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8.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9.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drawings/drawing10.xml" ContentType="application/vnd.openxmlformats-officedocument.drawing+xml"/>
  <Override PartName="/xl/comments10.xml" ContentType="application/vnd.openxmlformats-officedocument.spreadsheetml.comments+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updateLinks="always" defaultThemeVersion="124226"/>
  <mc:AlternateContent xmlns:mc="http://schemas.openxmlformats.org/markup-compatibility/2006">
    <mc:Choice Requires="x15">
      <x15ac:absPath xmlns:x15ac="http://schemas.microsoft.com/office/spreadsheetml/2010/11/ac" url="https://d.docs.live.net/e36965b1f6572d99/Desktop/IDPYBA/Pago 3/"/>
    </mc:Choice>
  </mc:AlternateContent>
  <xr:revisionPtr revIDLastSave="254" documentId="14_{0362FFF6-0FE9-4BDD-9339-246A2403036E}" xr6:coauthVersionLast="47" xr6:coauthVersionMax="47" xr10:uidLastSave="{76B660E2-721F-4F41-9A80-ABCA020F92F3}"/>
  <bookViews>
    <workbookView xWindow="-93" yWindow="-93" windowWidth="20186" windowHeight="12800" tabRatio="844" activeTab="9" xr2:uid="{00000000-000D-0000-FFFF-FFFF00000000}"/>
  </bookViews>
  <sheets>
    <sheet name="Meta 1" sheetId="97" r:id="rId1"/>
    <sheet name=" Meta 2" sheetId="89" r:id="rId2"/>
    <sheet name="Meta 3" sheetId="92" r:id="rId3"/>
    <sheet name="Meta 4" sheetId="93" r:id="rId4"/>
    <sheet name="Meta 5" sheetId="87" r:id="rId5"/>
    <sheet name="Meta 6" sheetId="90" r:id="rId6"/>
    <sheet name="Meta 7" sheetId="91" r:id="rId7"/>
    <sheet name="Meta 8" sheetId="94" r:id="rId8"/>
    <sheet name="Meta 9" sheetId="95" r:id="rId9"/>
    <sheet name="Meta 10" sheetId="96" r:id="rId10"/>
  </sheets>
  <definedNames>
    <definedName name="CONDICION_POBLACIONAL" localSheetId="0">#REF!</definedName>
    <definedName name="CONDICION_POBLACIONAL" localSheetId="9">#REF!</definedName>
    <definedName name="CONDICION_POBLACIONAL" localSheetId="2">#REF!</definedName>
    <definedName name="CONDICION_POBLACIONAL" localSheetId="3">#REF!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0">#REF!</definedName>
    <definedName name="GRUPO_ETAREO" localSheetId="9">#REF!</definedName>
    <definedName name="GRUPO_ETAREO" localSheetId="2">#REF!</definedName>
    <definedName name="GRUPO_ETAREO" localSheetId="3">#REF!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1">' Meta 2'!#REF!</definedName>
    <definedName name="GRUPO_ETAREOS" localSheetId="0">#REF!</definedName>
    <definedName name="GRUPO_ETAREOS" localSheetId="9">#REF!</definedName>
    <definedName name="GRUPO_ETAREOS" localSheetId="2">#REF!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1">' Meta 2'!#REF!</definedName>
    <definedName name="GRUPO_ETARIO" localSheetId="0">#REF!</definedName>
    <definedName name="GRUPO_ETARIO" localSheetId="9">#REF!</definedName>
    <definedName name="GRUPO_ETARIO" localSheetId="2">#REF!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1">' Meta 2'!#REF!</definedName>
    <definedName name="GRUPO_ETNICO" localSheetId="0">#REF!</definedName>
    <definedName name="GRUPO_ETNICO" localSheetId="9">#REF!</definedName>
    <definedName name="GRUPO_ETNICO" localSheetId="2">#REF!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1">' Meta 2'!#REF!</definedName>
    <definedName name="GRUPOETNICO" localSheetId="0">#REF!</definedName>
    <definedName name="GRUPOETNICO" localSheetId="9">#REF!</definedName>
    <definedName name="GRUPOETNICO" localSheetId="2">#REF!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9">#REF!</definedName>
    <definedName name="GRUPOS_ETNICOS" localSheetId="2">#REF!</definedName>
    <definedName name="GRUPOS_ETNICOS" localSheetId="3">#REF!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1">' Meta 2'!#REF!</definedName>
    <definedName name="LOCALIDAD" localSheetId="0">#REF!</definedName>
    <definedName name="LOCALIDAD" localSheetId="9">#REF!</definedName>
    <definedName name="LOCALIDAD" localSheetId="2">#REF!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1">' Meta 2'!#REF!</definedName>
    <definedName name="LOCALIZACION" localSheetId="0">#REF!</definedName>
    <definedName name="LOCALIZACION" localSheetId="9">#REF!</definedName>
    <definedName name="LOCALIZACION" localSheetId="2">#REF!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89" l="1"/>
  <c r="H28" i="89" s="1"/>
  <c r="H29" i="89" s="1"/>
  <c r="H30" i="89" s="1"/>
  <c r="H31" i="89" s="1"/>
  <c r="H32" i="89" s="1"/>
  <c r="H33" i="89" s="1"/>
  <c r="H34" i="89" s="1"/>
  <c r="H35" i="89" s="1"/>
  <c r="H36" i="89" s="1"/>
  <c r="H37" i="89" s="1"/>
  <c r="H38" i="89" s="1"/>
  <c r="F27" i="97"/>
  <c r="F27" i="89"/>
  <c r="H38" i="97" l="1"/>
  <c r="E38" i="97"/>
  <c r="H37" i="97"/>
  <c r="E37" i="97"/>
  <c r="O36" i="97"/>
  <c r="H36" i="97"/>
  <c r="E36" i="97"/>
  <c r="O35" i="97"/>
  <c r="E35" i="97"/>
  <c r="O34" i="97"/>
  <c r="E34" i="97"/>
  <c r="O33" i="97"/>
  <c r="D33" i="97"/>
  <c r="H33" i="97" s="1"/>
  <c r="H34" i="97" s="1"/>
  <c r="H35" i="97" s="1"/>
  <c r="O32" i="97"/>
  <c r="H32" i="97"/>
  <c r="E32" i="97"/>
  <c r="O31" i="97"/>
  <c r="H31" i="97"/>
  <c r="E31" i="97"/>
  <c r="H30" i="97"/>
  <c r="E30" i="97"/>
  <c r="H29" i="97"/>
  <c r="E29" i="97"/>
  <c r="H28" i="97"/>
  <c r="E28" i="97"/>
  <c r="H27" i="97"/>
  <c r="E27" i="97"/>
  <c r="G27" i="97" l="1"/>
  <c r="I27" i="97" s="1"/>
  <c r="E33" i="97"/>
  <c r="H27" i="96" l="1"/>
  <c r="H28" i="96" s="1"/>
  <c r="H29" i="96" s="1"/>
  <c r="H30" i="96" s="1"/>
  <c r="H31" i="96" s="1"/>
  <c r="H32" i="96" s="1"/>
  <c r="H33" i="96" s="1"/>
  <c r="H34" i="96" s="1"/>
  <c r="H35" i="96" s="1"/>
  <c r="H36" i="96" s="1"/>
  <c r="H37" i="96" s="1"/>
  <c r="H38" i="96" s="1"/>
  <c r="G27" i="96"/>
  <c r="I27" i="96" s="1"/>
  <c r="F27" i="96"/>
  <c r="H27" i="95"/>
  <c r="H28" i="95" s="1"/>
  <c r="H29" i="95" s="1"/>
  <c r="H30" i="95" s="1"/>
  <c r="H31" i="95" s="1"/>
  <c r="H32" i="95" s="1"/>
  <c r="H33" i="95" s="1"/>
  <c r="H34" i="95" s="1"/>
  <c r="H35" i="95" s="1"/>
  <c r="H36" i="95" s="1"/>
  <c r="H37" i="95" s="1"/>
  <c r="H38" i="95" s="1"/>
  <c r="G27" i="95"/>
  <c r="I27" i="95" s="1"/>
  <c r="F27" i="95"/>
  <c r="H27" i="94"/>
  <c r="H28" i="94" s="1"/>
  <c r="H29" i="94" s="1"/>
  <c r="H30" i="94" s="1"/>
  <c r="H31" i="94" s="1"/>
  <c r="H32" i="94" s="1"/>
  <c r="H33" i="94" s="1"/>
  <c r="H34" i="94" s="1"/>
  <c r="H35" i="94" s="1"/>
  <c r="H36" i="94" s="1"/>
  <c r="H37" i="94" s="1"/>
  <c r="H38" i="94" s="1"/>
  <c r="G27" i="94"/>
  <c r="I27" i="94" s="1"/>
  <c r="F27" i="94"/>
  <c r="H27" i="91"/>
  <c r="H28" i="91" s="1"/>
  <c r="H29" i="91" s="1"/>
  <c r="H30" i="91" s="1"/>
  <c r="H31" i="91" s="1"/>
  <c r="H32" i="91" s="1"/>
  <c r="H33" i="91" s="1"/>
  <c r="H34" i="91" s="1"/>
  <c r="H35" i="91" s="1"/>
  <c r="H36" i="91" s="1"/>
  <c r="H37" i="91" s="1"/>
  <c r="H38" i="91" s="1"/>
  <c r="G27" i="91"/>
  <c r="I27" i="91" s="1"/>
  <c r="F27" i="91"/>
  <c r="H27" i="90"/>
  <c r="H28" i="90" s="1"/>
  <c r="H29" i="90" s="1"/>
  <c r="H30" i="90" s="1"/>
  <c r="H31" i="90" s="1"/>
  <c r="H32" i="90" s="1"/>
  <c r="H33" i="90" s="1"/>
  <c r="H34" i="90" s="1"/>
  <c r="H35" i="90" s="1"/>
  <c r="H36" i="90" s="1"/>
  <c r="H37" i="90" s="1"/>
  <c r="H38" i="90" s="1"/>
  <c r="G27" i="90"/>
  <c r="I27" i="90" s="1"/>
  <c r="F27" i="90"/>
  <c r="H27" i="87"/>
  <c r="H28" i="87" s="1"/>
  <c r="H29" i="87" s="1"/>
  <c r="H30" i="87" s="1"/>
  <c r="H31" i="87" s="1"/>
  <c r="H32" i="87" s="1"/>
  <c r="H33" i="87" s="1"/>
  <c r="H34" i="87" s="1"/>
  <c r="H35" i="87" s="1"/>
  <c r="H36" i="87" s="1"/>
  <c r="H37" i="87" s="1"/>
  <c r="H38" i="87" s="1"/>
  <c r="G27" i="87"/>
  <c r="I27" i="87" s="1"/>
  <c r="F27" i="87"/>
  <c r="H27" i="93"/>
  <c r="H28" i="93" s="1"/>
  <c r="H29" i="93" s="1"/>
  <c r="H30" i="93" s="1"/>
  <c r="H31" i="93" s="1"/>
  <c r="H32" i="93" s="1"/>
  <c r="H33" i="93" s="1"/>
  <c r="H34" i="93" s="1"/>
  <c r="H35" i="93" s="1"/>
  <c r="H36" i="93" s="1"/>
  <c r="H37" i="93" s="1"/>
  <c r="H38" i="93" s="1"/>
  <c r="G27" i="93"/>
  <c r="I27" i="93" s="1"/>
  <c r="F27" i="93"/>
  <c r="H27" i="92"/>
  <c r="H28" i="92" s="1"/>
  <c r="H29" i="92" s="1"/>
  <c r="H30" i="92" s="1"/>
  <c r="H31" i="92" s="1"/>
  <c r="H32" i="92" s="1"/>
  <c r="H33" i="92" s="1"/>
  <c r="H34" i="92" s="1"/>
  <c r="H35" i="92" s="1"/>
  <c r="H36" i="92" s="1"/>
  <c r="H37" i="92" s="1"/>
  <c r="H38" i="92" s="1"/>
  <c r="E38" i="96" l="1"/>
  <c r="E37" i="96"/>
  <c r="E36" i="96"/>
  <c r="E35" i="96"/>
  <c r="E34" i="96"/>
  <c r="E33" i="96"/>
  <c r="E32" i="96"/>
  <c r="E31" i="96"/>
  <c r="E30" i="96"/>
  <c r="E29" i="96"/>
  <c r="E28" i="96"/>
  <c r="E27" i="96"/>
  <c r="E38" i="95"/>
  <c r="E37" i="95"/>
  <c r="E36" i="95"/>
  <c r="E35" i="95"/>
  <c r="E34" i="95"/>
  <c r="E33" i="95"/>
  <c r="E32" i="95"/>
  <c r="E31" i="95"/>
  <c r="E30" i="95"/>
  <c r="E29" i="95"/>
  <c r="E28" i="95"/>
  <c r="E27" i="95"/>
  <c r="E38" i="94"/>
  <c r="E37" i="94"/>
  <c r="E36" i="94"/>
  <c r="E35" i="94"/>
  <c r="E34" i="94"/>
  <c r="E33" i="94"/>
  <c r="E32" i="94"/>
  <c r="E31" i="94"/>
  <c r="E30" i="94"/>
  <c r="E29" i="94"/>
  <c r="E28" i="94"/>
  <c r="E27" i="94"/>
  <c r="E38" i="93"/>
  <c r="E37" i="93"/>
  <c r="E36" i="93"/>
  <c r="E35" i="93"/>
  <c r="E34" i="93"/>
  <c r="E33" i="93"/>
  <c r="E32" i="93"/>
  <c r="E31" i="93"/>
  <c r="E30" i="93"/>
  <c r="E29" i="93"/>
  <c r="E28" i="93"/>
  <c r="E27" i="93"/>
  <c r="E38" i="92"/>
  <c r="E37" i="92"/>
  <c r="E36" i="92"/>
  <c r="E35" i="92"/>
  <c r="E34" i="92"/>
  <c r="E33" i="92"/>
  <c r="E32" i="92"/>
  <c r="E31" i="92"/>
  <c r="E30" i="92"/>
  <c r="E29" i="92"/>
  <c r="E28" i="92"/>
  <c r="G27" i="92"/>
  <c r="I27" i="92" s="1"/>
  <c r="F27" i="92"/>
  <c r="E27" i="92"/>
  <c r="E38" i="91"/>
  <c r="E37" i="91"/>
  <c r="E36" i="91"/>
  <c r="E35" i="91"/>
  <c r="E34" i="91"/>
  <c r="E33" i="91"/>
  <c r="E32" i="91"/>
  <c r="E31" i="91"/>
  <c r="E30" i="91"/>
  <c r="E29" i="91"/>
  <c r="E28" i="91"/>
  <c r="E27" i="91"/>
  <c r="E38" i="90"/>
  <c r="E37" i="90"/>
  <c r="E36" i="90"/>
  <c r="E35" i="90"/>
  <c r="E34" i="90"/>
  <c r="E33" i="90"/>
  <c r="E32" i="90"/>
  <c r="E31" i="90"/>
  <c r="E30" i="90"/>
  <c r="E29" i="90"/>
  <c r="E28" i="90"/>
  <c r="E27" i="90"/>
  <c r="E38" i="89" l="1"/>
  <c r="E37" i="89"/>
  <c r="E36" i="89"/>
  <c r="E35" i="89"/>
  <c r="E34" i="89"/>
  <c r="E33" i="89"/>
  <c r="C32" i="89"/>
  <c r="E32" i="89" s="1"/>
  <c r="C31" i="89"/>
  <c r="E31" i="89" s="1"/>
  <c r="C30" i="89"/>
  <c r="E30" i="89" s="1"/>
  <c r="C29" i="89"/>
  <c r="E29" i="89" s="1"/>
  <c r="C28" i="89"/>
  <c r="E28" i="89" s="1"/>
  <c r="G27" i="89"/>
  <c r="I27" i="89" s="1"/>
  <c r="C27" i="89"/>
  <c r="E38" i="87"/>
  <c r="E37" i="87"/>
  <c r="E36" i="87"/>
  <c r="E35" i="87"/>
  <c r="E34" i="87"/>
  <c r="E33" i="87"/>
  <c r="E32" i="87"/>
  <c r="E31" i="87"/>
  <c r="E30" i="87"/>
  <c r="E29" i="87"/>
  <c r="E28" i="87"/>
  <c r="E27" i="87"/>
  <c r="E27" i="8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66F3E934-1C2B-4765-9CDF-14014A3197BA}">
      <text>
        <r>
          <rPr>
            <sz val="9"/>
            <color indexed="81"/>
            <rFont val="Tahoma"/>
            <family val="2"/>
          </rPr>
          <t xml:space="preserve">El código SEGPLAN: corresponde al número asignado para la meta en el  SEGPLAN.
</t>
        </r>
      </text>
    </comment>
    <comment ref="D6" authorId="0" shapeId="0" xr:uid="{8B44B469-6CAF-40AA-AF85-B31D5AC0D90F}">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F849533E-A915-4C7F-AF58-B524D7F4EF39}">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B96EB2B4-25B3-420C-8B76-727B3130C1DC}">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A8CA1D2B-394B-45DE-8FCC-3D07597C0DF8}">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ACF85A59-E9DE-4AA4-A779-61C3BA8ECDE5}">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158AF6EA-F2DE-48CA-A1D8-4738B9B70B9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82615340-D85A-41F7-8582-74C66E0B50F3}">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D20D6F49-9A40-4210-8298-F57DAD519749}">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59D9CD7A-CDDF-4227-9AC7-7617F1091804}">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D1EFB9C3-6E32-4CA6-8EE6-C50BDD6E346F}">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ACA5FF8-EDEC-480F-BC20-3669FE6BBA6F}">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FB5DE6C9-3017-4D1D-B4B8-0949C24B3FCE}">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BACABC1B-17D2-442A-8F81-29C2AF59F4B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C36FFF0A-5AA6-4020-B950-E419296BA2F2}">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5E0C3573-7B51-430A-9B44-4AB96BF2742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608C2415-0DE7-49A9-AE63-0F7A6EE97E09}">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1450A6D6-0F6A-4402-BD50-DE9E93A184F9}">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ACB6811C-8B68-4816-827B-950241F7730E}">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278BCBC-B08B-4BE4-AD2B-06449681FE8C}">
      <text>
        <r>
          <rPr>
            <b/>
            <sz val="9"/>
            <color indexed="81"/>
            <rFont val="Tahoma"/>
            <family val="2"/>
          </rPr>
          <t xml:space="preserve">Nombre:
</t>
        </r>
        <r>
          <rPr>
            <sz val="9"/>
            <color indexed="81"/>
            <rFont val="Tahoma"/>
            <family val="2"/>
          </rPr>
          <t xml:space="preserve">Elemento que compone el indicador.
</t>
        </r>
      </text>
    </comment>
    <comment ref="B20" authorId="0" shapeId="0" xr:uid="{7A8A8753-D536-416A-8CFA-8EFAEE4873C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D62FC479-679F-48C1-92ED-A3BA7AB7D5F5}">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7EB41DBD-9038-455B-AA56-1CDC2F7D70A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D1A04C97-4073-46C0-9716-5E49219CF369}">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B9430F27-4CA2-4FF1-A85A-B0EA9A3872CC}">
      <text>
        <r>
          <rPr>
            <b/>
            <sz val="9"/>
            <color indexed="81"/>
            <rFont val="Tahoma"/>
            <family val="2"/>
          </rPr>
          <t>Acumulado cuatrienio:</t>
        </r>
        <r>
          <rPr>
            <sz val="9"/>
            <color indexed="81"/>
            <rFont val="Tahoma"/>
            <family val="2"/>
          </rPr>
          <t>Hace referencia al valor acumulado durante el cuatrienio</t>
        </r>
      </text>
    </comment>
    <comment ref="B23" authorId="0" shapeId="0" xr:uid="{D1E079B7-1D56-4FB4-A38B-80E1E2554D4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55DFF80A-4BDA-4C09-84D1-33F0E9D5850C}">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EB177F6-841B-4431-B3F3-E03D54C98DB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45E6A425-6774-4722-9710-298010A00C04}">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8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8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8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8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 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4350D33-02BF-4577-B1FA-A40CC45C1676}">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3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3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3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4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4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4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5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5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5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6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6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1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devir de tipología eficacia.
</t>
        </r>
      </text>
    </comment>
    <comment ref="B17" authorId="0" shapeId="0" xr:uid="{00000000-0006-0000-06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6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7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7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7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7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<sst xmlns="http://schemas.openxmlformats.org/spreadsheetml/2006/main" count="1155" uniqueCount="209">
  <si>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</si>
  <si>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</si>
  <si>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</si>
  <si>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</si>
  <si>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</si>
  <si>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</si>
  <si>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</si>
  <si>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</si>
  <si>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</si>
  <si>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</si>
  <si>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</si>
  <si>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Generar  accesibilidad de las acciones misionales y administrativas mediante la promociòn-divulgación de la información y servicios  a la comunidad en general.</t>
  </si>
  <si>
    <t>Apoyo</t>
  </si>
  <si>
    <t>Creciente</t>
  </si>
  <si>
    <t>Meta/Actividad con territorialización</t>
  </si>
  <si>
    <t>Dependencia responsable</t>
  </si>
  <si>
    <t>Subdirección de Gestión Corporativa</t>
  </si>
  <si>
    <t>Indicador PMR</t>
  </si>
  <si>
    <t>NO</t>
  </si>
  <si>
    <t>Misional</t>
  </si>
  <si>
    <t>Decreciente</t>
  </si>
  <si>
    <t>Nombre Proyecto</t>
  </si>
  <si>
    <t>Mejoramiento de la gestión pública y administrativa del Instituto Distrital de
Protección y Bienestar Animal en Bogotá D.C.</t>
  </si>
  <si>
    <t>Código del Proyecto</t>
  </si>
  <si>
    <t>Estratégico</t>
  </si>
  <si>
    <t>Suma</t>
  </si>
  <si>
    <t>Código del proceso</t>
  </si>
  <si>
    <t>PE03</t>
  </si>
  <si>
    <t>Evaluación</t>
  </si>
  <si>
    <t>Objetivo estratégico</t>
  </si>
  <si>
    <t xml:space="preserve">5 Bogotá Confia en su gobierno </t>
  </si>
  <si>
    <t>Meta Plan Distrital de Desarrollo</t>
  </si>
  <si>
    <t>Realizar el 100% de las acciones para el mejoramiento de la capacidad de gestión pública del sector ambiente.</t>
  </si>
  <si>
    <t>SI</t>
  </si>
  <si>
    <t>Nombre del indicador</t>
  </si>
  <si>
    <t>Implementar 100% la estrategia de comunicación para posicionar  la entidad en el Distrito Capital</t>
  </si>
  <si>
    <t>Tipología</t>
  </si>
  <si>
    <t>Efectividad</t>
  </si>
  <si>
    <t>Anual</t>
  </si>
  <si>
    <t>Fecha de programación</t>
  </si>
  <si>
    <t xml:space="preserve">JULIO - DICIEMBRE </t>
  </si>
  <si>
    <t>Tipo anualización</t>
  </si>
  <si>
    <t>Semestral</t>
  </si>
  <si>
    <t>Objetivo y descripción del Indicador</t>
  </si>
  <si>
    <t>Dar visibilidad y posicionamiento a la misionalidad del Instituto, a través de acciones de divulgación y relacionamiento con los públicos de interés.</t>
  </si>
  <si>
    <t>Trimestral</t>
  </si>
  <si>
    <t>Fuente u origen de Datos</t>
  </si>
  <si>
    <t xml:space="preserve">Plan de Acción </t>
  </si>
  <si>
    <t>Mensual</t>
  </si>
  <si>
    <t>Fórmula de Cálculo</t>
  </si>
  <si>
    <t>Actividades ejecutadas del Plan de Acción.</t>
  </si>
  <si>
    <t>Unidad de medida del indicador</t>
  </si>
  <si>
    <t>Cantidad</t>
  </si>
  <si>
    <t>Eficacia</t>
  </si>
  <si>
    <t xml:space="preserve">Nombre de las Variables </t>
  </si>
  <si>
    <t>Magnitud Ejecutada</t>
  </si>
  <si>
    <t xml:space="preserve">Magnitud programada </t>
  </si>
  <si>
    <t>Eficiencia</t>
  </si>
  <si>
    <t>Actividades ejecutadas del Plan de Acción de la meta 2</t>
  </si>
  <si>
    <t>Actividades programadas del plan de acción de la meta 2</t>
  </si>
  <si>
    <t>Unidad de medida (de la variable)</t>
  </si>
  <si>
    <t>Descripción de la variable</t>
  </si>
  <si>
    <t>Acciones como desarrollo de contenidos, gestión de relaciones públicas para la consecución de alianzas y entrevistas, construcción de piezas gráficas y piezas audiovisuales, monitoreo de medios, entre otras actividades.</t>
  </si>
  <si>
    <t>Acciones programadas en el plan de acción que contienen desarrollo de contenidos, gestión de relaciones públicas para la consecución de alianzas y entrevistas, construcción de piezas gráficas y piezas audiovisuales, monitoreo de medios, entre otras actividades.</t>
  </si>
  <si>
    <t>Inicio de la Serie</t>
  </si>
  <si>
    <t xml:space="preserve">JULIO </t>
  </si>
  <si>
    <t>Línea base</t>
  </si>
  <si>
    <t>Acumulado cuatrienio</t>
  </si>
  <si>
    <t>Fin de la Serie</t>
  </si>
  <si>
    <t>DICIEMBRE</t>
  </si>
  <si>
    <t>Valor de la Meta</t>
  </si>
  <si>
    <t>Frecuencia del reporte</t>
  </si>
  <si>
    <t xml:space="preserve">Justificación meta inferior a línea base </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</si>
  <si>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</si>
  <si>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</si>
  <si>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</si>
  <si>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</si>
  <si>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</si>
  <si>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</si>
  <si>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</si>
  <si>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</si>
  <si>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</si>
  <si>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</si>
  <si>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</si>
  <si>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</si>
  <si>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</si>
  <si>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</si>
  <si>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</si>
  <si>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</si>
  <si>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</si>
  <si>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</si>
  <si>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</si>
  <si>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</si>
  <si>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</si>
  <si>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</si>
  <si>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En la vigencia 2024 se han realizado diferentes acciones e iniciativas, encaminadas todas al posicionamiento del Instituto y a la sensibilización de la ciudadanía frente a la protección y bienestar animal. A diciembre de la vigencia, tres actividades resaltan por su alcance en redes sociales: IV Congreso Internacional de Derecho Animal, Expopet 2024 y Semana PYBA, realizadas en junio, agosto, y septiembre-octubre. Así mismo, algunas fechas y publicaciones han tenido gran alcance e interacción en redes sociales como la publicación realizada el  27 de julio en torno al 'Día del perro callejero', llegando a mas de 325.000 visualizaciones y 230.000 cuentas alcanzadas, siendo el post con mayor alcance desde la creación del IDPYBA. En diciembre, se destaca la publicación del pronunciamiento institucional sobre el caso de Luna en que se anuncia los cargos imputados al agresor por este caso tuvo 30.312 cuentas alcanzadas y 52.000 visualizaciones, la atención realizada en Bosa el 12 de diciembre tras el incendio ocasionado por el uso de pólvora con 6.829 cuentas alcanzadas, y la aprehensión de una llama en el centro de Bogotá el 26 de diciembre con 54.600 cuentas alcanzadas.
En general, las publicaciones relacionadas con operaciones desde el 'Escuadrón Anticrueldad', así como las acciones derivadas de 'Urgencias Veterinarias', tienen gran visibilidad en las plataformas digitales del Instituto, lo cual evidencia la sensibilidad de la ciudadanía respecto a su misionalidad.</t>
  </si>
  <si>
    <t>Descripción del avance en el mes de reporte</t>
  </si>
  <si>
    <t>En diciembre se realizaron diferentes acciones de relacionamiento, divulgación, monitoreo y posicionamiento del Instituto. Se destacan los reconocimientos recibidos por el Instituto, la campaña 'Navidad Zoolidaria' en el transcurso del mes (adopciones, pólvora, recomendaciones de viaje, no abandono), así como la aprehensión de una llama en el centro de la ciudad el 26 de diciembre.</t>
  </si>
  <si>
    <t>Descripción retrasos y soluciones</t>
  </si>
  <si>
    <t>N/A</t>
  </si>
  <si>
    <t>PARTE 3. Responsables del reporte</t>
  </si>
  <si>
    <t>Responsable del Análisis</t>
  </si>
  <si>
    <t>Lina Ma. González Mejía - Líder de Comunicaciones</t>
  </si>
  <si>
    <t>Responsable del reporte</t>
  </si>
  <si>
    <t>Jefe de Oficina y/o Subdirector(a)</t>
  </si>
  <si>
    <t xml:space="preserve">HANS RONALD NIÑO GARCIA- SUBDIRECTOR DE GESTIÓN CORPORATIVA </t>
  </si>
  <si>
    <t>Mejorar los servicios de disponibilidad tecnológica.</t>
  </si>
  <si>
    <t>PA04</t>
  </si>
  <si>
    <t xml:space="preserve">5 Bogotá Confía en su gobierno </t>
  </si>
  <si>
    <t>Fortalecer 100% la implementación de la estrategia de los procesos tecnológicos para el desarrollo institucional</t>
  </si>
  <si>
    <t>Identificar áreas de mejora en los servicios tecnológicos, establecer metas de calidad, asegurar la continuidad operativa y optimizar el uso de infraestructura y recursos tecnológicos, contribuyendo de esta manera al desarrollo eficiente de los procesos</t>
  </si>
  <si>
    <t>PE01-PR06-FR02 Seguimiento al Plan de Accion Institucional</t>
  </si>
  <si>
    <t>Actividades ejecutadas del Plan de seguimiento/Actividades programadas en el plan de seguimiento</t>
  </si>
  <si>
    <t>cantidad</t>
  </si>
  <si>
    <t>Actividades ejecutadas del Plan de seguimiento</t>
  </si>
  <si>
    <t>Actividades programadas en el plan de trabajo</t>
  </si>
  <si>
    <t>CANTIDAD</t>
  </si>
  <si>
    <t>Actividades desarrollas como parte de la ejecución del plan de acciones descritas para la vigencia y establecidas en el Plan de Acción Institucional.</t>
  </si>
  <si>
    <t>Actividades programadas como parte de la ejecución del plan de acciones descritas para la vigencia y establecidas en el Plan de Acción Institucional.</t>
  </si>
  <si>
    <t>Realizando la verificación del Manual de Gobierno Digital en el componente de Seguridad y Privacidad de la información, efectivamente, ya tenemos un manual de políticas el cual esta etiquetado como "políticas de seguridad y privacidad de la información". por ende, comparto documento que se esta trabajando para su armonización y actualización, conforme la guía que dispone el MINTIC frente a este componente.
Esto con el fin, de poder seguir posteriormente el conducto regular con la oficina de planeación y aprobación en cómite de gestión y desempeño.
Infraestructura realizó la instalación del SSL para el DNS y servidor proporcionado y configurado para el despliegue del rediseño de la Sede Electrónica.
Se  realizó  solicitud  de  configuración  de  DNS  y  salida  a  internet  del  servidor proporcionado por ETB para despliegue del rediseño de la Sede Electrónica Maquetación y actualización de la información publicada en la sede electrónica
Se han realizado las publicaciones requeridas por mesa de ayuda.
Se ha realizado diseño y maquetación de la información en el rediseño de la sede electrónica.
Se realizó parametrización y configuración del rediseño de la Sede Electrónica en servidor proporcionado por ETB y se encuentra respondiendo por internet con el DNS configurado por ETB.
Se genero ducumento preliminar para ser revisado por el grupo de tecnologia y pasarlo para aprobación.</t>
  </si>
  <si>
    <t>Se elaboró el Manual de Políticas de Seguridad y Privacidad de la Información, incluyendo la Declaración de Aplicabilidad, conforme a los lineamientos del MSPI. Durante el mes de octubre, se realizaron las adecuaciones de infraestructura necesarias. Asimismo, se llevaron a cabo las publicaciones requeridas por la mesa de ayuda, el diseño y la maquetación de información para el rediseño de la Sede Electrónica, así como su despliegue en el servidor proporcionado por ETB, de acuerdo con la parametrización y configuración establecidas. Además, se activó el soporte y mantenimiento del sistema de seguridad perimetral (Firewall) y de los equipos físicos (Forti SW, Forti AP y firewall alterno). Finalmente, se actualizó el documento de monitoreo para garantizar la trazabilidad de los procesos</t>
  </si>
  <si>
    <t xml:space="preserve"> No se evidencian  retrasos </t>
  </si>
  <si>
    <t>JOSE ALFONSO PÉREZ</t>
  </si>
  <si>
    <t>Obtener avances significativos en las diferentes etapas del rediseño institucional.</t>
  </si>
  <si>
    <t>PE02</t>
  </si>
  <si>
    <t xml:space="preserve">Realizar 1 documento de actualización del diagnóstico de cargas laborales y estructuración organizacional que incluya propuesta de viabilidad en la implementación. </t>
  </si>
  <si>
    <t>Afianzar la estructura organizacional productiva e integra, a través del desarrollo de capacidades del talento humano y un ambiente cordial</t>
  </si>
  <si>
    <t>Actividades programadas en el plan de seguimiento</t>
  </si>
  <si>
    <t xml:space="preserve">• Se cuenta con el estudio técnico que dio inicio en el último trimestre de 2020 y que el 01 de Diciembre de 2022 la SDH da respuesta frente a la viabilidad presupuestal manifestando que teniendo en cuenta las proyecciones del marco fiscal a mediano plazo no es posible dar viabilidad a la creación de nuevos cargos en el IDPYBA.
• Se solicita a la Universidad Nacional, la ESAP y la Universidad Distrital Francisco José de Caldas cotizaciones para la elaboración del rediseño organizacional de la estructura y planta de personal.
• Cotización presentada por la Universidad nacional por un valor de $300.000.000  
• Por parte de la ESAP, se manifestó que presentarán cotización a inicios del otro año, teniendo en cuenta el cambio de vigencia, para así poder presentar precios actualizados.
• Así mismo, desde la Subdirección de Gestión Corporativa, se realizaron acercamientos con entidades del Distrito, con el propósito de consultar los lineamientos administrativos frente a la viabilidad presupuestal para el rediseño institucional, teniendo en cuenta que el estudio de cargas laborales puede arrojar un incremento de la planta de personal, tal y como sucedió en el 2022, lo cual requerirá la creación de nuevos empleos, por lo que la Entidad previamente deberá contar el consecuente respaldo presupuestal.  
El resultado obtenido de estos acercamientos con las entidades Distritales, indicó que el proceso de rediseño institucional bajo los lineamientos del Distrito es viable siempre y cuando se enmarque en un escenario de austeridad del gasto, con implementación a costo cero. 
• Posteriormente, en mesa de seguimiento del Acuerdo Sindical del Instituto, desarrollada el 27 de noviembre de 2024, se analizaron los compromisos N°5 y N°27, que hacen referencia a los estudios de cargas laborales y se estableció que, para el mes de julio de 2025, se contempla la finalización del proyecto de rediseño institucional, esperando contar con el aval y los recursos del Distrito para la respectiva implementación.
• Finalmente, dadas las medidas de austeridad y la necesidad de articular previamente las acciones en esta materia con otras entidades del orden Distrital para la aprobación de un aumento de la planta de personal del Instituto, no fue posible durante esta vigencia ejecutar los recursos disponibles por valor de DOSCIENTOS MILLONES DE PESOS MDA/CTE ($200.000.000) asociados a la Meta N°4, de esta manera se continuarán realizando las gestiones necesarias que permitan contar con la viabilidad presupuestal para adelantar el rediseño institucional con su respectivo estudio de cargas laborales, teniéndose para el otro recursos para el cumplimiento de esta meta por valor de CUATROCIENTOS TREINTA Y CUATRO MILLONES CIENTO OCHENTA Y CINCO MIL PESOS MDA/CTE ($434.185.000).                           </t>
  </si>
  <si>
    <t>Se establece plan de trabajo vigencia 2025, el cual contempla que para el mes de julio de 2025, se cuente con la finalización del proyecto de rediseño institucional, esperando contar con el aval y los recursos del Distrito para la respectiva implementación.</t>
  </si>
  <si>
    <t>Retrasos en el envío de las cotizaciones restantes por parte de la ESAP y la Universidad Distrital "Francisco José de Caldas"
La viabilidad de la implementación está condicionada a que su realización genere costo cero, en cumplimiento de la política distrital de austeridad</t>
  </si>
  <si>
    <t>ADRIANA HUERFANO</t>
  </si>
  <si>
    <t>Fortalecer la gestión contractual, jurídica , normativa y disciplinarios en el IDPYBA</t>
  </si>
  <si>
    <t>PA02</t>
  </si>
  <si>
    <t>Realizar 100% de las intervenciones en los procesos jurídicos, contractuales y disciplinarios de la entidad</t>
  </si>
  <si>
    <t>Medir el desarrollo operativo de la Oficina Asesora  Jurídica  y  el área  contractual  conforme a los requerimientos internos  y externos allegados a cada área para la atención  oportuna de los mismos, formalizar del Procedimiento Disciplinario del IDPYBA según la Ley 1952 de 2019 y las demás que regulen la materia y documentar los formatos para desarrollo del proceso</t>
  </si>
  <si>
    <t>Cada requerimiento allegado a la Oficina Jurídica ha sido resuelto dentro de los términos legales establecidos, dando cumplimiento a nuestras funciones como oficina.
Cada  tarea asignada a  gestión contractual desde las áreas misionales y administrativas del Instituto y  desde  los  ciudadanos u organismos  externos  han sido desarrolladas en los términos estipulados, con el fin de garantizar el servicio.
Reuniones adelantadas con la Oficina de Planeación y la Oficina Jurídica para la Formalización del Proceso Disciplinario del IDPYBA y la documentación de los formatos.</t>
  </si>
  <si>
    <t>La Oficina Jurídica (OJ) tiene por objeto asumir la representación judicial, extrajudicial y administrativa de la entidad, así como dirigir el estudio jurídico de actos administrativos y brindar asesoría en la interpretación, análisis, trámite y solución de todos los asuntos de carácter jurídico que surjan del desarrollo de las funciones del Instituto, de manera eficiente, oportuna y de conformidad con las disposiciones legales y reglamentarias vigentes. Para dar cumplimiento a sus funciones y atender la totalidad de los requerimientos asignados a la dependencia, consolida su organización en seis (6) equipos de trabajo: (i) Centro de Atención Jurídica; (ii) Asuntos Penales; (iii) Asuntos Normativos y Doctrina; (iv) Segundas Instancias y Cobros coactivos; (v) Defensa Judicial y (vi) Asuntos Disciplinarios.  
Asi mismo establece la programación de 6 actividades relacionadas con: Defensa judicial, Diligencias Judiciales, Asuntos Normativos, Centro de Atención Jurídica, Sensibilizaciones y Capacitaciones, y Asuntos Penales. 
Desde materia contractuaa, se planteó la programación de  2 actividades  en el aspecto de  contratación estatal  donde  permita evidenciar  el grado de     suscripción de contratos   y modificaciones contractuales   mes a mes y  también   el nivel de atención  a las  diferentes solicitudes que  yacen de la contratación estatal  como certificaciones, respuesta a proposiciones; acompañamiento y seguimiento en la formulación, actualización y ejecución entre otras.  .</t>
  </si>
  <si>
    <t xml:space="preserve">CONTRATACIÓN:
JUL: En total se suscriben  170  contratos a corte del 31de julio de 2024 , realizando todos los trámites de revisión, aprobación y cargue en la platraforma SECOPII.                                                    Se da trámite a 167  modificaciones y/o novedades contractuales-  Se da trámite y respuestas a 259 solicitudes de información, requerimientos de la ciudadania y entes de control así:                                               * Derechos de petición: 7  *Certificaciones: 43   *     Paz y Salvo: 208   *Reportes Periodicos: 1 ( Sivicof)                                                                                                                                         
AGO: En total se suscriben  111  contratos a corte del 30 de agosto  de 2024 , realizando todos los trámites de revisión, aprobación y cargue en la platraforma SECOPII.                                                    Se da trámite a 10  modificaciones y/o novedades contractuales - Se da trámite y respuestas a 140  solicitudes de información, requerimientos de la ciudadania y entes de control así:                                               * Derechos de petición: 8     *Certificaciones: 60      *     Paz y Salvo: 71        *Reportes Periodicos: 1 ( Sivicof)                                                                                                                                  
SEP: En total se suscriben  40  contratos a corte del 30 de septiembre de 2024 , realizando todos los trámites de revisión, aprobación y cargue en la platraforma SECOPII.                                                    Se da trámite a 8 modificaciones y/o novedades contractuales - Se da trámite y respuestas a 240  solicitudes de información, requerimientos de la ciudadania y entes de control así:                                               * Derechos de petición: 6     *Certificaciones: 222     *     Paz y Salvo: 11     *Reportes Periodicos: 1 ( Sivicof)                                                                                                                                 
OCT:  En total se suscriben  53  contratos a corte del 31 de OCTUBREde 2024 , realizando todos los trámites de revisión, aprobación y cargue en la platraforma SECOPII.                                                    Se da trámite a 15 modificaciones y/o novedades contractuales - Se da trámite y respuestas a 79  solicitudes de información, requerimientos de la ciudadania y entes de control así:                                               * Derechos de petición: 10     *Certificaciones: 36     *     Paz y Salvo: 36    *Reportes Periodicos: 1 ( Sivicof)     
DIC:En total se suscribieron 18  contratos a corte de 30 de diciembre de 2024, realizando todos los trámites de revisión, aprobación y cargue en la plataforma secop II,.
JURÍDICA
La ciudadanía cuenta con una entidad que es garante en materia de bienestar y protección animal mediante: la gestión de denuncias por maltrato animal en donde la entidad se constituye como representante de victimas, así como el acompañamiento jurídico a operativos; la capacitación a la ciudadanía y orientación jurídica especializada mendiante el CAJPYBA; resguarda el patrimonio público y el interes general medinte las acciones de defensa judicial que garantiza la atención integral a la fauna, brinda acompañamiento a las diligencias judiciales donde hay presencia de animales, así como la gestión del conocimiento, el analisis, revisión y proyección de asuntos de caracter normativo que propenden por el desarrollo de un marco normativo robusto en favor de los animales. 
DISCIPLINARIOS     
Las mesas de trabajo y  reuniones, comunicaciones por correo e interacción con la Oficina de Planeación, la Oficina Asesora Jurídica, Dirección General y Oficina de Planeacion del IDPYBA, han permitido unificar esfuerzos para la caracterización del proceso disciplinario de la Entidad segun las normas que regulan la materia, lo que permite avanzar en la meta de la formalización del proceso disciplinario del instituto, tanto en su etapa de instrucción como en su etapa de juzgamiento y segunda instancia.  
                </t>
  </si>
  <si>
    <r>
      <rPr>
        <b/>
        <sz val="9"/>
        <color theme="1"/>
        <rFont val="Arial"/>
        <family val="2"/>
      </rPr>
      <t>CONTRATACIÓN:</t>
    </r>
    <r>
      <rPr>
        <sz val="9"/>
        <color rgb="FF000000"/>
        <rFont val="Arial"/>
        <family val="2"/>
      </rPr>
      <t xml:space="preserve"> En total se suscribieron 18  contratos a corte de 30 de diciembre de 2024, realizando todos los trámites de revisión, aprobación y cargue en la plataforma secop II,.
</t>
    </r>
    <r>
      <rPr>
        <b/>
        <sz val="9"/>
        <color rgb="FF000000"/>
        <rFont val="Arial"/>
        <family val="2"/>
      </rPr>
      <t xml:space="preserve">OFICINA JURÍDICA: </t>
    </r>
    <r>
      <rPr>
        <sz val="9"/>
        <color rgb="FF000000"/>
        <rFont val="Arial"/>
        <family val="2"/>
      </rPr>
      <t xml:space="preserve">Durante el periodo a reportar, la Oficina de Control Disciplinario Interno celebró diversas reuniones con la Oficina Asesora de Planeación,  la Oficia Jurídica y Dirección General, con el fin de continuar con la estructuración del procedimiento disciplinario  de la entidad y los formatos que se pretenden documentar dentro del proceso en cada una de sus etapas, roles y competencias.
La OCDI dio cumplimiento oportuno y total a la actividad planeada,  logrando como resultado el Procedimiento Disciplinario del IDPYBA, el cual quedó debidamente cargado en el sharepoint de Documentos IDPYBA junto con su inclusión en listado maestro de documentos. Así como también, se actualizó la caracterización del proceso y se codificaron los formatos de providencias.
</t>
    </r>
    <r>
      <rPr>
        <b/>
        <sz val="9"/>
        <color rgb="FF000000"/>
        <rFont val="Arial"/>
        <family val="2"/>
      </rPr>
      <t xml:space="preserve">DISCIPLINARIO: </t>
    </r>
    <r>
      <rPr>
        <sz val="9"/>
        <color rgb="FF000000"/>
        <rFont val="Arial"/>
        <family val="2"/>
      </rPr>
      <t xml:space="preserve">Durante el periodo a reportar, la Oficina de Control Disciplinario Interno celebró diversas reuniones con la Oficina Asesora de Planeación,  la Oficia Jurídica y Dirección General, con el fin de continuar con la estructuración del procedimiento disciplinario  de la entidad y los formatos que se pretenden documentar dentro del proceso en cada una de sus etapas, roles y competencias.
La OCDI dio cumplimiento oportuno y total a la actividad planeada,  logrando como resultado el Procedimiento Disciplinario del IDPYBA, el cual quedó debidamente cargado en el sharepoint de Documentos IDPYBA junto con su inclusión en listado maestro de documentos. Así como también, se actualizó la caracterización del proceso y se codificaron los formatos de providencias.
</t>
    </r>
  </si>
  <si>
    <t>INGRID RODRIGUEZ- CONTRACTUAL - PAOLA INÉS VERGARA GONZÁLEZ - OFICINA DE CONTROL DISCIPLINARIO INTERNO - DIANA CORTES</t>
  </si>
  <si>
    <t xml:space="preserve">Coadyuvar hacia la satisfacción y cumplimiento de las necesidades internas del IDPYBA. </t>
  </si>
  <si>
    <t>PA</t>
  </si>
  <si>
    <t>Realizar 100% de las intervenciones en los procesos de apoyo identificados al interior de la entidad</t>
  </si>
  <si>
    <t>Medir el desarrollo operativo de los procesos de apoyo (percepción de la satisfacción de los ciudadanos frente a la misma que hacen parte de la Subdirecicón de Gestión Corporativa, Concertación del documento de formulación PIGA para el cuatrenio 2025-2028, Realizar seguimiento a las Actividades del Plan de Acción PIGA 2024-2028, Fortalecer el proceso de Gestión Documental independientemente del soporte de producción de la información implementado el Modelo Integral de Gestión Documental   Archivo - MIGDA) en cumplimiento de las actvidades establecidas y alineadas ocn el proyecto de inversión.</t>
  </si>
  <si>
    <r>
      <rPr>
        <b/>
        <sz val="9"/>
        <color theme="1"/>
        <rFont val="Arial"/>
        <family val="2"/>
      </rPr>
      <t>Servicio al Ciudadano:</t>
    </r>
    <r>
      <rPr>
        <sz val="9"/>
        <color theme="1"/>
        <rFont val="Arial"/>
        <family val="2"/>
      </rPr>
      <t xml:space="preserve">A través de la estrategia de primer nivel se realizaron 1.691 orientaciones a los ciudadanos que requerían acceder a los trámites o servicios del Instituto. Así: Canal presencial: 222 (Sede principal: 43; SuperCade Americas: 40; SuperCade Manitas: 84; SuperCade Suba: 55); telefónico: 1.343 y virtual 126.
Se gestionaron  peticiones allegadas a través de los 1.021 canales habilitados oficialmente, distribuidas así: canal presencial: 141; canal telefónico: 18 y canal virtual 862. Las cuales el 98% se respondieron en los tiempos estipulados por Ley.
</t>
    </r>
    <r>
      <rPr>
        <b/>
        <sz val="9"/>
        <color theme="1"/>
        <rFont val="Arial"/>
        <family val="2"/>
      </rPr>
      <t>Gestión Ambiental:</t>
    </r>
    <r>
      <rPr>
        <sz val="9"/>
        <color theme="1"/>
        <rFont val="Arial"/>
        <family val="2"/>
      </rPr>
      <t xml:space="preserve"> Durante el trimestre (julio, agosto y septiembre 2024), En cumplimiento con la RESOLUCIÓN Nº 03179 la Secretaría Distrital de Ambiente  tendrá cuatro (4) meses desde el 1 de julio de 2024  para la revisión del documento formulación del PIGA 2025-2028 remitido el 29 de junio de 2024, por tanto, en este periodo la entidad aún no ha recibido la retroalimentación del documento remitido.  Octubre: El día 7 de octubre se realizó mesa de trabajo con la SDA, donde se socializaron los ajustes para la primera revisión del PIGA, así mismo, se remitieron los ajustes el día 31 de octubre a la autoridad ambiental. se logró ejecutar las actividades del Plan de Acción PIGA. El día 9 de diciembre la Subdirección de Políticas y Planes Ambientales de la SDA remitió correo de aprobación del documento PIGA, por otro lado ell día 19 de diciembre se radica los documentos con la firma de la directora a la SDA mediante radicado 2024ER268628.
</t>
    </r>
    <r>
      <rPr>
        <b/>
        <sz val="9"/>
        <color theme="1"/>
        <rFont val="Arial"/>
        <family val="2"/>
      </rPr>
      <t>Gestión Documental:</t>
    </r>
    <r>
      <rPr>
        <sz val="9"/>
        <color theme="1"/>
        <rFont val="Arial"/>
        <family val="2"/>
      </rPr>
      <t xml:space="preserve"> Se culminó la recopilación del informe del diagnóstico integral, se aprobó por parte del equipo de gestión documental los intrumentos PGD y programas  específicos, PINAR, BANTER y TCA. Se remitieron para revisión y aprobación por parte de la Subdirección Corporativa y se encuentran listos para ser presentados en el comité de desarrollo y desempeño en el mes de enero de 2025. </t>
    </r>
  </si>
  <si>
    <r>
      <rPr>
        <b/>
        <sz val="9"/>
        <color theme="1"/>
        <rFont val="Arial"/>
        <family val="2"/>
      </rPr>
      <t xml:space="preserve">Servicio al ciudadano: </t>
    </r>
    <r>
      <rPr>
        <sz val="9"/>
        <color rgb="FF000000"/>
        <rFont val="Arial"/>
        <family val="2"/>
      </rPr>
      <t xml:space="preserve">Durante el mes de diciembre de 2024 los ciudadanos que utilizan los canales de atención del Instituto respondieron 41 encuestas de percepción de la satisfacción, las cuales nos permitieron medir el nivel satisfacción del ciudadano frente a la atención brindada en el Instituto, obteniendo así que en promedio el 65% de ellos se encuentran satisfechos con la atención.
</t>
    </r>
    <r>
      <rPr>
        <b/>
        <sz val="9"/>
        <color rgb="FF000000"/>
        <rFont val="Arial"/>
        <family val="2"/>
      </rPr>
      <t>Gestión Ambiental:</t>
    </r>
    <r>
      <rPr>
        <sz val="9"/>
        <color rgb="FF000000"/>
        <rFont val="Arial"/>
        <family val="2"/>
      </rPr>
      <t xml:space="preserve">  El documento PIGA se radicó con comunicación suscrita por la Directora ante la Secretaría Distrital de Ambiente atencionalciudadano@ambientabogota.gov.co, junto con los siguientes documentos en cumplimiento al artículo 6 de la resolución 3179
1. Documento PIGA.
2. Acto administrativo o documento oficial de la designación del Gestor Ambiental según lo
establecido en la normatividad vigente.
3. Formularios de información institucional, planificación y los documentos electrónicos
correspondientes de conformidad con lo dispuesto por la Secretaría Distrital de Ambiente.
4. Acto Administrativo de conformación del Comité Institucional de Gestión y Desempeño o el que haga sus veces.
La SDA procederá a elaborar el acta de concertación la cual se remitirá para firma de la Entidad. 
</t>
    </r>
    <r>
      <rPr>
        <b/>
        <sz val="9"/>
        <rFont val="Arial"/>
        <family val="2"/>
      </rPr>
      <t>Gestión Documental:</t>
    </r>
    <r>
      <rPr>
        <sz val="9"/>
        <color rgb="FF000000"/>
        <rFont val="Arial"/>
        <family val="2"/>
      </rPr>
      <t>Se culminó la etama de actualización de TRD de todas las dependencias del IDPYBA, estas fueron remitidas a a Subdirección Corporativa  para ser socializadas con los diferentes directores para su revisión y posterior aprobación.</t>
    </r>
  </si>
  <si>
    <t>NATALIA RONCANCIO LEON - SERVICIO AL CIUDADANO - LIZ TABARES - GESTIÓN AMBIENTAL - MARIA FERNANDA CHAVES - GESTIÓN DOCUMENTAL</t>
  </si>
  <si>
    <t>Cumplir con la normatividad legal vigente en materia del talento humano y la gestión financiera</t>
  </si>
  <si>
    <t>PA05-PE02</t>
  </si>
  <si>
    <t>Realizar 100% de las acciones normativas en el marco de la gestión financiera y del talento humano</t>
  </si>
  <si>
    <t>Realizar la totalidad de las actividades programadas en el Plan Estrategico de Talento Humano (PETH) y los cronogramas de sus planes anexos y el Plan Estratégico de Seguridad Vial (PESV)</t>
  </si>
  <si>
    <t>Actas, listados de asistencia, piezas gráficas, planes PETH, correos electrónicos institucionales, matríz estratégica del TH, planes trabajo programas - PE01-PR06-FR02 Seguimiento al Plan de Accion Institucional</t>
  </si>
  <si>
    <t>Actividades que se ejecutaron para la implementación del PETH y su planes anexos (PIC, Bienestar y SST) y PESV</t>
  </si>
  <si>
    <t>Actividades que se programaron para la implementación del PETH y su planes anexos (PIC, Bienestar y SST) y PESV</t>
  </si>
  <si>
    <t>Cantidad de actividades que se ejecutaron para la implementación del PETH y su planes anexos (PIC, Bienestar y SST) y PESV</t>
  </si>
  <si>
    <t>Cantidad de actividades que se programaron para la implementación del PETH y su planes anexos (PIC, Bienestar y SST) y PESV</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</si>
  <si>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Por lo anterior, a partir de la armoniozación de la vigencia 2024, en el marco del Plan Estratégico de Talento Humano,se han realizado: CAPACITACIONES:44, ACTIVIDADES BIENESTAR:35, ACTIVIDADES SST:46, ACTIVIDADES PESV:24 Y, todas las actividades relacionadas con la integridad, la gestión del conocimiento y la provisión oportuna de vacantes que se presentan en la planta de personal del IDPYBA.                    </t>
  </si>
  <si>
    <t>Durante el mes de diciembre de 2024, se ejecutaron con éxito todas las actividades y capacitaciones programadas, alcanzando un total de 23 capacitaciones divulgadas y realizadas en término, así como 9, 12 y 8 actividades correspondientes a diferentes áreas, todas cumplidas según lo previsto. Adicionalmente, se ejecutaron las 4 actividades establecidas en el Plan de Acción de Integridad y las 5 contempladas en el Plan GESCO, garantizando el cumplimiento integral de los objetivos establecidos</t>
  </si>
  <si>
    <t>TALENTO HUMANO: No se presentaron atrasos en el mes de DICIEMBRE de 2024.</t>
  </si>
  <si>
    <t>DIANA GOMEZ - TH</t>
  </si>
  <si>
    <t>Mantener una adecuada capacidad instalada en las sedes bajo custodia del IDPYBA</t>
  </si>
  <si>
    <t>PA03</t>
  </si>
  <si>
    <t>Realizar 100% del plan de mantenimiento correctivo- preventivo, que se requiera en la entidad para las diferentes sedes</t>
  </si>
  <si>
    <t>Mantener una adecuada capacidad instalada en las sedes bajo custodia del IDPYBA, a través de un adecuado control con los mantenimientos preventivos y correctivos de la vigencia.</t>
  </si>
  <si>
    <t>PE01-PR06-FR02 Seguimiento al Plan de Acción Institucional</t>
  </si>
  <si>
    <t>SEGUIMIENTO PLAN DE MANTENIMIENTO PIGA TERCER TRIMESTRE
• Fumigación en zonas externas y administrativas y Control de roedores
Mediante  CTO-263-2024 con la empresa Colsam, se realiza el control integrado de plagas mediante fumigaciones y control químico y físico de las 64 cajas de estaciones de roedores.
Es importante tener en cuenta que las actividades están sujetas a las condiciones climáticas, y en casos de lluvias se deben cancelar y reprogramar los servicios, por esta razón se solicitan platillos atrapamoscas para instalar en las zonas verdes, para tener algún tipo de control cuando no se pueden realizar las fumigaciones. (Ver Anexos 1)
MES CONTROL DE ROEDORES FUMIGACION PLATILLOS ATRAPAMOSCAS
Sistema de Aprovechamiento de Aguas lluvias (limpieza de canaletas)
El operario ambiental de la Unidad realiza el mantenimiento de la motobomba, limpieza de filtros del sistema de agua lluvia y el personal de aseo de la limpieza de las canaletas del sistema con periodicidad mensual. (Ver Anexo 2)
• Planta de Tratamiento de Aguas Residuales (PTAR)
El operario de la PTAR junto con el personal de mantenimiento realiza la limpieza de las cajas de inspección que se descargan a la PTAR con frecuencia mensual, así mismo se realiza limpieza de las unidades de tratamiento y cajas de inspección localizadas en las instalaciones de la PTAR: se realiza limpieza a las diferentes unidades de tratamiento. (Ver Anexo 3)  
• PODA
La empresa Bogotá Limpia presta el Servicio especial de corte de césped de a las áreas verdes internas del Instituto Distrital de Protección y Bienestar Animal, se realizó el día martes 29 de octubre. 
Se realizo el seguimiento, solicitudes y control a las acciones de mantenimienot correctivo y preventivo en la sede admisnitrativa, las cuales incluyeron:
1- Adecuacion del puesto de trabajo de la acesora de direccion.
2 -  Adecuacion de puestos de trabajo del personal de la linea 123    
Se logró ejecutar las actividades de mantenimiento necesarios para el correcto funcionamiento de la Unidad de Cuidado Animal durante el mes d ediciembre 
Se realizaron las actividades de fumigacion en la Unidad de Cuidado Animal.    
Se realizaron las gestiones necesarias para la consecusion de las actividades de mantenimiento necesarias en la Unidad de Cuidado animal, las cuales fueron ejecutadas por el persoal de Mantenimiento. 
Se realizaron las gestiones necesarias para la consecusion de las actividades de mantenimiento necesarias en la sede administrativa, las cuales fueron ejecutadas por el persoal de la empresa Moderline.</t>
  </si>
  <si>
    <t xml:space="preserve">En diciembre de 2024, mediante el contrato 1005 de 2024, se realizaron diversas actividades de mantenimiento preventivo y correctivo en la Unidad de Cuidado Animal, incluyendo la reparación de filtraciones y pintura en la cubierta de los quirófanos, limpieza de sifones y cajas de inspección, mantenimiento de la entrada vehicular principal con nivelación de bisagras y pintura, así como el resane y pintura de 40 metros lineales de zonas externas deterioradas. Adicionalmente, en la sede administrativa y de archivo, gracias a las gestiones del arrendador, se ejecutaron ajustes en el vidrio de la cafetería, revisión de mobiliario, adecuación de una oficina para tres puestos de trabajo con nuevos puntos de red y electricidad, pintura en áreas específicas, instalación de lámparas, y pintura del área jurídica, según lo detallado en el informe correspondiente. </t>
  </si>
  <si>
    <t>Camilo Orlando Bejarano López</t>
  </si>
  <si>
    <t>FREDY ARIZA RECURSOS FISICOS</t>
  </si>
  <si>
    <t>Promover el desarrollo de un sistema de información hacia  el conocimiento ambiental y la calidad del dato.</t>
  </si>
  <si>
    <t xml:space="preserve">Implementar 3 programas de información ambiental y conocimiento ambiental. </t>
  </si>
  <si>
    <t>Realizar 100% de las fases definidas del ciclo de vida para la creación  del  sistema de información de la entidad</t>
  </si>
  <si>
    <t xml:space="preserve"> Identificar áreas de mejora en los servicios tecnológicos, establecer metas de calidad, asegurar la continuidad operativa y optimizar el uso de infraestructura y recursos tecnológicos, contribuyendo de esta manera al desarrollo eficiente de los procesos</t>
  </si>
  <si>
    <t xml:space="preserve">Se programaron y realizaron las sesiones de trabajo con los procesos de la subdirección de atención a la fauna y se realizó una visita a la UCA. También se adelantaron las actividades para la contratación de un recurso de ingeniería que soporte la revisión y mejoramiento del sistema Xiqua que es un componente fundamental para la operación y gestión de la subdirección de atención a la fauna.
Se realizó la identificación, estructuración y programación del presupuesto requerido para la la fase 1 del sistema de informaicón en 2025.
Se realizó la revisión de los recursos actuales de plataforma tecnológica sobre la cual operan los sistemas de información actuales y se realizó el dimensionamiento de los recursos que se estiman utilzar en para el sistema de informaicón en 2025. Con esta informaicón se inició la estructruación del documento RFI.   
Se avanzó en la revisión de los documentos del acuerdo marcó y se realizó el primer borrador de estudios previos. </t>
  </si>
  <si>
    <t>Se realizaron diversas sesiones de trabajo con los procesos de la subdirección de atención a la fauna, el equipo de operación de la UCA y la subdirección de cultura ciudadana. Además, se logró obtener el contrato para el recurso de ingeniería que apoyará la revisión y mejora del sistema Xisqua, esencial para la operación de la subdirección de atención a la fauna. Se elaboró el documento de arquitectura de referencia, basado en el levantamiento de información, y se identificaron los componentes prioritarios para la fase 1 del sistema de información en 2025, presentando la propuesta a la subdirección de gestión corporativa y la dirección general. Asimismo, se estructuró y programó el presupuesto necesario para dicha fase, y se comenzó la documentación del plan del proyecto. Se revisaron los recursos tecnológicos actuales y se dimensionaron los necesarios para la fase 1 del sistema de información en 2025, lo que permitió iniciar la estructuración del documento RFI. Finalmente, se realizaron los documentos precontractuales, se adjudicó la orden de compra para el centro de datos en nube pública y se aseguraron los recursos necesarios para iniciar el aprovisionamiento de capacidades de cómputo en 2025.</t>
  </si>
  <si>
    <t>Es de aclarar que  algunas tareas no se llevo a cabo debido a que, previamente, es necesario realizar el levantamiento y definición detallada de los requisitos del proyecto, tanto funcionales como técnicos, para poder llevar a cabo una evaluación de viabilidad tecnológica y económica. Además, sin esta información inicial, no se pueden crear los diagramas de flujo de datos y procesos, ni diseñar interfaces adecuadas, ya que no es posible identificar correctamente los elementos, relaciones y secuencias de actividades involucradas, ni las necesidades y expectativas de los usuarios finales</t>
  </si>
  <si>
    <t>SERGIO SOLER</t>
  </si>
  <si>
    <t>Promover el desarrollo de un sistema de información hacia  el conocimiento ambiental y la calidad del dato</t>
  </si>
  <si>
    <t>Implementar (1) plan de ejecución para el fortalecimiento y dignificación de la infraestructura de la UCA y demás infraestructutra para el cuidado y la protección animal</t>
  </si>
  <si>
    <t>Establecer 1 plan de acciòn para la ejecución de las necesidades en infraestructura para garantizar  la capacidad instalada de la UCA y demas infraestructura para la protección y cuidado animal en el D.C</t>
  </si>
  <si>
    <t>APOYAR LA ESTRUCTURACION DE LOS DIFERENTES COMPONENTES RELACIONADOS CON EL PLAN DE EJECUCIÓN DE INFRAESTRUCTURA DE LAS SEDES DEL IDPYBA, ASI COMO REALIZAR APOYO A LA SUPERVISION TECNICA DESIGNADA DE LOS DIFERENTES PROYECTOS DE INFRAESTRUCTURA</t>
  </si>
  <si>
    <t>Actas  de reunion, Participacion en  comites tecnicos,visitas tecnicas de campo, informes tecnicos quincenales  de  ejecucion  de obra, matrices de riegos, mapas de calor  correos electronicos, seguimiento a cronogramas y necesidades de las sedes  del IDPYBA</t>
  </si>
  <si>
    <t>PE01-PR06-FR02 Seguimiento al Plan de Accion Institucional - ACT PROGRAMADAS Vs  ACT EJECUTADAS</t>
  </si>
  <si>
    <t>Actividades Ejecutadas</t>
  </si>
  <si>
    <t>Actividades programadas</t>
  </si>
  <si>
    <t>Actividades que se ejecutaron para la identificacion de necesidades de mantenimiento de  la infraestructura  en la UCA y el seguimiento al CTO Interadministrativo 20221996 -CEA</t>
  </si>
  <si>
    <t>Actividades que se programaron para la identificacion de necesidades de mantenimiento de  la infraestructura  en la UCA y el seguimiento al CTO Interadministrativo 20221996- CEA</t>
  </si>
  <si>
    <t xml:space="preserve">1.Durante  el trimestre( julio, agosto, septiembre) se realizó seguimiento al contrato  intradministrativo tripartito ( SDA-IDPYBA-FINDETER) 20221996, relacionado  con la terminacion  de la obras (terminaciones obra - conexion electrica infraestructura- Seguimiento tramite PTAR) de la primera fase de la casa ecologica  de los Animales- CEA.                                                                  2. Durante Agosto-septiembre  se realizo visita tecnica  con la empresa Enel para iniciar la gestion de tramite  de aumento de carga electrica en la Unidad de  cuidado  Animal-UCA, asi como tambien  visitas para el levantamiento de necesidades  de mantenimiento  a la infraestructura actual de la UCA.                                                                                                                            3.Durante  octubre  de 2024 se realiza seguimiento a la prorroga del  contrato marco tripartito SDA 20221996  por 6 meses y 9 dias.  Se hace seguimiento a la prorroga 5 contrato de obra y adicion 4  del contrato derivado de  interventoria en actividades de  conexion electrica, Se realiza revision y seguimiento  a los informes tecnicos quincenales( Informe  tecnico de avance #32                                                                                                                                                                                                                                      4.Durante el mes de  noviembre de 2024 1.UNIDAD DE CUIDADO ANIMAL UCA: (NOVIEMBRE DE 2024) Respecto a la UCA se asistio a la  reunion  con el especialista en sinantropicos con  el fin de ver alternativas al requerimiento de la SDS, se asiste  a visita de proponentes interesados en el proceso de mantenimiento de la  UCA  proceso Mc-016-2024. 
2.CONTRATO INTRADMINISTRATIVO 20221996 CEA:(NOVIEMBRE DE 2024)Seguimiento y apoyo al supervision del  contrato  interadministrativo SDA 20221996, Se asiste  a reunion interistitucional  en  la secretaria juridica  para  definir alternativas respecto a las areas de cesion pendientes  y que estan estipuladas en la licencia de parcelacion y construccion de la CEA, se asiste  a reunion FINDETER -SDA- IDPYBA en la SDA  para ver el avance  de ejecucion del contrato interadministrativo , viabilidad de prorrogas de los contratos derivados obra  e interventoria. Se asiste a reunion  en la CAR  cundinamarca para indagar el avance  en  el tramite de modificacion del permiso  del descole de la PTAR de la CEA, se realiza revision de los informes  quincenales No. 34 y 35  de ejecucion  enviados por la asistencia tecnica FINDETER.           </t>
  </si>
  <si>
    <t xml:space="preserve">1.UNIDAD DE CUIDADO ANIMAL UCA:Se realiza seguimiento a las actividades realizadas en la  unidad de cuidado animal UCA correspondientes al arreglo de la tuberia sanitaria   en la Bodega  posterior de la farmacia, la cual esta destinada al bodegaje  de la SDS.                                                                                                                                                                                                         2.CONTRATO INTRADMINISTRATIVO 20221996 CEA:Se realiza  seguimiento  a la programacion emitida  por FINDETER para   las actividades relacionadas  con  el compoenente electrico de  acuerdo a la metodologia  de conexion  por parte de ENEL, se está a la espera  de las certificaciones RETIE Y RETILAP y la conexion total del proyecto en su  Fase 1. Se realiza seguimiento a la prorroga del  contrato marco tripartito SDA 20221996  por 6 meses y 9 dias. se reciben de FINDETER  y se revisa los informes  quincenales No.35, 36 y 37 de ejecucion respecto a la casa ecologica de los Animales CEA. Se realiza seguimiento a la prorroga  de los  contratos derivados de obra e interventoria para  la terminacion de  las obras contratadas de la fase No.1 de la CEA  de conformidad con el  comite No. 17 PA por 2.5 meses mas. Se asistio a reunion de mesa de trabajo con la Procuraduria  en el mes de diciembre  de 2024 , donde se  trataron temas del cumplimiento de la licencia de parcelacion CEA respecto a las zonas de cesion, alternativas de mediacion ante la alcaldia  de Funza. Se asistio en este mes a reunion  virtual con Findeter para la revision del tema parcelacion  y la zonas de cesion  en la CEA. Se realizó  visita tecnica  en el mes de diciembre de 2024  a la casa  ecologica de los  Animales CEA junto con la  contraloria -personeria  SDA y senadora andrea padilla, Se asiste  a reunion  en las instalaciones de la SDA  en diciembre de 2024  donde  participaron entidades  como SDA -DADEP-IDPYBA-Secretaria Juridica de la alcaldia mayor de Bogotá, para evaluar  alternativas administrativas de solucion   para dar cumplimiento a las  zonas de cesion estipuladas en la licencia de parcelacion  y  construccion de la CEA.   Durante este periodo se realiza prorroga No. 3 al contrato interadministrativo tripartito SDA 20221996 por 6 meses más, hasta el 30 de junio de 2025. El avance de las actividades de obra contratadas durante este periodo alcanzó el 98.41% según lo estipulado en los informes técnicos quincenales   proporcionados por FINDETER S.A.                       </t>
  </si>
  <si>
    <t>ALEJANDRO CUESTAS- ING APOYO A LA SUPERVISION</t>
  </si>
  <si>
    <t>Implementar 100 % de las fases del modelo de planeación y gestión orientado a resultados</t>
  </si>
  <si>
    <t>Subdirección de Gestión Coporativa</t>
  </si>
  <si>
    <t>Mejoramiento de la gestión pública y administrativa del Instituto Distrital de Protección y Bienestar Animal en Bogotá D.C.</t>
  </si>
  <si>
    <t>PE01</t>
  </si>
  <si>
    <t>Desarrollar herramientas técnicas, dinámicas y confiables, a través del manejo y gestión de conocimiento. 
Garantizar accesibilidad a la información institucional a los grupos de valor, a través de los mecanismos y canales que disponga el Instituto</t>
  </si>
  <si>
    <t>Implementación modelo de planeación y gestión orientado a resultados</t>
  </si>
  <si>
    <t>Julio 2024</t>
  </si>
  <si>
    <t>Implementar las fases del modelo de planeación y gestión orientado a resultados</t>
  </si>
  <si>
    <t>Plan de Acción, reportes y documentos tecnicos de las areas.</t>
  </si>
  <si>
    <t xml:space="preserve">Actividades realizadas en la vigencia / Actividades programadas en la vigencia </t>
  </si>
  <si>
    <t xml:space="preserve">Avance actividades vigencia </t>
  </si>
  <si>
    <t>Actividades programadas en la vigencia</t>
  </si>
  <si>
    <t>Actividades adelantandas en un detrminado periodo de tiempo</t>
  </si>
  <si>
    <t>La meta ha alcanzado un avance del 38 %, es decir se logro un avance del 4,56% en magnitud, lo que se refleja en la realización de las siguientes actividades: 
Proyectos:
-En el marco del Plan Distrital de Desarrollo “Bogotá Camina Segura” y el proceso de armonización presupuestal, se realizó la revisión de las herramientas de seguimiento a los proyectos de inversión 7930, 7933, 7936 y 7951 de la entidad (Plan de Acción y Hoja de vida de indicadores).
-Registro de los proyectos de inversión en SEGPLAN 2.0
-Revisión de las justificaciones técnicas de los proyectos de inversión para el  Anteproyecto de presupuesto 2025.
MIPG:
*Se revisaron los documentos del sistema de gestión: procedimiento del Plan de mantenimiento, Procedimiento Vinculaciones Formativas, politica de gobierno digital y procedimiento de pagos.
Mediante el acta No 13 se aprobó y socializó la actualización del formato PM01-PR10-F01
Politicas:
Se brindó acompañamiento técnico a las alcaldías de Usme, Ciudad Bolívar, en el marco de los presupuestos participativos para la construcción de iniciativas de la línea de inversión de protección y bienestar animal (septiembre)</t>
  </si>
  <si>
    <t>En el marco del Plan Distrital de Desarrollo “Bogotá Camina Segura” y el proceso de armonización presupuestal, se realizó la revisión de las herramientas de seguimiento a los proyectos de inversión 7930, 7933, 7936 y 7951 de la entidad (Plan de Acción y Hoja de vida de indicadores).
-Registro de los proyectos de inversión en SEGPLAN 2.0
-Revisión de las justificaciones técnicas de los proyectos de inversión para el  Anteproyecto de presupuesto 2025.
MIPG:
*Se revisaron los documentos del sistema de gestión: procedimiento del Plan de mantenimiento, Procedimiento Vinculaciones Formativas, politica de gobierno digital y procedimiento de pagos.
Mediante el acta No 13 se aprobó y socializó la actualización del formato PM01-PR10-F01
Politicas:
Se brindó acompañamiento técnico a las alcaldías de Usme, Ciudad Bolívar, en el marco de los presupuestos participativos para la construcción de iniciativas de la línea de inversión de protección y bienestar animal (septiembre)</t>
  </si>
  <si>
    <t xml:space="preserve">Contratista OAP - </t>
  </si>
  <si>
    <t>Contratista  Gestión Coporativa - Freddy Camargo</t>
  </si>
  <si>
    <t xml:space="preserve">Subdirector de Gestión Corporativa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</si>
</sst>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_);_(* \(#,##0\);_(* &quot;-&quot;_);_(@_)"/>
    <numFmt numFmtId="165" formatCode="_(* #,##0.00_);_(* \(#,##0.00\);_(* &quot;-&quot;??_);_(@_)"/>
    <numFmt numFmtId="166" formatCode="_-* #,##0.00\ &quot;€&quot;_-;\-* #,##0.00\ &quot;€&quot;_-;_-* &quot;-&quot;??\ &quot;€&quot;_-;_-@_-"/>
    <numFmt numFmtId="167" formatCode="&quot;$&quot;\ #,##0_);[Red]\(&quot;$&quot;\ #,##0\)"/>
    <numFmt numFmtId="168" formatCode="_(&quot;$&quot;\ * #,##0.00_);_(&quot;$&quot;\ * \(#,##0.00\);_(&quot;$&quot;\ * &quot;-&quot;??_);_(@_)"/>
    <numFmt numFmtId="169" formatCode="_ * #,##0.00_ ;_ * \-#,##0.00_ ;_ * &quot;-&quot;??_ ;_ @_ "/>
    <numFmt numFmtId="170" formatCode="0.0%"/>
    <numFmt numFmtId="171" formatCode="_(* #,##0.00_);_(* \(#,##0.00\);_(* &quot;-&quot;_);_(@_)"/>
    <numFmt numFmtId="172" formatCode="_-* #,##0.00\ &quot;$&quot;_-;\-* #,##0.00\ &quot;$&quot;_-;_-* &quot;-&quot;??\ &quot;$&quot;_-;_-@_-"/>
    <numFmt numFmtId="173" formatCode="_-* #,##0.00\ _$_-;\-* #,##0.00\ _$_-;_-* &quot;-&quot;??\ _$_-;_-@_-"/>
    <numFmt numFmtId="174" formatCode="_(* #,##0.000_);_(* \(#,##0.000\);_(* &quot;-&quot;??_);_(@_)"/>
  </numFmts>
  <fonts count="69"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sz val="9"/>
      <color theme="4"/>
      <name val="Arial"/>
      <family val="2"/>
    </font>
    <font>
      <b/>
      <sz val="7.5"/>
      <color theme="1"/>
      <name val="Arial"/>
      <family val="2"/>
    </font>
    <font>
      <b/>
      <sz val="9"/>
      <color rgb="FF000000"/>
      <name val="Arial"/>
      <family val="2"/>
    </font>
    <font>
      <sz val="9"/>
      <color rgb="FF000000"/>
      <name val="Arial"/>
      <family val="2"/>
    </font>
    <font>
      <sz val="10"/>
      <color rgb="FF000000"/>
      <name val="Arial"/>
      <family val="2"/>
    </font>
    <font>
      <sz val="10"/>
      <color theme="1"/>
      <name val="Arial"/>
      <family val="2"/>
    </font>
    <font>
      <b/>
      <sz val="10"/>
      <color theme="1"/>
      <name val="Arial"/>
      <family val="2"/>
    </font>
    <font>
      <sz val="9"/>
      <color theme="1"/>
      <name val="Arial"/>
      <family val="2"/>
    </font>
    <font>
      <u/>
      <sz val="9"/>
      <name val="Arial"/>
      <family val="2"/>
    </font>
    <font>
      <sz val="11"/>
      <name val="Calibri"/>
      <family val="2"/>
      <scheme val="minor"/>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
      <patternFill patternType="solid">
        <fgColor rgb="FFFFFFFF"/>
        <bgColor rgb="FF000000"/>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1" fillId="2" borderId="0" applyNumberFormat="0" applyBorder="0" applyAlignment="0" applyProtection="0"/>
    <xf numFmtId="0" fontId="1" fillId="2" borderId="0" applyNumberFormat="0" applyBorder="0" applyAlignment="0" applyProtection="0"/>
    <xf numFmtId="0" fontId="3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1" fillId="3" borderId="0" applyNumberFormat="0" applyBorder="0" applyAlignment="0" applyProtection="0"/>
    <xf numFmtId="0" fontId="1" fillId="3" borderId="0" applyNumberFormat="0" applyBorder="0" applyAlignment="0" applyProtection="0"/>
    <xf numFmtId="0" fontId="3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1" fillId="4" borderId="0" applyNumberFormat="0" applyBorder="0" applyAlignment="0" applyProtection="0"/>
    <xf numFmtId="0" fontId="1" fillId="4" borderId="0" applyNumberFormat="0" applyBorder="0" applyAlignment="0" applyProtection="0"/>
    <xf numFmtId="0" fontId="3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1" fillId="5" borderId="0" applyNumberFormat="0" applyBorder="0" applyAlignment="0" applyProtection="0"/>
    <xf numFmtId="0" fontId="1" fillId="5" borderId="0" applyNumberFormat="0" applyBorder="0" applyAlignment="0" applyProtection="0"/>
    <xf numFmtId="0" fontId="3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2" fillId="3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32" fillId="10" borderId="0" applyNumberFormat="0" applyBorder="0" applyAlignment="0" applyProtection="0"/>
    <xf numFmtId="0" fontId="12" fillId="10" borderId="0" applyNumberFormat="0" applyBorder="0" applyAlignment="0" applyProtection="0"/>
    <xf numFmtId="0" fontId="3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32" fillId="13" borderId="0" applyNumberFormat="0" applyBorder="0" applyAlignment="0" applyProtection="0"/>
    <xf numFmtId="0" fontId="12" fillId="13" borderId="0" applyNumberFormat="0" applyBorder="0" applyAlignment="0" applyProtection="0"/>
    <xf numFmtId="0" fontId="3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3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32" fillId="15" borderId="0" applyNumberFormat="0" applyBorder="0" applyAlignment="0" applyProtection="0"/>
    <xf numFmtId="0" fontId="12" fillId="15" borderId="0" applyNumberFormat="0" applyBorder="0" applyAlignment="0" applyProtection="0"/>
    <xf numFmtId="0" fontId="3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4" fillId="36" borderId="29"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4" fillId="36" borderId="29" applyNumberFormat="0" applyAlignment="0" applyProtection="0"/>
    <xf numFmtId="0" fontId="35" fillId="37" borderId="30"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5" fillId="37" borderId="30" applyNumberFormat="0" applyAlignment="0" applyProtection="0"/>
    <xf numFmtId="0" fontId="36" fillId="0" borderId="31"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169" fontId="5" fillId="0" borderId="0" applyFont="0" applyFill="0" applyBorder="0" applyAlignment="0" applyProtection="0"/>
    <xf numFmtId="169" fontId="4" fillId="0" borderId="0" applyFont="0" applyFill="0" applyBorder="0" applyAlignment="0" applyProtection="0"/>
    <xf numFmtId="0" fontId="3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2" fillId="3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9" fillId="44" borderId="29"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0" fontId="39" fillId="44" borderId="29"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40" fillId="45"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165" fontId="31" fillId="0" borderId="0" applyFont="0" applyFill="0" applyBorder="0" applyAlignment="0" applyProtection="0"/>
    <xf numFmtId="164" fontId="31" fillId="0" borderId="0" applyFont="0" applyFill="0" applyBorder="0" applyAlignment="0" applyProtection="0"/>
    <xf numFmtId="41" fontId="31" fillId="0" borderId="0" applyFont="0" applyFill="0" applyBorder="0" applyAlignment="0" applyProtection="0"/>
    <xf numFmtId="165" fontId="3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5"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41" fillId="46"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0" fontId="1" fillId="47" borderId="3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36" borderId="34"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2" fillId="36" borderId="34" applyNumberFormat="0" applyAlignment="0" applyProtection="0"/>
    <xf numFmtId="0" fontId="4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37" fillId="0" borderId="3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6" fillId="0" borderId="35"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46" fillId="0" borderId="35" applyNumberFormat="0" applyFill="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38" fillId="0" borderId="36"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38" fillId="0" borderId="36"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7" fillId="0" borderId="37"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cellStyleXfs>
  <cellXfs count="256">
    <xf numFmtId="0" fontId="0" fillId="0" borderId="0" xfId="0"/>
    <xf numFmtId="0" fontId="49" fillId="0" borderId="0" xfId="0" applyFont="1"/>
    <xf numFmtId="0" fontId="50" fillId="0" borderId="0" xfId="0" applyFont="1"/>
    <xf numFmtId="0" fontId="51" fillId="0" borderId="0" xfId="0" applyFont="1"/>
    <xf numFmtId="0" fontId="52" fillId="0" borderId="0" xfId="0" applyFont="1" applyAlignment="1">
      <alignment horizontal="center"/>
    </xf>
    <xf numFmtId="0" fontId="52" fillId="0" borderId="0" xfId="0" applyFont="1"/>
    <xf numFmtId="0" fontId="52" fillId="0" borderId="0" xfId="0" applyFont="1" applyAlignment="1" applyProtection="1">
      <alignment horizontal="center" vertical="center" wrapText="1"/>
      <protection locked="0"/>
    </xf>
    <xf numFmtId="0" fontId="53" fillId="0" borderId="0" xfId="1327" applyFont="1" applyAlignment="1">
      <alignment vertical="center" wrapText="1"/>
    </xf>
    <xf numFmtId="0" fontId="3" fillId="0" borderId="0" xfId="1371" applyFont="1" applyAlignment="1">
      <alignment horizontal="center" vertical="center"/>
    </xf>
    <xf numFmtId="0" fontId="54" fillId="0" borderId="0" xfId="1371" applyFont="1" applyAlignment="1">
      <alignment horizontal="center" vertical="center"/>
    </xf>
    <xf numFmtId="0" fontId="10" fillId="0" borderId="0" xfId="1371" applyFont="1" applyAlignment="1">
      <alignment horizontal="center" vertical="top" wrapText="1"/>
    </xf>
    <xf numFmtId="0" fontId="10" fillId="0" borderId="0" xfId="1371" applyFont="1" applyAlignment="1">
      <alignment horizontal="center" vertical="center"/>
    </xf>
    <xf numFmtId="1" fontId="9" fillId="0" borderId="0" xfId="1273" applyNumberFormat="1" applyFont="1" applyFill="1" applyBorder="1" applyAlignment="1">
      <alignment horizontal="center" vertical="center" wrapText="1"/>
    </xf>
    <xf numFmtId="0" fontId="9" fillId="0" borderId="0" xfId="1496" applyNumberFormat="1" applyFont="1" applyFill="1" applyBorder="1" applyAlignment="1">
      <alignment horizontal="center" vertical="center" wrapText="1"/>
    </xf>
    <xf numFmtId="0" fontId="53" fillId="0" borderId="0" xfId="1327" applyFont="1" applyAlignment="1">
      <alignment vertical="center"/>
    </xf>
    <xf numFmtId="0" fontId="10" fillId="0" borderId="0" xfId="1371" applyFont="1" applyAlignment="1">
      <alignment horizontal="left" vertical="center" wrapText="1"/>
    </xf>
    <xf numFmtId="0" fontId="10" fillId="0" borderId="0" xfId="1371" applyFont="1" applyAlignment="1">
      <alignment horizontal="center" vertical="center" wrapText="1"/>
    </xf>
    <xf numFmtId="0" fontId="9" fillId="0" borderId="0" xfId="1371" applyFont="1" applyAlignment="1">
      <alignment horizontal="center" vertical="center" wrapText="1"/>
    </xf>
    <xf numFmtId="0" fontId="11" fillId="0" borderId="0" xfId="1371" applyFont="1" applyAlignment="1">
      <alignment horizontal="center" vertical="center"/>
    </xf>
    <xf numFmtId="9" fontId="9" fillId="0" borderId="0" xfId="1496" applyFont="1" applyFill="1" applyBorder="1" applyAlignment="1">
      <alignment horizontal="center" vertical="center"/>
    </xf>
    <xf numFmtId="0" fontId="55" fillId="0" borderId="0" xfId="1327" applyFont="1" applyAlignment="1">
      <alignment vertical="center"/>
    </xf>
    <xf numFmtId="170" fontId="10" fillId="0" borderId="0" xfId="1496" applyNumberFormat="1" applyFont="1" applyFill="1" applyBorder="1" applyAlignment="1">
      <alignment horizontal="center" vertical="top" wrapText="1"/>
    </xf>
    <xf numFmtId="9" fontId="10" fillId="0" borderId="0" xfId="1496" applyFont="1" applyFill="1" applyBorder="1" applyAlignment="1">
      <alignment horizontal="center" vertical="top" wrapText="1"/>
    </xf>
    <xf numFmtId="9" fontId="56" fillId="0" borderId="0" xfId="1495" applyFont="1" applyFill="1" applyBorder="1" applyAlignment="1">
      <alignment horizontal="center" vertical="center" wrapText="1"/>
    </xf>
    <xf numFmtId="0" fontId="57" fillId="0" borderId="0" xfId="1371" applyFont="1" applyAlignment="1" applyProtection="1">
      <alignment horizontal="center" vertical="center" wrapText="1"/>
      <protection locked="0"/>
    </xf>
    <xf numFmtId="0" fontId="51" fillId="0" borderId="0" xfId="0" applyFont="1" applyAlignment="1">
      <alignment horizontal="center" vertical="center"/>
    </xf>
    <xf numFmtId="0" fontId="4" fillId="0" borderId="0" xfId="1371" applyAlignment="1" applyProtection="1">
      <alignment vertical="center" wrapText="1"/>
      <protection locked="0"/>
    </xf>
    <xf numFmtId="0" fontId="58"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0" fontId="6" fillId="49" borderId="10" xfId="1371" applyFont="1" applyFill="1" applyBorder="1" applyAlignment="1">
      <alignment horizontal="left" vertical="center" wrapText="1"/>
    </xf>
    <xf numFmtId="0" fontId="6" fillId="49" borderId="11" xfId="1371" applyFont="1" applyFill="1" applyBorder="1" applyAlignment="1">
      <alignment horizontal="left" vertical="center" wrapText="1"/>
    </xf>
    <xf numFmtId="0" fontId="6" fillId="49" borderId="27" xfId="1371" applyFont="1" applyFill="1" applyBorder="1" applyAlignment="1">
      <alignment horizontal="left" vertical="center" wrapText="1"/>
    </xf>
    <xf numFmtId="0" fontId="6" fillId="49" borderId="10" xfId="1371" applyFont="1" applyFill="1" applyBorder="1" applyAlignment="1">
      <alignment vertical="center" wrapText="1"/>
    </xf>
    <xf numFmtId="0" fontId="6" fillId="49" borderId="12" xfId="1371" applyFont="1" applyFill="1" applyBorder="1" applyAlignment="1">
      <alignment vertical="top" wrapText="1"/>
    </xf>
    <xf numFmtId="0" fontId="6" fillId="49" borderId="11" xfId="1371" applyFont="1" applyFill="1" applyBorder="1" applyAlignment="1">
      <alignment horizontal="center" vertical="center" wrapText="1"/>
    </xf>
    <xf numFmtId="0" fontId="6" fillId="49" borderId="10" xfId="1371" applyFont="1" applyFill="1" applyBorder="1" applyAlignment="1">
      <alignment horizontal="center" vertical="center" wrapText="1"/>
    </xf>
    <xf numFmtId="0" fontId="6" fillId="49" borderId="10" xfId="0" applyFont="1" applyFill="1" applyBorder="1" applyAlignment="1">
      <alignment horizontal="center" vertical="center" wrapText="1"/>
    </xf>
    <xf numFmtId="0" fontId="6" fillId="49" borderId="13" xfId="1371" applyFont="1" applyFill="1" applyBorder="1" applyAlignment="1">
      <alignment horizontal="center" vertical="center" wrapText="1"/>
    </xf>
    <xf numFmtId="0" fontId="6" fillId="49" borderId="11" xfId="1371" applyFont="1" applyFill="1" applyBorder="1" applyAlignment="1">
      <alignment horizontal="center" vertical="center"/>
    </xf>
    <xf numFmtId="0" fontId="6" fillId="49" borderId="10" xfId="1371" applyFont="1" applyFill="1" applyBorder="1" applyAlignment="1" applyProtection="1">
      <alignment horizontal="justify" vertical="center" wrapText="1"/>
      <protection locked="0"/>
    </xf>
    <xf numFmtId="0" fontId="6" fillId="49" borderId="10" xfId="1371" applyFont="1" applyFill="1" applyBorder="1" applyAlignment="1">
      <alignment horizontal="justify" vertical="center" wrapText="1"/>
    </xf>
    <xf numFmtId="0" fontId="6" fillId="49" borderId="10" xfId="1371" applyFont="1" applyFill="1" applyBorder="1" applyAlignment="1">
      <alignment horizontal="justify" vertical="center"/>
    </xf>
    <xf numFmtId="0" fontId="7" fillId="0" borderId="10" xfId="1371" applyFont="1" applyBorder="1" applyAlignment="1">
      <alignment horizontal="center" vertical="center"/>
    </xf>
    <xf numFmtId="165" fontId="59" fillId="24" borderId="10" xfId="1250" applyFont="1" applyFill="1" applyBorder="1" applyAlignment="1">
      <alignment horizontal="center" vertical="center"/>
    </xf>
    <xf numFmtId="165" fontId="7" fillId="24" borderId="15" xfId="1250" applyFont="1" applyFill="1" applyBorder="1" applyAlignment="1">
      <alignment horizontal="center" vertical="center"/>
    </xf>
    <xf numFmtId="0" fontId="7" fillId="50" borderId="15" xfId="0" applyFont="1" applyFill="1" applyBorder="1" applyAlignment="1">
      <alignment wrapText="1"/>
    </xf>
    <xf numFmtId="0" fontId="64" fillId="0" borderId="0" xfId="0" applyFont="1"/>
    <xf numFmtId="0" fontId="65" fillId="0" borderId="0" xfId="0" applyFont="1" applyAlignment="1">
      <alignment horizontal="center"/>
    </xf>
    <xf numFmtId="0" fontId="65" fillId="0" borderId="0" xfId="0" applyFont="1"/>
    <xf numFmtId="0" fontId="66" fillId="0" borderId="0" xfId="0" applyFont="1"/>
    <xf numFmtId="0" fontId="6" fillId="49" borderId="15" xfId="1371" applyFont="1" applyFill="1" applyBorder="1" applyAlignment="1">
      <alignment vertical="center" wrapText="1"/>
    </xf>
    <xf numFmtId="0" fontId="6" fillId="49" borderId="12" xfId="1371" applyFont="1" applyFill="1" applyBorder="1" applyAlignment="1">
      <alignment vertical="center" wrapText="1"/>
    </xf>
    <xf numFmtId="0" fontId="7" fillId="0" borderId="12" xfId="1371" applyFont="1" applyBorder="1" applyAlignment="1">
      <alignment horizontal="center" vertical="center"/>
    </xf>
    <xf numFmtId="165" fontId="7" fillId="50" borderId="28" xfId="0" applyNumberFormat="1" applyFont="1" applyFill="1" applyBorder="1" applyAlignment="1">
      <alignment wrapText="1"/>
    </xf>
    <xf numFmtId="171" fontId="10" fillId="0" borderId="0" xfId="1251" applyNumberFormat="1" applyFont="1" applyFill="1" applyBorder="1" applyAlignment="1">
      <alignment horizontal="center" vertical="top" wrapText="1"/>
    </xf>
    <xf numFmtId="10" fontId="10" fillId="0" borderId="0" xfId="1496" applyNumberFormat="1" applyFont="1" applyFill="1" applyBorder="1" applyAlignment="1">
      <alignment horizontal="center" vertical="top" wrapText="1"/>
    </xf>
    <xf numFmtId="10" fontId="54" fillId="0" borderId="0" xfId="1371" applyNumberFormat="1" applyFont="1" applyAlignment="1">
      <alignment horizontal="center" vertical="center"/>
    </xf>
    <xf numFmtId="165" fontId="7" fillId="24" borderId="10" xfId="1250" applyFont="1" applyFill="1" applyBorder="1" applyAlignment="1">
      <alignment horizontal="center" vertical="center"/>
    </xf>
    <xf numFmtId="1" fontId="9" fillId="0" borderId="0" xfId="1273" applyNumberFormat="1" applyFont="1" applyAlignment="1">
      <alignment horizontal="center" vertical="center" wrapText="1"/>
    </xf>
    <xf numFmtId="0" fontId="9" fillId="0" borderId="0" xfId="1496" applyNumberFormat="1" applyFont="1" applyAlignment="1">
      <alignment horizontal="center" vertical="center" wrapText="1"/>
    </xf>
    <xf numFmtId="9" fontId="9" fillId="0" borderId="0" xfId="1496" applyFont="1" applyAlignment="1">
      <alignment horizontal="center" vertical="center"/>
    </xf>
    <xf numFmtId="170" fontId="10" fillId="0" borderId="0" xfId="1496" applyNumberFormat="1" applyFont="1" applyAlignment="1">
      <alignment horizontal="center" vertical="top" wrapText="1"/>
    </xf>
    <xf numFmtId="9" fontId="10" fillId="0" borderId="0" xfId="1496" applyFont="1" applyAlignment="1">
      <alignment horizontal="center" vertical="top" wrapText="1"/>
    </xf>
    <xf numFmtId="9" fontId="51" fillId="0" borderId="10" xfId="1495" applyFont="1" applyBorder="1" applyAlignment="1">
      <alignment horizontal="center"/>
    </xf>
    <xf numFmtId="9" fontId="56" fillId="0" borderId="0" xfId="1495" applyFont="1" applyAlignment="1">
      <alignment horizontal="center" vertical="center" wrapText="1"/>
    </xf>
    <xf numFmtId="0" fontId="6" fillId="49" borderId="10" xfId="1371" applyFont="1" applyFill="1" applyBorder="1" applyAlignment="1">
      <alignment horizontal="center" vertical="center"/>
    </xf>
    <xf numFmtId="0" fontId="4" fillId="0" borderId="28" xfId="1495" applyNumberFormat="1" applyFont="1" applyFill="1" applyBorder="1" applyAlignment="1" applyProtection="1">
      <alignment vertical="center" wrapText="1"/>
      <protection hidden="1"/>
    </xf>
    <xf numFmtId="10" fontId="7" fillId="48" borderId="15" xfId="1495" applyNumberFormat="1" applyFont="1" applyFill="1" applyBorder="1" applyAlignment="1">
      <alignment horizontal="center" vertical="center"/>
    </xf>
    <xf numFmtId="9" fontId="49" fillId="0" borderId="10" xfId="1495" applyFont="1" applyBorder="1" applyAlignment="1">
      <alignment horizontal="center"/>
    </xf>
    <xf numFmtId="9" fontId="49" fillId="0" borderId="10" xfId="1495" applyFont="1" applyBorder="1"/>
    <xf numFmtId="9" fontId="7" fillId="48" borderId="12" xfId="1495" applyFont="1" applyFill="1" applyBorder="1" applyAlignment="1" applyProtection="1">
      <alignment vertical="center" wrapText="1"/>
      <protection locked="0" hidden="1"/>
    </xf>
    <xf numFmtId="9" fontId="10" fillId="0" borderId="0" xfId="1495" applyFont="1" applyAlignment="1">
      <alignment horizontal="center" vertical="center" wrapText="1"/>
    </xf>
    <xf numFmtId="1" fontId="7" fillId="24" borderId="10" xfId="1496" applyNumberFormat="1" applyFont="1" applyFill="1" applyBorder="1" applyAlignment="1">
      <alignment horizontal="center" vertical="center" wrapText="1"/>
    </xf>
    <xf numFmtId="1" fontId="7" fillId="24" borderId="10" xfId="1496" applyNumberFormat="1" applyFont="1" applyFill="1" applyBorder="1" applyAlignment="1">
      <alignment vertical="center" wrapText="1"/>
    </xf>
    <xf numFmtId="9" fontId="10" fillId="0" borderId="0" xfId="1495" applyFont="1" applyFill="1" applyBorder="1" applyAlignment="1">
      <alignment horizontal="center" vertical="top" wrapText="1"/>
    </xf>
    <xf numFmtId="0" fontId="6" fillId="49" borderId="10" xfId="1371" applyFont="1" applyFill="1" applyBorder="1" applyAlignment="1">
      <alignment vertical="top" wrapText="1"/>
    </xf>
    <xf numFmtId="9" fontId="9" fillId="0" borderId="0" xfId="1495" applyFont="1" applyFill="1" applyBorder="1" applyAlignment="1">
      <alignment horizontal="center" vertical="center"/>
    </xf>
    <xf numFmtId="10" fontId="54" fillId="0" borderId="0" xfId="1495" applyNumberFormat="1" applyFont="1" applyAlignment="1">
      <alignment horizontal="center" vertical="center"/>
    </xf>
    <xf numFmtId="9" fontId="9" fillId="0" borderId="0" xfId="1495" applyFont="1" applyAlignment="1">
      <alignment horizontal="center" vertical="center" wrapText="1"/>
    </xf>
    <xf numFmtId="0" fontId="7" fillId="24" borderId="10" xfId="1250" applyNumberFormat="1" applyFont="1" applyFill="1" applyBorder="1" applyAlignment="1">
      <alignment horizontal="center" vertical="center"/>
    </xf>
    <xf numFmtId="0" fontId="56" fillId="0" borderId="0" xfId="1495" applyNumberFormat="1" applyFont="1" applyFill="1" applyBorder="1" applyAlignment="1">
      <alignment horizontal="center" vertical="center" wrapText="1"/>
    </xf>
    <xf numFmtId="2" fontId="49" fillId="0" borderId="0" xfId="0" applyNumberFormat="1" applyFont="1"/>
    <xf numFmtId="2" fontId="56" fillId="0" borderId="0" xfId="1495" applyNumberFormat="1" applyFont="1" applyFill="1" applyBorder="1" applyAlignment="1">
      <alignment horizontal="center" vertical="center" wrapText="1"/>
    </xf>
    <xf numFmtId="10" fontId="7" fillId="24" borderId="10" xfId="1250" applyNumberFormat="1" applyFont="1" applyFill="1" applyBorder="1" applyAlignment="1">
      <alignment horizontal="center" vertical="center"/>
    </xf>
    <xf numFmtId="170" fontId="7" fillId="24" borderId="10" xfId="1495" applyNumberFormat="1" applyFont="1" applyFill="1" applyBorder="1" applyAlignment="1">
      <alignment horizontal="center" vertical="center"/>
    </xf>
    <xf numFmtId="165" fontId="7" fillId="24" borderId="10" xfId="1495" applyNumberFormat="1" applyFont="1" applyFill="1" applyBorder="1" applyAlignment="1">
      <alignment horizontal="center" vertical="center"/>
    </xf>
    <xf numFmtId="9" fontId="7" fillId="0" borderId="10" xfId="1495" applyFont="1" applyBorder="1"/>
    <xf numFmtId="10" fontId="7" fillId="0" borderId="10" xfId="1495" applyNumberFormat="1" applyFont="1" applyBorder="1"/>
    <xf numFmtId="9" fontId="7" fillId="48" borderId="12" xfId="1495" applyFont="1" applyFill="1" applyBorder="1" applyAlignment="1" applyProtection="1">
      <alignment vertical="center" wrapText="1"/>
      <protection hidden="1"/>
    </xf>
    <xf numFmtId="10" fontId="7" fillId="48" borderId="12" xfId="1495" applyNumberFormat="1" applyFont="1" applyFill="1" applyBorder="1" applyAlignment="1" applyProtection="1">
      <alignment vertical="center" wrapText="1"/>
      <protection hidden="1"/>
    </xf>
    <xf numFmtId="10" fontId="7" fillId="24" borderId="10" xfId="1495" applyNumberFormat="1" applyFont="1" applyFill="1" applyBorder="1" applyAlignment="1">
      <alignment horizontal="center" vertical="center"/>
    </xf>
    <xf numFmtId="9" fontId="7" fillId="24" borderId="10" xfId="1495" applyFont="1" applyFill="1" applyBorder="1" applyAlignment="1">
      <alignment horizontal="center" vertical="center"/>
    </xf>
    <xf numFmtId="174" fontId="7" fillId="24" borderId="10" xfId="1250" applyNumberFormat="1" applyFont="1" applyFill="1" applyBorder="1" applyAlignment="1">
      <alignment horizontal="center" vertical="center"/>
    </xf>
    <xf numFmtId="9" fontId="68" fillId="0" borderId="10" xfId="1495" applyFont="1" applyBorder="1"/>
    <xf numFmtId="0" fontId="60" fillId="0" borderId="10" xfId="0" applyFont="1" applyBorder="1" applyAlignment="1" applyProtection="1">
      <alignment horizontal="center" wrapText="1"/>
      <protection locked="0"/>
    </xf>
    <xf numFmtId="0" fontId="54" fillId="0" borderId="10" xfId="0" applyFont="1" applyBorder="1" applyAlignment="1" applyProtection="1">
      <alignment horizontal="center" vertical="center" wrapText="1"/>
      <protection locked="0"/>
    </xf>
    <xf numFmtId="0" fontId="52" fillId="0" borderId="10" xfId="0" applyFont="1" applyBorder="1" applyAlignment="1" applyProtection="1">
      <alignment horizontal="center" vertical="center" wrapText="1"/>
      <protection locked="0"/>
    </xf>
    <xf numFmtId="0" fontId="9" fillId="24" borderId="10" xfId="1371" applyFont="1" applyFill="1" applyBorder="1" applyAlignment="1">
      <alignment horizontal="center" vertical="center"/>
    </xf>
    <xf numFmtId="0" fontId="54" fillId="49" borderId="10" xfId="1371" applyFont="1" applyFill="1" applyBorder="1" applyAlignment="1">
      <alignment horizontal="center" vertical="center"/>
    </xf>
    <xf numFmtId="0" fontId="6" fillId="49" borderId="10" xfId="1371" applyFont="1" applyFill="1" applyBorder="1" applyAlignment="1">
      <alignment horizontal="center" vertical="center" wrapText="1"/>
    </xf>
    <xf numFmtId="0" fontId="7" fillId="0" borderId="10" xfId="1371" applyFont="1" applyBorder="1" applyAlignment="1">
      <alignment horizontal="center" vertical="center" wrapText="1"/>
    </xf>
    <xf numFmtId="0" fontId="7" fillId="0" borderId="10" xfId="1371" applyFont="1" applyBorder="1" applyAlignment="1">
      <alignment horizontal="center" vertical="center"/>
    </xf>
    <xf numFmtId="0" fontId="7" fillId="48" borderId="10" xfId="1371" applyFont="1" applyFill="1" applyBorder="1" applyAlignment="1">
      <alignment horizontal="center" vertical="center" wrapText="1"/>
    </xf>
    <xf numFmtId="0" fontId="7" fillId="0" borderId="10" xfId="1371" applyFont="1" applyBorder="1" applyAlignment="1">
      <alignment horizontal="justify" vertical="center" wrapText="1"/>
    </xf>
    <xf numFmtId="1" fontId="7" fillId="0" borderId="10" xfId="1273" applyNumberFormat="1" applyFont="1" applyFill="1" applyBorder="1" applyAlignment="1">
      <alignment horizontal="center" vertical="center" wrapText="1"/>
    </xf>
    <xf numFmtId="9" fontId="7" fillId="0" borderId="10" xfId="1496" applyFont="1" applyFill="1" applyBorder="1" applyAlignment="1">
      <alignment horizontal="center" vertical="center"/>
    </xf>
    <xf numFmtId="0" fontId="7" fillId="0" borderId="10" xfId="1496" applyNumberFormat="1" applyFont="1" applyFill="1" applyBorder="1" applyAlignment="1" applyProtection="1">
      <alignment horizontal="center" vertical="center" wrapText="1"/>
      <protection hidden="1"/>
    </xf>
    <xf numFmtId="0" fontId="7" fillId="0" borderId="10" xfId="1371" applyFont="1" applyBorder="1" applyAlignment="1" applyProtection="1">
      <alignment horizontal="center" vertical="center" wrapText="1"/>
      <protection hidden="1"/>
    </xf>
    <xf numFmtId="0" fontId="7" fillId="48" borderId="10" xfId="1371" applyFont="1" applyFill="1" applyBorder="1" applyAlignment="1">
      <alignment horizontal="center" vertical="center"/>
    </xf>
    <xf numFmtId="49" fontId="7" fillId="0" borderId="10" xfId="1371" applyNumberFormat="1" applyFont="1" applyBorder="1" applyAlignment="1">
      <alignment horizontal="center" vertical="center"/>
    </xf>
    <xf numFmtId="14" fontId="7" fillId="0" borderId="10" xfId="1371" applyNumberFormat="1" applyFont="1" applyBorder="1" applyAlignment="1">
      <alignment horizontal="center" vertical="center" wrapText="1"/>
    </xf>
    <xf numFmtId="9" fontId="7" fillId="24" borderId="10" xfId="1495" applyFont="1" applyFill="1" applyBorder="1" applyAlignment="1">
      <alignment horizontal="center" vertical="center" wrapText="1"/>
    </xf>
    <xf numFmtId="0" fontId="67" fillId="0" borderId="10" xfId="1371" applyFont="1" applyBorder="1" applyAlignment="1">
      <alignment horizontal="center" vertical="center"/>
    </xf>
    <xf numFmtId="0" fontId="6" fillId="49" borderId="10" xfId="1371" applyFont="1" applyFill="1" applyBorder="1" applyAlignment="1">
      <alignment horizontal="left" vertical="center" wrapText="1"/>
    </xf>
    <xf numFmtId="0" fontId="6" fillId="49" borderId="10" xfId="1371" applyFont="1" applyFill="1" applyBorder="1" applyAlignment="1">
      <alignment horizontal="center" vertical="center"/>
    </xf>
    <xf numFmtId="9" fontId="6" fillId="49" borderId="10" xfId="1496" applyFont="1" applyFill="1" applyBorder="1" applyAlignment="1">
      <alignment horizontal="center" vertical="center"/>
    </xf>
    <xf numFmtId="0" fontId="48" fillId="49" borderId="10" xfId="1371" applyFont="1" applyFill="1" applyBorder="1" applyAlignment="1">
      <alignment horizontal="center" vertical="center"/>
    </xf>
    <xf numFmtId="9" fontId="6" fillId="48" borderId="10" xfId="1495" applyFont="1" applyFill="1" applyBorder="1" applyAlignment="1" applyProtection="1">
      <alignment horizontal="center" vertical="center" wrapText="1"/>
      <protection locked="0"/>
    </xf>
    <xf numFmtId="10" fontId="7" fillId="48" borderId="10" xfId="1495" applyNumberFormat="1" applyFont="1" applyFill="1" applyBorder="1" applyAlignment="1" applyProtection="1">
      <alignment horizontal="center" vertical="center" wrapText="1"/>
      <protection locked="0"/>
    </xf>
    <xf numFmtId="170" fontId="7" fillId="48" borderId="10" xfId="1495" applyNumberFormat="1" applyFont="1" applyFill="1" applyBorder="1" applyAlignment="1" applyProtection="1">
      <alignment horizontal="center" vertical="center" wrapText="1"/>
    </xf>
    <xf numFmtId="0" fontId="7" fillId="0" borderId="10" xfId="1371" applyFont="1" applyBorder="1" applyAlignment="1" applyProtection="1">
      <alignment horizontal="center" vertical="center" wrapText="1"/>
      <protection locked="0"/>
    </xf>
    <xf numFmtId="0" fontId="49" fillId="48" borderId="10" xfId="1371" applyFont="1" applyFill="1" applyBorder="1" applyAlignment="1" applyProtection="1">
      <alignment horizontal="justify" vertical="center" wrapText="1"/>
      <protection locked="0"/>
    </xf>
    <xf numFmtId="0" fontId="48" fillId="0" borderId="10" xfId="1371" applyFont="1" applyBorder="1" applyAlignment="1">
      <alignment horizontal="center" vertical="center"/>
    </xf>
    <xf numFmtId="0" fontId="49" fillId="0" borderId="10" xfId="1371" applyFont="1" applyBorder="1" applyAlignment="1" applyProtection="1">
      <alignment horizontal="center" vertical="center" wrapText="1"/>
      <protection locked="0"/>
    </xf>
    <xf numFmtId="0" fontId="7" fillId="0" borderId="15"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48" fillId="49" borderId="11" xfId="1371" applyFont="1" applyFill="1" applyBorder="1" applyAlignment="1">
      <alignment horizontal="center" vertical="center"/>
    </xf>
    <xf numFmtId="0" fontId="48" fillId="49" borderId="13" xfId="1371" applyFont="1" applyFill="1" applyBorder="1" applyAlignment="1">
      <alignment horizontal="center" vertical="center"/>
    </xf>
    <xf numFmtId="9" fontId="7" fillId="48" borderId="12" xfId="1495" applyFont="1" applyFill="1" applyBorder="1" applyAlignment="1" applyProtection="1">
      <alignment horizontal="center" vertical="center" wrapText="1"/>
    </xf>
    <xf numFmtId="9" fontId="7" fillId="48" borderId="26" xfId="1495" applyFont="1" applyFill="1" applyBorder="1" applyAlignment="1" applyProtection="1">
      <alignment horizontal="center" vertical="center" wrapText="1"/>
    </xf>
    <xf numFmtId="9" fontId="7" fillId="48" borderId="14" xfId="1495" applyFont="1" applyFill="1" applyBorder="1" applyAlignment="1" applyProtection="1">
      <alignment horizontal="center" vertical="center" wrapText="1"/>
    </xf>
    <xf numFmtId="9" fontId="7" fillId="48" borderId="12" xfId="1495" applyFont="1" applyFill="1" applyBorder="1" applyAlignment="1" applyProtection="1">
      <alignment horizontal="center" vertical="center" wrapText="1"/>
      <protection locked="0"/>
    </xf>
    <xf numFmtId="9" fontId="7" fillId="48" borderId="26" xfId="1495" applyFont="1" applyFill="1" applyBorder="1" applyAlignment="1" applyProtection="1">
      <alignment horizontal="center" vertical="center" wrapText="1"/>
      <protection locked="0"/>
    </xf>
    <xf numFmtId="9" fontId="7" fillId="48" borderId="14" xfId="1495" applyFont="1" applyFill="1" applyBorder="1" applyAlignment="1" applyProtection="1">
      <alignment horizontal="center" vertical="center" wrapText="1"/>
      <protection locked="0"/>
    </xf>
    <xf numFmtId="0" fontId="62" fillId="48" borderId="15" xfId="0" applyFont="1" applyFill="1" applyBorder="1" applyAlignment="1">
      <alignment horizontal="justify" vertical="center" wrapText="1"/>
    </xf>
    <xf numFmtId="0" fontId="62" fillId="48" borderId="24" xfId="0" applyFont="1" applyFill="1" applyBorder="1" applyAlignment="1">
      <alignment horizontal="justify" vertical="center" wrapText="1"/>
    </xf>
    <xf numFmtId="0" fontId="62" fillId="48" borderId="38" xfId="0" applyFont="1" applyFill="1" applyBorder="1" applyAlignment="1">
      <alignment horizontal="justify" vertical="center" wrapText="1"/>
    </xf>
    <xf numFmtId="0" fontId="48" fillId="0" borderId="16" xfId="1371" applyFont="1" applyBorder="1" applyAlignment="1">
      <alignment horizontal="center" vertical="center"/>
    </xf>
    <xf numFmtId="0" fontId="48" fillId="0" borderId="17" xfId="1371" applyFont="1" applyBorder="1" applyAlignment="1">
      <alignment horizontal="center" vertical="center"/>
    </xf>
    <xf numFmtId="0" fontId="48" fillId="0" borderId="18" xfId="1371" applyFont="1" applyBorder="1" applyAlignment="1">
      <alignment horizontal="center" vertical="center"/>
    </xf>
    <xf numFmtId="0" fontId="48" fillId="0" borderId="19" xfId="1371" applyFont="1" applyBorder="1" applyAlignment="1">
      <alignment horizontal="center" vertical="center"/>
    </xf>
    <xf numFmtId="0" fontId="48" fillId="0" borderId="0" xfId="1371" applyFont="1" applyAlignment="1">
      <alignment horizontal="center" vertical="center"/>
    </xf>
    <xf numFmtId="0" fontId="48" fillId="0" borderId="20" xfId="1371" applyFont="1" applyBorder="1" applyAlignment="1">
      <alignment horizontal="center" vertical="center"/>
    </xf>
    <xf numFmtId="0" fontId="48" fillId="0" borderId="21" xfId="1371" applyFont="1" applyBorder="1" applyAlignment="1">
      <alignment horizontal="center" vertical="center"/>
    </xf>
    <xf numFmtId="0" fontId="48" fillId="0" borderId="22" xfId="1371" applyFont="1" applyBorder="1" applyAlignment="1">
      <alignment horizontal="center" vertical="center"/>
    </xf>
    <xf numFmtId="0" fontId="48" fillId="0" borderId="23" xfId="1371" applyFont="1" applyBorder="1" applyAlignment="1">
      <alignment horizontal="center" vertical="center"/>
    </xf>
    <xf numFmtId="0" fontId="62" fillId="48" borderId="15" xfId="0" applyFont="1" applyFill="1" applyBorder="1" applyAlignment="1">
      <alignment horizontal="left" vertical="center" wrapText="1"/>
    </xf>
    <xf numFmtId="0" fontId="62" fillId="48" borderId="24" xfId="0" applyFont="1" applyFill="1" applyBorder="1" applyAlignment="1">
      <alignment horizontal="left" vertical="center" wrapText="1"/>
    </xf>
    <xf numFmtId="0" fontId="62" fillId="48" borderId="38" xfId="0" applyFont="1" applyFill="1" applyBorder="1" applyAlignment="1">
      <alignment horizontal="left" vertical="center" wrapText="1"/>
    </xf>
    <xf numFmtId="0" fontId="7" fillId="48" borderId="15" xfId="0" applyFont="1" applyFill="1" applyBorder="1" applyAlignment="1">
      <alignment vertical="center" wrapText="1"/>
    </xf>
    <xf numFmtId="0" fontId="7" fillId="48" borderId="24" xfId="0" applyFont="1" applyFill="1" applyBorder="1" applyAlignment="1">
      <alignment vertical="center" wrapText="1"/>
    </xf>
    <xf numFmtId="0" fontId="7" fillId="48" borderId="25" xfId="0" applyFont="1" applyFill="1" applyBorder="1" applyAlignment="1">
      <alignment vertical="center" wrapText="1"/>
    </xf>
    <xf numFmtId="0" fontId="7" fillId="50" borderId="16" xfId="0" applyFont="1" applyFill="1" applyBorder="1" applyAlignment="1">
      <alignment vertical="center"/>
    </xf>
    <xf numFmtId="0" fontId="7" fillId="50" borderId="17" xfId="0" applyFont="1" applyFill="1" applyBorder="1" applyAlignment="1">
      <alignment vertical="center"/>
    </xf>
    <xf numFmtId="0" fontId="7" fillId="50" borderId="40" xfId="0" applyFont="1" applyFill="1" applyBorder="1" applyAlignment="1">
      <alignment vertical="center"/>
    </xf>
    <xf numFmtId="0" fontId="7" fillId="0" borderId="15" xfId="0" applyFont="1" applyBorder="1" applyAlignment="1">
      <alignment wrapText="1"/>
    </xf>
    <xf numFmtId="0" fontId="7" fillId="0" borderId="24" xfId="0" applyFont="1" applyBorder="1" applyAlignment="1">
      <alignment wrapText="1"/>
    </xf>
    <xf numFmtId="0" fontId="7" fillId="0" borderId="38" xfId="0" applyFont="1" applyBorder="1" applyAlignment="1">
      <alignment wrapText="1"/>
    </xf>
    <xf numFmtId="0" fontId="7" fillId="0" borderId="15" xfId="0" applyFont="1" applyBorder="1" applyAlignment="1">
      <alignment vertical="center"/>
    </xf>
    <xf numFmtId="0" fontId="7" fillId="0" borderId="24" xfId="0" applyFont="1" applyBorder="1" applyAlignment="1">
      <alignment vertical="center"/>
    </xf>
    <xf numFmtId="0" fontId="7" fillId="0" borderId="38" xfId="0" applyFont="1" applyBorder="1" applyAlignment="1">
      <alignment vertical="center"/>
    </xf>
    <xf numFmtId="0" fontId="7" fillId="50" borderId="24" xfId="0" applyFont="1" applyFill="1" applyBorder="1" applyAlignment="1">
      <alignment vertical="center"/>
    </xf>
    <xf numFmtId="0" fontId="7" fillId="50" borderId="39" xfId="0" applyFont="1" applyFill="1" applyBorder="1" applyAlignment="1">
      <alignment vertical="center"/>
    </xf>
    <xf numFmtId="0" fontId="7" fillId="48" borderId="15" xfId="0" applyFont="1" applyFill="1" applyBorder="1" applyAlignment="1">
      <alignment horizontal="justify" vertical="center" wrapText="1"/>
    </xf>
    <xf numFmtId="0" fontId="7" fillId="48" borderId="24" xfId="0" applyFont="1" applyFill="1" applyBorder="1" applyAlignment="1">
      <alignment horizontal="justify" vertical="center" wrapText="1"/>
    </xf>
    <xf numFmtId="0" fontId="7" fillId="48" borderId="38" xfId="0" applyFont="1" applyFill="1" applyBorder="1" applyAlignment="1">
      <alignment horizontal="justify" vertical="center" wrapText="1"/>
    </xf>
    <xf numFmtId="0" fontId="7" fillId="48" borderId="39" xfId="0" applyFont="1" applyFill="1" applyBorder="1" applyAlignment="1">
      <alignment horizontal="justify" vertical="center" wrapText="1"/>
    </xf>
    <xf numFmtId="0" fontId="7" fillId="0" borderId="38" xfId="0" applyFont="1" applyBorder="1" applyAlignment="1">
      <alignment vertical="center" wrapText="1"/>
    </xf>
    <xf numFmtId="9" fontId="4" fillId="0" borderId="15" xfId="1495" applyFont="1" applyBorder="1" applyAlignment="1" applyProtection="1">
      <alignment horizontal="center" vertical="center" wrapText="1"/>
      <protection hidden="1"/>
    </xf>
    <xf numFmtId="9" fontId="4" fillId="0" borderId="24" xfId="1495" applyFont="1" applyBorder="1" applyAlignment="1" applyProtection="1">
      <alignment horizontal="center" vertical="center" wrapText="1"/>
      <protection hidden="1"/>
    </xf>
    <xf numFmtId="9" fontId="4" fillId="0" borderId="28" xfId="1495" applyFont="1" applyBorder="1" applyAlignment="1" applyProtection="1">
      <alignment horizontal="center" vertical="center" wrapText="1"/>
      <protection hidden="1"/>
    </xf>
    <xf numFmtId="0" fontId="7" fillId="48" borderId="15" xfId="0" applyFont="1" applyFill="1" applyBorder="1" applyAlignment="1">
      <alignment vertical="center"/>
    </xf>
    <xf numFmtId="0" fontId="7" fillId="48" borderId="24" xfId="0" applyFont="1" applyFill="1" applyBorder="1" applyAlignment="1">
      <alignment vertical="center"/>
    </xf>
    <xf numFmtId="0" fontId="7" fillId="48" borderId="25" xfId="0" applyFont="1" applyFill="1" applyBorder="1" applyAlignment="1">
      <alignment vertical="center"/>
    </xf>
    <xf numFmtId="0" fontId="7" fillId="0" borderId="14" xfId="1496" applyNumberFormat="1" applyFont="1" applyFill="1" applyBorder="1" applyAlignment="1">
      <alignment horizontal="center" vertical="center" wrapText="1"/>
    </xf>
    <xf numFmtId="0" fontId="7" fillId="0" borderId="15"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5" xfId="0" applyFont="1" applyBorder="1" applyAlignment="1">
      <alignment horizontal="justify" vertical="center" wrapText="1"/>
    </xf>
    <xf numFmtId="1" fontId="7" fillId="48" borderId="10" xfId="1273" applyNumberFormat="1" applyFont="1" applyFill="1" applyBorder="1" applyAlignment="1">
      <alignment horizontal="center" vertical="center" wrapText="1"/>
    </xf>
    <xf numFmtId="0" fontId="51" fillId="0" borderId="41" xfId="0" applyFont="1" applyBorder="1" applyAlignment="1">
      <alignment horizontal="center" vertical="center"/>
    </xf>
    <xf numFmtId="0" fontId="63" fillId="48" borderId="15" xfId="0" applyFont="1" applyFill="1" applyBorder="1" applyAlignment="1">
      <alignment vertical="center"/>
    </xf>
    <xf numFmtId="0" fontId="63" fillId="48" borderId="24" xfId="0" applyFont="1" applyFill="1" applyBorder="1" applyAlignment="1">
      <alignment vertical="center"/>
    </xf>
    <xf numFmtId="0" fontId="63" fillId="48" borderId="25" xfId="0" applyFont="1" applyFill="1" applyBorder="1" applyAlignment="1">
      <alignment vertical="center"/>
    </xf>
    <xf numFmtId="0" fontId="63" fillId="0" borderId="15" xfId="0" applyFont="1" applyBorder="1" applyAlignment="1">
      <alignment vertical="center"/>
    </xf>
    <xf numFmtId="0" fontId="63" fillId="0" borderId="24" xfId="0" applyFont="1" applyBorder="1" applyAlignment="1">
      <alignment vertical="center"/>
    </xf>
    <xf numFmtId="0" fontId="7" fillId="0" borderId="25" xfId="0" applyFont="1" applyBorder="1" applyAlignment="1">
      <alignment vertical="center"/>
    </xf>
    <xf numFmtId="0" fontId="7" fillId="50" borderId="15" xfId="0" applyFont="1" applyFill="1" applyBorder="1" applyAlignment="1">
      <alignment vertical="center" wrapText="1"/>
    </xf>
    <xf numFmtId="0" fontId="7" fillId="50" borderId="24" xfId="0" applyFont="1" applyFill="1" applyBorder="1" applyAlignment="1">
      <alignment vertical="center" wrapText="1"/>
    </xf>
    <xf numFmtId="0" fontId="7" fillId="50" borderId="25" xfId="0" applyFont="1" applyFill="1" applyBorder="1" applyAlignment="1">
      <alignment vertical="center" wrapText="1"/>
    </xf>
    <xf numFmtId="9" fontId="7" fillId="24" borderId="15" xfId="1495" applyFont="1" applyFill="1" applyBorder="1" applyAlignment="1">
      <alignment horizontal="center" vertical="center" wrapText="1"/>
    </xf>
    <xf numFmtId="9" fontId="7" fillId="24" borderId="24" xfId="1495" applyFont="1" applyFill="1" applyBorder="1" applyAlignment="1">
      <alignment horizontal="center" vertical="center" wrapText="1"/>
    </xf>
    <xf numFmtId="9" fontId="7" fillId="24" borderId="28" xfId="1495" applyFont="1" applyFill="1" applyBorder="1" applyAlignment="1">
      <alignment horizontal="center" vertical="center" wrapText="1"/>
    </xf>
    <xf numFmtId="0" fontId="7" fillId="0" borderId="38" xfId="0" applyFont="1" applyBorder="1" applyAlignment="1">
      <alignment horizontal="justify" vertical="center" wrapText="1"/>
    </xf>
    <xf numFmtId="0" fontId="7" fillId="0" borderId="39" xfId="0" applyFont="1" applyBorder="1" applyAlignment="1">
      <alignment vertical="center" wrapText="1"/>
    </xf>
    <xf numFmtId="0" fontId="62" fillId="0" borderId="15" xfId="0" applyFont="1" applyBorder="1" applyAlignment="1">
      <alignment horizontal="justify" vertical="center" wrapText="1"/>
    </xf>
    <xf numFmtId="0" fontId="62" fillId="0" borderId="24" xfId="0" applyFont="1" applyBorder="1" applyAlignment="1">
      <alignment horizontal="justify" vertical="center" wrapText="1"/>
    </xf>
    <xf numFmtId="0" fontId="62" fillId="0" borderId="38" xfId="0" applyFont="1" applyBorder="1" applyAlignment="1">
      <alignment horizontal="justify" vertical="center" wrapText="1"/>
    </xf>
    <xf numFmtId="0" fontId="49" fillId="0" borderId="15" xfId="0" applyFont="1" applyBorder="1" applyAlignment="1">
      <alignment horizontal="justify" vertical="center" wrapText="1"/>
    </xf>
    <xf numFmtId="0" fontId="49" fillId="0" borderId="24" xfId="0" applyFont="1" applyBorder="1" applyAlignment="1">
      <alignment horizontal="justify" vertical="center" wrapText="1"/>
    </xf>
    <xf numFmtId="0" fontId="49" fillId="0" borderId="38" xfId="0" applyFont="1" applyBorder="1" applyAlignment="1">
      <alignment horizontal="justify" vertical="center" wrapText="1"/>
    </xf>
    <xf numFmtId="0" fontId="62" fillId="0" borderId="15" xfId="1371" applyFont="1" applyBorder="1" applyAlignment="1" applyProtection="1">
      <alignment horizontal="justify" vertical="center" wrapText="1"/>
      <protection locked="0"/>
    </xf>
    <xf numFmtId="0" fontId="49" fillId="0" borderId="24" xfId="1371" applyFont="1" applyBorder="1" applyAlignment="1" applyProtection="1">
      <alignment horizontal="justify" vertical="center" wrapText="1"/>
      <protection locked="0"/>
    </xf>
    <xf numFmtId="0" fontId="49" fillId="0" borderId="25" xfId="1371" applyFont="1" applyBorder="1" applyAlignment="1" applyProtection="1">
      <alignment horizontal="justify" vertical="center" wrapText="1"/>
      <protection locked="0"/>
    </xf>
    <xf numFmtId="165" fontId="7" fillId="24" borderId="15" xfId="1495" applyNumberFormat="1" applyFont="1" applyFill="1" applyBorder="1" applyAlignment="1">
      <alignment horizontal="center" vertical="center" wrapText="1"/>
    </xf>
    <xf numFmtId="165" fontId="7" fillId="24" borderId="24" xfId="1495" applyNumberFormat="1" applyFont="1" applyFill="1" applyBorder="1" applyAlignment="1">
      <alignment horizontal="center" vertical="center" wrapText="1"/>
    </xf>
    <xf numFmtId="165" fontId="7" fillId="24" borderId="28" xfId="1495" applyNumberFormat="1" applyFont="1" applyFill="1" applyBorder="1" applyAlignment="1">
      <alignment horizontal="center" vertical="center" wrapText="1"/>
    </xf>
    <xf numFmtId="165" fontId="7" fillId="48" borderId="12" xfId="1495" applyNumberFormat="1" applyFont="1" applyFill="1" applyBorder="1" applyAlignment="1" applyProtection="1">
      <alignment horizontal="center" vertical="center" wrapText="1"/>
    </xf>
    <xf numFmtId="165" fontId="7" fillId="48" borderId="26" xfId="1495" applyNumberFormat="1" applyFont="1" applyFill="1" applyBorder="1" applyAlignment="1" applyProtection="1">
      <alignment horizontal="center" vertical="center" wrapText="1"/>
    </xf>
    <xf numFmtId="165" fontId="7" fillId="48" borderId="14" xfId="1495" applyNumberFormat="1" applyFont="1" applyFill="1" applyBorder="1" applyAlignment="1" applyProtection="1">
      <alignment horizontal="center" vertical="center" wrapText="1"/>
    </xf>
    <xf numFmtId="165" fontId="7" fillId="48" borderId="12" xfId="1250" applyFont="1" applyFill="1" applyBorder="1" applyAlignment="1" applyProtection="1">
      <alignment horizontal="center" vertical="center" wrapText="1"/>
    </xf>
    <xf numFmtId="165" fontId="7" fillId="48" borderId="26" xfId="1250" applyFont="1" applyFill="1" applyBorder="1" applyAlignment="1" applyProtection="1">
      <alignment horizontal="center" vertical="center" wrapText="1"/>
    </xf>
    <xf numFmtId="165" fontId="7" fillId="48" borderId="14" xfId="1250" applyFont="1" applyFill="1" applyBorder="1" applyAlignment="1" applyProtection="1">
      <alignment horizontal="center" vertical="center" wrapText="1"/>
    </xf>
    <xf numFmtId="0" fontId="7" fillId="50" borderId="15" xfId="0" applyFont="1" applyFill="1" applyBorder="1" applyAlignment="1">
      <alignment horizontal="justify" vertical="center" wrapText="1"/>
    </xf>
    <xf numFmtId="0" fontId="7" fillId="50" borderId="24" xfId="0" applyFont="1" applyFill="1" applyBorder="1" applyAlignment="1">
      <alignment horizontal="justify" vertical="center" wrapText="1"/>
    </xf>
    <xf numFmtId="0" fontId="7" fillId="50" borderId="25" xfId="0" applyFont="1" applyFill="1" applyBorder="1" applyAlignment="1">
      <alignment horizontal="justify" vertical="center" wrapText="1"/>
    </xf>
    <xf numFmtId="0" fontId="7" fillId="0" borderId="15" xfId="1371" applyFont="1" applyBorder="1" applyAlignment="1">
      <alignment horizontal="justify" vertical="center" wrapText="1"/>
    </xf>
    <xf numFmtId="0" fontId="7" fillId="0" borderId="24" xfId="1371" applyFont="1" applyBorder="1" applyAlignment="1">
      <alignment horizontal="justify" vertical="center" wrapText="1"/>
    </xf>
    <xf numFmtId="0" fontId="7" fillId="0" borderId="25" xfId="1371" applyFont="1" applyBorder="1" applyAlignment="1">
      <alignment horizontal="justify" vertical="center" wrapText="1"/>
    </xf>
    <xf numFmtId="0" fontId="7" fillId="0" borderId="28" xfId="1371" applyFont="1" applyBorder="1" applyAlignment="1">
      <alignment horizontal="justify" vertical="center" wrapText="1"/>
    </xf>
    <xf numFmtId="0" fontId="62" fillId="0" borderId="15" xfId="0" applyFont="1" applyBorder="1" applyAlignment="1">
      <alignment horizontal="justify" wrapText="1"/>
    </xf>
    <xf numFmtId="0" fontId="62" fillId="0" borderId="24" xfId="0" applyFont="1" applyBorder="1" applyAlignment="1">
      <alignment horizontal="justify" wrapText="1"/>
    </xf>
    <xf numFmtId="0" fontId="62" fillId="0" borderId="38" xfId="0" applyFont="1" applyBorder="1" applyAlignment="1">
      <alignment horizontal="justify" wrapText="1"/>
    </xf>
    <xf numFmtId="0" fontId="62" fillId="0" borderId="15" xfId="0" applyFont="1" applyBorder="1" applyAlignment="1">
      <alignment horizontal="justify" vertical="top" wrapText="1"/>
    </xf>
    <xf numFmtId="0" fontId="62" fillId="0" borderId="24" xfId="0" applyFont="1" applyBorder="1" applyAlignment="1">
      <alignment horizontal="justify" vertical="top" wrapText="1"/>
    </xf>
    <xf numFmtId="0" fontId="62" fillId="0" borderId="38" xfId="0" applyFont="1" applyBorder="1" applyAlignment="1">
      <alignment horizontal="justify" vertical="top" wrapText="1"/>
    </xf>
    <xf numFmtId="0" fontId="62" fillId="0" borderId="15" xfId="0" applyFont="1" applyBorder="1" applyAlignment="1">
      <alignment vertical="center" wrapText="1"/>
    </xf>
    <xf numFmtId="0" fontId="49" fillId="0" borderId="15" xfId="1371" applyFont="1" applyBorder="1" applyAlignment="1" applyProtection="1">
      <alignment horizontal="left" vertical="center" wrapText="1"/>
      <protection locked="0"/>
    </xf>
    <xf numFmtId="0" fontId="49" fillId="0" borderId="24" xfId="1371" applyFont="1" applyBorder="1" applyAlignment="1" applyProtection="1">
      <alignment horizontal="left" vertical="center" wrapText="1"/>
      <protection locked="0"/>
    </xf>
    <xf numFmtId="0" fontId="49" fillId="0" borderId="25" xfId="1371" applyFont="1" applyBorder="1" applyAlignment="1" applyProtection="1">
      <alignment horizontal="left" vertical="center" wrapText="1"/>
      <protection locked="0"/>
    </xf>
    <xf numFmtId="0" fontId="7" fillId="48" borderId="13" xfId="1371" applyFont="1" applyFill="1" applyBorder="1" applyAlignment="1">
      <alignment horizontal="center" vertical="center" wrapText="1"/>
    </xf>
    <xf numFmtId="0" fontId="61" fillId="0" borderId="24" xfId="0" applyFont="1" applyBorder="1" applyAlignment="1">
      <alignment horizontal="justify" vertical="center" wrapText="1"/>
    </xf>
    <xf numFmtId="0" fontId="61" fillId="0" borderId="38" xfId="0" applyFont="1" applyBorder="1" applyAlignment="1">
      <alignment horizontal="justify" vertical="center" wrapText="1"/>
    </xf>
    <xf numFmtId="0" fontId="61" fillId="0" borderId="24" xfId="0" applyFont="1" applyBorder="1" applyAlignment="1">
      <alignment horizontal="justify" vertical="top" wrapText="1"/>
    </xf>
    <xf numFmtId="0" fontId="61" fillId="0" borderId="38" xfId="0" applyFont="1" applyBorder="1" applyAlignment="1">
      <alignment horizontal="justify" vertical="top" wrapText="1"/>
    </xf>
    <xf numFmtId="0" fontId="62" fillId="0" borderId="24" xfId="0" applyFont="1" applyBorder="1" applyAlignment="1">
      <alignment vertical="center" wrapText="1"/>
    </xf>
    <xf numFmtId="0" fontId="62" fillId="0" borderId="38" xfId="0" applyFont="1" applyBorder="1" applyAlignment="1">
      <alignment vertical="center" wrapText="1"/>
    </xf>
    <xf numFmtId="0" fontId="7" fillId="0" borderId="10" xfId="1371" applyFont="1" applyBorder="1" applyAlignment="1" applyProtection="1">
      <alignment horizontal="left" vertical="center" wrapText="1"/>
      <protection locked="0"/>
    </xf>
    <xf numFmtId="0" fontId="49" fillId="0" borderId="15" xfId="1371" applyFont="1" applyBorder="1" applyAlignment="1" applyProtection="1">
      <alignment horizontal="justify" vertical="center" wrapText="1"/>
      <protection locked="0"/>
    </xf>
    <xf numFmtId="165" fontId="7" fillId="24" borderId="15" xfId="1250" applyFont="1" applyFill="1" applyBorder="1" applyAlignment="1">
      <alignment horizontal="center" vertical="center" wrapText="1"/>
    </xf>
    <xf numFmtId="165" fontId="7" fillId="24" borderId="24" xfId="1250" applyFont="1" applyFill="1" applyBorder="1" applyAlignment="1">
      <alignment horizontal="center" vertical="center" wrapText="1"/>
    </xf>
    <xf numFmtId="165" fontId="7" fillId="24" borderId="28" xfId="1250" applyFont="1" applyFill="1" applyBorder="1" applyAlignment="1">
      <alignment horizontal="center" vertical="center" wrapText="1"/>
    </xf>
    <xf numFmtId="165" fontId="7" fillId="48" borderId="12" xfId="1250" applyFont="1" applyFill="1" applyBorder="1" applyAlignment="1" applyProtection="1">
      <alignment horizontal="center" vertical="center" wrapText="1"/>
      <protection locked="0"/>
    </xf>
    <xf numFmtId="165" fontId="7" fillId="48" borderId="26" xfId="1250" applyFont="1" applyFill="1" applyBorder="1" applyAlignment="1" applyProtection="1">
      <alignment horizontal="center" vertical="center" wrapText="1"/>
      <protection locked="0"/>
    </xf>
    <xf numFmtId="165" fontId="7" fillId="48" borderId="14" xfId="1250" applyFont="1" applyFill="1" applyBorder="1" applyAlignment="1" applyProtection="1">
      <alignment horizontal="center" vertical="center" wrapText="1"/>
      <protection locked="0"/>
    </xf>
    <xf numFmtId="0" fontId="7" fillId="48" borderId="10" xfId="1371" applyFont="1" applyFill="1" applyBorder="1" applyAlignment="1">
      <alignment horizontal="justify" vertical="center" wrapText="1"/>
    </xf>
    <xf numFmtId="0" fontId="7" fillId="0" borderId="15" xfId="0" applyFont="1" applyBorder="1" applyAlignment="1">
      <alignment horizontal="justify" vertical="center"/>
    </xf>
    <xf numFmtId="0" fontId="7" fillId="0" borderId="24" xfId="0" applyFont="1" applyBorder="1" applyAlignment="1">
      <alignment horizontal="justify" vertical="center"/>
    </xf>
    <xf numFmtId="0" fontId="7" fillId="0" borderId="38" xfId="0" applyFont="1" applyBorder="1" applyAlignment="1">
      <alignment horizontal="justify" vertical="center"/>
    </xf>
    <xf numFmtId="0" fontId="7" fillId="50" borderId="24" xfId="0" applyFont="1" applyFill="1" applyBorder="1" applyAlignment="1">
      <alignment horizontal="justify" vertical="center"/>
    </xf>
    <xf numFmtId="0" fontId="7" fillId="50" borderId="39" xfId="0" applyFont="1" applyFill="1" applyBorder="1" applyAlignment="1">
      <alignment horizontal="justify"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General</c:formatCode>
                <c:ptCount val="12"/>
                <c:pt idx="0">
                  <c:v>0</c:v>
                </c:pt>
                <c:pt idx="1">
                  <c:v>0</c:v>
                </c:pt>
                <c:pt idx="2">
                  <c:v>0</c:v>
                </c:pt>
                <c:pt idx="3">
                  <c:v>0</c:v>
                </c:pt>
                <c:pt idx="4">
                  <c:v>0</c:v>
                </c:pt>
                <c:pt idx="5">
                  <c:v>0</c:v>
                </c:pt>
                <c:pt idx="6" formatCode="0.00%">
                  <c:v>2.8E-3</c:v>
                </c:pt>
                <c:pt idx="7" formatCode="0.00%">
                  <c:v>4.8999999999999998E-3</c:v>
                </c:pt>
                <c:pt idx="8" formatCode="0.00%">
                  <c:v>3.7900000000000003E-2</c:v>
                </c:pt>
                <c:pt idx="9" formatCode="0.00%">
                  <c:v>1.89E-2</c:v>
                </c:pt>
                <c:pt idx="10" formatCode="0.00%">
                  <c:v>1.49E-2</c:v>
                </c:pt>
                <c:pt idx="11" formatCode="0.00%">
                  <c:v>4.0599999999999997E-2</c:v>
                </c:pt>
              </c:numCache>
            </c:numRef>
          </c:val>
          <c:extLst>
            <c:ext xmlns:c16="http://schemas.microsoft.com/office/drawing/2014/chart" uri="{C3380CC4-5D6E-409C-BE32-E72D297353CC}">
              <c16:uniqueId val="{00000000-B2B2-4723-B606-620A41814AEC}"/>
            </c:ext>
          </c:extLst>
        </c:ser>
        <c:ser>
          <c:idx val="1"/>
          <c:order val="1"/>
          <c:tx>
            <c:strRef>
              <c:f>'Meta 1'!$D$26</c:f>
              <c:strCache>
                <c:ptCount val="1"/>
                <c:pt idx="0">
                  <c:v>Magnitud ejecutada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#,##0.00_);_(* \(#,##0.00\);_(* "-"??_);_(@_)</c:formatCode>
                <c:ptCount val="12"/>
                <c:pt idx="0">
                  <c:v>0</c:v>
                </c:pt>
                <c:pt idx="1">
                  <c:v>0</c:v>
                </c:pt>
                <c:pt idx="2">
                  <c:v>0</c:v>
                </c:pt>
                <c:pt idx="3">
                  <c:v>0</c:v>
                </c:pt>
                <c:pt idx="4">
                  <c:v>0</c:v>
                </c:pt>
                <c:pt idx="5">
                  <c:v>0</c:v>
                </c:pt>
                <c:pt idx="6" formatCode="0.00%">
                  <c:v>2.8E-3</c:v>
                </c:pt>
                <c:pt idx="7" formatCode="0.00%">
                  <c:v>4.8999999999999998E-3</c:v>
                </c:pt>
                <c:pt idx="8" formatCode="0.00%">
                  <c:v>3.7900000000000003E-2</c:v>
                </c:pt>
                <c:pt idx="9" formatCode="0.00%">
                  <c:v>1.89E-2</c:v>
                </c:pt>
                <c:pt idx="10" formatCode="0.00%">
                  <c:v>1.49E-2</c:v>
                </c:pt>
                <c:pt idx="11" formatCode="0.00%">
                  <c:v>4.0599999999999997E-2</c:v>
                </c:pt>
              </c:numCache>
            </c:numRef>
          </c:val>
          <c:extLst>
            <c:ext xmlns:c16="http://schemas.microsoft.com/office/drawing/2014/chart" uri="{C3380CC4-5D6E-409C-BE32-E72D297353CC}">
              <c16:uniqueId val="{00000001-B2B2-4723-B606-620A41814AEC}"/>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c:formatCode>
                <c:ptCount val="12"/>
                <c:pt idx="0">
                  <c:v>0</c:v>
                </c:pt>
                <c:pt idx="1">
                  <c:v>0</c:v>
                </c:pt>
                <c:pt idx="2">
                  <c:v>0</c:v>
                </c:pt>
                <c:pt idx="3">
                  <c:v>0</c:v>
                </c:pt>
                <c:pt idx="4">
                  <c:v>0</c:v>
                </c:pt>
                <c:pt idx="5">
                  <c:v>0</c:v>
                </c:pt>
                <c:pt idx="6">
                  <c:v>2.3333333333333334E-2</c:v>
                </c:pt>
                <c:pt idx="7">
                  <c:v>6.4166666666666664E-2</c:v>
                </c:pt>
                <c:pt idx="8">
                  <c:v>0.38</c:v>
                </c:pt>
                <c:pt idx="9">
                  <c:v>0.53749999999999998</c:v>
                </c:pt>
                <c:pt idx="10">
                  <c:v>0.66166666666666663</c:v>
                </c:pt>
                <c:pt idx="11">
                  <c:v>1</c:v>
                </c:pt>
              </c:numCache>
            </c:numRef>
          </c:val>
          <c:smooth val="0"/>
          <c:extLst>
            <c:ext xmlns:c16="http://schemas.microsoft.com/office/drawing/2014/chart" uri="{C3380CC4-5D6E-409C-BE32-E72D297353CC}">
              <c16:uniqueId val="{00000002-B2B2-4723-B606-620A41814AEC}"/>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10'!$C$26</c:f>
              <c:strCache>
                <c:ptCount val="1"/>
                <c:pt idx="0">
                  <c:v>Magnitud programada mensual</c:v>
                </c:pt>
              </c:strCache>
            </c:strRef>
          </c:tx>
          <c:invertIfNegative val="0"/>
          <c:cat>
            <c:strRef>
              <c:f>'Meta 10'!$B$27:$B$38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10'!$C$27:$C$38</c:f>
              <c:numCache>
                <c:formatCode>_(* #,##0.00_);_(* \(#,##0.00\);_(* "-"??_);_(@_)</c:formatCode>
                <c:ptCount val="12"/>
                <c:pt idx="0">
                  <c:v>0</c:v>
                </c:pt>
                <c:pt idx="1">
                  <c:v>0</c:v>
                </c:pt>
                <c:pt idx="2">
                  <c:v>0</c:v>
                </c:pt>
                <c:pt idx="3">
                  <c:v>0</c:v>
                </c:pt>
                <c:pt idx="4">
                  <c:v>0</c:v>
                </c:pt>
                <c:pt idx="5">
                  <c:v>0</c:v>
                </c:pt>
                <c:pt idx="6" formatCode="_(* #,##0.000_);_(* \(#,##0.000\);_(* &quot;-&quot;??_);_(@_)">
                  <c:v>2.76E-2</c:v>
                </c:pt>
                <c:pt idx="7" formatCode="_(* #,##0.000_);_(* \(#,##0.000\);_(* &quot;-&quot;??_);_(@_)">
                  <c:v>4.5999999999999999E-2</c:v>
                </c:pt>
                <c:pt idx="8" formatCode="_(* #,##0.000_);_(* \(#,##0.000\);_(* &quot;-&quot;??_);_(@_)">
                  <c:v>4.5999999999999999E-2</c:v>
                </c:pt>
                <c:pt idx="9" formatCode="_(* #,##0.000_);_(* \(#,##0.000\);_(* &quot;-&quot;??_);_(@_)">
                  <c:v>4.5999999999999999E-2</c:v>
                </c:pt>
                <c:pt idx="10" formatCode="_(* #,##0.000_);_(* \(#,##0.000\);_(* &quot;-&quot;??_);_(@_)">
                  <c:v>4.5999999999999999E-2</c:v>
                </c:pt>
                <c:pt idx="11" formatCode="_(* #,##0.000_);_(* \(#,##0.000\);_(* &quot;-&quot;??_);_(@_)">
                  <c:v>1.7999999999999999E-2</c:v>
                </c:pt>
              </c:numCache>
            </c:numRef>
          </c:val>
          <c:extLst>
            <c:ext xmlns:c16="http://schemas.microsoft.com/office/drawing/2014/chart" uri="{C3380CC4-5D6E-409C-BE32-E72D297353CC}">
              <c16:uniqueId val="{00000000-ABEA-44C1-ABA0-593753AE8B0A}"/>
            </c:ext>
          </c:extLst>
        </c:ser>
        <c:ser>
          <c:idx val="1"/>
          <c:order val="1"/>
          <c:tx>
            <c:strRef>
              <c:f>'Meta 10'!$D$26</c:f>
              <c:strCache>
                <c:ptCount val="1"/>
                <c:pt idx="0">
                  <c:v>Magnitud ejecutada mensual</c:v>
                </c:pt>
              </c:strCache>
            </c:strRef>
          </c:tx>
          <c:invertIfNegative val="0"/>
          <c:cat>
            <c:strRef>
              <c:f>'Meta 10'!$B$27:$B$38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10'!$D$27:$D$38</c:f>
              <c:numCache>
                <c:formatCode>_(* #,##0.00_);_(* \(#,##0.00\);_(* "-"??_);_(@_)</c:formatCode>
                <c:ptCount val="12"/>
                <c:pt idx="0">
                  <c:v>0</c:v>
                </c:pt>
                <c:pt idx="1">
                  <c:v>0</c:v>
                </c:pt>
                <c:pt idx="2">
                  <c:v>0</c:v>
                </c:pt>
                <c:pt idx="3">
                  <c:v>0</c:v>
                </c:pt>
                <c:pt idx="4">
                  <c:v>0</c:v>
                </c:pt>
                <c:pt idx="5">
                  <c:v>0</c:v>
                </c:pt>
                <c:pt idx="6" formatCode="_(* #,##0.000_);_(* \(#,##0.000\);_(* &quot;-&quot;??_);_(@_)">
                  <c:v>2.76E-2</c:v>
                </c:pt>
                <c:pt idx="7" formatCode="_(* #,##0.000_);_(* \(#,##0.000\);_(* &quot;-&quot;??_);_(@_)">
                  <c:v>4.5999999999999999E-2</c:v>
                </c:pt>
                <c:pt idx="8" formatCode="_(* #,##0.000_);_(* \(#,##0.000\);_(* &quot;-&quot;??_);_(@_)">
                  <c:v>4.5999999999999999E-2</c:v>
                </c:pt>
                <c:pt idx="9" formatCode="_(* #,##0.000_);_(* \(#,##0.000\);_(* &quot;-&quot;??_);_(@_)">
                  <c:v>4.5999999999999999E-2</c:v>
                </c:pt>
                <c:pt idx="10" formatCode="_(* #,##0.000_);_(* \(#,##0.000\);_(* &quot;-&quot;??_);_(@_)">
                  <c:v>4.5999999999999999E-2</c:v>
                </c:pt>
                <c:pt idx="11" formatCode="_(* #,##0.000_);_(* \(#,##0.000\);_(* &quot;-&quot;??_);_(@_)">
                  <c:v>1.7999999999999999E-2</c:v>
                </c:pt>
              </c:numCache>
            </c:numRef>
          </c:val>
          <c:extLst>
            <c:ext xmlns:c16="http://schemas.microsoft.com/office/drawing/2014/chart" uri="{C3380CC4-5D6E-409C-BE32-E72D297353CC}">
              <c16:uniqueId val="{00000001-ABEA-44C1-ABA0-593753AE8B0A}"/>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10'!$H$26</c:f>
              <c:strCache>
                <c:ptCount val="1"/>
                <c:pt idx="0">
                  <c:v>% Avance acumulado</c:v>
                </c:pt>
              </c:strCache>
            </c:strRef>
          </c:tx>
          <c:val>
            <c:numRef>
              <c:f>'Meta 10'!$H$27:$H$38</c:f>
              <c:numCache>
                <c:formatCode>0%</c:formatCode>
                <c:ptCount val="12"/>
                <c:pt idx="0">
                  <c:v>0</c:v>
                </c:pt>
                <c:pt idx="1">
                  <c:v>0</c:v>
                </c:pt>
                <c:pt idx="2">
                  <c:v>0</c:v>
                </c:pt>
                <c:pt idx="3">
                  <c:v>0</c:v>
                </c:pt>
                <c:pt idx="4">
                  <c:v>0</c:v>
                </c:pt>
                <c:pt idx="5">
                  <c:v>0</c:v>
                </c:pt>
                <c:pt idx="6">
                  <c:v>0.12</c:v>
                </c:pt>
                <c:pt idx="7">
                  <c:v>0.31999999999999995</c:v>
                </c:pt>
                <c:pt idx="8">
                  <c:v>0.51999999999999991</c:v>
                </c:pt>
                <c:pt idx="9">
                  <c:v>0.71999999999999986</c:v>
                </c:pt>
                <c:pt idx="10">
                  <c:v>0.91999999999999982</c:v>
                </c:pt>
                <c:pt idx="11">
                  <c:v>0.9982608695652172</c:v>
                </c:pt>
              </c:numCache>
            </c:numRef>
          </c:val>
          <c:smooth val="0"/>
          <c:extLst>
            <c:ext xmlns:c16="http://schemas.microsoft.com/office/drawing/2014/chart" uri="{C3380CC4-5D6E-409C-BE32-E72D297353CC}">
              <c16:uniqueId val="{00000002-ABEA-44C1-ABA0-593753AE8B0A}"/>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 Meta 2'!$C$26</c:f>
              <c:strCache>
                <c:ptCount val="1"/>
                <c:pt idx="0">
                  <c:v>Magnitud programada mensual</c:v>
                </c:pt>
              </c:strCache>
            </c:strRef>
          </c:tx>
          <c:invertIfNegative val="0"/>
          <c:cat>
            <c:strRef>
              <c:f>'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 Meta 2'!$C$27:$C$38</c:f>
              <c:numCache>
                <c:formatCode>0%</c:formatCode>
                <c:ptCount val="12"/>
                <c:pt idx="0">
                  <c:v>0</c:v>
                </c:pt>
                <c:pt idx="1">
                  <c:v>0</c:v>
                </c:pt>
                <c:pt idx="2">
                  <c:v>0</c:v>
                </c:pt>
                <c:pt idx="3">
                  <c:v>0</c:v>
                </c:pt>
                <c:pt idx="4">
                  <c:v>0</c:v>
                </c:pt>
                <c:pt idx="5">
                  <c:v>0</c:v>
                </c:pt>
                <c:pt idx="6" formatCode="0.00%">
                  <c:v>1.9800000000000002E-2</c:v>
                </c:pt>
                <c:pt idx="7" formatCode="0.00%">
                  <c:v>1.9800000000000002E-2</c:v>
                </c:pt>
                <c:pt idx="8" formatCode="0.00%">
                  <c:v>1.9800000000000002E-2</c:v>
                </c:pt>
                <c:pt idx="9" formatCode="0.00%">
                  <c:v>1.9800000000000002E-2</c:v>
                </c:pt>
                <c:pt idx="10" formatCode="0.00%">
                  <c:v>1.9800000000000002E-2</c:v>
                </c:pt>
                <c:pt idx="11" formatCode="0.00%">
                  <c:v>2.0500000000000001E-2</c:v>
                </c:pt>
              </c:numCache>
            </c:numRef>
          </c:val>
          <c:extLst>
            <c:ext xmlns:c16="http://schemas.microsoft.com/office/drawing/2014/chart" uri="{C3380CC4-5D6E-409C-BE32-E72D297353CC}">
              <c16:uniqueId val="{00000000-28F8-4213-B489-E5284251C9EE}"/>
            </c:ext>
          </c:extLst>
        </c:ser>
        <c:ser>
          <c:idx val="1"/>
          <c:order val="1"/>
          <c:tx>
            <c:strRef>
              <c:f>' Meta 2'!$D$26</c:f>
              <c:strCache>
                <c:ptCount val="1"/>
                <c:pt idx="0">
                  <c:v>Magnitud ejecutada mensual</c:v>
                </c:pt>
              </c:strCache>
            </c:strRef>
          </c:tx>
          <c:invertIfNegative val="0"/>
          <c:cat>
            <c:strRef>
              <c:f>' 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 Meta 2'!$D$27:$D$38</c:f>
              <c:numCache>
                <c:formatCode>_(* #,##0.00_);_(* \(#,##0.00\);_(* "-"??_);_(@_)</c:formatCode>
                <c:ptCount val="12"/>
                <c:pt idx="0">
                  <c:v>0</c:v>
                </c:pt>
                <c:pt idx="1">
                  <c:v>0</c:v>
                </c:pt>
                <c:pt idx="2">
                  <c:v>0</c:v>
                </c:pt>
                <c:pt idx="3">
                  <c:v>0</c:v>
                </c:pt>
                <c:pt idx="4">
                  <c:v>0</c:v>
                </c:pt>
                <c:pt idx="5">
                  <c:v>0</c:v>
                </c:pt>
                <c:pt idx="6" formatCode="0.00%">
                  <c:v>1.9800000000000002E-2</c:v>
                </c:pt>
                <c:pt idx="7" formatCode="0.00%">
                  <c:v>1.9800000000000002E-2</c:v>
                </c:pt>
                <c:pt idx="8" formatCode="0.00%">
                  <c:v>1.9800000000000002E-2</c:v>
                </c:pt>
                <c:pt idx="9" formatCode="0.00%">
                  <c:v>1.9800000000000002E-2</c:v>
                </c:pt>
                <c:pt idx="10" formatCode="0.00%">
                  <c:v>1.9800000000000002E-2</c:v>
                </c:pt>
                <c:pt idx="11" formatCode="0.00%">
                  <c:v>2.0500000000000001E-2</c:v>
                </c:pt>
              </c:numCache>
            </c:numRef>
          </c:val>
          <c:extLst>
            <c:ext xmlns:c16="http://schemas.microsoft.com/office/drawing/2014/chart" uri="{C3380CC4-5D6E-409C-BE32-E72D297353CC}">
              <c16:uniqueId val="{00000001-28F8-4213-B489-E5284251C9E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 Meta 2'!$H$26</c:f>
              <c:strCache>
                <c:ptCount val="1"/>
                <c:pt idx="0">
                  <c:v>% Avance acumulado</c:v>
                </c:pt>
              </c:strCache>
            </c:strRef>
          </c:tx>
          <c:val>
            <c:numRef>
              <c:f>' Meta 2'!$H$27:$H$38</c:f>
              <c:numCache>
                <c:formatCode>0%</c:formatCode>
                <c:ptCount val="12"/>
                <c:pt idx="0">
                  <c:v>0</c:v>
                </c:pt>
                <c:pt idx="1">
                  <c:v>0</c:v>
                </c:pt>
                <c:pt idx="2">
                  <c:v>0</c:v>
                </c:pt>
                <c:pt idx="3">
                  <c:v>0</c:v>
                </c:pt>
                <c:pt idx="4">
                  <c:v>0</c:v>
                </c:pt>
                <c:pt idx="5">
                  <c:v>0</c:v>
                </c:pt>
                <c:pt idx="6">
                  <c:v>0.16500000000000001</c:v>
                </c:pt>
                <c:pt idx="7">
                  <c:v>0.33</c:v>
                </c:pt>
                <c:pt idx="8">
                  <c:v>0.495</c:v>
                </c:pt>
                <c:pt idx="9">
                  <c:v>0.66</c:v>
                </c:pt>
                <c:pt idx="10">
                  <c:v>0.82500000000000007</c:v>
                </c:pt>
                <c:pt idx="11">
                  <c:v>0.99583333333333335</c:v>
                </c:pt>
              </c:numCache>
            </c:numRef>
          </c:val>
          <c:smooth val="0"/>
          <c:extLst>
            <c:ext xmlns:c16="http://schemas.microsoft.com/office/drawing/2014/chart" uri="{C3380CC4-5D6E-409C-BE32-E72D297353CC}">
              <c16:uniqueId val="{00000002-28F8-4213-B489-E5284251C9E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#,##0.00_);_(* \(#,##0.00\);_(* "-"??_);_(@_)</c:formatCode>
                <c:ptCount val="12"/>
                <c:pt idx="0">
                  <c:v>0</c:v>
                </c:pt>
                <c:pt idx="1">
                  <c:v>0</c:v>
                </c:pt>
                <c:pt idx="2">
                  <c:v>0</c:v>
                </c:pt>
                <c:pt idx="3">
                  <c:v>0</c:v>
                </c:pt>
                <c:pt idx="4">
                  <c:v>0</c:v>
                </c:pt>
                <c:pt idx="5">
                  <c:v>0</c:v>
                </c:pt>
                <c:pt idx="6">
                  <c:v>0</c:v>
                </c:pt>
                <c:pt idx="7">
                  <c:v>0</c:v>
                </c:pt>
                <c:pt idx="8" formatCode="0.0%">
                  <c:v>5.0000000000000001E-3</c:v>
                </c:pt>
                <c:pt idx="9" formatCode="0.0%">
                  <c:v>4.4999999999999998E-2</c:v>
                </c:pt>
                <c:pt idx="10" formatCode="0.0%">
                  <c:v>6.5000000000000002E-2</c:v>
                </c:pt>
                <c:pt idx="11" formatCode="0.0%">
                  <c:v>5.0000000000000001E-3</c:v>
                </c:pt>
              </c:numCache>
            </c:numRef>
          </c:val>
          <c:extLst>
            <c:ext xmlns:c16="http://schemas.microsoft.com/office/drawing/2014/chart" uri="{C3380CC4-5D6E-409C-BE32-E72D297353CC}">
              <c16:uniqueId val="{00000000-750F-482E-B49C-DA88009FAB46}"/>
            </c:ext>
          </c:extLst>
        </c:ser>
        <c:ser>
          <c:idx val="1"/>
          <c:order val="1"/>
          <c:tx>
            <c:strRef>
              <c:f>'Meta 3'!$D$26</c:f>
              <c:strCache>
                <c:ptCount val="1"/>
                <c:pt idx="0">
                  <c:v>Magnitud ejecutada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#,##0.00_);_(* \(#,##0.00\);_(* "-"??_);_(@_)</c:formatCode>
                <c:ptCount val="12"/>
                <c:pt idx="0">
                  <c:v>0</c:v>
                </c:pt>
                <c:pt idx="1">
                  <c:v>0</c:v>
                </c:pt>
                <c:pt idx="2">
                  <c:v>0</c:v>
                </c:pt>
                <c:pt idx="3">
                  <c:v>0</c:v>
                </c:pt>
                <c:pt idx="4">
                  <c:v>0</c:v>
                </c:pt>
                <c:pt idx="5">
                  <c:v>0</c:v>
                </c:pt>
                <c:pt idx="6">
                  <c:v>0</c:v>
                </c:pt>
                <c:pt idx="7">
                  <c:v>0</c:v>
                </c:pt>
                <c:pt idx="8" formatCode="0.0%">
                  <c:v>5.0000000000000001E-3</c:v>
                </c:pt>
                <c:pt idx="9" formatCode="0.0%">
                  <c:v>4.4999999999999998E-2</c:v>
                </c:pt>
                <c:pt idx="10" formatCode="0.0%">
                  <c:v>6.5000000000000002E-2</c:v>
                </c:pt>
                <c:pt idx="11" formatCode="0.0%">
                  <c:v>5.0000000000000001E-3</c:v>
                </c:pt>
              </c:numCache>
            </c:numRef>
          </c:val>
          <c:extLst>
            <c:ext xmlns:c16="http://schemas.microsoft.com/office/drawing/2014/chart" uri="{C3380CC4-5D6E-409C-BE32-E72D297353CC}">
              <c16:uniqueId val="{00000001-750F-482E-B49C-DA88009FAB46}"/>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3'!$H$26</c:f>
              <c:strCache>
                <c:ptCount val="1"/>
                <c:pt idx="0">
                  <c:v>% Avance acumulado</c:v>
                </c:pt>
              </c:strCache>
            </c:strRef>
          </c:tx>
          <c:val>
            <c:numRef>
              <c:f>'Meta 3'!$H$27:$H$38</c:f>
              <c:numCache>
                <c:formatCode>0%</c:formatCode>
                <c:ptCount val="12"/>
                <c:pt idx="0">
                  <c:v>0</c:v>
                </c:pt>
                <c:pt idx="1">
                  <c:v>0</c:v>
                </c:pt>
                <c:pt idx="2">
                  <c:v>0</c:v>
                </c:pt>
                <c:pt idx="3">
                  <c:v>0</c:v>
                </c:pt>
                <c:pt idx="4">
                  <c:v>0</c:v>
                </c:pt>
                <c:pt idx="5">
                  <c:v>0</c:v>
                </c:pt>
                <c:pt idx="6">
                  <c:v>0</c:v>
                </c:pt>
                <c:pt idx="7">
                  <c:v>0</c:v>
                </c:pt>
                <c:pt idx="8">
                  <c:v>4.1666666666666671E-2</c:v>
                </c:pt>
                <c:pt idx="9">
                  <c:v>0.41666666666666669</c:v>
                </c:pt>
                <c:pt idx="10">
                  <c:v>0.95833333333333348</c:v>
                </c:pt>
                <c:pt idx="11">
                  <c:v>1.0000000000000002</c:v>
                </c:pt>
              </c:numCache>
            </c:numRef>
          </c:val>
          <c:smooth val="0"/>
          <c:extLst>
            <c:ext xmlns:c16="http://schemas.microsoft.com/office/drawing/2014/chart" uri="{C3380CC4-5D6E-409C-BE32-E72D297353CC}">
              <c16:uniqueId val="{00000002-750F-482E-B49C-DA88009FAB46}"/>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'Meta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#,##0.00_);_(* \(#,##0.00\);_(* "-"??_);_(@_)</c:formatCode>
                <c:ptCount val="12"/>
                <c:pt idx="0">
                  <c:v>0</c:v>
                </c:pt>
                <c:pt idx="1">
                  <c:v>0</c:v>
                </c:pt>
                <c:pt idx="2">
                  <c:v>0</c:v>
                </c:pt>
                <c:pt idx="3">
                  <c:v>0</c:v>
                </c:pt>
                <c:pt idx="4">
                  <c:v>0</c:v>
                </c:pt>
                <c:pt idx="5">
                  <c:v>0</c:v>
                </c:pt>
                <c:pt idx="6">
                  <c:v>0</c:v>
                </c:pt>
                <c:pt idx="7">
                  <c:v>0</c:v>
                </c:pt>
                <c:pt idx="8">
                  <c:v>0</c:v>
                </c:pt>
                <c:pt idx="9">
                  <c:v>0</c:v>
                </c:pt>
                <c:pt idx="10">
                  <c:v>0.06</c:v>
                </c:pt>
                <c:pt idx="11">
                  <c:v>0.06</c:v>
                </c:pt>
              </c:numCache>
            </c:numRef>
          </c:val>
          <c:extLst>
            <c:ext xmlns:c16="http://schemas.microsoft.com/office/drawing/2014/chart" uri="{C3380CC4-5D6E-409C-BE32-E72D297353CC}">
              <c16:uniqueId val="{00000000-7708-4833-8878-9B25661EA1DD}"/>
            </c:ext>
          </c:extLst>
        </c:ser>
        <c:ser>
          <c:idx val="1"/>
          <c:order val="1"/>
          <c:tx>
            <c:strRef>
              <c:f>'Meta 4'!$D$26</c:f>
              <c:strCache>
                <c:ptCount val="1"/>
                <c:pt idx="0">
                  <c:v>Magnitud ejecutada mensual</c:v>
                </c:pt>
              </c:strCache>
            </c:strRef>
          </c:tx>
          <c:invertIfNegative val="0"/>
          <c:cat>
            <c:strRef>
              <c:f>'Meta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0</c:v>
                </c:pt>
                <c:pt idx="1">
                  <c:v>0</c:v>
                </c:pt>
                <c:pt idx="2">
                  <c:v>0</c:v>
                </c:pt>
                <c:pt idx="3">
                  <c:v>0</c:v>
                </c:pt>
                <c:pt idx="4">
                  <c:v>0</c:v>
                </c:pt>
                <c:pt idx="5">
                  <c:v>0</c:v>
                </c:pt>
                <c:pt idx="6">
                  <c:v>0</c:v>
                </c:pt>
                <c:pt idx="7">
                  <c:v>0</c:v>
                </c:pt>
                <c:pt idx="8">
                  <c:v>0</c:v>
                </c:pt>
                <c:pt idx="9">
                  <c:v>0</c:v>
                </c:pt>
                <c:pt idx="10">
                  <c:v>0.01</c:v>
                </c:pt>
                <c:pt idx="11">
                  <c:v>0.01</c:v>
                </c:pt>
              </c:numCache>
            </c:numRef>
          </c:val>
          <c:extLst>
            <c:ext xmlns:c16="http://schemas.microsoft.com/office/drawing/2014/chart" uri="{C3380CC4-5D6E-409C-BE32-E72D297353CC}">
              <c16:uniqueId val="{00000001-7708-4833-8878-9B25661EA1DD}"/>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4'!$H$26</c:f>
              <c:strCache>
                <c:ptCount val="1"/>
                <c:pt idx="0">
                  <c:v>% Avance acumulado</c:v>
                </c:pt>
              </c:strCache>
            </c:strRef>
          </c:tx>
          <c:val>
            <c:numRef>
              <c:f>'Meta 4'!$H$27:$H$38</c:f>
              <c:numCache>
                <c:formatCode>0%</c:formatCode>
                <c:ptCount val="12"/>
                <c:pt idx="0">
                  <c:v>0</c:v>
                </c:pt>
                <c:pt idx="1">
                  <c:v>0</c:v>
                </c:pt>
                <c:pt idx="2">
                  <c:v>0</c:v>
                </c:pt>
                <c:pt idx="3">
                  <c:v>0</c:v>
                </c:pt>
                <c:pt idx="4">
                  <c:v>0</c:v>
                </c:pt>
                <c:pt idx="5">
                  <c:v>0</c:v>
                </c:pt>
                <c:pt idx="6">
                  <c:v>0</c:v>
                </c:pt>
                <c:pt idx="7">
                  <c:v>0</c:v>
                </c:pt>
                <c:pt idx="8">
                  <c:v>0</c:v>
                </c:pt>
                <c:pt idx="9">
                  <c:v>0</c:v>
                </c:pt>
                <c:pt idx="10" formatCode="0.00%">
                  <c:v>8.3333333333333343E-2</c:v>
                </c:pt>
                <c:pt idx="11" formatCode="0.00%">
                  <c:v>0.16666666666666669</c:v>
                </c:pt>
              </c:numCache>
            </c:numRef>
          </c:val>
          <c:smooth val="0"/>
          <c:extLst>
            <c:ext xmlns:c16="http://schemas.microsoft.com/office/drawing/2014/chart" uri="{C3380CC4-5D6E-409C-BE32-E72D297353CC}">
              <c16:uniqueId val="{00000002-7708-4833-8878-9B25661EA1DD}"/>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5'!$C$26</c:f>
              <c:strCache>
                <c:ptCount val="1"/>
                <c:pt idx="0">
                  <c:v>Magnitud programada mensual</c:v>
                </c:pt>
              </c:strCache>
            </c:strRef>
          </c:tx>
          <c:invertIfNegative val="0"/>
          <c:cat>
            <c:strRef>
              <c:f>'Meta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#,##0.00_);_(* \(#,##0.00\);_(* "-"??_);_(@_)</c:formatCode>
                <c:ptCount val="12"/>
                <c:pt idx="0">
                  <c:v>0</c:v>
                </c:pt>
                <c:pt idx="1">
                  <c:v>0</c:v>
                </c:pt>
                <c:pt idx="2">
                  <c:v>0</c:v>
                </c:pt>
                <c:pt idx="3">
                  <c:v>0</c:v>
                </c:pt>
                <c:pt idx="4">
                  <c:v>0</c:v>
                </c:pt>
                <c:pt idx="5">
                  <c:v>0</c:v>
                </c:pt>
                <c:pt idx="6" formatCode="0.00%">
                  <c:v>1.9E-2</c:v>
                </c:pt>
                <c:pt idx="7" formatCode="0.00%">
                  <c:v>2.0400000000000001E-2</c:v>
                </c:pt>
                <c:pt idx="8" formatCode="0.00%">
                  <c:v>2.12E-2</c:v>
                </c:pt>
                <c:pt idx="9" formatCode="0.00%">
                  <c:v>2.12E-2</c:v>
                </c:pt>
                <c:pt idx="10" formatCode="0.00%">
                  <c:v>2.12E-2</c:v>
                </c:pt>
                <c:pt idx="11" formatCode="0.00%">
                  <c:v>1.7100000000000001E-2</c:v>
                </c:pt>
              </c:numCache>
            </c:numRef>
          </c:val>
          <c:extLst>
            <c:ext xmlns:c16="http://schemas.microsoft.com/office/drawing/2014/chart" uri="{C3380CC4-5D6E-409C-BE32-E72D297353CC}">
              <c16:uniqueId val="{00000000-B456-4BCC-A51F-53B9136D1619}"/>
            </c:ext>
          </c:extLst>
        </c:ser>
        <c:ser>
          <c:idx val="1"/>
          <c:order val="1"/>
          <c:tx>
            <c:strRef>
              <c:f>'Meta 5'!$D$26</c:f>
              <c:strCache>
                <c:ptCount val="1"/>
                <c:pt idx="0">
                  <c:v>Magnitud ejecutada mensual</c:v>
                </c:pt>
              </c:strCache>
            </c:strRef>
          </c:tx>
          <c:invertIfNegative val="0"/>
          <c:cat>
            <c:strRef>
              <c:f>'Meta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#,##0.00_);_(* \(#,##0.00\);_(* "-"??_);_(@_)</c:formatCode>
                <c:ptCount val="12"/>
                <c:pt idx="0">
                  <c:v>0</c:v>
                </c:pt>
                <c:pt idx="1">
                  <c:v>0</c:v>
                </c:pt>
                <c:pt idx="2">
                  <c:v>0</c:v>
                </c:pt>
                <c:pt idx="3">
                  <c:v>0</c:v>
                </c:pt>
                <c:pt idx="4">
                  <c:v>0</c:v>
                </c:pt>
                <c:pt idx="5">
                  <c:v>0</c:v>
                </c:pt>
                <c:pt idx="6" formatCode="0.00%">
                  <c:v>1.9E-2</c:v>
                </c:pt>
                <c:pt idx="7" formatCode="0.00%">
                  <c:v>2.0400000000000001E-2</c:v>
                </c:pt>
                <c:pt idx="8" formatCode="0.00%">
                  <c:v>2.12E-2</c:v>
                </c:pt>
                <c:pt idx="9" formatCode="0.00%">
                  <c:v>2.12E-2</c:v>
                </c:pt>
                <c:pt idx="10" formatCode="0.00%">
                  <c:v>2.12E-2</c:v>
                </c:pt>
                <c:pt idx="11" formatCode="0.00%">
                  <c:v>1.7100000000000001E-2</c:v>
                </c:pt>
              </c:numCache>
            </c:numRef>
          </c:val>
          <c:extLst>
            <c:ext xmlns:c16="http://schemas.microsoft.com/office/drawing/2014/chart" uri="{C3380CC4-5D6E-409C-BE32-E72D297353CC}">
              <c16:uniqueId val="{00000001-B456-4BCC-A51F-53B9136D1619}"/>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5'!$H$26</c:f>
              <c:strCache>
                <c:ptCount val="1"/>
                <c:pt idx="0">
                  <c:v>% Avance acumulado</c:v>
                </c:pt>
              </c:strCache>
            </c:strRef>
          </c:tx>
          <c:val>
            <c:numRef>
              <c:f>'Meta 5'!$H$27:$H$38</c:f>
              <c:numCache>
                <c:formatCode>0%</c:formatCode>
                <c:ptCount val="12"/>
                <c:pt idx="0">
                  <c:v>0</c:v>
                </c:pt>
                <c:pt idx="1">
                  <c:v>0</c:v>
                </c:pt>
                <c:pt idx="2">
                  <c:v>0</c:v>
                </c:pt>
                <c:pt idx="3">
                  <c:v>0</c:v>
                </c:pt>
                <c:pt idx="4">
                  <c:v>0</c:v>
                </c:pt>
                <c:pt idx="5">
                  <c:v>0</c:v>
                </c:pt>
                <c:pt idx="6">
                  <c:v>0.15833333333333333</c:v>
                </c:pt>
                <c:pt idx="7">
                  <c:v>0.32833333333333337</c:v>
                </c:pt>
                <c:pt idx="8">
                  <c:v>0.505</c:v>
                </c:pt>
                <c:pt idx="9">
                  <c:v>0.68166666666666664</c:v>
                </c:pt>
                <c:pt idx="10">
                  <c:v>0.85833333333333328</c:v>
                </c:pt>
                <c:pt idx="11">
                  <c:v>1.0008333333333332</c:v>
                </c:pt>
              </c:numCache>
            </c:numRef>
          </c:val>
          <c:smooth val="0"/>
          <c:extLst>
            <c:ext xmlns:c16="http://schemas.microsoft.com/office/drawing/2014/chart" uri="{C3380CC4-5D6E-409C-BE32-E72D297353CC}">
              <c16:uniqueId val="{00000002-B456-4BCC-A51F-53B9136D1619}"/>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6'!$C$26</c:f>
              <c:strCache>
                <c:ptCount val="1"/>
                <c:pt idx="0">
                  <c:v>Magnitud programada mensual</c:v>
                </c:pt>
              </c:strCache>
            </c:strRef>
          </c:tx>
          <c:invertIfNegative val="0"/>
          <c:cat>
            <c:strRef>
              <c:f>'Meta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_(* #,##0.00_);_(* \(#,##0.00\);_(* "-"??_);_(@_)</c:formatCode>
                <c:ptCount val="12"/>
                <c:pt idx="0">
                  <c:v>0</c:v>
                </c:pt>
                <c:pt idx="1">
                  <c:v>0</c:v>
                </c:pt>
                <c:pt idx="2">
                  <c:v>0</c:v>
                </c:pt>
                <c:pt idx="3">
                  <c:v>0</c:v>
                </c:pt>
                <c:pt idx="4">
                  <c:v>0</c:v>
                </c:pt>
                <c:pt idx="5">
                  <c:v>0</c:v>
                </c:pt>
                <c:pt idx="6" formatCode="0.00%">
                  <c:v>8.0000000000000002E-3</c:v>
                </c:pt>
                <c:pt idx="7" formatCode="0.00%">
                  <c:v>9.1999999999999998E-3</c:v>
                </c:pt>
                <c:pt idx="8" formatCode="0.00%">
                  <c:v>9.1999999999999998E-3</c:v>
                </c:pt>
                <c:pt idx="9" formatCode="0.00%">
                  <c:v>3.44E-2</c:v>
                </c:pt>
                <c:pt idx="10" formatCode="0.00%">
                  <c:v>4.2200000000000001E-2</c:v>
                </c:pt>
                <c:pt idx="11" formatCode="0.0%">
                  <c:v>1.7000000000000001E-2</c:v>
                </c:pt>
              </c:numCache>
            </c:numRef>
          </c:val>
          <c:extLst>
            <c:ext xmlns:c16="http://schemas.microsoft.com/office/drawing/2014/chart" uri="{C3380CC4-5D6E-409C-BE32-E72D297353CC}">
              <c16:uniqueId val="{00000000-060E-4FE8-9EE2-7643F05B74BF}"/>
            </c:ext>
          </c:extLst>
        </c:ser>
        <c:ser>
          <c:idx val="1"/>
          <c:order val="1"/>
          <c:tx>
            <c:strRef>
              <c:f>'Meta 6'!$D$26</c:f>
              <c:strCache>
                <c:ptCount val="1"/>
                <c:pt idx="0">
                  <c:v>Magnitud ejecutada mensual</c:v>
                </c:pt>
              </c:strCache>
            </c:strRef>
          </c:tx>
          <c:invertIfNegative val="0"/>
          <c:cat>
            <c:strRef>
              <c:f>'Meta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#,##0.00_);_(* \(#,##0.00\);_(* "-"??_);_(@_)</c:formatCode>
                <c:ptCount val="12"/>
                <c:pt idx="0">
                  <c:v>0</c:v>
                </c:pt>
                <c:pt idx="1">
                  <c:v>0</c:v>
                </c:pt>
                <c:pt idx="2">
                  <c:v>0</c:v>
                </c:pt>
                <c:pt idx="3">
                  <c:v>0</c:v>
                </c:pt>
                <c:pt idx="4">
                  <c:v>0</c:v>
                </c:pt>
                <c:pt idx="5">
                  <c:v>0</c:v>
                </c:pt>
                <c:pt idx="6" formatCode="0.00%">
                  <c:v>8.0000000000000002E-3</c:v>
                </c:pt>
                <c:pt idx="7" formatCode="0.00%">
                  <c:v>9.1999999999999998E-3</c:v>
                </c:pt>
                <c:pt idx="8" formatCode="0.00%">
                  <c:v>9.1999999999999998E-3</c:v>
                </c:pt>
                <c:pt idx="9" formatCode="0.00%">
                  <c:v>3.44E-2</c:v>
                </c:pt>
                <c:pt idx="10" formatCode="0.00%">
                  <c:v>4.2200000000000001E-2</c:v>
                </c:pt>
                <c:pt idx="11" formatCode="0%">
                  <c:v>1.7000000000000001E-2</c:v>
                </c:pt>
              </c:numCache>
            </c:numRef>
          </c:val>
          <c:extLst>
            <c:ext xmlns:c16="http://schemas.microsoft.com/office/drawing/2014/chart" uri="{C3380CC4-5D6E-409C-BE32-E72D297353CC}">
              <c16:uniqueId val="{00000001-060E-4FE8-9EE2-7643F05B74B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6'!$H$26</c:f>
              <c:strCache>
                <c:ptCount val="1"/>
                <c:pt idx="0">
                  <c:v>% Avance acumulado</c:v>
                </c:pt>
              </c:strCache>
            </c:strRef>
          </c:tx>
          <c:val>
            <c:numRef>
              <c:f>'Meta 6'!$H$27:$H$38</c:f>
              <c:numCache>
                <c:formatCode>0%</c:formatCode>
                <c:ptCount val="12"/>
                <c:pt idx="0">
                  <c:v>0</c:v>
                </c:pt>
                <c:pt idx="1">
                  <c:v>0</c:v>
                </c:pt>
                <c:pt idx="2">
                  <c:v>0</c:v>
                </c:pt>
                <c:pt idx="3">
                  <c:v>0</c:v>
                </c:pt>
                <c:pt idx="4">
                  <c:v>0</c:v>
                </c:pt>
                <c:pt idx="5">
                  <c:v>0</c:v>
                </c:pt>
                <c:pt idx="6">
                  <c:v>6.6666666666666666E-2</c:v>
                </c:pt>
                <c:pt idx="7">
                  <c:v>0.14333333333333334</c:v>
                </c:pt>
                <c:pt idx="8">
                  <c:v>0.22000000000000003</c:v>
                </c:pt>
                <c:pt idx="9">
                  <c:v>0.50666666666666671</c:v>
                </c:pt>
                <c:pt idx="10">
                  <c:v>0.85833333333333339</c:v>
                </c:pt>
                <c:pt idx="11">
                  <c:v>1</c:v>
                </c:pt>
              </c:numCache>
            </c:numRef>
          </c:val>
          <c:smooth val="0"/>
          <c:extLst>
            <c:ext xmlns:c16="http://schemas.microsoft.com/office/drawing/2014/chart" uri="{C3380CC4-5D6E-409C-BE32-E72D297353CC}">
              <c16:uniqueId val="{00000002-060E-4FE8-9EE2-7643F05B74B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7'!$C$26</c:f>
              <c:strCache>
                <c:ptCount val="1"/>
                <c:pt idx="0">
                  <c:v>Magnitud programada mensual</c:v>
                </c:pt>
              </c:strCache>
            </c:strRef>
          </c:tx>
          <c:invertIfNegative val="0"/>
          <c:cat>
            <c:strRef>
              <c:f>'Meta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7'!$C$27:$C$38</c:f>
              <c:numCache>
                <c:formatCode>_(* #,##0.00_);_(* \(#,##0.00\);_(* "-"??_);_(@_)</c:formatCode>
                <c:ptCount val="12"/>
                <c:pt idx="0">
                  <c:v>0</c:v>
                </c:pt>
                <c:pt idx="1">
                  <c:v>0</c:v>
                </c:pt>
                <c:pt idx="2">
                  <c:v>0</c:v>
                </c:pt>
                <c:pt idx="3">
                  <c:v>0</c:v>
                </c:pt>
                <c:pt idx="4">
                  <c:v>0</c:v>
                </c:pt>
                <c:pt idx="5">
                  <c:v>0</c:v>
                </c:pt>
                <c:pt idx="6" formatCode="0.00%">
                  <c:v>0.02</c:v>
                </c:pt>
                <c:pt idx="7" formatCode="0.00%">
                  <c:v>0.02</c:v>
                </c:pt>
                <c:pt idx="8" formatCode="0.00%">
                  <c:v>0.02</c:v>
                </c:pt>
                <c:pt idx="9" formatCode="0.00%">
                  <c:v>0.02</c:v>
                </c:pt>
                <c:pt idx="10" formatCode="0.00%">
                  <c:v>0.02</c:v>
                </c:pt>
                <c:pt idx="11" formatCode="0.00%">
                  <c:v>0.02</c:v>
                </c:pt>
              </c:numCache>
            </c:numRef>
          </c:val>
          <c:extLst>
            <c:ext xmlns:c16="http://schemas.microsoft.com/office/drawing/2014/chart" uri="{C3380CC4-5D6E-409C-BE32-E72D297353CC}">
              <c16:uniqueId val="{00000000-A88F-4F3D-A7C1-ED3FCF4BCEA3}"/>
            </c:ext>
          </c:extLst>
        </c:ser>
        <c:ser>
          <c:idx val="1"/>
          <c:order val="1"/>
          <c:tx>
            <c:strRef>
              <c:f>'Meta 7'!$D$26</c:f>
              <c:strCache>
                <c:ptCount val="1"/>
                <c:pt idx="0">
                  <c:v>Magnitud ejecutada mensual</c:v>
                </c:pt>
              </c:strCache>
            </c:strRef>
          </c:tx>
          <c:invertIfNegative val="0"/>
          <c:cat>
            <c:strRef>
              <c:f>'Meta 7'!$B$27:$B$38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7'!$D$27:$D$38</c:f>
              <c:numCache>
                <c:formatCode>_(* #,##0.00_);_(* \(#,##0.00\);_(* "-"??_);_(@_)</c:formatCode>
                <c:ptCount val="12"/>
                <c:pt idx="0">
                  <c:v>0</c:v>
                </c:pt>
                <c:pt idx="1">
                  <c:v>0</c:v>
                </c:pt>
                <c:pt idx="2">
                  <c:v>0</c:v>
                </c:pt>
                <c:pt idx="3">
                  <c:v>0</c:v>
                </c:pt>
                <c:pt idx="4">
                  <c:v>0</c:v>
                </c:pt>
                <c:pt idx="5">
                  <c:v>0</c:v>
                </c:pt>
                <c:pt idx="6" formatCode="0.00%">
                  <c:v>0.02</c:v>
                </c:pt>
                <c:pt idx="7" formatCode="0.00%">
                  <c:v>0.02</c:v>
                </c:pt>
                <c:pt idx="8" formatCode="0.00%">
                  <c:v>0.02</c:v>
                </c:pt>
                <c:pt idx="9" formatCode="0.00%">
                  <c:v>0.02</c:v>
                </c:pt>
                <c:pt idx="10" formatCode="0.00%">
                  <c:v>0.02</c:v>
                </c:pt>
                <c:pt idx="11" formatCode="0.00%">
                  <c:v>0.02</c:v>
                </c:pt>
              </c:numCache>
            </c:numRef>
          </c:val>
          <c:extLst>
            <c:ext xmlns:c16="http://schemas.microsoft.com/office/drawing/2014/chart" uri="{C3380CC4-5D6E-409C-BE32-E72D297353CC}">
              <c16:uniqueId val="{00000001-A88F-4F3D-A7C1-ED3FCF4BCEA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7'!$H$26</c:f>
              <c:strCache>
                <c:ptCount val="1"/>
                <c:pt idx="0">
                  <c:v>% Avance acumulado</c:v>
                </c:pt>
              </c:strCache>
            </c:strRef>
          </c:tx>
          <c:val>
            <c:numRef>
              <c:f>'Meta 7'!$H$27:$H$38</c:f>
              <c:numCache>
                <c:formatCode>0%</c:formatCode>
                <c:ptCount val="12"/>
                <c:pt idx="0">
                  <c:v>0</c:v>
                </c:pt>
                <c:pt idx="1">
                  <c:v>0</c:v>
                </c:pt>
                <c:pt idx="2">
                  <c:v>0</c:v>
                </c:pt>
                <c:pt idx="3">
                  <c:v>0</c:v>
                </c:pt>
                <c:pt idx="4">
                  <c:v>0</c:v>
                </c:pt>
                <c:pt idx="5">
                  <c:v>0</c:v>
                </c:pt>
                <c:pt idx="6">
                  <c:v>0.16666666666666669</c:v>
                </c:pt>
                <c:pt idx="7">
                  <c:v>0.33333333333333337</c:v>
                </c:pt>
                <c:pt idx="8">
                  <c:v>0.5</c:v>
                </c:pt>
                <c:pt idx="9">
                  <c:v>0.66666666666666674</c:v>
                </c:pt>
                <c:pt idx="10">
                  <c:v>0.83333333333333348</c:v>
                </c:pt>
                <c:pt idx="11">
                  <c:v>1.0000000000000002</c:v>
                </c:pt>
              </c:numCache>
            </c:numRef>
          </c:val>
          <c:smooth val="0"/>
          <c:extLst>
            <c:ext xmlns:c16="http://schemas.microsoft.com/office/drawing/2014/chart" uri="{C3380CC4-5D6E-409C-BE32-E72D297353CC}">
              <c16:uniqueId val="{00000002-A88F-4F3D-A7C1-ED3FCF4BCEA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8'!$C$26</c:f>
              <c:strCache>
                <c:ptCount val="1"/>
                <c:pt idx="0">
                  <c:v>Magnitud programada mensual</c:v>
                </c:pt>
              </c:strCache>
            </c:strRef>
          </c:tx>
          <c:invertIfNegative val="0"/>
          <c:cat>
            <c:strRef>
              <c:f>'Meta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8'!$C$27:$C$38</c:f>
              <c:numCache>
                <c:formatCode>_(* #,##0.00_);_(* \(#,##0.00\);_(* "-"??_);_(@_)</c:formatCode>
                <c:ptCount val="12"/>
                <c:pt idx="0">
                  <c:v>0</c:v>
                </c:pt>
                <c:pt idx="1">
                  <c:v>0</c:v>
                </c:pt>
                <c:pt idx="2">
                  <c:v>0</c:v>
                </c:pt>
                <c:pt idx="3">
                  <c:v>0</c:v>
                </c:pt>
                <c:pt idx="4">
                  <c:v>0</c:v>
                </c:pt>
                <c:pt idx="5">
                  <c:v>0</c:v>
                </c:pt>
                <c:pt idx="6" formatCode="0.00%">
                  <c:v>1.9199999999999998E-2</c:v>
                </c:pt>
                <c:pt idx="7" formatCode="0.00%">
                  <c:v>2.0400000000000001E-2</c:v>
                </c:pt>
                <c:pt idx="8" formatCode="0.00%">
                  <c:v>2.0400000000000001E-2</c:v>
                </c:pt>
                <c:pt idx="9" formatCode="0.00%">
                  <c:v>2.0400000000000001E-2</c:v>
                </c:pt>
                <c:pt idx="10" formatCode="0.00%">
                  <c:v>2.0400000000000001E-2</c:v>
                </c:pt>
                <c:pt idx="11" formatCode="0.00%">
                  <c:v>1.9199999999999998E-2</c:v>
                </c:pt>
              </c:numCache>
            </c:numRef>
          </c:val>
          <c:extLst>
            <c:ext xmlns:c16="http://schemas.microsoft.com/office/drawing/2014/chart" uri="{C3380CC4-5D6E-409C-BE32-E72D297353CC}">
              <c16:uniqueId val="{00000000-4A73-47F3-BC2D-7E8304E983D6}"/>
            </c:ext>
          </c:extLst>
        </c:ser>
        <c:ser>
          <c:idx val="1"/>
          <c:order val="1"/>
          <c:tx>
            <c:strRef>
              <c:f>'Meta 8'!$D$26</c:f>
              <c:strCache>
                <c:ptCount val="1"/>
                <c:pt idx="0">
                  <c:v>Magnitud ejecutada mensual</c:v>
                </c:pt>
              </c:strCache>
            </c:strRef>
          </c:tx>
          <c:invertIfNegative val="0"/>
          <c:cat>
            <c:strRef>
              <c:f>'Meta 8'!$B$27:$B$38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8'!$D$27:$D$38</c:f>
              <c:numCache>
                <c:formatCode>_(* #,##0.00_);_(* \(#,##0.00\);_(* "-"??_);_(@_)</c:formatCode>
                <c:ptCount val="12"/>
                <c:pt idx="0">
                  <c:v>0</c:v>
                </c:pt>
                <c:pt idx="1">
                  <c:v>0</c:v>
                </c:pt>
                <c:pt idx="2">
                  <c:v>0</c:v>
                </c:pt>
                <c:pt idx="3">
                  <c:v>0</c:v>
                </c:pt>
                <c:pt idx="4">
                  <c:v>0</c:v>
                </c:pt>
                <c:pt idx="5">
                  <c:v>0</c:v>
                </c:pt>
                <c:pt idx="6" formatCode="0.00%">
                  <c:v>1.9199999999999998E-2</c:v>
                </c:pt>
                <c:pt idx="7" formatCode="0.00%">
                  <c:v>2.0400000000000001E-2</c:v>
                </c:pt>
                <c:pt idx="8" formatCode="0.00%">
                  <c:v>2.0400000000000001E-2</c:v>
                </c:pt>
                <c:pt idx="9" formatCode="0.00%">
                  <c:v>2.0400000000000001E-2</c:v>
                </c:pt>
                <c:pt idx="10" formatCode="0.00%">
                  <c:v>2.0400000000000001E-2</c:v>
                </c:pt>
                <c:pt idx="11" formatCode="0.00%">
                  <c:v>1.9199999999999998E-2</c:v>
                </c:pt>
              </c:numCache>
            </c:numRef>
          </c:val>
          <c:extLst>
            <c:ext xmlns:c16="http://schemas.microsoft.com/office/drawing/2014/chart" uri="{C3380CC4-5D6E-409C-BE32-E72D297353CC}">
              <c16:uniqueId val="{00000001-4A73-47F3-BC2D-7E8304E983D6}"/>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8'!$H$26</c:f>
              <c:strCache>
                <c:ptCount val="1"/>
                <c:pt idx="0">
                  <c:v>% Avance acumulado</c:v>
                </c:pt>
              </c:strCache>
            </c:strRef>
          </c:tx>
          <c:val>
            <c:numRef>
              <c:f>'Meta 8'!$H$27:$H$38</c:f>
              <c:numCache>
                <c:formatCode>0%</c:formatCode>
                <c:ptCount val="12"/>
                <c:pt idx="0">
                  <c:v>0</c:v>
                </c:pt>
                <c:pt idx="1">
                  <c:v>0</c:v>
                </c:pt>
                <c:pt idx="2">
                  <c:v>0</c:v>
                </c:pt>
                <c:pt idx="3">
                  <c:v>0</c:v>
                </c:pt>
                <c:pt idx="4">
                  <c:v>0</c:v>
                </c:pt>
                <c:pt idx="5">
                  <c:v>0</c:v>
                </c:pt>
                <c:pt idx="6">
                  <c:v>0.16</c:v>
                </c:pt>
                <c:pt idx="7">
                  <c:v>0.33</c:v>
                </c:pt>
                <c:pt idx="8">
                  <c:v>0.5</c:v>
                </c:pt>
                <c:pt idx="9">
                  <c:v>0.67</c:v>
                </c:pt>
                <c:pt idx="10">
                  <c:v>0.84000000000000008</c:v>
                </c:pt>
                <c:pt idx="11">
                  <c:v>1</c:v>
                </c:pt>
              </c:numCache>
            </c:numRef>
          </c:val>
          <c:smooth val="0"/>
          <c:extLst>
            <c:ext xmlns:c16="http://schemas.microsoft.com/office/drawing/2014/chart" uri="{C3380CC4-5D6E-409C-BE32-E72D297353CC}">
              <c16:uniqueId val="{00000002-4A73-47F3-BC2D-7E8304E983D6}"/>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9'!$C$26</c:f>
              <c:strCache>
                <c:ptCount val="1"/>
                <c:pt idx="0">
                  <c:v>Magnitud programada mensual</c:v>
                </c:pt>
              </c:strCache>
            </c:strRef>
          </c:tx>
          <c:invertIfNegative val="0"/>
          <c:cat>
            <c:strRef>
              <c:f>'Meta 9'!$B$27:$B$38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9'!$C$27:$C$38</c:f>
              <c:numCache>
                <c:formatCode>_(* #,##0.00_);_(* \(#,##0.00\);_(* "-"??_);_(@_)</c:formatCode>
                <c:ptCount val="12"/>
                <c:pt idx="0">
                  <c:v>0</c:v>
                </c:pt>
                <c:pt idx="1">
                  <c:v>0</c:v>
                </c:pt>
                <c:pt idx="2">
                  <c:v>0</c:v>
                </c:pt>
                <c:pt idx="3">
                  <c:v>0</c:v>
                </c:pt>
                <c:pt idx="4">
                  <c:v>0</c:v>
                </c:pt>
                <c:pt idx="5">
                  <c:v>0</c:v>
                </c:pt>
                <c:pt idx="6">
                  <c:v>0</c:v>
                </c:pt>
                <c:pt idx="7">
                  <c:v>0</c:v>
                </c:pt>
                <c:pt idx="8">
                  <c:v>0</c:v>
                </c:pt>
                <c:pt idx="9">
                  <c:v>3.6</c:v>
                </c:pt>
                <c:pt idx="10">
                  <c:v>3.6</c:v>
                </c:pt>
                <c:pt idx="11">
                  <c:v>4.8</c:v>
                </c:pt>
              </c:numCache>
            </c:numRef>
          </c:val>
          <c:extLst>
            <c:ext xmlns:c16="http://schemas.microsoft.com/office/drawing/2014/chart" uri="{C3380CC4-5D6E-409C-BE32-E72D297353CC}">
              <c16:uniqueId val="{00000000-A595-4A16-852E-D7159A782650}"/>
            </c:ext>
          </c:extLst>
        </c:ser>
        <c:ser>
          <c:idx val="1"/>
          <c:order val="1"/>
          <c:tx>
            <c:strRef>
              <c:f>'Meta 9'!$D$26</c:f>
              <c:strCache>
                <c:ptCount val="1"/>
                <c:pt idx="0">
                  <c:v>Magnitud ejecutada mensual</c:v>
                </c:pt>
              </c:strCache>
            </c:strRef>
          </c:tx>
          <c:invertIfNegative val="0"/>
          <c:cat>
            <c:strRef>
              <c:f>'Meta 9'!$B$27:$B$38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9'!$D$27:$D$38</c:f>
              <c:numCache>
                <c:formatCode>_(* #,##0.00_);_(* \(#,##0.00\);_(* "-"??_);_(@_)</c:formatCode>
                <c:ptCount val="12"/>
                <c:pt idx="0">
                  <c:v>0</c:v>
                </c:pt>
                <c:pt idx="1">
                  <c:v>0</c:v>
                </c:pt>
                <c:pt idx="2">
                  <c:v>0</c:v>
                </c:pt>
                <c:pt idx="3">
                  <c:v>0</c:v>
                </c:pt>
                <c:pt idx="4">
                  <c:v>0</c:v>
                </c:pt>
                <c:pt idx="5">
                  <c:v>0</c:v>
                </c:pt>
                <c:pt idx="6">
                  <c:v>0</c:v>
                </c:pt>
                <c:pt idx="7">
                  <c:v>0</c:v>
                </c:pt>
                <c:pt idx="8">
                  <c:v>0</c:v>
                </c:pt>
                <c:pt idx="9">
                  <c:v>3.6</c:v>
                </c:pt>
                <c:pt idx="10">
                  <c:v>1.8</c:v>
                </c:pt>
                <c:pt idx="11">
                  <c:v>1.8</c:v>
                </c:pt>
              </c:numCache>
            </c:numRef>
          </c:val>
          <c:extLst>
            <c:ext xmlns:c16="http://schemas.microsoft.com/office/drawing/2014/chart" uri="{C3380CC4-5D6E-409C-BE32-E72D297353CC}">
              <c16:uniqueId val="{00000001-A595-4A16-852E-D7159A782650}"/>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9'!$H$26</c:f>
              <c:strCache>
                <c:ptCount val="1"/>
                <c:pt idx="0">
                  <c:v>% Avance acumulado</c:v>
                </c:pt>
              </c:strCache>
            </c:strRef>
          </c:tx>
          <c:val>
            <c:numRef>
              <c:f>'Meta 9'!$H$27:$H$38</c:f>
              <c:numCache>
                <c:formatCode>0%</c:formatCode>
                <c:ptCount val="12"/>
                <c:pt idx="0">
                  <c:v>0</c:v>
                </c:pt>
                <c:pt idx="1">
                  <c:v>0</c:v>
                </c:pt>
                <c:pt idx="2">
                  <c:v>0</c:v>
                </c:pt>
                <c:pt idx="3">
                  <c:v>0</c:v>
                </c:pt>
                <c:pt idx="4">
                  <c:v>0</c:v>
                </c:pt>
                <c:pt idx="5">
                  <c:v>0</c:v>
                </c:pt>
                <c:pt idx="6">
                  <c:v>0</c:v>
                </c:pt>
                <c:pt idx="7">
                  <c:v>0</c:v>
                </c:pt>
                <c:pt idx="8">
                  <c:v>0</c:v>
                </c:pt>
                <c:pt idx="9">
                  <c:v>0.3</c:v>
                </c:pt>
                <c:pt idx="10">
                  <c:v>0.44999999999999996</c:v>
                </c:pt>
                <c:pt idx="11">
                  <c:v>0.6</c:v>
                </c:pt>
              </c:numCache>
            </c:numRef>
          </c:val>
          <c:smooth val="0"/>
          <c:extLst>
            <c:ext xmlns:c16="http://schemas.microsoft.com/office/drawing/2014/chart" uri="{C3380CC4-5D6E-409C-BE32-E72D297353CC}">
              <c16:uniqueId val="{00000002-A595-4A16-852E-D7159A782650}"/>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US"/>
          </a:p>
        </c:txPr>
        <c:crossAx val="112150016"/>
        <c:crosses val="autoZero"/>
        <c:crossBetween val="between"/>
      </c:valAx>
      <c:valAx>
        <c:axId val="112153344"/>
        <c:scaling>
          <c:orientation val="minMax"/>
          <c:max val="1"/>
        </c:scaling>
        <c:delete val="0"/>
        <c:axPos val="r"/>
        <c:numFmt formatCode="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0</xdr:rowOff>
    </xdr:from>
    <xdr:to>
      <xdr:col>1</xdr:col>
      <xdr:colOff>1323975</xdr:colOff>
      <xdr:row>2</xdr:row>
      <xdr:rowOff>314325</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292" y="0"/>
          <a:ext cx="1009650" cy="126259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46567</xdr:colOff>
          <xdr:row>1</xdr:row>
          <xdr:rowOff>21167</xdr:rowOff>
        </xdr:from>
        <xdr:to>
          <xdr:col>8</xdr:col>
          <xdr:colOff>1447800</xdr:colOff>
          <xdr:row>1</xdr:row>
          <xdr:rowOff>448733</xdr:rowOff>
        </xdr:to>
        <xdr:sp macro="" textlink="">
          <xdr:nvSpPr>
            <xdr:cNvPr id="35823617" name="Object 1" hidden="1">
              <a:extLst>
                <a:ext uri="{63B3BB69-23CF-44E3-9099-C40C66FF867C}">
                  <a14:compatExt spid="_x0000_s35823617"/>
                </a:ext>
                <a:ext uri="{FF2B5EF4-FFF2-40B4-BE49-F238E27FC236}">
                  <a16:creationId xmlns:a16="http://schemas.microsoft.com/office/drawing/2014/main" id="{00000000-0008-0000-0000-000001A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9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100-000003000000}"/>
            </a:ext>
            <a:ext uri="{147F2762-F138-4A5C-976F-8EAC2B608ADB}">
              <a16:predDERef xmlns:a16="http://schemas.microsoft.com/office/drawing/2014/main" pred="{E71A20E5-AA79-4D53-8AEC-F7770CEA8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2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3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4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5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6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7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800-000003000000}"/>
            </a:ext>
            <a:ext uri="{147F2762-F138-4A5C-976F-8EAC2B608ADB}">
              <a16:predDERef xmlns:a16="http://schemas.microsoft.com/office/drawing/2014/main" pred="{DFCDFBBC-87DE-4C79-A872-8A7971F9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847C-4D39-4205-9F24-14993DE61AD7}">
  <sheetPr>
    <tabColor rgb="FFFFFF00"/>
  </sheetPr>
  <dimension ref="B1:X56"/>
  <sheetViews>
    <sheetView topLeftCell="C23" zoomScale="90" zoomScaleNormal="90" workbookViewId="0">
      <selection activeCell="G27" sqref="G27:G38"/>
    </sheetView>
  </sheetViews>
  <sheetFormatPr baseColWidth="10" defaultColWidth="11.41015625" defaultRowHeight="12.7" x14ac:dyDescent="0.4"/>
  <cols>
    <col min="1" max="1" width="1" style="3" customWidth="1"/>
    <col min="2" max="2" width="25.41015625" style="4" customWidth="1"/>
    <col min="3" max="3" width="14.5859375" style="3" customWidth="1"/>
    <col min="4" max="4" width="20.1171875" style="3" customWidth="1"/>
    <col min="5" max="5" width="16.41015625" style="3" customWidth="1"/>
    <col min="6" max="6" width="25" style="3" customWidth="1"/>
    <col min="7" max="7" width="22" style="5" customWidth="1"/>
    <col min="8" max="8" width="20.5859375" style="3" customWidth="1"/>
    <col min="9" max="9" width="22.41015625" style="3" customWidth="1"/>
    <col min="10" max="10" width="7.87890625" style="3" customWidth="1"/>
    <col min="11"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1</v>
      </c>
      <c r="D6" s="104" t="s">
        <v>10</v>
      </c>
      <c r="E6" s="104"/>
      <c r="F6" s="105" t="s">
        <v>191</v>
      </c>
      <c r="G6" s="105"/>
      <c r="H6" s="105"/>
      <c r="I6" s="105"/>
      <c r="J6" s="10"/>
      <c r="K6" s="10"/>
      <c r="M6" s="7" t="s">
        <v>12</v>
      </c>
      <c r="N6" s="2" t="s">
        <v>13</v>
      </c>
    </row>
    <row r="7" spans="2:14" ht="30.75" customHeight="1" x14ac:dyDescent="0.4">
      <c r="B7" s="34" t="s">
        <v>14</v>
      </c>
      <c r="C7" s="47" t="s">
        <v>18</v>
      </c>
      <c r="D7" s="104" t="s">
        <v>15</v>
      </c>
      <c r="E7" s="104"/>
      <c r="F7" s="106" t="s">
        <v>192</v>
      </c>
      <c r="G7" s="106"/>
      <c r="H7" s="37" t="s">
        <v>17</v>
      </c>
      <c r="I7" s="47" t="s">
        <v>18</v>
      </c>
      <c r="J7" s="11"/>
      <c r="K7" s="11"/>
      <c r="M7" s="7" t="s">
        <v>19</v>
      </c>
      <c r="N7" s="2" t="s">
        <v>20</v>
      </c>
    </row>
    <row r="8" spans="2:14" ht="30.75" customHeight="1" x14ac:dyDescent="0.4">
      <c r="B8" s="34" t="s">
        <v>21</v>
      </c>
      <c r="C8" s="108" t="s">
        <v>193</v>
      </c>
      <c r="D8" s="108"/>
      <c r="E8" s="108"/>
      <c r="F8" s="108"/>
      <c r="G8" s="37" t="s">
        <v>23</v>
      </c>
      <c r="H8" s="109">
        <v>7951</v>
      </c>
      <c r="I8" s="109"/>
      <c r="J8" s="12"/>
      <c r="K8" s="12"/>
      <c r="M8" s="7" t="s">
        <v>24</v>
      </c>
      <c r="N8" s="2" t="s">
        <v>25</v>
      </c>
    </row>
    <row r="9" spans="2:14" ht="30.75" customHeight="1" x14ac:dyDescent="0.4">
      <c r="B9" s="34" t="s">
        <v>3</v>
      </c>
      <c r="C9" s="110" t="s">
        <v>24</v>
      </c>
      <c r="D9" s="110"/>
      <c r="E9" s="110"/>
      <c r="F9" s="110"/>
      <c r="G9" s="37" t="s">
        <v>26</v>
      </c>
      <c r="H9" s="111" t="s">
        <v>194</v>
      </c>
      <c r="I9" s="111"/>
      <c r="J9" s="13"/>
      <c r="K9" s="13"/>
      <c r="M9" s="14" t="s">
        <v>28</v>
      </c>
    </row>
    <row r="10" spans="2:14" ht="30.75" customHeight="1" x14ac:dyDescent="0.4">
      <c r="B10" s="34" t="s">
        <v>29</v>
      </c>
      <c r="C10" s="112" t="s">
        <v>195</v>
      </c>
      <c r="D10" s="112"/>
      <c r="E10" s="112"/>
      <c r="F10" s="112"/>
      <c r="G10" s="112"/>
      <c r="H10" s="112"/>
      <c r="I10" s="112"/>
      <c r="J10" s="15"/>
      <c r="K10" s="15"/>
      <c r="M10" s="14"/>
    </row>
    <row r="11" spans="2:14" ht="30.75" customHeight="1" x14ac:dyDescent="0.4">
      <c r="B11" s="34" t="s">
        <v>31</v>
      </c>
      <c r="C11" s="106" t="s">
        <v>32</v>
      </c>
      <c r="D11" s="106"/>
      <c r="E11" s="106"/>
      <c r="F11" s="106"/>
      <c r="G11" s="106"/>
      <c r="H11" s="106"/>
      <c r="I11" s="106"/>
      <c r="J11" s="11"/>
      <c r="K11" s="11"/>
      <c r="M11" s="14"/>
      <c r="N11" s="2" t="s">
        <v>33</v>
      </c>
    </row>
    <row r="12" spans="2:14" ht="30.75" customHeight="1" x14ac:dyDescent="0.4">
      <c r="B12" s="34" t="s">
        <v>34</v>
      </c>
      <c r="C12" s="105" t="s">
        <v>196</v>
      </c>
      <c r="D12" s="105"/>
      <c r="E12" s="105"/>
      <c r="F12" s="105"/>
      <c r="G12" s="37" t="s">
        <v>36</v>
      </c>
      <c r="H12" s="113" t="s">
        <v>53</v>
      </c>
      <c r="I12" s="113"/>
      <c r="J12" s="11"/>
      <c r="K12" s="11"/>
      <c r="M12" s="14" t="s">
        <v>38</v>
      </c>
      <c r="N12" s="2" t="s">
        <v>18</v>
      </c>
    </row>
    <row r="13" spans="2:14" ht="30.75" customHeight="1" x14ac:dyDescent="0.4">
      <c r="B13" s="34" t="s">
        <v>39</v>
      </c>
      <c r="C13" s="114" t="s">
        <v>197</v>
      </c>
      <c r="D13" s="114"/>
      <c r="E13" s="114"/>
      <c r="F13" s="114"/>
      <c r="G13" s="37" t="s">
        <v>41</v>
      </c>
      <c r="H13" s="106" t="s">
        <v>25</v>
      </c>
      <c r="I13" s="106"/>
      <c r="J13" s="11"/>
      <c r="K13" s="11"/>
      <c r="M13" s="14" t="s">
        <v>42</v>
      </c>
    </row>
    <row r="14" spans="2:14" ht="42" customHeight="1" x14ac:dyDescent="0.4">
      <c r="B14" s="34" t="s">
        <v>43</v>
      </c>
      <c r="C14" s="105" t="s">
        <v>198</v>
      </c>
      <c r="D14" s="105"/>
      <c r="E14" s="105"/>
      <c r="F14" s="105"/>
      <c r="G14" s="105"/>
      <c r="H14" s="105"/>
      <c r="I14" s="105"/>
      <c r="J14" s="15"/>
      <c r="K14" s="15"/>
      <c r="M14" s="14" t="s">
        <v>45</v>
      </c>
      <c r="N14" s="2"/>
    </row>
    <row r="15" spans="2:14" ht="30.75" customHeight="1" x14ac:dyDescent="0.4">
      <c r="B15" s="34" t="s">
        <v>46</v>
      </c>
      <c r="C15" s="107" t="s">
        <v>199</v>
      </c>
      <c r="D15" s="107"/>
      <c r="E15" s="107"/>
      <c r="F15" s="107"/>
      <c r="G15" s="107"/>
      <c r="H15" s="107"/>
      <c r="I15" s="107"/>
      <c r="J15" s="16"/>
      <c r="K15" s="16"/>
      <c r="M15" s="14" t="s">
        <v>48</v>
      </c>
      <c r="N15" s="2"/>
    </row>
    <row r="16" spans="2:14" ht="33.75" customHeight="1" x14ac:dyDescent="0.4">
      <c r="B16" s="34" t="s">
        <v>49</v>
      </c>
      <c r="C16" s="105" t="s">
        <v>200</v>
      </c>
      <c r="D16" s="105"/>
      <c r="E16" s="105"/>
      <c r="F16" s="105"/>
      <c r="G16" s="105"/>
      <c r="H16" s="105"/>
      <c r="I16" s="105"/>
      <c r="J16" s="17"/>
      <c r="K16" s="17"/>
      <c r="M16" s="14"/>
      <c r="N16" s="2"/>
    </row>
    <row r="17" spans="2:15" ht="30.75" customHeight="1" x14ac:dyDescent="0.4">
      <c r="B17" s="34" t="s">
        <v>51</v>
      </c>
      <c r="C17" s="106" t="s">
        <v>52</v>
      </c>
      <c r="D17" s="117"/>
      <c r="E17" s="117"/>
      <c r="F17" s="117"/>
      <c r="G17" s="117"/>
      <c r="H17" s="117"/>
      <c r="I17" s="117"/>
      <c r="J17" s="18"/>
      <c r="K17" s="18"/>
      <c r="M17" s="14" t="s">
        <v>53</v>
      </c>
      <c r="N17" s="2"/>
    </row>
    <row r="18" spans="2:15" ht="18" customHeight="1" x14ac:dyDescent="0.4">
      <c r="B18" s="118" t="s">
        <v>54</v>
      </c>
      <c r="C18" s="119" t="s">
        <v>55</v>
      </c>
      <c r="D18" s="119"/>
      <c r="E18" s="119"/>
      <c r="F18" s="120" t="s">
        <v>56</v>
      </c>
      <c r="G18" s="120"/>
      <c r="H18" s="120"/>
      <c r="I18" s="120"/>
      <c r="J18" s="19"/>
      <c r="K18" s="19"/>
      <c r="M18" s="14" t="s">
        <v>57</v>
      </c>
      <c r="N18" s="2"/>
    </row>
    <row r="19" spans="2:15" ht="39.75" customHeight="1" x14ac:dyDescent="0.4">
      <c r="B19" s="118"/>
      <c r="C19" s="105" t="s">
        <v>201</v>
      </c>
      <c r="D19" s="105"/>
      <c r="E19" s="105"/>
      <c r="F19" s="105" t="s">
        <v>202</v>
      </c>
      <c r="G19" s="105"/>
      <c r="H19" s="105"/>
      <c r="I19" s="105"/>
      <c r="J19" s="17"/>
      <c r="K19" s="17"/>
      <c r="M19" s="14" t="s">
        <v>37</v>
      </c>
      <c r="N19" s="2"/>
    </row>
    <row r="20" spans="2:15" ht="39.75" customHeight="1" x14ac:dyDescent="0.4">
      <c r="B20" s="34" t="s">
        <v>60</v>
      </c>
      <c r="C20" s="106" t="s">
        <v>52</v>
      </c>
      <c r="D20" s="106"/>
      <c r="E20" s="106"/>
      <c r="F20" s="113"/>
      <c r="G20" s="113"/>
      <c r="H20" s="113"/>
      <c r="I20" s="113"/>
      <c r="J20" s="11"/>
      <c r="K20" s="11"/>
      <c r="M20" s="14"/>
      <c r="N20" s="2"/>
    </row>
    <row r="21" spans="2:15" ht="42" customHeight="1" x14ac:dyDescent="0.4">
      <c r="B21" s="34" t="s">
        <v>61</v>
      </c>
      <c r="C21" s="105" t="s">
        <v>203</v>
      </c>
      <c r="D21" s="105"/>
      <c r="E21" s="105"/>
      <c r="F21" s="105"/>
      <c r="G21" s="105"/>
      <c r="H21" s="105"/>
      <c r="I21" s="105"/>
      <c r="J21" s="16"/>
      <c r="K21" s="76"/>
      <c r="M21" s="20"/>
      <c r="N21" s="2"/>
    </row>
    <row r="22" spans="2:15" ht="23.25" customHeight="1" x14ac:dyDescent="0.4">
      <c r="B22" s="34" t="s">
        <v>64</v>
      </c>
      <c r="C22" s="115">
        <v>45474</v>
      </c>
      <c r="D22" s="115"/>
      <c r="E22" s="115"/>
      <c r="F22" s="37" t="s">
        <v>66</v>
      </c>
      <c r="G22" s="77" t="s">
        <v>99</v>
      </c>
      <c r="H22" s="37" t="s">
        <v>67</v>
      </c>
      <c r="I22" s="78">
        <v>0</v>
      </c>
      <c r="J22" s="21"/>
      <c r="K22" s="79"/>
      <c r="M22" s="20"/>
    </row>
    <row r="23" spans="2:15" ht="27" customHeight="1" x14ac:dyDescent="0.4">
      <c r="B23" s="34" t="s">
        <v>68</v>
      </c>
      <c r="C23" s="115">
        <v>45657</v>
      </c>
      <c r="D23" s="105"/>
      <c r="E23" s="105"/>
      <c r="F23" s="37" t="s">
        <v>70</v>
      </c>
      <c r="G23" s="116">
        <v>0.12</v>
      </c>
      <c r="H23" s="116"/>
      <c r="I23" s="116"/>
      <c r="J23" s="22"/>
      <c r="K23" s="79"/>
      <c r="M23" s="20"/>
    </row>
    <row r="24" spans="2:15" ht="30.75" customHeight="1" x14ac:dyDescent="0.4">
      <c r="B24" s="34" t="s">
        <v>71</v>
      </c>
      <c r="C24" s="113" t="s">
        <v>48</v>
      </c>
      <c r="D24" s="113"/>
      <c r="E24" s="113"/>
      <c r="F24" s="80" t="s">
        <v>72</v>
      </c>
      <c r="G24" s="105" t="s">
        <v>99</v>
      </c>
      <c r="H24" s="105"/>
      <c r="I24" s="105"/>
      <c r="J24" s="19"/>
      <c r="K24" s="81"/>
      <c r="M24" s="20"/>
    </row>
    <row r="25" spans="2:15" ht="22.5" customHeight="1" x14ac:dyDescent="0.4">
      <c r="B25" s="121" t="s">
        <v>73</v>
      </c>
      <c r="C25" s="121"/>
      <c r="D25" s="121"/>
      <c r="E25" s="121"/>
      <c r="F25" s="121"/>
      <c r="G25" s="121"/>
      <c r="H25" s="121"/>
      <c r="I25" s="121"/>
      <c r="J25" s="9"/>
      <c r="K25" s="82"/>
      <c r="M25" s="20"/>
    </row>
    <row r="26" spans="2:15" ht="43.5" customHeight="1" x14ac:dyDescent="0.4">
      <c r="B26" s="40" t="s">
        <v>74</v>
      </c>
      <c r="C26" s="40" t="s">
        <v>75</v>
      </c>
      <c r="D26" s="40" t="s">
        <v>76</v>
      </c>
      <c r="E26" s="41" t="s">
        <v>77</v>
      </c>
      <c r="F26" s="40" t="s">
        <v>78</v>
      </c>
      <c r="G26" s="40" t="s">
        <v>79</v>
      </c>
      <c r="H26" s="41" t="s">
        <v>80</v>
      </c>
      <c r="I26" s="40" t="s">
        <v>81</v>
      </c>
      <c r="J26" s="17"/>
      <c r="K26" s="83"/>
      <c r="M26" s="20"/>
    </row>
    <row r="27" spans="2:15" ht="19.5" customHeight="1" x14ac:dyDescent="0.5">
      <c r="B27" s="70" t="s">
        <v>82</v>
      </c>
      <c r="C27" s="84">
        <v>0</v>
      </c>
      <c r="D27" s="62">
        <v>0</v>
      </c>
      <c r="E27" s="68">
        <f>IF(OR(C27=0,C27=""),0,D27/C27)</f>
        <v>0</v>
      </c>
      <c r="F27" s="122">
        <f>SUM(C33:C38)</f>
        <v>0.12</v>
      </c>
      <c r="G27" s="123">
        <f>SUM(D33:D38)</f>
        <v>0.12</v>
      </c>
      <c r="H27" s="98">
        <f>IF(D27="","",(D27*100%)/$G$23)</f>
        <v>0</v>
      </c>
      <c r="I27" s="124">
        <f>G27+I22</f>
        <v>0.12</v>
      </c>
      <c r="J27" s="23"/>
      <c r="M27" s="20"/>
    </row>
    <row r="28" spans="2:15" ht="19.5" customHeight="1" x14ac:dyDescent="0.5">
      <c r="B28" s="70" t="s">
        <v>83</v>
      </c>
      <c r="C28" s="84">
        <v>0</v>
      </c>
      <c r="D28" s="62">
        <v>0</v>
      </c>
      <c r="E28" s="68">
        <f t="shared" ref="E28:E38" si="0">IF(OR(C28=0,C28=""),0,D28/C28)</f>
        <v>0</v>
      </c>
      <c r="F28" s="122"/>
      <c r="G28" s="123"/>
      <c r="H28" s="98">
        <f t="shared" ref="H28:H32" si="1">IF(D28="","",(D28*100%)/$G$23)</f>
        <v>0</v>
      </c>
      <c r="I28" s="124"/>
      <c r="J28" s="23"/>
      <c r="M28" s="20"/>
    </row>
    <row r="29" spans="2:15" ht="19.5" customHeight="1" x14ac:dyDescent="0.5">
      <c r="B29" s="70" t="s">
        <v>84</v>
      </c>
      <c r="C29" s="84">
        <v>0</v>
      </c>
      <c r="D29" s="62">
        <v>0</v>
      </c>
      <c r="E29" s="68">
        <f t="shared" si="0"/>
        <v>0</v>
      </c>
      <c r="F29" s="122"/>
      <c r="G29" s="123"/>
      <c r="H29" s="98">
        <f t="shared" si="1"/>
        <v>0</v>
      </c>
      <c r="I29" s="124"/>
      <c r="J29" s="23"/>
      <c r="K29" s="23"/>
      <c r="M29" s="20"/>
    </row>
    <row r="30" spans="2:15" ht="19.5" customHeight="1" x14ac:dyDescent="0.5">
      <c r="B30" s="70" t="s">
        <v>85</v>
      </c>
      <c r="C30" s="84">
        <v>0</v>
      </c>
      <c r="D30" s="62">
        <v>0</v>
      </c>
      <c r="E30" s="68">
        <f t="shared" si="0"/>
        <v>0</v>
      </c>
      <c r="F30" s="122"/>
      <c r="G30" s="123"/>
      <c r="H30" s="98">
        <f t="shared" si="1"/>
        <v>0</v>
      </c>
      <c r="I30" s="124"/>
      <c r="J30" s="23"/>
      <c r="K30" s="23"/>
    </row>
    <row r="31" spans="2:15" ht="19.5" customHeight="1" x14ac:dyDescent="0.5">
      <c r="B31" s="70" t="s">
        <v>86</v>
      </c>
      <c r="C31" s="84">
        <v>0</v>
      </c>
      <c r="D31" s="62">
        <v>0</v>
      </c>
      <c r="E31" s="68">
        <f t="shared" si="0"/>
        <v>0</v>
      </c>
      <c r="F31" s="122"/>
      <c r="G31" s="123"/>
      <c r="H31" s="98">
        <f t="shared" si="1"/>
        <v>0</v>
      </c>
      <c r="I31" s="124"/>
      <c r="J31" s="23"/>
      <c r="K31" s="85"/>
      <c r="O31" s="86">
        <f>+$K$31*L31/100</f>
        <v>0</v>
      </c>
    </row>
    <row r="32" spans="2:15" ht="19.5" customHeight="1" x14ac:dyDescent="0.5">
      <c r="B32" s="70" t="s">
        <v>87</v>
      </c>
      <c r="C32" s="84">
        <v>0</v>
      </c>
      <c r="D32" s="62">
        <v>0</v>
      </c>
      <c r="E32" s="68">
        <f>IF(OR(C32=0,C32=""),0,D32/C32)</f>
        <v>0</v>
      </c>
      <c r="F32" s="122"/>
      <c r="G32" s="123"/>
      <c r="H32" s="98">
        <f t="shared" si="1"/>
        <v>0</v>
      </c>
      <c r="I32" s="124"/>
      <c r="J32" s="23"/>
      <c r="K32" s="87"/>
      <c r="O32" s="86">
        <f t="shared" ref="O32:O36" si="2">+$K$31*L32/100</f>
        <v>0</v>
      </c>
    </row>
    <row r="33" spans="2:15" ht="19.5" customHeight="1" x14ac:dyDescent="0.5">
      <c r="B33" s="70" t="s">
        <v>88</v>
      </c>
      <c r="C33" s="88">
        <v>2.8E-3</v>
      </c>
      <c r="D33" s="88">
        <f>+C33</f>
        <v>2.8E-3</v>
      </c>
      <c r="E33" s="68">
        <f t="shared" si="0"/>
        <v>1</v>
      </c>
      <c r="F33" s="122"/>
      <c r="G33" s="123"/>
      <c r="H33" s="98">
        <f>IF(D33="","",(D33*100%)/$G$23 + H32)</f>
        <v>2.3333333333333334E-2</v>
      </c>
      <c r="I33" s="124"/>
      <c r="J33" s="23"/>
      <c r="K33" s="87"/>
      <c r="L33" s="86"/>
      <c r="O33" s="86">
        <f t="shared" si="2"/>
        <v>0</v>
      </c>
    </row>
    <row r="34" spans="2:15" ht="19.5" customHeight="1" x14ac:dyDescent="0.5">
      <c r="B34" s="70" t="s">
        <v>89</v>
      </c>
      <c r="C34" s="88">
        <v>4.8999999999999998E-3</v>
      </c>
      <c r="D34" s="88">
        <v>4.8999999999999998E-3</v>
      </c>
      <c r="E34" s="68">
        <f t="shared" si="0"/>
        <v>1</v>
      </c>
      <c r="F34" s="122"/>
      <c r="G34" s="123"/>
      <c r="H34" s="98">
        <f t="shared" ref="H34:H38" si="3">IF(D34="","",(D34*100%)/$G$23 + H33)</f>
        <v>6.4166666666666664E-2</v>
      </c>
      <c r="I34" s="124"/>
      <c r="J34" s="23"/>
      <c r="K34" s="87"/>
      <c r="L34" s="86"/>
      <c r="O34" s="86">
        <f t="shared" si="2"/>
        <v>0</v>
      </c>
    </row>
    <row r="35" spans="2:15" ht="19.5" customHeight="1" x14ac:dyDescent="0.5">
      <c r="B35" s="70" t="s">
        <v>90</v>
      </c>
      <c r="C35" s="88">
        <v>3.7900000000000003E-2</v>
      </c>
      <c r="D35" s="88">
        <v>3.7900000000000003E-2</v>
      </c>
      <c r="E35" s="68">
        <f>IF(OR(C35=0,C35=""),0,D35/C35)</f>
        <v>1</v>
      </c>
      <c r="F35" s="122"/>
      <c r="G35" s="123"/>
      <c r="H35" s="98">
        <f>IF(D35="","",(D35*100%)/$G$23 + H34)</f>
        <v>0.38</v>
      </c>
      <c r="I35" s="124"/>
      <c r="J35" s="23"/>
      <c r="K35" s="87"/>
      <c r="O35" s="86">
        <f t="shared" si="2"/>
        <v>0</v>
      </c>
    </row>
    <row r="36" spans="2:15" ht="19.5" customHeight="1" x14ac:dyDescent="0.5">
      <c r="B36" s="70" t="s">
        <v>91</v>
      </c>
      <c r="C36" s="88">
        <v>1.89E-2</v>
      </c>
      <c r="D36" s="88">
        <v>1.89E-2</v>
      </c>
      <c r="E36" s="68">
        <f>IF(OR(C36=0,C36=""),0,D36/C36)</f>
        <v>1</v>
      </c>
      <c r="F36" s="122"/>
      <c r="G36" s="123"/>
      <c r="H36" s="98">
        <f>IF(D36="","",(D36*100%)/$G$23 + H35)</f>
        <v>0.53749999999999998</v>
      </c>
      <c r="I36" s="124"/>
      <c r="J36" s="23"/>
      <c r="K36" s="87"/>
      <c r="O36" s="86">
        <f t="shared" si="2"/>
        <v>0</v>
      </c>
    </row>
    <row r="37" spans="2:15" ht="19.5" customHeight="1" x14ac:dyDescent="0.5">
      <c r="B37" s="70" t="s">
        <v>92</v>
      </c>
      <c r="C37" s="88">
        <v>1.49E-2</v>
      </c>
      <c r="D37" s="88">
        <v>1.49E-2</v>
      </c>
      <c r="E37" s="68">
        <f t="shared" si="0"/>
        <v>1</v>
      </c>
      <c r="F37" s="122"/>
      <c r="G37" s="123"/>
      <c r="H37" s="98">
        <f t="shared" si="3"/>
        <v>0.66166666666666663</v>
      </c>
      <c r="I37" s="124"/>
      <c r="J37" s="23"/>
      <c r="K37" s="87"/>
    </row>
    <row r="38" spans="2:15" ht="19.5" customHeight="1" x14ac:dyDescent="0.5">
      <c r="B38" s="70" t="s">
        <v>93</v>
      </c>
      <c r="C38" s="88">
        <v>4.0599999999999997E-2</v>
      </c>
      <c r="D38" s="88">
        <v>4.0599999999999997E-2</v>
      </c>
      <c r="E38" s="68">
        <f t="shared" si="0"/>
        <v>1</v>
      </c>
      <c r="F38" s="122"/>
      <c r="G38" s="123"/>
      <c r="H38" s="98">
        <f t="shared" si="3"/>
        <v>1</v>
      </c>
      <c r="I38" s="124"/>
      <c r="J38" s="23"/>
      <c r="K38" s="87"/>
    </row>
    <row r="39" spans="2:15" ht="156.75" customHeight="1" x14ac:dyDescent="0.4">
      <c r="B39" s="44" t="s">
        <v>94</v>
      </c>
      <c r="C39" s="126" t="s">
        <v>204</v>
      </c>
      <c r="D39" s="126"/>
      <c r="E39" s="126"/>
      <c r="F39" s="126"/>
      <c r="G39" s="126"/>
      <c r="H39" s="126"/>
      <c r="I39" s="126"/>
      <c r="J39" s="24"/>
      <c r="K39" s="24"/>
    </row>
    <row r="40" spans="2:15" ht="34.5" customHeight="1" x14ac:dyDescent="0.4">
      <c r="B40" s="127"/>
      <c r="C40" s="127"/>
      <c r="D40" s="127"/>
      <c r="E40" s="127"/>
      <c r="F40" s="127"/>
      <c r="G40" s="127"/>
      <c r="H40" s="127"/>
      <c r="I40" s="127"/>
      <c r="J40" s="9"/>
      <c r="K40" s="9"/>
    </row>
    <row r="41" spans="2:15" ht="34.5" customHeight="1" x14ac:dyDescent="0.4">
      <c r="B41" s="127"/>
      <c r="C41" s="127"/>
      <c r="D41" s="127"/>
      <c r="E41" s="127"/>
      <c r="F41" s="127"/>
      <c r="G41" s="127"/>
      <c r="H41" s="127"/>
      <c r="I41" s="127"/>
      <c r="J41" s="24"/>
      <c r="K41" s="24"/>
    </row>
    <row r="42" spans="2:15" ht="34.5" customHeight="1" x14ac:dyDescent="0.4">
      <c r="B42" s="127"/>
      <c r="C42" s="127"/>
      <c r="D42" s="127"/>
      <c r="E42" s="127"/>
      <c r="F42" s="127"/>
      <c r="G42" s="127"/>
      <c r="H42" s="127"/>
      <c r="I42" s="127"/>
      <c r="J42" s="24"/>
      <c r="K42" s="24"/>
    </row>
    <row r="43" spans="2:15" ht="34.5" customHeight="1" x14ac:dyDescent="0.4">
      <c r="B43" s="127"/>
      <c r="C43" s="127"/>
      <c r="D43" s="127"/>
      <c r="E43" s="127"/>
      <c r="F43" s="127"/>
      <c r="G43" s="127"/>
      <c r="H43" s="127"/>
      <c r="I43" s="127"/>
      <c r="J43" s="24"/>
      <c r="K43" s="24"/>
    </row>
    <row r="44" spans="2:15" ht="34.5" customHeight="1" x14ac:dyDescent="0.4">
      <c r="B44" s="127"/>
      <c r="C44" s="127"/>
      <c r="D44" s="127"/>
      <c r="E44" s="127"/>
      <c r="F44" s="127"/>
      <c r="G44" s="127"/>
      <c r="H44" s="127"/>
      <c r="I44" s="127"/>
      <c r="J44" s="8"/>
      <c r="K44" s="8"/>
    </row>
    <row r="45" spans="2:15" ht="54" customHeight="1" x14ac:dyDescent="0.4">
      <c r="B45" s="34" t="s">
        <v>96</v>
      </c>
      <c r="C45" s="126" t="s">
        <v>205</v>
      </c>
      <c r="D45" s="126"/>
      <c r="E45" s="126"/>
      <c r="F45" s="126"/>
      <c r="G45" s="126"/>
      <c r="H45" s="126"/>
      <c r="I45" s="126"/>
      <c r="J45" s="25"/>
      <c r="K45" s="25"/>
    </row>
    <row r="46" spans="2:15" ht="45" customHeight="1" x14ac:dyDescent="0.4">
      <c r="B46" s="34" t="s">
        <v>98</v>
      </c>
      <c r="C46" s="128" t="s">
        <v>99</v>
      </c>
      <c r="D46" s="128"/>
      <c r="E46" s="128"/>
      <c r="F46" s="128"/>
      <c r="G46" s="128"/>
      <c r="H46" s="128"/>
      <c r="I46" s="128"/>
      <c r="J46" s="25"/>
      <c r="K46" s="25"/>
    </row>
    <row r="47" spans="2:15" ht="22.5" customHeight="1" x14ac:dyDescent="0.4">
      <c r="B47" s="121" t="s">
        <v>100</v>
      </c>
      <c r="C47" s="121"/>
      <c r="D47" s="121"/>
      <c r="E47" s="121"/>
      <c r="F47" s="121"/>
      <c r="G47" s="121"/>
      <c r="H47" s="121"/>
      <c r="I47" s="121"/>
      <c r="J47" s="25"/>
      <c r="K47" s="25"/>
    </row>
    <row r="48" spans="2:15" ht="32.25" customHeight="1" x14ac:dyDescent="0.4">
      <c r="B48" s="46" t="s">
        <v>101</v>
      </c>
      <c r="C48" s="106" t="s">
        <v>206</v>
      </c>
      <c r="D48" s="106"/>
      <c r="E48" s="106"/>
      <c r="F48" s="106"/>
      <c r="G48" s="106"/>
      <c r="H48" s="106"/>
      <c r="I48" s="106"/>
      <c r="J48" s="26"/>
      <c r="K48" s="26"/>
    </row>
    <row r="49" spans="2:11" ht="28.5" customHeight="1" x14ac:dyDescent="0.4">
      <c r="B49" s="37" t="s">
        <v>103</v>
      </c>
      <c r="C49" s="106" t="s">
        <v>207</v>
      </c>
      <c r="D49" s="106"/>
      <c r="E49" s="106"/>
      <c r="F49" s="106"/>
      <c r="G49" s="106"/>
      <c r="H49" s="106"/>
      <c r="I49" s="106"/>
      <c r="J49" s="26"/>
      <c r="K49" s="26"/>
    </row>
    <row r="50" spans="2:11" ht="30" customHeight="1" x14ac:dyDescent="0.4">
      <c r="B50" s="45" t="s">
        <v>104</v>
      </c>
      <c r="C50" s="125" t="s">
        <v>208</v>
      </c>
      <c r="D50" s="125"/>
      <c r="E50" s="125"/>
      <c r="F50" s="125"/>
      <c r="G50" s="125"/>
      <c r="H50" s="125"/>
      <c r="I50" s="125"/>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E505663D-21D2-4379-A25C-E15F2E2E498B}">
      <formula1>$N$11:$N$12</formula1>
    </dataValidation>
    <dataValidation type="list" allowBlank="1" showInputMessage="1" showErrorMessage="1" sqref="H13:I13" xr:uid="{F47D83F0-E8EE-400B-871F-B3C8870CAB13}">
      <formula1>$N$5:$N$8</formula1>
    </dataValidation>
    <dataValidation type="list" allowBlank="1" showInputMessage="1" showErrorMessage="1" sqref="J10:K10" xr:uid="{B25BEDA4-CF99-4A1A-8EC8-1608D1191C5C}">
      <formula1>$M$21:$M$28</formula1>
    </dataValidation>
    <dataValidation type="list" allowBlank="1" showInputMessage="1" showErrorMessage="1" sqref="C9:F9" xr:uid="{AF0066B6-411C-4486-A16C-817E3CEBEF58}">
      <formula1>$M$6:$M$9</formula1>
    </dataValidation>
    <dataValidation type="list" allowBlank="1" showInputMessage="1" showErrorMessage="1" sqref="C24:E24" xr:uid="{B1306A0F-1C65-4B6C-AD0A-CF0420F1ACB6}">
      <formula1>$M$12:$M$15</formula1>
    </dataValidation>
    <dataValidation type="list" allowBlank="1" showInputMessage="1" showErrorMessage="1" sqref="H12:I12" xr:uid="{6DBAEE4D-2766-4E5A-B80F-E5BFC49D4038}">
      <formula1>M17:M19</formula1>
    </dataValidation>
    <dataValidation type="list" showDropDown="1" showInputMessage="1" showErrorMessage="1" sqref="K12" xr:uid="{7C568FAB-4877-448B-A9A2-FD3FEA85B09D}">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3617" r:id="rId4">
          <objectPr defaultSize="0" autoPict="0" r:id="rId5">
            <anchor moveWithCells="1" sizeWithCells="1">
              <from>
                <xdr:col>8</xdr:col>
                <xdr:colOff>46567</xdr:colOff>
                <xdr:row>1</xdr:row>
                <xdr:rowOff>21167</xdr:rowOff>
              </from>
              <to>
                <xdr:col>8</xdr:col>
                <xdr:colOff>1447800</xdr:colOff>
                <xdr:row>1</xdr:row>
                <xdr:rowOff>448733</xdr:rowOff>
              </to>
            </anchor>
          </objectPr>
        </oleObject>
      </mc:Choice>
      <mc:Fallback>
        <oleObject progId="PBrush" shapeId="35823617"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X56"/>
  <sheetViews>
    <sheetView tabSelected="1" topLeftCell="A23" zoomScaleNormal="100" workbookViewId="0">
      <selection activeCell="E36" sqref="E36"/>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11</v>
      </c>
      <c r="D6" s="104" t="s">
        <v>10</v>
      </c>
      <c r="E6" s="104"/>
      <c r="F6" s="105" t="s">
        <v>178</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12</v>
      </c>
      <c r="D9" s="110"/>
      <c r="E9" s="110"/>
      <c r="F9" s="110"/>
      <c r="G9" s="37" t="s">
        <v>26</v>
      </c>
      <c r="H9" s="180" t="s">
        <v>162</v>
      </c>
      <c r="I9" s="180"/>
      <c r="J9" s="13"/>
      <c r="K9" s="13"/>
      <c r="M9" s="14" t="s">
        <v>28</v>
      </c>
    </row>
    <row r="10" spans="2:14" ht="30.75" customHeight="1" x14ac:dyDescent="0.4">
      <c r="B10" s="34" t="s">
        <v>29</v>
      </c>
      <c r="C10" s="105" t="s">
        <v>30</v>
      </c>
      <c r="D10" s="105"/>
      <c r="E10" s="105"/>
      <c r="F10" s="105"/>
      <c r="G10" s="105"/>
      <c r="H10" s="105"/>
      <c r="I10" s="105"/>
      <c r="J10" s="15"/>
      <c r="K10" s="15"/>
      <c r="M10" s="14"/>
    </row>
    <row r="11" spans="2:14" ht="30.75" customHeight="1" x14ac:dyDescent="0.4">
      <c r="B11" s="34" t="s">
        <v>31</v>
      </c>
      <c r="C11" s="106" t="s">
        <v>179</v>
      </c>
      <c r="D11" s="106"/>
      <c r="E11" s="106"/>
      <c r="F11" s="106"/>
      <c r="G11" s="106"/>
      <c r="H11" s="106"/>
      <c r="I11" s="106"/>
      <c r="J11" s="11"/>
      <c r="K11" s="11"/>
      <c r="M11" s="14"/>
      <c r="N11" s="2" t="s">
        <v>33</v>
      </c>
    </row>
    <row r="12" spans="2:14" ht="43.5" customHeight="1" x14ac:dyDescent="0.4">
      <c r="B12" s="34" t="s">
        <v>34</v>
      </c>
      <c r="C12" s="181" t="s">
        <v>180</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250" t="s">
        <v>181</v>
      </c>
      <c r="D14" s="250"/>
      <c r="E14" s="250"/>
      <c r="F14" s="250"/>
      <c r="G14" s="250"/>
      <c r="H14" s="250"/>
      <c r="I14" s="250"/>
      <c r="J14" s="15"/>
      <c r="K14" s="15"/>
      <c r="M14" s="14" t="s">
        <v>45</v>
      </c>
      <c r="N14" s="2"/>
    </row>
    <row r="15" spans="2:14" ht="30.75" customHeight="1" x14ac:dyDescent="0.4">
      <c r="B15" s="34" t="s">
        <v>46</v>
      </c>
      <c r="C15" s="250" t="s">
        <v>182</v>
      </c>
      <c r="D15" s="250"/>
      <c r="E15" s="250"/>
      <c r="F15" s="250"/>
      <c r="G15" s="250"/>
      <c r="H15" s="250"/>
      <c r="I15" s="250"/>
      <c r="J15" s="16"/>
      <c r="K15" s="16"/>
      <c r="M15" s="14" t="s">
        <v>48</v>
      </c>
      <c r="N15" s="2"/>
    </row>
    <row r="16" spans="2:14" ht="20.25" customHeight="1" x14ac:dyDescent="0.4">
      <c r="B16" s="34" t="s">
        <v>49</v>
      </c>
      <c r="C16" s="108" t="s">
        <v>183</v>
      </c>
      <c r="D16" s="108"/>
      <c r="E16" s="108"/>
      <c r="F16" s="108"/>
      <c r="G16" s="108"/>
      <c r="H16" s="108"/>
      <c r="I16" s="108"/>
      <c r="J16" s="17"/>
      <c r="K16" s="17"/>
      <c r="M16" s="14"/>
      <c r="N16" s="2"/>
    </row>
    <row r="17" spans="2:14" ht="30.75" customHeight="1" x14ac:dyDescent="0.4">
      <c r="B17" s="34" t="s">
        <v>51</v>
      </c>
      <c r="C17" s="164" t="s">
        <v>116</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08" t="s">
        <v>184</v>
      </c>
      <c r="D19" s="108"/>
      <c r="E19" s="108"/>
      <c r="F19" s="108" t="s">
        <v>185</v>
      </c>
      <c r="G19" s="108"/>
      <c r="H19" s="108"/>
      <c r="I19" s="108"/>
      <c r="J19" s="17"/>
      <c r="K19" s="17"/>
      <c r="M19" s="14" t="s">
        <v>37</v>
      </c>
      <c r="N19" s="2"/>
    </row>
    <row r="20" spans="2:14" ht="39.75" customHeight="1" x14ac:dyDescent="0.4">
      <c r="B20" s="35" t="s">
        <v>60</v>
      </c>
      <c r="C20" s="251" t="s">
        <v>116</v>
      </c>
      <c r="D20" s="252"/>
      <c r="E20" s="253"/>
      <c r="F20" s="254" t="s">
        <v>116</v>
      </c>
      <c r="G20" s="254"/>
      <c r="H20" s="254"/>
      <c r="I20" s="255"/>
      <c r="J20" s="11"/>
      <c r="K20" s="11"/>
      <c r="M20" s="14"/>
      <c r="N20" s="2"/>
    </row>
    <row r="21" spans="2:14" ht="57.75" customHeight="1" x14ac:dyDescent="0.4">
      <c r="B21" s="35" t="s">
        <v>61</v>
      </c>
      <c r="C21" s="108" t="s">
        <v>186</v>
      </c>
      <c r="D21" s="108"/>
      <c r="E21" s="108"/>
      <c r="F21" s="108" t="s">
        <v>187</v>
      </c>
      <c r="G21" s="108"/>
      <c r="H21" s="108"/>
      <c r="I21" s="108"/>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c r="G23" s="244">
        <v>0.23</v>
      </c>
      <c r="H23" s="245"/>
      <c r="I23" s="246"/>
      <c r="J23" s="22"/>
      <c r="K23" s="22"/>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9"/>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48">
        <v>0</v>
      </c>
      <c r="D27" s="49">
        <v>0</v>
      </c>
      <c r="E27" s="74">
        <f>IF(OR(C27=0,C27=""),0,D27/C27)</f>
        <v>0</v>
      </c>
      <c r="F27" s="247">
        <f>SUM(C27:C38)</f>
        <v>0.2296</v>
      </c>
      <c r="G27" s="247">
        <f>SUM(D27:D38)</f>
        <v>0.2296</v>
      </c>
      <c r="H27" s="75">
        <f>+(D27/$G$23)</f>
        <v>0</v>
      </c>
      <c r="I27" s="247">
        <f>G27+I22</f>
        <v>0.2296</v>
      </c>
      <c r="J27" s="23"/>
      <c r="K27" s="23"/>
      <c r="M27" s="20"/>
    </row>
    <row r="28" spans="2:14" ht="19.5" customHeight="1" x14ac:dyDescent="0.4">
      <c r="B28" s="43" t="s">
        <v>83</v>
      </c>
      <c r="C28" s="48">
        <v>0</v>
      </c>
      <c r="D28" s="49">
        <v>0</v>
      </c>
      <c r="E28" s="74">
        <f t="shared" ref="E28:E38" si="0">IF(OR(C28=0,C28=""),0,D28/C28)</f>
        <v>0</v>
      </c>
      <c r="F28" s="248"/>
      <c r="G28" s="248"/>
      <c r="H28" s="75">
        <f t="shared" ref="H28:H38" si="1">+IF(D28="","",((D28*100%)/$G$23)+H27)</f>
        <v>0</v>
      </c>
      <c r="I28" s="248"/>
      <c r="J28" s="23"/>
      <c r="K28" s="23"/>
      <c r="M28" s="20"/>
    </row>
    <row r="29" spans="2:14" ht="19.5" customHeight="1" x14ac:dyDescent="0.4">
      <c r="B29" s="43" t="s">
        <v>84</v>
      </c>
      <c r="C29" s="48">
        <v>0</v>
      </c>
      <c r="D29" s="49">
        <v>0</v>
      </c>
      <c r="E29" s="74">
        <f t="shared" si="0"/>
        <v>0</v>
      </c>
      <c r="F29" s="248"/>
      <c r="G29" s="248"/>
      <c r="H29" s="75">
        <f t="shared" si="1"/>
        <v>0</v>
      </c>
      <c r="I29" s="248"/>
      <c r="J29" s="23"/>
      <c r="K29" s="23"/>
      <c r="M29" s="20"/>
    </row>
    <row r="30" spans="2:14" ht="19.5" customHeight="1" x14ac:dyDescent="0.4">
      <c r="B30" s="43" t="s">
        <v>85</v>
      </c>
      <c r="C30" s="48">
        <v>0</v>
      </c>
      <c r="D30" s="49">
        <v>0</v>
      </c>
      <c r="E30" s="74">
        <f t="shared" si="0"/>
        <v>0</v>
      </c>
      <c r="F30" s="248"/>
      <c r="G30" s="248"/>
      <c r="H30" s="75">
        <f t="shared" si="1"/>
        <v>0</v>
      </c>
      <c r="I30" s="248"/>
      <c r="J30" s="23"/>
      <c r="K30" s="23"/>
    </row>
    <row r="31" spans="2:14" ht="19.5" customHeight="1" x14ac:dyDescent="0.4">
      <c r="B31" s="43" t="s">
        <v>86</v>
      </c>
      <c r="C31" s="48">
        <v>0</v>
      </c>
      <c r="D31" s="49">
        <v>0</v>
      </c>
      <c r="E31" s="74">
        <f t="shared" si="0"/>
        <v>0</v>
      </c>
      <c r="F31" s="248"/>
      <c r="G31" s="248"/>
      <c r="H31" s="75">
        <f t="shared" si="1"/>
        <v>0</v>
      </c>
      <c r="I31" s="248"/>
      <c r="J31" s="23"/>
      <c r="K31" s="23"/>
    </row>
    <row r="32" spans="2:14" ht="19.5" customHeight="1" x14ac:dyDescent="0.4">
      <c r="B32" s="43" t="s">
        <v>87</v>
      </c>
      <c r="C32" s="48">
        <v>0</v>
      </c>
      <c r="D32" s="49">
        <v>0</v>
      </c>
      <c r="E32" s="74">
        <f t="shared" si="0"/>
        <v>0</v>
      </c>
      <c r="F32" s="248"/>
      <c r="G32" s="248"/>
      <c r="H32" s="75">
        <f t="shared" si="1"/>
        <v>0</v>
      </c>
      <c r="I32" s="248"/>
      <c r="J32" s="23"/>
      <c r="K32" s="23"/>
    </row>
    <row r="33" spans="2:11" ht="19.5" customHeight="1" x14ac:dyDescent="0.4">
      <c r="B33" s="43" t="s">
        <v>88</v>
      </c>
      <c r="C33" s="97">
        <v>2.76E-2</v>
      </c>
      <c r="D33" s="97">
        <v>2.76E-2</v>
      </c>
      <c r="E33" s="74">
        <f t="shared" si="0"/>
        <v>1</v>
      </c>
      <c r="F33" s="248"/>
      <c r="G33" s="248"/>
      <c r="H33" s="75">
        <f t="shared" si="1"/>
        <v>0.12</v>
      </c>
      <c r="I33" s="248"/>
      <c r="J33" s="23"/>
      <c r="K33" s="23"/>
    </row>
    <row r="34" spans="2:11" ht="19.5" customHeight="1" x14ac:dyDescent="0.4">
      <c r="B34" s="43" t="s">
        <v>89</v>
      </c>
      <c r="C34" s="97">
        <v>4.5999999999999999E-2</v>
      </c>
      <c r="D34" s="97">
        <v>4.5999999999999999E-2</v>
      </c>
      <c r="E34" s="74">
        <f t="shared" si="0"/>
        <v>1</v>
      </c>
      <c r="F34" s="248"/>
      <c r="G34" s="248"/>
      <c r="H34" s="75">
        <f t="shared" si="1"/>
        <v>0.31999999999999995</v>
      </c>
      <c r="I34" s="248"/>
      <c r="J34" s="23"/>
      <c r="K34" s="23"/>
    </row>
    <row r="35" spans="2:11" ht="19.5" customHeight="1" x14ac:dyDescent="0.4">
      <c r="B35" s="43" t="s">
        <v>90</v>
      </c>
      <c r="C35" s="97">
        <v>4.5999999999999999E-2</v>
      </c>
      <c r="D35" s="97">
        <v>4.5999999999999999E-2</v>
      </c>
      <c r="E35" s="74">
        <f t="shared" si="0"/>
        <v>1</v>
      </c>
      <c r="F35" s="248"/>
      <c r="G35" s="248"/>
      <c r="H35" s="75">
        <f t="shared" si="1"/>
        <v>0.51999999999999991</v>
      </c>
      <c r="I35" s="248"/>
      <c r="J35" s="23"/>
      <c r="K35" s="23"/>
    </row>
    <row r="36" spans="2:11" ht="19.5" customHeight="1" x14ac:dyDescent="0.4">
      <c r="B36" s="43" t="s">
        <v>91</v>
      </c>
      <c r="C36" s="97">
        <v>4.5999999999999999E-2</v>
      </c>
      <c r="D36" s="97">
        <v>4.5999999999999999E-2</v>
      </c>
      <c r="E36" s="74">
        <f t="shared" si="0"/>
        <v>1</v>
      </c>
      <c r="F36" s="248"/>
      <c r="G36" s="248"/>
      <c r="H36" s="75">
        <f t="shared" si="1"/>
        <v>0.71999999999999986</v>
      </c>
      <c r="I36" s="248"/>
      <c r="J36" s="23"/>
      <c r="K36" s="23"/>
    </row>
    <row r="37" spans="2:11" ht="19.5" customHeight="1" x14ac:dyDescent="0.4">
      <c r="B37" s="43" t="s">
        <v>92</v>
      </c>
      <c r="C37" s="97">
        <v>4.5999999999999999E-2</v>
      </c>
      <c r="D37" s="97">
        <v>4.5999999999999999E-2</v>
      </c>
      <c r="E37" s="74">
        <f t="shared" si="0"/>
        <v>1</v>
      </c>
      <c r="F37" s="248"/>
      <c r="G37" s="248"/>
      <c r="H37" s="75">
        <f t="shared" si="1"/>
        <v>0.91999999999999982</v>
      </c>
      <c r="I37" s="248"/>
      <c r="J37" s="23"/>
      <c r="K37" s="23"/>
    </row>
    <row r="38" spans="2:11" ht="19.5" customHeight="1" x14ac:dyDescent="0.4">
      <c r="B38" s="43" t="s">
        <v>93</v>
      </c>
      <c r="C38" s="97">
        <v>1.7999999999999999E-2</v>
      </c>
      <c r="D38" s="97">
        <v>1.7999999999999999E-2</v>
      </c>
      <c r="E38" s="74">
        <f t="shared" si="0"/>
        <v>1</v>
      </c>
      <c r="F38" s="249"/>
      <c r="G38" s="249"/>
      <c r="H38" s="75">
        <f t="shared" si="1"/>
        <v>0.9982608695652172</v>
      </c>
      <c r="I38" s="249"/>
      <c r="J38" s="23"/>
      <c r="K38" s="23"/>
    </row>
    <row r="39" spans="2:11" ht="138" customHeight="1" x14ac:dyDescent="0.4">
      <c r="B39" s="44" t="s">
        <v>94</v>
      </c>
      <c r="C39" s="200" t="s">
        <v>188</v>
      </c>
      <c r="D39" s="201"/>
      <c r="E39" s="201"/>
      <c r="F39" s="201"/>
      <c r="G39" s="201"/>
      <c r="H39" s="201"/>
      <c r="I39" s="202"/>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103.35" customHeight="1" x14ac:dyDescent="0.4">
      <c r="B45" s="34" t="s">
        <v>96</v>
      </c>
      <c r="C45" s="200" t="s">
        <v>189</v>
      </c>
      <c r="D45" s="201"/>
      <c r="E45" s="201"/>
      <c r="F45" s="201"/>
      <c r="G45" s="201"/>
      <c r="H45" s="201"/>
      <c r="I45" s="202"/>
      <c r="J45" s="25"/>
      <c r="K45" s="25"/>
    </row>
    <row r="46" spans="2:11" ht="69.75" customHeight="1" x14ac:dyDescent="0.4">
      <c r="B46" s="34" t="s">
        <v>98</v>
      </c>
      <c r="C46" s="206" t="s">
        <v>121</v>
      </c>
      <c r="D46" s="207"/>
      <c r="E46" s="207"/>
      <c r="F46" s="207"/>
      <c r="G46" s="207"/>
      <c r="H46" s="207"/>
      <c r="I46" s="208"/>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242" t="s">
        <v>190</v>
      </c>
      <c r="D48" s="242"/>
      <c r="E48" s="242"/>
      <c r="F48" s="242"/>
      <c r="G48" s="242"/>
      <c r="H48" s="242"/>
      <c r="I48" s="242"/>
      <c r="J48" s="26"/>
      <c r="K48" s="26"/>
    </row>
    <row r="49" spans="2:11" ht="28.5" customHeight="1" x14ac:dyDescent="0.4">
      <c r="B49" s="37" t="s">
        <v>103</v>
      </c>
      <c r="C49" s="242" t="s">
        <v>190</v>
      </c>
      <c r="D49" s="242"/>
      <c r="E49" s="242"/>
      <c r="F49" s="242"/>
      <c r="G49" s="242"/>
      <c r="H49" s="242"/>
      <c r="I49" s="242"/>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5">
    <dataValidation type="list" showDropDown="1" showInputMessage="1" showErrorMessage="1" sqref="K12" xr:uid="{00000000-0002-0000-0800-000000000000}">
      <formula1>O17:O19</formula1>
    </dataValidation>
    <dataValidation type="list" allowBlank="1" showInputMessage="1" showErrorMessage="1" sqref="C9:F9" xr:uid="{00000000-0002-0000-0800-000001000000}">
      <formula1>$M$6:$M$9</formula1>
    </dataValidation>
    <dataValidation type="list" allowBlank="1" showInputMessage="1" showErrorMessage="1" sqref="J10:K10" xr:uid="{00000000-0002-0000-0800-000002000000}">
      <formula1>$M$21:$M$28</formula1>
    </dataValidation>
    <dataValidation type="list" allowBlank="1" showInputMessage="1" showErrorMessage="1" sqref="H13:I13" xr:uid="{00000000-0002-0000-0800-000003000000}">
      <formula1>$N$5:$N$8</formula1>
    </dataValidation>
    <dataValidation type="list" allowBlank="1" showInputMessage="1" showErrorMessage="1" sqref="C7 I7" xr:uid="{00000000-0002-0000-08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X56"/>
  <sheetViews>
    <sheetView topLeftCell="A22" zoomScaleNormal="100" workbookViewId="0">
      <selection activeCell="D33" sqref="D33:D37"/>
    </sheetView>
  </sheetViews>
  <sheetFormatPr baseColWidth="10" defaultColWidth="11.41015625" defaultRowHeight="12.7" x14ac:dyDescent="0.4"/>
  <cols>
    <col min="1" max="1" width="1" style="51" customWidth="1"/>
    <col min="2" max="2" width="25.41015625" style="52" customWidth="1"/>
    <col min="3" max="3" width="14.41015625" style="51" customWidth="1"/>
    <col min="4" max="4" width="20.1171875" style="51" customWidth="1"/>
    <col min="5" max="5" width="16.41015625" style="51" customWidth="1"/>
    <col min="6" max="6" width="25" style="51" customWidth="1"/>
    <col min="7" max="7" width="22" style="53" customWidth="1"/>
    <col min="8" max="8" width="20.41015625" style="51" customWidth="1"/>
    <col min="9" max="11" width="22.41015625" style="51" customWidth="1"/>
    <col min="12" max="12" width="9.1171875" style="54" bestFit="1" customWidth="1"/>
    <col min="13" max="14" width="0" style="54" hidden="1" customWidth="1"/>
    <col min="15" max="24" width="11.41015625" style="54"/>
    <col min="25" max="16384" width="11.41015625" style="51"/>
  </cols>
  <sheetData>
    <row r="1" spans="2:14" ht="37.5" customHeight="1" x14ac:dyDescent="0.4">
      <c r="B1" s="99"/>
      <c r="C1" s="100" t="s">
        <v>0</v>
      </c>
      <c r="D1" s="100"/>
      <c r="E1" s="100"/>
      <c r="F1" s="100"/>
      <c r="G1" s="100"/>
      <c r="H1" s="100"/>
      <c r="I1" s="101"/>
      <c r="J1" s="6"/>
      <c r="K1" s="6"/>
      <c r="L1" s="1"/>
      <c r="M1" s="7" t="s">
        <v>1</v>
      </c>
      <c r="N1" s="1"/>
    </row>
    <row r="2" spans="2:14" ht="37.5" customHeight="1" x14ac:dyDescent="0.4">
      <c r="B2" s="99"/>
      <c r="C2" s="100" t="s">
        <v>2</v>
      </c>
      <c r="D2" s="100"/>
      <c r="E2" s="100"/>
      <c r="F2" s="100"/>
      <c r="G2" s="100"/>
      <c r="H2" s="100"/>
      <c r="I2" s="101"/>
      <c r="J2" s="6"/>
      <c r="K2" s="6"/>
      <c r="L2" s="1"/>
      <c r="M2" s="7" t="s">
        <v>3</v>
      </c>
      <c r="N2" s="1"/>
    </row>
    <row r="3" spans="2:14" ht="37.5" customHeight="1" x14ac:dyDescent="0.4">
      <c r="B3" s="99"/>
      <c r="C3" s="100" t="s">
        <v>4</v>
      </c>
      <c r="D3" s="100"/>
      <c r="E3" s="100"/>
      <c r="F3" s="100" t="s">
        <v>5</v>
      </c>
      <c r="G3" s="100"/>
      <c r="H3" s="100"/>
      <c r="I3" s="101"/>
      <c r="J3" s="6"/>
      <c r="K3" s="6"/>
      <c r="L3" s="1"/>
      <c r="M3" s="7" t="s">
        <v>6</v>
      </c>
      <c r="N3" s="1"/>
    </row>
    <row r="4" spans="2:14" ht="23.25" customHeight="1" x14ac:dyDescent="0.4">
      <c r="B4" s="102"/>
      <c r="C4" s="102"/>
      <c r="D4" s="102"/>
      <c r="E4" s="102"/>
      <c r="F4" s="102"/>
      <c r="G4" s="102"/>
      <c r="H4" s="102"/>
      <c r="I4" s="102"/>
      <c r="J4" s="8"/>
      <c r="K4" s="8"/>
      <c r="L4" s="1"/>
      <c r="M4" s="1"/>
      <c r="N4" s="1"/>
    </row>
    <row r="5" spans="2:14" ht="24" customHeight="1" x14ac:dyDescent="0.4">
      <c r="B5" s="103" t="s">
        <v>7</v>
      </c>
      <c r="C5" s="103"/>
      <c r="D5" s="103"/>
      <c r="E5" s="103"/>
      <c r="F5" s="103"/>
      <c r="G5" s="103"/>
      <c r="H5" s="103"/>
      <c r="I5" s="103"/>
      <c r="J5" s="9"/>
      <c r="K5" s="9"/>
      <c r="L5" s="1"/>
      <c r="M5" s="1"/>
      <c r="N5" s="2" t="s">
        <v>8</v>
      </c>
    </row>
    <row r="6" spans="2:14" ht="30.75" customHeight="1" x14ac:dyDescent="0.4">
      <c r="B6" s="34" t="s">
        <v>9</v>
      </c>
      <c r="C6" s="47">
        <v>2</v>
      </c>
      <c r="D6" s="104" t="s">
        <v>10</v>
      </c>
      <c r="E6" s="104"/>
      <c r="F6" s="105" t="s">
        <v>11</v>
      </c>
      <c r="G6" s="105"/>
      <c r="H6" s="105"/>
      <c r="I6" s="105"/>
      <c r="J6" s="10"/>
      <c r="K6" s="10"/>
      <c r="L6" s="1"/>
      <c r="M6" s="7" t="s">
        <v>12</v>
      </c>
      <c r="N6" s="2" t="s">
        <v>13</v>
      </c>
    </row>
    <row r="7" spans="2:14" ht="30.75" customHeight="1" x14ac:dyDescent="0.4">
      <c r="B7" s="34" t="s">
        <v>14</v>
      </c>
      <c r="C7" s="47"/>
      <c r="D7" s="104" t="s">
        <v>15</v>
      </c>
      <c r="E7" s="104"/>
      <c r="F7" s="106" t="s">
        <v>16</v>
      </c>
      <c r="G7" s="106"/>
      <c r="H7" s="56" t="s">
        <v>17</v>
      </c>
      <c r="I7" s="57" t="s">
        <v>18</v>
      </c>
      <c r="J7" s="11"/>
      <c r="K7" s="11"/>
      <c r="L7" s="1"/>
      <c r="M7" s="7" t="s">
        <v>19</v>
      </c>
      <c r="N7" s="2" t="s">
        <v>20</v>
      </c>
    </row>
    <row r="8" spans="2:14" ht="30.75" customHeight="1" x14ac:dyDescent="0.4">
      <c r="B8" s="34" t="s">
        <v>21</v>
      </c>
      <c r="C8" s="105" t="s">
        <v>22</v>
      </c>
      <c r="D8" s="105"/>
      <c r="E8" s="105"/>
      <c r="F8" s="105"/>
      <c r="G8" s="55" t="s">
        <v>23</v>
      </c>
      <c r="H8" s="185">
        <v>7951</v>
      </c>
      <c r="I8" s="185"/>
      <c r="J8" s="63"/>
      <c r="K8" s="63"/>
      <c r="L8" s="1"/>
      <c r="M8" s="7" t="s">
        <v>24</v>
      </c>
      <c r="N8" s="2" t="s">
        <v>25</v>
      </c>
    </row>
    <row r="9" spans="2:14" ht="30.75" customHeight="1" x14ac:dyDescent="0.4">
      <c r="B9" s="34" t="s">
        <v>3</v>
      </c>
      <c r="C9" s="110" t="s">
        <v>24</v>
      </c>
      <c r="D9" s="110"/>
      <c r="E9" s="110"/>
      <c r="F9" s="110"/>
      <c r="G9" s="37" t="s">
        <v>26</v>
      </c>
      <c r="H9" s="180" t="s">
        <v>27</v>
      </c>
      <c r="I9" s="180"/>
      <c r="J9" s="64"/>
      <c r="K9" s="64"/>
      <c r="L9" s="1"/>
      <c r="M9" s="14" t="s">
        <v>28</v>
      </c>
      <c r="N9" s="1"/>
    </row>
    <row r="10" spans="2:14" ht="30.75" customHeight="1" x14ac:dyDescent="0.4">
      <c r="B10" s="34" t="s">
        <v>29</v>
      </c>
      <c r="C10" s="105" t="s">
        <v>30</v>
      </c>
      <c r="D10" s="105"/>
      <c r="E10" s="105"/>
      <c r="F10" s="105"/>
      <c r="G10" s="105"/>
      <c r="H10" s="105"/>
      <c r="I10" s="105"/>
      <c r="J10" s="15"/>
      <c r="K10" s="15"/>
      <c r="L10" s="1"/>
      <c r="M10" s="14"/>
      <c r="N10" s="1"/>
    </row>
    <row r="11" spans="2:14" ht="30.75" customHeight="1" x14ac:dyDescent="0.4">
      <c r="B11" s="34" t="s">
        <v>31</v>
      </c>
      <c r="C11" s="106" t="s">
        <v>32</v>
      </c>
      <c r="D11" s="106"/>
      <c r="E11" s="106"/>
      <c r="F11" s="106"/>
      <c r="G11" s="106"/>
      <c r="H11" s="106"/>
      <c r="I11" s="106"/>
      <c r="J11" s="11"/>
      <c r="K11" s="11"/>
      <c r="L11" s="1"/>
      <c r="M11" s="14"/>
      <c r="N11" s="2" t="s">
        <v>33</v>
      </c>
    </row>
    <row r="12" spans="2:14" ht="30.75" customHeight="1" x14ac:dyDescent="0.4">
      <c r="B12" s="34" t="s">
        <v>34</v>
      </c>
      <c r="C12" s="181" t="s">
        <v>35</v>
      </c>
      <c r="D12" s="182"/>
      <c r="E12" s="182"/>
      <c r="F12" s="183"/>
      <c r="G12" s="37" t="s">
        <v>36</v>
      </c>
      <c r="H12" s="184" t="s">
        <v>37</v>
      </c>
      <c r="I12" s="184"/>
      <c r="J12" s="11"/>
      <c r="K12" s="11"/>
      <c r="L12" s="1"/>
      <c r="M12" s="14" t="s">
        <v>38</v>
      </c>
      <c r="N12" s="2" t="s">
        <v>18</v>
      </c>
    </row>
    <row r="13" spans="2:14" ht="30.75" customHeight="1" x14ac:dyDescent="0.4">
      <c r="B13" s="34" t="s">
        <v>39</v>
      </c>
      <c r="C13" s="177" t="s">
        <v>40</v>
      </c>
      <c r="D13" s="178"/>
      <c r="E13" s="178"/>
      <c r="F13" s="179"/>
      <c r="G13" s="37" t="s">
        <v>41</v>
      </c>
      <c r="H13" s="106" t="s">
        <v>13</v>
      </c>
      <c r="I13" s="106"/>
      <c r="J13" s="11"/>
      <c r="K13" s="11"/>
      <c r="L13" s="1"/>
      <c r="M13" s="14" t="s">
        <v>42</v>
      </c>
      <c r="N13" s="1"/>
    </row>
    <row r="14" spans="2:14" ht="64.5" customHeight="1" x14ac:dyDescent="0.4">
      <c r="B14" s="34" t="s">
        <v>43</v>
      </c>
      <c r="C14" s="155" t="s">
        <v>44</v>
      </c>
      <c r="D14" s="156"/>
      <c r="E14" s="156"/>
      <c r="F14" s="156"/>
      <c r="G14" s="156"/>
      <c r="H14" s="156"/>
      <c r="I14" s="157"/>
      <c r="J14" s="15"/>
      <c r="K14" s="15"/>
      <c r="L14" s="1"/>
      <c r="M14" s="14" t="s">
        <v>45</v>
      </c>
      <c r="N14" s="2"/>
    </row>
    <row r="15" spans="2:14" ht="30.75" customHeight="1" x14ac:dyDescent="0.4">
      <c r="B15" s="34" t="s">
        <v>46</v>
      </c>
      <c r="C15" s="186" t="s">
        <v>47</v>
      </c>
      <c r="D15" s="187"/>
      <c r="E15" s="187"/>
      <c r="F15" s="187"/>
      <c r="G15" s="187"/>
      <c r="H15" s="187"/>
      <c r="I15" s="188"/>
      <c r="J15" s="16"/>
      <c r="K15" s="16"/>
      <c r="L15" s="1"/>
      <c r="M15" s="14" t="s">
        <v>48</v>
      </c>
      <c r="N15" s="2"/>
    </row>
    <row r="16" spans="2:14" ht="20.25" customHeight="1" x14ac:dyDescent="0.4">
      <c r="B16" s="34" t="s">
        <v>49</v>
      </c>
      <c r="C16" s="155" t="s">
        <v>50</v>
      </c>
      <c r="D16" s="156"/>
      <c r="E16" s="156"/>
      <c r="F16" s="156"/>
      <c r="G16" s="156"/>
      <c r="H16" s="156"/>
      <c r="I16" s="157"/>
      <c r="J16" s="17"/>
      <c r="K16" s="17"/>
      <c r="L16" s="1"/>
      <c r="M16" s="14"/>
      <c r="N16" s="2"/>
    </row>
    <row r="17" spans="2:14" ht="30.75" customHeight="1" x14ac:dyDescent="0.4">
      <c r="B17" s="34" t="s">
        <v>51</v>
      </c>
      <c r="C17" s="177" t="s">
        <v>52</v>
      </c>
      <c r="D17" s="178"/>
      <c r="E17" s="178"/>
      <c r="F17" s="178"/>
      <c r="G17" s="178"/>
      <c r="H17" s="178"/>
      <c r="I17" s="179"/>
      <c r="J17" s="18"/>
      <c r="K17" s="18"/>
      <c r="L17" s="1"/>
      <c r="M17" s="14" t="s">
        <v>53</v>
      </c>
      <c r="N17" s="2"/>
    </row>
    <row r="18" spans="2:14" ht="18" customHeight="1" x14ac:dyDescent="0.4">
      <c r="B18" s="118" t="s">
        <v>54</v>
      </c>
      <c r="C18" s="119" t="s">
        <v>55</v>
      </c>
      <c r="D18" s="119"/>
      <c r="E18" s="119"/>
      <c r="F18" s="120" t="s">
        <v>56</v>
      </c>
      <c r="G18" s="120"/>
      <c r="H18" s="120"/>
      <c r="I18" s="120"/>
      <c r="J18" s="65"/>
      <c r="K18" s="65"/>
      <c r="L18" s="1"/>
      <c r="M18" s="14" t="s">
        <v>57</v>
      </c>
      <c r="N18" s="2"/>
    </row>
    <row r="19" spans="2:14" ht="39.75" customHeight="1" x14ac:dyDescent="0.4">
      <c r="B19" s="118"/>
      <c r="C19" s="129" t="s">
        <v>58</v>
      </c>
      <c r="D19" s="130"/>
      <c r="E19" s="131"/>
      <c r="F19" s="130" t="s">
        <v>59</v>
      </c>
      <c r="G19" s="130"/>
      <c r="H19" s="130"/>
      <c r="I19" s="131"/>
      <c r="J19" s="17"/>
      <c r="K19" s="17"/>
      <c r="L19" s="1"/>
      <c r="M19" s="14" t="s">
        <v>37</v>
      </c>
      <c r="N19" s="2"/>
    </row>
    <row r="20" spans="2:14" ht="39.75" customHeight="1" x14ac:dyDescent="0.4">
      <c r="B20" s="35" t="s">
        <v>60</v>
      </c>
      <c r="C20" s="164" t="s">
        <v>52</v>
      </c>
      <c r="D20" s="165"/>
      <c r="E20" s="166"/>
      <c r="F20" s="167" t="s">
        <v>52</v>
      </c>
      <c r="G20" s="167"/>
      <c r="H20" s="167"/>
      <c r="I20" s="168"/>
      <c r="J20" s="11"/>
      <c r="K20" s="11"/>
      <c r="L20" s="1"/>
      <c r="M20" s="14"/>
      <c r="N20" s="2"/>
    </row>
    <row r="21" spans="2:14" ht="51.75" customHeight="1" x14ac:dyDescent="0.4">
      <c r="B21" s="35" t="s">
        <v>61</v>
      </c>
      <c r="C21" s="169" t="s">
        <v>62</v>
      </c>
      <c r="D21" s="170"/>
      <c r="E21" s="171"/>
      <c r="F21" s="170" t="s">
        <v>63</v>
      </c>
      <c r="G21" s="170"/>
      <c r="H21" s="170"/>
      <c r="I21" s="172"/>
      <c r="J21" s="16"/>
      <c r="K21" s="16"/>
      <c r="L21" s="1"/>
      <c r="M21" s="20"/>
      <c r="N21" s="2"/>
    </row>
    <row r="22" spans="2:14" ht="23.25" customHeight="1" x14ac:dyDescent="0.4">
      <c r="B22" s="35" t="s">
        <v>64</v>
      </c>
      <c r="C22" s="129" t="s">
        <v>65</v>
      </c>
      <c r="D22" s="130"/>
      <c r="E22" s="173"/>
      <c r="F22" s="37" t="s">
        <v>66</v>
      </c>
      <c r="G22" s="50"/>
      <c r="H22" s="37" t="s">
        <v>67</v>
      </c>
      <c r="I22" s="71">
        <v>0</v>
      </c>
      <c r="J22" s="66"/>
      <c r="K22" s="66"/>
      <c r="L22" s="1"/>
      <c r="M22" s="20"/>
      <c r="N22" s="1"/>
    </row>
    <row r="23" spans="2:14" ht="27" customHeight="1" x14ac:dyDescent="0.4">
      <c r="B23" s="35" t="s">
        <v>68</v>
      </c>
      <c r="C23" s="129" t="s">
        <v>69</v>
      </c>
      <c r="D23" s="130"/>
      <c r="E23" s="173"/>
      <c r="F23" s="37" t="s">
        <v>70</v>
      </c>
      <c r="G23" s="174">
        <v>0.12</v>
      </c>
      <c r="H23" s="175"/>
      <c r="I23" s="176"/>
      <c r="J23" s="67"/>
      <c r="K23" s="67"/>
      <c r="L23" s="1"/>
      <c r="M23" s="20"/>
      <c r="N23" s="1"/>
    </row>
    <row r="24" spans="2:14" ht="30.75" customHeight="1" x14ac:dyDescent="0.4">
      <c r="B24" s="36" t="s">
        <v>71</v>
      </c>
      <c r="C24" s="158" t="s">
        <v>48</v>
      </c>
      <c r="D24" s="159"/>
      <c r="E24" s="160"/>
      <c r="F24" s="38" t="s">
        <v>72</v>
      </c>
      <c r="G24" s="161"/>
      <c r="H24" s="162"/>
      <c r="I24" s="163"/>
      <c r="J24" s="65"/>
      <c r="K24" s="65"/>
      <c r="L24" s="1"/>
      <c r="M24" s="20"/>
      <c r="N24" s="1"/>
    </row>
    <row r="25" spans="2:14" ht="22.5" customHeight="1" x14ac:dyDescent="0.4">
      <c r="B25" s="132" t="s">
        <v>73</v>
      </c>
      <c r="C25" s="121"/>
      <c r="D25" s="121"/>
      <c r="E25" s="121"/>
      <c r="F25" s="121"/>
      <c r="G25" s="121"/>
      <c r="H25" s="121"/>
      <c r="I25" s="133"/>
      <c r="J25" s="9"/>
      <c r="K25" s="9"/>
      <c r="L25" s="1"/>
      <c r="M25" s="20"/>
      <c r="N25" s="1"/>
    </row>
    <row r="26" spans="2:14" ht="43.5" customHeight="1" x14ac:dyDescent="0.4">
      <c r="B26" s="39" t="s">
        <v>74</v>
      </c>
      <c r="C26" s="40" t="s">
        <v>75</v>
      </c>
      <c r="D26" s="40" t="s">
        <v>76</v>
      </c>
      <c r="E26" s="41" t="s">
        <v>77</v>
      </c>
      <c r="F26" s="40" t="s">
        <v>78</v>
      </c>
      <c r="G26" s="40" t="s">
        <v>79</v>
      </c>
      <c r="H26" s="41" t="s">
        <v>80</v>
      </c>
      <c r="I26" s="42" t="s">
        <v>81</v>
      </c>
      <c r="J26" s="17"/>
      <c r="K26" s="17"/>
      <c r="L26" s="1"/>
      <c r="M26" s="20"/>
      <c r="N26" s="1"/>
    </row>
    <row r="27" spans="2:14" ht="19.5" customHeight="1" x14ac:dyDescent="0.4">
      <c r="B27" s="43" t="s">
        <v>82</v>
      </c>
      <c r="C27" s="73">
        <f t="shared" ref="C27:C32" si="0">IF(OR(A27=0,A27=""),0,B27/A27)</f>
        <v>0</v>
      </c>
      <c r="D27" s="49">
        <v>0</v>
      </c>
      <c r="E27" s="74">
        <f t="shared" ref="E27:E38" si="1">IF(OR(C27=0,C27=""),0,D27/C27)</f>
        <v>0</v>
      </c>
      <c r="F27" s="134">
        <f>SUM(C27:C38)</f>
        <v>0.11950000000000001</v>
      </c>
      <c r="G27" s="137">
        <f>SUM(D27:D38)</f>
        <v>0.11950000000000001</v>
      </c>
      <c r="H27" s="75">
        <f>+(D27/$G$23)</f>
        <v>0</v>
      </c>
      <c r="I27" s="137">
        <f>G27+I22</f>
        <v>0.11950000000000001</v>
      </c>
      <c r="J27" s="69"/>
      <c r="K27" s="69"/>
      <c r="L27" s="1"/>
      <c r="M27" s="20"/>
      <c r="N27" s="1"/>
    </row>
    <row r="28" spans="2:14" ht="19.5" customHeight="1" x14ac:dyDescent="0.4">
      <c r="B28" s="43" t="s">
        <v>83</v>
      </c>
      <c r="C28" s="73">
        <f t="shared" si="0"/>
        <v>0</v>
      </c>
      <c r="D28" s="49">
        <v>0</v>
      </c>
      <c r="E28" s="74">
        <f t="shared" si="1"/>
        <v>0</v>
      </c>
      <c r="F28" s="135"/>
      <c r="G28" s="138"/>
      <c r="H28" s="75">
        <f t="shared" ref="H28:H38" si="2">+IF(D28="","",((D28*100%)/$G$23)+H27)</f>
        <v>0</v>
      </c>
      <c r="I28" s="138"/>
      <c r="J28" s="69"/>
      <c r="K28" s="69"/>
      <c r="L28" s="1"/>
      <c r="M28" s="20"/>
      <c r="N28" s="1"/>
    </row>
    <row r="29" spans="2:14" ht="19.5" customHeight="1" x14ac:dyDescent="0.4">
      <c r="B29" s="43" t="s">
        <v>84</v>
      </c>
      <c r="C29" s="73">
        <f t="shared" si="0"/>
        <v>0</v>
      </c>
      <c r="D29" s="49">
        <v>0</v>
      </c>
      <c r="E29" s="74">
        <f t="shared" si="1"/>
        <v>0</v>
      </c>
      <c r="F29" s="135"/>
      <c r="G29" s="138"/>
      <c r="H29" s="75">
        <f t="shared" si="2"/>
        <v>0</v>
      </c>
      <c r="I29" s="138"/>
      <c r="J29" s="69"/>
      <c r="K29" s="69"/>
      <c r="L29" s="1"/>
      <c r="M29" s="20"/>
      <c r="N29" s="1"/>
    </row>
    <row r="30" spans="2:14" ht="19.5" customHeight="1" x14ac:dyDescent="0.4">
      <c r="B30" s="43" t="s">
        <v>85</v>
      </c>
      <c r="C30" s="73">
        <f t="shared" si="0"/>
        <v>0</v>
      </c>
      <c r="D30" s="49">
        <v>0</v>
      </c>
      <c r="E30" s="74">
        <f t="shared" si="1"/>
        <v>0</v>
      </c>
      <c r="F30" s="135"/>
      <c r="G30" s="138"/>
      <c r="H30" s="75">
        <f t="shared" si="2"/>
        <v>0</v>
      </c>
      <c r="I30" s="138"/>
      <c r="J30" s="69"/>
      <c r="K30" s="69"/>
      <c r="L30" s="1"/>
      <c r="M30" s="1"/>
      <c r="N30" s="1"/>
    </row>
    <row r="31" spans="2:14" ht="19.5" customHeight="1" x14ac:dyDescent="0.4">
      <c r="B31" s="43" t="s">
        <v>86</v>
      </c>
      <c r="C31" s="73">
        <f t="shared" si="0"/>
        <v>0</v>
      </c>
      <c r="D31" s="49">
        <v>0</v>
      </c>
      <c r="E31" s="74">
        <f t="shared" si="1"/>
        <v>0</v>
      </c>
      <c r="F31" s="135"/>
      <c r="G31" s="138"/>
      <c r="H31" s="75">
        <f t="shared" si="2"/>
        <v>0</v>
      </c>
      <c r="I31" s="138"/>
      <c r="J31" s="69"/>
      <c r="K31" s="69"/>
      <c r="L31" s="1"/>
      <c r="M31" s="1"/>
      <c r="N31" s="1"/>
    </row>
    <row r="32" spans="2:14" ht="19.5" customHeight="1" x14ac:dyDescent="0.4">
      <c r="B32" s="43" t="s">
        <v>87</v>
      </c>
      <c r="C32" s="73">
        <f t="shared" si="0"/>
        <v>0</v>
      </c>
      <c r="D32" s="49">
        <v>0</v>
      </c>
      <c r="E32" s="74">
        <f t="shared" si="1"/>
        <v>0</v>
      </c>
      <c r="F32" s="135"/>
      <c r="G32" s="138"/>
      <c r="H32" s="75">
        <f t="shared" si="2"/>
        <v>0</v>
      </c>
      <c r="I32" s="138"/>
      <c r="J32" s="69"/>
      <c r="K32" s="69"/>
      <c r="L32" s="1"/>
      <c r="M32" s="1"/>
      <c r="N32" s="1"/>
    </row>
    <row r="33" spans="2:11" ht="19.5" customHeight="1" x14ac:dyDescent="0.4">
      <c r="B33" s="43" t="s">
        <v>88</v>
      </c>
      <c r="C33" s="72">
        <v>1.9800000000000002E-2</v>
      </c>
      <c r="D33" s="72">
        <v>1.9800000000000002E-2</v>
      </c>
      <c r="E33" s="74">
        <f t="shared" si="1"/>
        <v>1</v>
      </c>
      <c r="F33" s="135"/>
      <c r="G33" s="138"/>
      <c r="H33" s="75">
        <f t="shared" si="2"/>
        <v>0.16500000000000001</v>
      </c>
      <c r="I33" s="138"/>
      <c r="J33" s="69"/>
      <c r="K33" s="69"/>
    </row>
    <row r="34" spans="2:11" ht="19.5" customHeight="1" x14ac:dyDescent="0.4">
      <c r="B34" s="43" t="s">
        <v>89</v>
      </c>
      <c r="C34" s="72">
        <v>1.9800000000000002E-2</v>
      </c>
      <c r="D34" s="72">
        <v>1.9800000000000002E-2</v>
      </c>
      <c r="E34" s="74">
        <f t="shared" si="1"/>
        <v>1</v>
      </c>
      <c r="F34" s="135"/>
      <c r="G34" s="138"/>
      <c r="H34" s="75">
        <f t="shared" si="2"/>
        <v>0.33</v>
      </c>
      <c r="I34" s="138"/>
      <c r="J34" s="69"/>
      <c r="K34" s="69"/>
    </row>
    <row r="35" spans="2:11" ht="19.5" customHeight="1" x14ac:dyDescent="0.4">
      <c r="B35" s="43" t="s">
        <v>90</v>
      </c>
      <c r="C35" s="72">
        <v>1.9800000000000002E-2</v>
      </c>
      <c r="D35" s="72">
        <v>1.9800000000000002E-2</v>
      </c>
      <c r="E35" s="74">
        <f t="shared" si="1"/>
        <v>1</v>
      </c>
      <c r="F35" s="135"/>
      <c r="G35" s="138"/>
      <c r="H35" s="75">
        <f t="shared" si="2"/>
        <v>0.495</v>
      </c>
      <c r="I35" s="138"/>
      <c r="J35" s="69"/>
      <c r="K35" s="69"/>
    </row>
    <row r="36" spans="2:11" ht="19.5" customHeight="1" x14ac:dyDescent="0.4">
      <c r="B36" s="43" t="s">
        <v>91</v>
      </c>
      <c r="C36" s="72">
        <v>1.9800000000000002E-2</v>
      </c>
      <c r="D36" s="72">
        <v>1.9800000000000002E-2</v>
      </c>
      <c r="E36" s="74">
        <f t="shared" si="1"/>
        <v>1</v>
      </c>
      <c r="F36" s="135"/>
      <c r="G36" s="138"/>
      <c r="H36" s="75">
        <f t="shared" si="2"/>
        <v>0.66</v>
      </c>
      <c r="I36" s="138"/>
      <c r="J36" s="69"/>
      <c r="K36" s="69"/>
    </row>
    <row r="37" spans="2:11" ht="19.5" customHeight="1" x14ac:dyDescent="0.4">
      <c r="B37" s="43" t="s">
        <v>92</v>
      </c>
      <c r="C37" s="72">
        <v>1.9800000000000002E-2</v>
      </c>
      <c r="D37" s="72">
        <v>1.9800000000000002E-2</v>
      </c>
      <c r="E37" s="74">
        <f t="shared" si="1"/>
        <v>1</v>
      </c>
      <c r="F37" s="135"/>
      <c r="G37" s="138"/>
      <c r="H37" s="75">
        <f t="shared" si="2"/>
        <v>0.82500000000000007</v>
      </c>
      <c r="I37" s="138"/>
      <c r="J37" s="69"/>
      <c r="K37" s="69"/>
    </row>
    <row r="38" spans="2:11" ht="19.5" customHeight="1" x14ac:dyDescent="0.4">
      <c r="B38" s="43" t="s">
        <v>93</v>
      </c>
      <c r="C38" s="72">
        <v>2.0500000000000001E-2</v>
      </c>
      <c r="D38" s="72">
        <v>2.0500000000000001E-2</v>
      </c>
      <c r="E38" s="74">
        <f t="shared" si="1"/>
        <v>1</v>
      </c>
      <c r="F38" s="136"/>
      <c r="G38" s="139"/>
      <c r="H38" s="75">
        <f t="shared" si="2"/>
        <v>0.99583333333333335</v>
      </c>
      <c r="I38" s="139"/>
      <c r="J38" s="69"/>
      <c r="K38" s="69"/>
    </row>
    <row r="39" spans="2:11" ht="143.25" customHeight="1" x14ac:dyDescent="0.4">
      <c r="B39" s="44" t="s">
        <v>94</v>
      </c>
      <c r="C39" s="140" t="s">
        <v>95</v>
      </c>
      <c r="D39" s="141"/>
      <c r="E39" s="141"/>
      <c r="F39" s="141"/>
      <c r="G39" s="141"/>
      <c r="H39" s="141"/>
      <c r="I39" s="142"/>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80.25" customHeight="1" x14ac:dyDescent="0.4">
      <c r="B45" s="34" t="s">
        <v>96</v>
      </c>
      <c r="C45" s="140" t="s">
        <v>97</v>
      </c>
      <c r="D45" s="141"/>
      <c r="E45" s="141"/>
      <c r="F45" s="141"/>
      <c r="G45" s="141"/>
      <c r="H45" s="141"/>
      <c r="I45" s="142"/>
      <c r="J45" s="25"/>
      <c r="K45" s="25"/>
    </row>
    <row r="46" spans="2:11" ht="69.75" customHeight="1" x14ac:dyDescent="0.4">
      <c r="B46" s="34" t="s">
        <v>98</v>
      </c>
      <c r="C46" s="152" t="s">
        <v>99</v>
      </c>
      <c r="D46" s="153"/>
      <c r="E46" s="153"/>
      <c r="F46" s="153"/>
      <c r="G46" s="153"/>
      <c r="H46" s="153"/>
      <c r="I46" s="154"/>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155" t="s">
        <v>102</v>
      </c>
      <c r="D48" s="156"/>
      <c r="E48" s="156"/>
      <c r="F48" s="156"/>
      <c r="G48" s="156"/>
      <c r="H48" s="156"/>
      <c r="I48" s="157"/>
      <c r="J48" s="26"/>
      <c r="K48" s="26"/>
    </row>
    <row r="49" spans="2:11" ht="28.5" customHeight="1" x14ac:dyDescent="0.4">
      <c r="B49" s="37" t="s">
        <v>103</v>
      </c>
      <c r="C49" s="155" t="s">
        <v>102</v>
      </c>
      <c r="D49" s="156"/>
      <c r="E49" s="156"/>
      <c r="F49" s="156"/>
      <c r="G49" s="156"/>
      <c r="H49" s="156"/>
      <c r="I49" s="157"/>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B1:B3"/>
    <mergeCell ref="C1:H1"/>
    <mergeCell ref="I1:I3"/>
    <mergeCell ref="C2:H2"/>
    <mergeCell ref="C3:E3"/>
    <mergeCell ref="F3:H3"/>
    <mergeCell ref="B4:I4"/>
    <mergeCell ref="B5:I5"/>
    <mergeCell ref="D6:E6"/>
    <mergeCell ref="F6:I6"/>
    <mergeCell ref="D7:E7"/>
    <mergeCell ref="F7:G7"/>
    <mergeCell ref="C17:I17"/>
    <mergeCell ref="C8:F8"/>
    <mergeCell ref="C9:F9"/>
    <mergeCell ref="H9:I9"/>
    <mergeCell ref="C10:I10"/>
    <mergeCell ref="C11:I11"/>
    <mergeCell ref="C12:F12"/>
    <mergeCell ref="H12:I12"/>
    <mergeCell ref="H8:I8"/>
    <mergeCell ref="C13:F13"/>
    <mergeCell ref="H13:I13"/>
    <mergeCell ref="C14:I14"/>
    <mergeCell ref="C15:I15"/>
    <mergeCell ref="C16:I16"/>
    <mergeCell ref="C24:E24"/>
    <mergeCell ref="G24:I24"/>
    <mergeCell ref="B18:B19"/>
    <mergeCell ref="C18:E18"/>
    <mergeCell ref="F18:I18"/>
    <mergeCell ref="C19:E19"/>
    <mergeCell ref="F19:I19"/>
    <mergeCell ref="C20:E20"/>
    <mergeCell ref="F20:I20"/>
    <mergeCell ref="C21:E21"/>
    <mergeCell ref="F21:I21"/>
    <mergeCell ref="C22:E22"/>
    <mergeCell ref="C23:E23"/>
    <mergeCell ref="G23:I23"/>
    <mergeCell ref="C50:I50"/>
    <mergeCell ref="B25:I25"/>
    <mergeCell ref="F27:F38"/>
    <mergeCell ref="G27:G38"/>
    <mergeCell ref="I27:I38"/>
    <mergeCell ref="C39:I39"/>
    <mergeCell ref="B40:I44"/>
    <mergeCell ref="C45:I45"/>
    <mergeCell ref="C46:I46"/>
    <mergeCell ref="B47:I47"/>
    <mergeCell ref="C48:I48"/>
    <mergeCell ref="C49:I49"/>
  </mergeCells>
  <dataValidations count="5">
    <dataValidation type="list" showDropDown="1" showInputMessage="1" showErrorMessage="1" sqref="K12" xr:uid="{00000000-0002-0000-0000-000000000000}">
      <formula1>O17:O19</formula1>
    </dataValidation>
    <dataValidation type="list" allowBlank="1" showInputMessage="1" showErrorMessage="1" sqref="C9:F9" xr:uid="{00000000-0002-0000-0000-000001000000}">
      <formula1>$M$6:$M$9</formula1>
    </dataValidation>
    <dataValidation type="list" allowBlank="1" showInputMessage="1" showErrorMessage="1" sqref="J10:K10" xr:uid="{00000000-0002-0000-0000-000002000000}">
      <formula1>$M$21:$M$28</formula1>
    </dataValidation>
    <dataValidation type="list" allowBlank="1" showInputMessage="1" showErrorMessage="1" sqref="H13:I13" xr:uid="{00000000-0002-0000-0000-000003000000}">
      <formula1>$N$5:$N$8</formula1>
    </dataValidation>
    <dataValidation type="list" allowBlank="1" showInputMessage="1" showErrorMessage="1" sqref="C7 I7" xr:uid="{00000000-0002-0000-0000-000004000000}">
      <formula1>$N$11:$N$12</formula1>
    </dataValidation>
  </dataValidations>
  <pageMargins left="0.7" right="0.7" top="0.75" bottom="0.75" header="0.3" footer="0.3"/>
  <pageSetup orientation="portrait" r:id="rId1"/>
  <headerFooter>
    <oddHeader>&amp;L&amp;"Calibri"&amp;15&amp;K000000 Información Pública Clasificada&amp;1#_x000D_</oddHeader>
  </headerFooter>
  <ignoredErrors>
    <ignoredError sqref="F28:G38 G27"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X56"/>
  <sheetViews>
    <sheetView topLeftCell="A27" zoomScaleNormal="100" workbookViewId="0">
      <selection activeCell="C37" sqref="C37"/>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3</v>
      </c>
      <c r="D6" s="104" t="s">
        <v>10</v>
      </c>
      <c r="E6" s="104"/>
      <c r="F6" s="105" t="s">
        <v>106</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12</v>
      </c>
      <c r="D9" s="110"/>
      <c r="E9" s="110"/>
      <c r="F9" s="110"/>
      <c r="G9" s="37" t="s">
        <v>26</v>
      </c>
      <c r="H9" s="180" t="s">
        <v>107</v>
      </c>
      <c r="I9" s="180"/>
      <c r="J9" s="13"/>
      <c r="K9" s="13"/>
      <c r="M9" s="14" t="s">
        <v>28</v>
      </c>
    </row>
    <row r="10" spans="2:14" ht="30.75" customHeight="1" x14ac:dyDescent="0.4">
      <c r="B10" s="34" t="s">
        <v>29</v>
      </c>
      <c r="C10" s="105" t="s">
        <v>108</v>
      </c>
      <c r="D10" s="105"/>
      <c r="E10" s="105"/>
      <c r="F10" s="105"/>
      <c r="G10" s="105"/>
      <c r="H10" s="105"/>
      <c r="I10" s="105"/>
      <c r="J10" s="15"/>
      <c r="K10" s="15"/>
      <c r="M10" s="14"/>
    </row>
    <row r="11" spans="2:14" ht="30.75" customHeight="1" x14ac:dyDescent="0.4">
      <c r="B11" s="34" t="s">
        <v>31</v>
      </c>
      <c r="C11" s="106" t="s">
        <v>32</v>
      </c>
      <c r="D11" s="106"/>
      <c r="E11" s="106"/>
      <c r="F11" s="106"/>
      <c r="G11" s="106"/>
      <c r="H11" s="106"/>
      <c r="I11" s="106"/>
      <c r="J11" s="11"/>
      <c r="K11" s="11"/>
      <c r="M11" s="14"/>
      <c r="N11" s="2" t="s">
        <v>33</v>
      </c>
    </row>
    <row r="12" spans="2:14" ht="30.75" customHeight="1" x14ac:dyDescent="0.4">
      <c r="B12" s="34" t="s">
        <v>34</v>
      </c>
      <c r="C12" s="181" t="s">
        <v>109</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192" t="s">
        <v>110</v>
      </c>
      <c r="D14" s="193"/>
      <c r="E14" s="193"/>
      <c r="F14" s="193"/>
      <c r="G14" s="193"/>
      <c r="H14" s="193"/>
      <c r="I14" s="194"/>
      <c r="J14" s="15"/>
      <c r="K14" s="15"/>
      <c r="M14" s="14" t="s">
        <v>45</v>
      </c>
      <c r="N14" s="2"/>
    </row>
    <row r="15" spans="2:14" ht="30.75" customHeight="1" x14ac:dyDescent="0.4">
      <c r="B15" s="34" t="s">
        <v>46</v>
      </c>
      <c r="C15" s="189" t="s">
        <v>111</v>
      </c>
      <c r="D15" s="190"/>
      <c r="E15" s="190"/>
      <c r="F15" s="190"/>
      <c r="G15" s="190"/>
      <c r="H15" s="190"/>
      <c r="I15" s="190"/>
      <c r="J15" s="16"/>
      <c r="K15" s="16"/>
      <c r="M15" s="14" t="s">
        <v>48</v>
      </c>
      <c r="N15" s="2"/>
    </row>
    <row r="16" spans="2:14" ht="20.25" customHeight="1" x14ac:dyDescent="0.4">
      <c r="B16" s="34" t="s">
        <v>49</v>
      </c>
      <c r="C16" s="192" t="s">
        <v>112</v>
      </c>
      <c r="D16" s="193"/>
      <c r="E16" s="193"/>
      <c r="F16" s="193"/>
      <c r="G16" s="193"/>
      <c r="H16" s="193"/>
      <c r="I16" s="194"/>
      <c r="J16" s="17"/>
      <c r="K16" s="17"/>
      <c r="M16" s="14"/>
      <c r="N16" s="2"/>
    </row>
    <row r="17" spans="2:14" ht="30.75" customHeight="1" x14ac:dyDescent="0.4">
      <c r="B17" s="34" t="s">
        <v>51</v>
      </c>
      <c r="C17" s="164" t="s">
        <v>113</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29" t="s">
        <v>114</v>
      </c>
      <c r="D19" s="130"/>
      <c r="E19" s="131"/>
      <c r="F19" s="130" t="s">
        <v>115</v>
      </c>
      <c r="G19" s="130"/>
      <c r="H19" s="130"/>
      <c r="I19" s="131"/>
      <c r="J19" s="17"/>
      <c r="K19" s="17"/>
      <c r="M19" s="14" t="s">
        <v>37</v>
      </c>
      <c r="N19" s="2"/>
    </row>
    <row r="20" spans="2:14" ht="39.75" customHeight="1" x14ac:dyDescent="0.4">
      <c r="B20" s="35" t="s">
        <v>60</v>
      </c>
      <c r="C20" s="164" t="s">
        <v>116</v>
      </c>
      <c r="D20" s="165"/>
      <c r="E20" s="166"/>
      <c r="F20" s="167" t="s">
        <v>116</v>
      </c>
      <c r="G20" s="167"/>
      <c r="H20" s="167"/>
      <c r="I20" s="168"/>
      <c r="J20" s="11"/>
      <c r="K20" s="11"/>
      <c r="M20" s="14"/>
      <c r="N20" s="2"/>
    </row>
    <row r="21" spans="2:14" ht="57.75" customHeight="1" x14ac:dyDescent="0.4">
      <c r="B21" s="35" t="s">
        <v>61</v>
      </c>
      <c r="C21" s="181" t="s">
        <v>117</v>
      </c>
      <c r="D21" s="182"/>
      <c r="E21" s="198"/>
      <c r="F21" s="130" t="s">
        <v>118</v>
      </c>
      <c r="G21" s="130"/>
      <c r="H21" s="130"/>
      <c r="I21" s="199"/>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t="s">
        <v>70</v>
      </c>
      <c r="G23" s="195">
        <v>0.12</v>
      </c>
      <c r="H23" s="196"/>
      <c r="I23" s="197"/>
      <c r="J23" s="22"/>
      <c r="K23" s="22"/>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9"/>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48">
        <v>0</v>
      </c>
      <c r="D27" s="49">
        <v>0</v>
      </c>
      <c r="E27" s="74">
        <f>IF(OR(C27=0,C27=""),0,D27/C27)</f>
        <v>0</v>
      </c>
      <c r="F27" s="134">
        <f>SUM(C27:C38)</f>
        <v>0.12</v>
      </c>
      <c r="G27" s="134">
        <f>SUM(D27:D38)</f>
        <v>0.12</v>
      </c>
      <c r="H27" s="75">
        <f>+(D27/$G$23)</f>
        <v>0</v>
      </c>
      <c r="I27" s="137">
        <f>G27+I22</f>
        <v>0.12</v>
      </c>
      <c r="J27" s="23"/>
      <c r="K27" s="23"/>
      <c r="M27" s="20"/>
    </row>
    <row r="28" spans="2:14" ht="19.5" customHeight="1" x14ac:dyDescent="0.4">
      <c r="B28" s="43" t="s">
        <v>83</v>
      </c>
      <c r="C28" s="48">
        <v>0</v>
      </c>
      <c r="D28" s="49">
        <v>0</v>
      </c>
      <c r="E28" s="74">
        <f t="shared" ref="E28:E38" si="0">IF(OR(C28=0,C28=""),0,D28/C28)</f>
        <v>0</v>
      </c>
      <c r="F28" s="135"/>
      <c r="G28" s="135"/>
      <c r="H28" s="75">
        <f t="shared" ref="H28:H38" si="1">+IF(D28="","",((D28*100%)/$G$23)+H27)</f>
        <v>0</v>
      </c>
      <c r="I28" s="138"/>
      <c r="J28" s="23"/>
      <c r="K28" s="23"/>
      <c r="M28" s="20"/>
    </row>
    <row r="29" spans="2:14" ht="19.5" customHeight="1" x14ac:dyDescent="0.4">
      <c r="B29" s="43" t="s">
        <v>84</v>
      </c>
      <c r="C29" s="48">
        <v>0</v>
      </c>
      <c r="D29" s="49">
        <v>0</v>
      </c>
      <c r="E29" s="74">
        <f t="shared" si="0"/>
        <v>0</v>
      </c>
      <c r="F29" s="135"/>
      <c r="G29" s="135"/>
      <c r="H29" s="75">
        <f t="shared" si="1"/>
        <v>0</v>
      </c>
      <c r="I29" s="138"/>
      <c r="J29" s="23"/>
      <c r="K29" s="23"/>
      <c r="M29" s="20"/>
    </row>
    <row r="30" spans="2:14" ht="19.5" customHeight="1" x14ac:dyDescent="0.4">
      <c r="B30" s="43" t="s">
        <v>85</v>
      </c>
      <c r="C30" s="48">
        <v>0</v>
      </c>
      <c r="D30" s="49">
        <v>0</v>
      </c>
      <c r="E30" s="74">
        <f t="shared" si="0"/>
        <v>0</v>
      </c>
      <c r="F30" s="135"/>
      <c r="G30" s="135"/>
      <c r="H30" s="75">
        <f t="shared" si="1"/>
        <v>0</v>
      </c>
      <c r="I30" s="138"/>
      <c r="J30" s="23"/>
      <c r="K30" s="23"/>
    </row>
    <row r="31" spans="2:14" ht="19.5" customHeight="1" x14ac:dyDescent="0.4">
      <c r="B31" s="43" t="s">
        <v>86</v>
      </c>
      <c r="C31" s="48">
        <v>0</v>
      </c>
      <c r="D31" s="49">
        <v>0</v>
      </c>
      <c r="E31" s="74">
        <f t="shared" si="0"/>
        <v>0</v>
      </c>
      <c r="F31" s="135"/>
      <c r="G31" s="135"/>
      <c r="H31" s="75">
        <f t="shared" si="1"/>
        <v>0</v>
      </c>
      <c r="I31" s="138"/>
      <c r="J31" s="23"/>
      <c r="K31" s="23"/>
    </row>
    <row r="32" spans="2:14" ht="19.5" customHeight="1" x14ac:dyDescent="0.4">
      <c r="B32" s="43" t="s">
        <v>87</v>
      </c>
      <c r="C32" s="48">
        <v>0</v>
      </c>
      <c r="D32" s="49">
        <v>0</v>
      </c>
      <c r="E32" s="74">
        <f t="shared" si="0"/>
        <v>0</v>
      </c>
      <c r="F32" s="135"/>
      <c r="G32" s="135"/>
      <c r="H32" s="75">
        <f t="shared" si="1"/>
        <v>0</v>
      </c>
      <c r="I32" s="138"/>
      <c r="J32" s="23"/>
      <c r="K32" s="23"/>
    </row>
    <row r="33" spans="2:11" ht="19.5" customHeight="1" x14ac:dyDescent="0.4">
      <c r="B33" s="43" t="s">
        <v>88</v>
      </c>
      <c r="C33" s="48">
        <v>0</v>
      </c>
      <c r="D33" s="48">
        <v>0</v>
      </c>
      <c r="E33" s="74">
        <f t="shared" si="0"/>
        <v>0</v>
      </c>
      <c r="F33" s="135"/>
      <c r="G33" s="135"/>
      <c r="H33" s="75">
        <f t="shared" si="1"/>
        <v>0</v>
      </c>
      <c r="I33" s="138"/>
      <c r="J33" s="23"/>
      <c r="K33" s="23"/>
    </row>
    <row r="34" spans="2:11" ht="19.5" customHeight="1" x14ac:dyDescent="0.4">
      <c r="B34" s="43" t="s">
        <v>89</v>
      </c>
      <c r="C34" s="48">
        <v>0</v>
      </c>
      <c r="D34" s="48">
        <v>0</v>
      </c>
      <c r="E34" s="74">
        <f t="shared" si="0"/>
        <v>0</v>
      </c>
      <c r="F34" s="135"/>
      <c r="G34" s="135"/>
      <c r="H34" s="75">
        <f t="shared" si="1"/>
        <v>0</v>
      </c>
      <c r="I34" s="138"/>
      <c r="J34" s="23"/>
      <c r="K34" s="23"/>
    </row>
    <row r="35" spans="2:11" ht="19.5" customHeight="1" x14ac:dyDescent="0.4">
      <c r="B35" s="43" t="s">
        <v>90</v>
      </c>
      <c r="C35" s="89">
        <v>5.0000000000000001E-3</v>
      </c>
      <c r="D35" s="89">
        <v>5.0000000000000001E-3</v>
      </c>
      <c r="E35" s="74">
        <f t="shared" si="0"/>
        <v>1</v>
      </c>
      <c r="F35" s="135"/>
      <c r="G35" s="135"/>
      <c r="H35" s="75">
        <f t="shared" si="1"/>
        <v>4.1666666666666671E-2</v>
      </c>
      <c r="I35" s="138"/>
      <c r="J35" s="23"/>
      <c r="K35" s="23"/>
    </row>
    <row r="36" spans="2:11" ht="19.5" customHeight="1" x14ac:dyDescent="0.4">
      <c r="B36" s="43" t="s">
        <v>91</v>
      </c>
      <c r="C36" s="89">
        <v>4.4999999999999998E-2</v>
      </c>
      <c r="D36" s="89">
        <v>4.4999999999999998E-2</v>
      </c>
      <c r="E36" s="74">
        <f t="shared" si="0"/>
        <v>1</v>
      </c>
      <c r="F36" s="135"/>
      <c r="G36" s="135"/>
      <c r="H36" s="75">
        <f t="shared" si="1"/>
        <v>0.41666666666666669</v>
      </c>
      <c r="I36" s="138"/>
      <c r="J36" s="23"/>
      <c r="K36" s="23"/>
    </row>
    <row r="37" spans="2:11" ht="19.5" customHeight="1" x14ac:dyDescent="0.4">
      <c r="B37" s="43" t="s">
        <v>92</v>
      </c>
      <c r="C37" s="89">
        <v>6.5000000000000002E-2</v>
      </c>
      <c r="D37" s="89">
        <v>6.5000000000000002E-2</v>
      </c>
      <c r="E37" s="74">
        <f t="shared" si="0"/>
        <v>1</v>
      </c>
      <c r="F37" s="135"/>
      <c r="G37" s="135"/>
      <c r="H37" s="75">
        <f t="shared" si="1"/>
        <v>0.95833333333333348</v>
      </c>
      <c r="I37" s="138"/>
      <c r="J37" s="23"/>
      <c r="K37" s="23"/>
    </row>
    <row r="38" spans="2:11" ht="19.5" customHeight="1" x14ac:dyDescent="0.4">
      <c r="B38" s="43" t="s">
        <v>93</v>
      </c>
      <c r="C38" s="89">
        <v>5.0000000000000001E-3</v>
      </c>
      <c r="D38" s="89">
        <v>5.0000000000000001E-3</v>
      </c>
      <c r="E38" s="74">
        <f t="shared" si="0"/>
        <v>1</v>
      </c>
      <c r="F38" s="136"/>
      <c r="G38" s="136"/>
      <c r="H38" s="75">
        <f t="shared" si="1"/>
        <v>1.0000000000000002</v>
      </c>
      <c r="I38" s="139"/>
      <c r="J38" s="23"/>
      <c r="K38" s="23"/>
    </row>
    <row r="39" spans="2:11" ht="174" customHeight="1" x14ac:dyDescent="0.4">
      <c r="B39" s="44" t="s">
        <v>94</v>
      </c>
      <c r="C39" s="200" t="s">
        <v>119</v>
      </c>
      <c r="D39" s="201"/>
      <c r="E39" s="201"/>
      <c r="F39" s="201"/>
      <c r="G39" s="201"/>
      <c r="H39" s="201"/>
      <c r="I39" s="202"/>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67.349999999999994" customHeight="1" x14ac:dyDescent="0.4">
      <c r="B45" s="34" t="s">
        <v>96</v>
      </c>
      <c r="C45" s="203" t="s">
        <v>120</v>
      </c>
      <c r="D45" s="204"/>
      <c r="E45" s="204"/>
      <c r="F45" s="204"/>
      <c r="G45" s="204"/>
      <c r="H45" s="204"/>
      <c r="I45" s="205"/>
      <c r="J45" s="25"/>
      <c r="K45" s="25"/>
    </row>
    <row r="46" spans="2:11" ht="69.75" customHeight="1" x14ac:dyDescent="0.4">
      <c r="B46" s="34" t="s">
        <v>98</v>
      </c>
      <c r="C46" s="206" t="s">
        <v>121</v>
      </c>
      <c r="D46" s="207"/>
      <c r="E46" s="207"/>
      <c r="F46" s="207"/>
      <c r="G46" s="207"/>
      <c r="H46" s="207"/>
      <c r="I46" s="208"/>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129" t="s">
        <v>122</v>
      </c>
      <c r="D48" s="130"/>
      <c r="E48" s="130"/>
      <c r="F48" s="130"/>
      <c r="G48" s="130"/>
      <c r="H48" s="130"/>
      <c r="I48" s="131"/>
      <c r="J48" s="26"/>
      <c r="K48" s="26"/>
    </row>
    <row r="49" spans="2:11" ht="28.5" customHeight="1" x14ac:dyDescent="0.4">
      <c r="B49" s="37" t="s">
        <v>103</v>
      </c>
      <c r="C49" s="129" t="s">
        <v>122</v>
      </c>
      <c r="D49" s="130"/>
      <c r="E49" s="130"/>
      <c r="F49" s="130"/>
      <c r="G49" s="130"/>
      <c r="H49" s="130"/>
      <c r="I49" s="131"/>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5">
    <dataValidation type="list" showDropDown="1" showInputMessage="1" showErrorMessage="1" sqref="K12" xr:uid="{00000000-0002-0000-0100-000000000000}">
      <formula1>O17:O19</formula1>
    </dataValidation>
    <dataValidation type="list" allowBlank="1" showInputMessage="1" showErrorMessage="1" sqref="C9:F9" xr:uid="{00000000-0002-0000-0100-000001000000}">
      <formula1>$M$6:$M$9</formula1>
    </dataValidation>
    <dataValidation type="list" allowBlank="1" showInputMessage="1" showErrorMessage="1" sqref="J10:K10" xr:uid="{00000000-0002-0000-0100-000002000000}">
      <formula1>$M$21:$M$28</formula1>
    </dataValidation>
    <dataValidation type="list" allowBlank="1" showInputMessage="1" showErrorMessage="1" sqref="H13:I13" xr:uid="{00000000-0002-0000-0100-000003000000}">
      <formula1>$N$5:$N$8</formula1>
    </dataValidation>
    <dataValidation type="list" allowBlank="1" showInputMessage="1" showErrorMessage="1" sqref="C7 I7" xr:uid="{00000000-0002-0000-01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X56"/>
  <sheetViews>
    <sheetView topLeftCell="A24" zoomScaleNormal="100" workbookViewId="0">
      <selection activeCell="F27" sqref="F27:F38"/>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4</v>
      </c>
      <c r="D6" s="104" t="s">
        <v>10</v>
      </c>
      <c r="E6" s="104"/>
      <c r="F6" s="105" t="s">
        <v>123</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24</v>
      </c>
      <c r="D9" s="110"/>
      <c r="E9" s="110"/>
      <c r="F9" s="110"/>
      <c r="G9" s="37" t="s">
        <v>26</v>
      </c>
      <c r="H9" s="180" t="s">
        <v>124</v>
      </c>
      <c r="I9" s="180"/>
      <c r="J9" s="13"/>
      <c r="K9" s="13"/>
      <c r="M9" s="14" t="s">
        <v>28</v>
      </c>
    </row>
    <row r="10" spans="2:14" ht="30.75" customHeight="1" x14ac:dyDescent="0.4">
      <c r="B10" s="34" t="s">
        <v>29</v>
      </c>
      <c r="C10" s="105" t="s">
        <v>30</v>
      </c>
      <c r="D10" s="105"/>
      <c r="E10" s="105"/>
      <c r="F10" s="105"/>
      <c r="G10" s="105"/>
      <c r="H10" s="105"/>
      <c r="I10" s="105"/>
      <c r="J10" s="15"/>
      <c r="K10" s="15"/>
      <c r="M10" s="14"/>
    </row>
    <row r="11" spans="2:14" ht="30.75" customHeight="1" x14ac:dyDescent="0.4">
      <c r="B11" s="34" t="s">
        <v>31</v>
      </c>
      <c r="C11" s="106" t="s">
        <v>32</v>
      </c>
      <c r="D11" s="106"/>
      <c r="E11" s="106"/>
      <c r="F11" s="106"/>
      <c r="G11" s="106"/>
      <c r="H11" s="106"/>
      <c r="I11" s="106"/>
      <c r="J11" s="11"/>
      <c r="K11" s="11"/>
      <c r="M11" s="14"/>
      <c r="N11" s="2" t="s">
        <v>33</v>
      </c>
    </row>
    <row r="12" spans="2:14" ht="30.75" customHeight="1" x14ac:dyDescent="0.4">
      <c r="B12" s="34" t="s">
        <v>34</v>
      </c>
      <c r="C12" s="181" t="s">
        <v>125</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192" t="s">
        <v>126</v>
      </c>
      <c r="D14" s="193"/>
      <c r="E14" s="193"/>
      <c r="F14" s="193"/>
      <c r="G14" s="193"/>
      <c r="H14" s="193"/>
      <c r="I14" s="194"/>
      <c r="J14" s="15"/>
      <c r="K14" s="15"/>
      <c r="M14" s="14" t="s">
        <v>45</v>
      </c>
      <c r="N14" s="2"/>
    </row>
    <row r="15" spans="2:14" ht="30.75" customHeight="1" x14ac:dyDescent="0.4">
      <c r="B15" s="34" t="s">
        <v>46</v>
      </c>
      <c r="C15" s="189" t="s">
        <v>111</v>
      </c>
      <c r="D15" s="190"/>
      <c r="E15" s="190"/>
      <c r="F15" s="190"/>
      <c r="G15" s="190"/>
      <c r="H15" s="190"/>
      <c r="I15" s="190"/>
      <c r="J15" s="16"/>
      <c r="K15" s="16"/>
      <c r="M15" s="14" t="s">
        <v>48</v>
      </c>
      <c r="N15" s="2"/>
    </row>
    <row r="16" spans="2:14" ht="20.25" customHeight="1" x14ac:dyDescent="0.4">
      <c r="B16" s="34" t="s">
        <v>49</v>
      </c>
      <c r="C16" s="192" t="s">
        <v>112</v>
      </c>
      <c r="D16" s="193"/>
      <c r="E16" s="193"/>
      <c r="F16" s="193"/>
      <c r="G16" s="193"/>
      <c r="H16" s="193"/>
      <c r="I16" s="194"/>
      <c r="J16" s="17"/>
      <c r="K16" s="17"/>
      <c r="M16" s="14"/>
      <c r="N16" s="2"/>
    </row>
    <row r="17" spans="2:14" ht="30.75" customHeight="1" x14ac:dyDescent="0.4">
      <c r="B17" s="34" t="s">
        <v>51</v>
      </c>
      <c r="C17" s="164" t="s">
        <v>113</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29" t="s">
        <v>114</v>
      </c>
      <c r="D19" s="130"/>
      <c r="E19" s="131"/>
      <c r="F19" s="130" t="s">
        <v>127</v>
      </c>
      <c r="G19" s="130"/>
      <c r="H19" s="130"/>
      <c r="I19" s="131"/>
      <c r="J19" s="17"/>
      <c r="K19" s="17"/>
      <c r="M19" s="14" t="s">
        <v>37</v>
      </c>
      <c r="N19" s="2"/>
    </row>
    <row r="20" spans="2:14" ht="39.75" customHeight="1" x14ac:dyDescent="0.4">
      <c r="B20" s="35" t="s">
        <v>60</v>
      </c>
      <c r="C20" s="164" t="s">
        <v>116</v>
      </c>
      <c r="D20" s="165"/>
      <c r="E20" s="166"/>
      <c r="F20" s="167" t="s">
        <v>116</v>
      </c>
      <c r="G20" s="167"/>
      <c r="H20" s="167"/>
      <c r="I20" s="168"/>
      <c r="J20" s="11"/>
      <c r="K20" s="11"/>
      <c r="M20" s="14"/>
      <c r="N20" s="2"/>
    </row>
    <row r="21" spans="2:14" ht="57.75" customHeight="1" x14ac:dyDescent="0.4">
      <c r="B21" s="35" t="s">
        <v>61</v>
      </c>
      <c r="C21" s="181" t="s">
        <v>117</v>
      </c>
      <c r="D21" s="182"/>
      <c r="E21" s="198"/>
      <c r="F21" s="130" t="s">
        <v>118</v>
      </c>
      <c r="G21" s="130"/>
      <c r="H21" s="130"/>
      <c r="I21" s="199"/>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c r="G23" s="209">
        <v>0.12</v>
      </c>
      <c r="H23" s="210"/>
      <c r="I23" s="211"/>
      <c r="J23" s="22"/>
      <c r="K23" s="22"/>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9"/>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62">
        <v>0</v>
      </c>
      <c r="D27" s="49">
        <v>0</v>
      </c>
      <c r="E27" s="91">
        <f>IF(OR(C27=0,C27=""),0,D27/C27)</f>
        <v>0</v>
      </c>
      <c r="F27" s="212">
        <f>SUM(C27:C38)</f>
        <v>0.12</v>
      </c>
      <c r="G27" s="212">
        <f>SUM(D27:D38)</f>
        <v>0.02</v>
      </c>
      <c r="H27" s="93">
        <f>+(D27/$G$23)</f>
        <v>0</v>
      </c>
      <c r="I27" s="215">
        <f>G27+I22</f>
        <v>0.02</v>
      </c>
      <c r="J27" s="23"/>
      <c r="K27" s="23"/>
      <c r="M27" s="20"/>
    </row>
    <row r="28" spans="2:14" ht="19.5" customHeight="1" x14ac:dyDescent="0.4">
      <c r="B28" s="43" t="s">
        <v>83</v>
      </c>
      <c r="C28" s="62">
        <v>0</v>
      </c>
      <c r="D28" s="49">
        <v>0</v>
      </c>
      <c r="E28" s="91">
        <f t="shared" ref="E28:E38" si="0">IF(OR(C28=0,C28=""),0,D28/C28)</f>
        <v>0</v>
      </c>
      <c r="F28" s="213"/>
      <c r="G28" s="213"/>
      <c r="H28" s="93">
        <f t="shared" ref="H28:H38" si="1">+IF(D28="","",((D28*100%)/$G$23)+H27)</f>
        <v>0</v>
      </c>
      <c r="I28" s="216"/>
      <c r="J28" s="23"/>
      <c r="K28" s="23"/>
      <c r="M28" s="20"/>
    </row>
    <row r="29" spans="2:14" ht="19.5" customHeight="1" x14ac:dyDescent="0.4">
      <c r="B29" s="43" t="s">
        <v>84</v>
      </c>
      <c r="C29" s="62">
        <v>0</v>
      </c>
      <c r="D29" s="49">
        <v>0</v>
      </c>
      <c r="E29" s="91">
        <f t="shared" si="0"/>
        <v>0</v>
      </c>
      <c r="F29" s="213"/>
      <c r="G29" s="213"/>
      <c r="H29" s="93">
        <f t="shared" si="1"/>
        <v>0</v>
      </c>
      <c r="I29" s="216"/>
      <c r="J29" s="23"/>
      <c r="K29" s="23"/>
      <c r="M29" s="20"/>
    </row>
    <row r="30" spans="2:14" ht="19.5" customHeight="1" x14ac:dyDescent="0.4">
      <c r="B30" s="43" t="s">
        <v>85</v>
      </c>
      <c r="C30" s="62">
        <v>0</v>
      </c>
      <c r="D30" s="49">
        <v>0</v>
      </c>
      <c r="E30" s="91">
        <f t="shared" si="0"/>
        <v>0</v>
      </c>
      <c r="F30" s="213"/>
      <c r="G30" s="213"/>
      <c r="H30" s="93">
        <f t="shared" si="1"/>
        <v>0</v>
      </c>
      <c r="I30" s="216"/>
      <c r="J30" s="23"/>
      <c r="K30" s="23"/>
    </row>
    <row r="31" spans="2:14" ht="19.5" customHeight="1" x14ac:dyDescent="0.4">
      <c r="B31" s="43" t="s">
        <v>86</v>
      </c>
      <c r="C31" s="62">
        <v>0</v>
      </c>
      <c r="D31" s="49">
        <v>0</v>
      </c>
      <c r="E31" s="91">
        <f t="shared" si="0"/>
        <v>0</v>
      </c>
      <c r="F31" s="213"/>
      <c r="G31" s="213"/>
      <c r="H31" s="93">
        <f t="shared" si="1"/>
        <v>0</v>
      </c>
      <c r="I31" s="216"/>
      <c r="J31" s="23"/>
      <c r="K31" s="23"/>
    </row>
    <row r="32" spans="2:14" ht="19.5" customHeight="1" x14ac:dyDescent="0.4">
      <c r="B32" s="43" t="s">
        <v>87</v>
      </c>
      <c r="C32" s="62">
        <v>0</v>
      </c>
      <c r="D32" s="49">
        <v>0</v>
      </c>
      <c r="E32" s="91">
        <f t="shared" si="0"/>
        <v>0</v>
      </c>
      <c r="F32" s="213"/>
      <c r="G32" s="213"/>
      <c r="H32" s="93">
        <f t="shared" si="1"/>
        <v>0</v>
      </c>
      <c r="I32" s="216"/>
      <c r="J32" s="23"/>
      <c r="K32" s="23"/>
    </row>
    <row r="33" spans="2:11" ht="19.5" customHeight="1" x14ac:dyDescent="0.4">
      <c r="B33" s="43" t="s">
        <v>88</v>
      </c>
      <c r="C33" s="62">
        <v>0</v>
      </c>
      <c r="D33" s="49">
        <v>0</v>
      </c>
      <c r="E33" s="91">
        <f t="shared" si="0"/>
        <v>0</v>
      </c>
      <c r="F33" s="213"/>
      <c r="G33" s="213"/>
      <c r="H33" s="93">
        <f t="shared" si="1"/>
        <v>0</v>
      </c>
      <c r="I33" s="216"/>
      <c r="J33" s="23"/>
      <c r="K33" s="23"/>
    </row>
    <row r="34" spans="2:11" ht="19.5" customHeight="1" x14ac:dyDescent="0.4">
      <c r="B34" s="43" t="s">
        <v>89</v>
      </c>
      <c r="C34" s="62">
        <v>0</v>
      </c>
      <c r="D34" s="49">
        <v>0</v>
      </c>
      <c r="E34" s="91">
        <f t="shared" si="0"/>
        <v>0</v>
      </c>
      <c r="F34" s="213"/>
      <c r="G34" s="213"/>
      <c r="H34" s="93">
        <f t="shared" si="1"/>
        <v>0</v>
      </c>
      <c r="I34" s="216"/>
      <c r="J34" s="23"/>
      <c r="K34" s="23"/>
    </row>
    <row r="35" spans="2:11" ht="19.5" customHeight="1" x14ac:dyDescent="0.4">
      <c r="B35" s="43" t="s">
        <v>90</v>
      </c>
      <c r="C35" s="62">
        <v>0</v>
      </c>
      <c r="D35" s="49">
        <v>0</v>
      </c>
      <c r="E35" s="91">
        <f t="shared" si="0"/>
        <v>0</v>
      </c>
      <c r="F35" s="213"/>
      <c r="G35" s="213"/>
      <c r="H35" s="93">
        <f t="shared" si="1"/>
        <v>0</v>
      </c>
      <c r="I35" s="216"/>
      <c r="J35" s="23"/>
      <c r="K35" s="23"/>
    </row>
    <row r="36" spans="2:11" ht="19.5" customHeight="1" x14ac:dyDescent="0.4">
      <c r="B36" s="43" t="s">
        <v>91</v>
      </c>
      <c r="C36" s="62">
        <v>0</v>
      </c>
      <c r="D36" s="49">
        <v>0</v>
      </c>
      <c r="E36" s="91">
        <f t="shared" si="0"/>
        <v>0</v>
      </c>
      <c r="F36" s="213"/>
      <c r="G36" s="213"/>
      <c r="H36" s="93">
        <f t="shared" si="1"/>
        <v>0</v>
      </c>
      <c r="I36" s="216"/>
      <c r="J36" s="23"/>
      <c r="K36" s="23"/>
    </row>
    <row r="37" spans="2:11" ht="19.5" customHeight="1" x14ac:dyDescent="0.4">
      <c r="B37" s="43" t="s">
        <v>92</v>
      </c>
      <c r="C37" s="90">
        <v>0.06</v>
      </c>
      <c r="D37" s="90">
        <v>0.01</v>
      </c>
      <c r="E37" s="92">
        <f t="shared" si="0"/>
        <v>0.16666666666666669</v>
      </c>
      <c r="F37" s="213"/>
      <c r="G37" s="213"/>
      <c r="H37" s="94">
        <f t="shared" si="1"/>
        <v>8.3333333333333343E-2</v>
      </c>
      <c r="I37" s="216"/>
      <c r="J37" s="23"/>
      <c r="K37" s="23"/>
    </row>
    <row r="38" spans="2:11" ht="19.5" customHeight="1" x14ac:dyDescent="0.4">
      <c r="B38" s="43" t="s">
        <v>93</v>
      </c>
      <c r="C38" s="90">
        <v>0.06</v>
      </c>
      <c r="D38" s="90">
        <v>0.01</v>
      </c>
      <c r="E38" s="92">
        <f t="shared" si="0"/>
        <v>0.16666666666666669</v>
      </c>
      <c r="F38" s="214"/>
      <c r="G38" s="214"/>
      <c r="H38" s="94">
        <f t="shared" si="1"/>
        <v>0.16666666666666669</v>
      </c>
      <c r="I38" s="217"/>
      <c r="J38" s="23"/>
      <c r="K38" s="23"/>
    </row>
    <row r="39" spans="2:11" ht="163" customHeight="1" x14ac:dyDescent="0.4">
      <c r="B39" s="44" t="s">
        <v>94</v>
      </c>
      <c r="C39" s="200" t="s">
        <v>128</v>
      </c>
      <c r="D39" s="201"/>
      <c r="E39" s="201"/>
      <c r="F39" s="201"/>
      <c r="G39" s="201"/>
      <c r="H39" s="201"/>
      <c r="I39" s="202"/>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143.44999999999999" customHeight="1" x14ac:dyDescent="0.4">
      <c r="B45" s="34" t="s">
        <v>96</v>
      </c>
      <c r="C45" s="200" t="s">
        <v>129</v>
      </c>
      <c r="D45" s="201"/>
      <c r="E45" s="201"/>
      <c r="F45" s="201"/>
      <c r="G45" s="201"/>
      <c r="H45" s="201"/>
      <c r="I45" s="202"/>
      <c r="J45" s="25"/>
      <c r="K45" s="25"/>
    </row>
    <row r="46" spans="2:11" ht="69.75" customHeight="1" x14ac:dyDescent="0.4">
      <c r="B46" s="34" t="s">
        <v>98</v>
      </c>
      <c r="C46" s="206" t="s">
        <v>130</v>
      </c>
      <c r="D46" s="207"/>
      <c r="E46" s="207"/>
      <c r="F46" s="207"/>
      <c r="G46" s="207"/>
      <c r="H46" s="207"/>
      <c r="I46" s="208"/>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129" t="s">
        <v>131</v>
      </c>
      <c r="D48" s="130"/>
      <c r="E48" s="130"/>
      <c r="F48" s="130"/>
      <c r="G48" s="130"/>
      <c r="H48" s="130"/>
      <c r="I48" s="131"/>
      <c r="J48" s="26"/>
      <c r="K48" s="26"/>
    </row>
    <row r="49" spans="2:11" ht="28.5" customHeight="1" x14ac:dyDescent="0.4">
      <c r="B49" s="37" t="s">
        <v>103</v>
      </c>
      <c r="C49" s="129" t="s">
        <v>131</v>
      </c>
      <c r="D49" s="130"/>
      <c r="E49" s="130"/>
      <c r="F49" s="130"/>
      <c r="G49" s="130"/>
      <c r="H49" s="130"/>
      <c r="I49" s="131"/>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200-000000000000}">
      <formula1>$N$11:$N$12</formula1>
    </dataValidation>
    <dataValidation type="list" allowBlank="1" showInputMessage="1" showErrorMessage="1" sqref="H13:I13" xr:uid="{00000000-0002-0000-0200-000001000000}">
      <formula1>$N$5:$N$8</formula1>
    </dataValidation>
    <dataValidation type="list" allowBlank="1" showInputMessage="1" showErrorMessage="1" sqref="J10:K10" xr:uid="{00000000-0002-0000-0200-000002000000}">
      <formula1>$M$21:$M$28</formula1>
    </dataValidation>
    <dataValidation type="list" allowBlank="1" showInputMessage="1" showErrorMessage="1" sqref="C9:F9" xr:uid="{00000000-0002-0000-0200-000003000000}">
      <formula1>$M$6:$M$9</formula1>
    </dataValidation>
    <dataValidation type="list" showDropDown="1" showInputMessage="1" showErrorMessage="1" sqref="K12" xr:uid="{00000000-0002-0000-02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X56"/>
  <sheetViews>
    <sheetView topLeftCell="A23" zoomScaleNormal="100" workbookViewId="0">
      <selection activeCell="C39" sqref="C39:I39"/>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9.117187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5</v>
      </c>
      <c r="D6" s="104" t="s">
        <v>10</v>
      </c>
      <c r="E6" s="104"/>
      <c r="F6" s="105" t="s">
        <v>132</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12</v>
      </c>
      <c r="D9" s="110"/>
      <c r="E9" s="110"/>
      <c r="F9" s="110"/>
      <c r="G9" s="37" t="s">
        <v>26</v>
      </c>
      <c r="H9" s="180" t="s">
        <v>133</v>
      </c>
      <c r="I9" s="180"/>
      <c r="J9" s="13"/>
      <c r="K9" s="13"/>
      <c r="M9" s="14" t="s">
        <v>28</v>
      </c>
    </row>
    <row r="10" spans="2:14" ht="30.75" customHeight="1" x14ac:dyDescent="0.4">
      <c r="B10" s="34" t="s">
        <v>29</v>
      </c>
      <c r="C10" s="105" t="s">
        <v>30</v>
      </c>
      <c r="D10" s="105"/>
      <c r="E10" s="105"/>
      <c r="F10" s="105"/>
      <c r="G10" s="105"/>
      <c r="H10" s="105"/>
      <c r="I10" s="105"/>
      <c r="J10" s="15"/>
      <c r="K10" s="15"/>
      <c r="M10" s="14"/>
    </row>
    <row r="11" spans="2:14" ht="30.75" customHeight="1" x14ac:dyDescent="0.4">
      <c r="B11" s="34" t="s">
        <v>31</v>
      </c>
      <c r="C11" s="106" t="s">
        <v>32</v>
      </c>
      <c r="D11" s="106"/>
      <c r="E11" s="106"/>
      <c r="F11" s="106"/>
      <c r="G11" s="106"/>
      <c r="H11" s="106"/>
      <c r="I11" s="106"/>
      <c r="J11" s="11"/>
      <c r="K11" s="11"/>
      <c r="M11" s="14"/>
      <c r="N11" s="2" t="s">
        <v>33</v>
      </c>
    </row>
    <row r="12" spans="2:14" ht="30.75" customHeight="1" x14ac:dyDescent="0.4">
      <c r="B12" s="34" t="s">
        <v>34</v>
      </c>
      <c r="C12" s="181" t="s">
        <v>134</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218" t="s">
        <v>135</v>
      </c>
      <c r="D14" s="219"/>
      <c r="E14" s="219"/>
      <c r="F14" s="219"/>
      <c r="G14" s="219"/>
      <c r="H14" s="219"/>
      <c r="I14" s="220"/>
      <c r="J14" s="15"/>
      <c r="K14" s="15"/>
      <c r="M14" s="14" t="s">
        <v>45</v>
      </c>
      <c r="N14" s="2"/>
    </row>
    <row r="15" spans="2:14" ht="30.75" customHeight="1" x14ac:dyDescent="0.4">
      <c r="B15" s="34" t="s">
        <v>46</v>
      </c>
      <c r="C15" s="189" t="s">
        <v>111</v>
      </c>
      <c r="D15" s="190"/>
      <c r="E15" s="190"/>
      <c r="F15" s="190"/>
      <c r="G15" s="190"/>
      <c r="H15" s="190"/>
      <c r="I15" s="190"/>
      <c r="J15" s="16"/>
      <c r="K15" s="16"/>
      <c r="M15" s="14" t="s">
        <v>48</v>
      </c>
      <c r="N15" s="2"/>
    </row>
    <row r="16" spans="2:14" ht="20.25" customHeight="1" x14ac:dyDescent="0.4">
      <c r="B16" s="34" t="s">
        <v>49</v>
      </c>
      <c r="C16" s="192" t="s">
        <v>112</v>
      </c>
      <c r="D16" s="193"/>
      <c r="E16" s="193"/>
      <c r="F16" s="193"/>
      <c r="G16" s="193"/>
      <c r="H16" s="193"/>
      <c r="I16" s="194"/>
      <c r="J16" s="17"/>
      <c r="K16" s="17"/>
      <c r="M16" s="14"/>
      <c r="N16" s="2"/>
    </row>
    <row r="17" spans="2:14" ht="30.75" customHeight="1" x14ac:dyDescent="0.4">
      <c r="B17" s="34" t="s">
        <v>51</v>
      </c>
      <c r="C17" s="164" t="s">
        <v>113</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29" t="s">
        <v>112</v>
      </c>
      <c r="D19" s="130"/>
      <c r="E19" s="131"/>
      <c r="F19" s="130" t="s">
        <v>115</v>
      </c>
      <c r="G19" s="130"/>
      <c r="H19" s="130"/>
      <c r="I19" s="131"/>
      <c r="J19" s="17"/>
      <c r="K19" s="17"/>
      <c r="M19" s="14" t="s">
        <v>37</v>
      </c>
      <c r="N19" s="2"/>
    </row>
    <row r="20" spans="2:14" ht="39.75" customHeight="1" x14ac:dyDescent="0.4">
      <c r="B20" s="35" t="s">
        <v>60</v>
      </c>
      <c r="C20" s="164" t="s">
        <v>116</v>
      </c>
      <c r="D20" s="165"/>
      <c r="E20" s="166"/>
      <c r="F20" s="167" t="s">
        <v>116</v>
      </c>
      <c r="G20" s="167"/>
      <c r="H20" s="167"/>
      <c r="I20" s="168"/>
      <c r="J20" s="11"/>
      <c r="K20" s="11"/>
      <c r="M20" s="14"/>
      <c r="N20" s="2"/>
    </row>
    <row r="21" spans="2:14" ht="46.35" customHeight="1" x14ac:dyDescent="0.4">
      <c r="B21" s="35" t="s">
        <v>61</v>
      </c>
      <c r="C21" s="221" t="s">
        <v>136</v>
      </c>
      <c r="D21" s="222"/>
      <c r="E21" s="223"/>
      <c r="F21" s="221" t="s">
        <v>137</v>
      </c>
      <c r="G21" s="222"/>
      <c r="H21" s="222"/>
      <c r="I21" s="224"/>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t="s">
        <v>70</v>
      </c>
      <c r="G23" s="195">
        <v>0.12</v>
      </c>
      <c r="H23" s="196"/>
      <c r="I23" s="197"/>
      <c r="J23" s="60"/>
      <c r="K23" s="59"/>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61"/>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62">
        <v>0</v>
      </c>
      <c r="D27" s="49">
        <v>0</v>
      </c>
      <c r="E27" s="91">
        <f>IF(OR(C27=0,C27=""),0,D27/C27)</f>
        <v>0</v>
      </c>
      <c r="F27" s="137">
        <f>SUM(C27:C38)</f>
        <v>0.1201</v>
      </c>
      <c r="G27" s="137">
        <f>SUM(D27:D38)</f>
        <v>0.1201</v>
      </c>
      <c r="H27" s="75">
        <f>+(D27/$G$23)</f>
        <v>0</v>
      </c>
      <c r="I27" s="137">
        <f>G27+I22</f>
        <v>0.1201</v>
      </c>
      <c r="J27" s="23"/>
      <c r="K27" s="23"/>
      <c r="M27" s="20"/>
    </row>
    <row r="28" spans="2:14" ht="19.5" customHeight="1" x14ac:dyDescent="0.4">
      <c r="B28" s="43" t="s">
        <v>83</v>
      </c>
      <c r="C28" s="62">
        <v>0</v>
      </c>
      <c r="D28" s="49">
        <v>0</v>
      </c>
      <c r="E28" s="91">
        <f t="shared" ref="E28:E38" si="0">IF(OR(C28=0,C28=""),0,D28/C28)</f>
        <v>0</v>
      </c>
      <c r="F28" s="138"/>
      <c r="G28" s="138"/>
      <c r="H28" s="75">
        <f t="shared" ref="H28:H38" si="1">+IF(D28="","",((D28*100%)/$G$23)+H27)</f>
        <v>0</v>
      </c>
      <c r="I28" s="138"/>
      <c r="J28" s="23"/>
      <c r="K28" s="23"/>
      <c r="M28" s="20"/>
    </row>
    <row r="29" spans="2:14" ht="19.5" customHeight="1" x14ac:dyDescent="0.4">
      <c r="B29" s="43" t="s">
        <v>84</v>
      </c>
      <c r="C29" s="62">
        <v>0</v>
      </c>
      <c r="D29" s="49">
        <v>0</v>
      </c>
      <c r="E29" s="91">
        <f t="shared" si="0"/>
        <v>0</v>
      </c>
      <c r="F29" s="138"/>
      <c r="G29" s="138"/>
      <c r="H29" s="75">
        <f t="shared" si="1"/>
        <v>0</v>
      </c>
      <c r="I29" s="138"/>
      <c r="J29" s="23"/>
      <c r="K29" s="23"/>
      <c r="M29" s="20"/>
    </row>
    <row r="30" spans="2:14" ht="19.5" customHeight="1" x14ac:dyDescent="0.4">
      <c r="B30" s="43" t="s">
        <v>85</v>
      </c>
      <c r="C30" s="62">
        <v>0</v>
      </c>
      <c r="D30" s="49">
        <v>0</v>
      </c>
      <c r="E30" s="91">
        <f t="shared" si="0"/>
        <v>0</v>
      </c>
      <c r="F30" s="138"/>
      <c r="G30" s="138"/>
      <c r="H30" s="75">
        <f t="shared" si="1"/>
        <v>0</v>
      </c>
      <c r="I30" s="138"/>
      <c r="J30" s="23"/>
      <c r="K30" s="23"/>
    </row>
    <row r="31" spans="2:14" ht="19.5" customHeight="1" x14ac:dyDescent="0.4">
      <c r="B31" s="43" t="s">
        <v>86</v>
      </c>
      <c r="C31" s="62">
        <v>0</v>
      </c>
      <c r="D31" s="49">
        <v>0</v>
      </c>
      <c r="E31" s="91">
        <f t="shared" si="0"/>
        <v>0</v>
      </c>
      <c r="F31" s="138"/>
      <c r="G31" s="138"/>
      <c r="H31" s="75">
        <f t="shared" si="1"/>
        <v>0</v>
      </c>
      <c r="I31" s="138"/>
      <c r="J31" s="23"/>
      <c r="K31" s="23"/>
    </row>
    <row r="32" spans="2:14" ht="19.5" customHeight="1" x14ac:dyDescent="0.4">
      <c r="B32" s="43" t="s">
        <v>87</v>
      </c>
      <c r="C32" s="62">
        <v>0</v>
      </c>
      <c r="D32" s="49">
        <v>0</v>
      </c>
      <c r="E32" s="91">
        <f t="shared" si="0"/>
        <v>0</v>
      </c>
      <c r="F32" s="138"/>
      <c r="G32" s="138"/>
      <c r="H32" s="75">
        <f t="shared" si="1"/>
        <v>0</v>
      </c>
      <c r="I32" s="138"/>
      <c r="J32" s="23"/>
      <c r="K32" s="23"/>
    </row>
    <row r="33" spans="2:11" ht="19.5" customHeight="1" x14ac:dyDescent="0.4">
      <c r="B33" s="43" t="s">
        <v>88</v>
      </c>
      <c r="C33" s="95">
        <v>1.9E-2</v>
      </c>
      <c r="D33" s="95">
        <v>1.9E-2</v>
      </c>
      <c r="E33" s="91">
        <f t="shared" si="0"/>
        <v>1</v>
      </c>
      <c r="F33" s="138"/>
      <c r="G33" s="138"/>
      <c r="H33" s="75">
        <f t="shared" si="1"/>
        <v>0.15833333333333333</v>
      </c>
      <c r="I33" s="138"/>
      <c r="J33" s="23"/>
      <c r="K33" s="23"/>
    </row>
    <row r="34" spans="2:11" ht="19.5" customHeight="1" x14ac:dyDescent="0.4">
      <c r="B34" s="43" t="s">
        <v>89</v>
      </c>
      <c r="C34" s="95">
        <v>2.0400000000000001E-2</v>
      </c>
      <c r="D34" s="95">
        <v>2.0400000000000001E-2</v>
      </c>
      <c r="E34" s="91">
        <f t="shared" si="0"/>
        <v>1</v>
      </c>
      <c r="F34" s="138"/>
      <c r="G34" s="138"/>
      <c r="H34" s="75">
        <f t="shared" si="1"/>
        <v>0.32833333333333337</v>
      </c>
      <c r="I34" s="138"/>
      <c r="J34" s="23"/>
      <c r="K34" s="23"/>
    </row>
    <row r="35" spans="2:11" ht="19.5" customHeight="1" x14ac:dyDescent="0.4">
      <c r="B35" s="43" t="s">
        <v>90</v>
      </c>
      <c r="C35" s="95">
        <v>2.12E-2</v>
      </c>
      <c r="D35" s="95">
        <v>2.12E-2</v>
      </c>
      <c r="E35" s="91">
        <f t="shared" si="0"/>
        <v>1</v>
      </c>
      <c r="F35" s="138"/>
      <c r="G35" s="138"/>
      <c r="H35" s="75">
        <f t="shared" si="1"/>
        <v>0.505</v>
      </c>
      <c r="I35" s="138"/>
      <c r="J35" s="23"/>
      <c r="K35" s="23"/>
    </row>
    <row r="36" spans="2:11" ht="19.5" customHeight="1" x14ac:dyDescent="0.4">
      <c r="B36" s="43" t="s">
        <v>91</v>
      </c>
      <c r="C36" s="95">
        <v>2.12E-2</v>
      </c>
      <c r="D36" s="95">
        <v>2.12E-2</v>
      </c>
      <c r="E36" s="91">
        <f t="shared" si="0"/>
        <v>1</v>
      </c>
      <c r="F36" s="138"/>
      <c r="G36" s="138"/>
      <c r="H36" s="75">
        <f t="shared" si="1"/>
        <v>0.68166666666666664</v>
      </c>
      <c r="I36" s="138"/>
      <c r="J36" s="23"/>
      <c r="K36" s="23"/>
    </row>
    <row r="37" spans="2:11" ht="19.5" customHeight="1" x14ac:dyDescent="0.4">
      <c r="B37" s="43" t="s">
        <v>92</v>
      </c>
      <c r="C37" s="95">
        <v>2.12E-2</v>
      </c>
      <c r="D37" s="95">
        <v>2.12E-2</v>
      </c>
      <c r="E37" s="91">
        <f t="shared" si="0"/>
        <v>1</v>
      </c>
      <c r="F37" s="138"/>
      <c r="G37" s="138"/>
      <c r="H37" s="75">
        <f t="shared" si="1"/>
        <v>0.85833333333333328</v>
      </c>
      <c r="I37" s="138"/>
      <c r="J37" s="23"/>
      <c r="K37" s="23"/>
    </row>
    <row r="38" spans="2:11" ht="19.5" customHeight="1" x14ac:dyDescent="0.4">
      <c r="B38" s="43" t="s">
        <v>93</v>
      </c>
      <c r="C38" s="95">
        <v>1.7100000000000001E-2</v>
      </c>
      <c r="D38" s="95">
        <v>1.7100000000000001E-2</v>
      </c>
      <c r="E38" s="91">
        <f t="shared" si="0"/>
        <v>1</v>
      </c>
      <c r="F38" s="139"/>
      <c r="G38" s="139"/>
      <c r="H38" s="75">
        <f t="shared" si="1"/>
        <v>1.0008333333333332</v>
      </c>
      <c r="I38" s="139"/>
      <c r="J38" s="23"/>
      <c r="K38" s="23"/>
    </row>
    <row r="39" spans="2:11" ht="143.25" customHeight="1" x14ac:dyDescent="0.4">
      <c r="B39" s="44" t="s">
        <v>94</v>
      </c>
      <c r="C39" s="225" t="s">
        <v>138</v>
      </c>
      <c r="D39" s="226"/>
      <c r="E39" s="226"/>
      <c r="F39" s="226"/>
      <c r="G39" s="226"/>
      <c r="H39" s="226"/>
      <c r="I39" s="227"/>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279" customHeight="1" x14ac:dyDescent="0.4">
      <c r="B45" s="34" t="s">
        <v>96</v>
      </c>
      <c r="C45" s="228" t="s">
        <v>139</v>
      </c>
      <c r="D45" s="229"/>
      <c r="E45" s="229"/>
      <c r="F45" s="229"/>
      <c r="G45" s="229"/>
      <c r="H45" s="229"/>
      <c r="I45" s="230"/>
      <c r="J45" s="25"/>
      <c r="K45" s="25"/>
    </row>
    <row r="46" spans="2:11" ht="69.75" customHeight="1" x14ac:dyDescent="0.4">
      <c r="B46" s="34" t="s">
        <v>98</v>
      </c>
      <c r="C46" s="206" t="s">
        <v>121</v>
      </c>
      <c r="D46" s="207"/>
      <c r="E46" s="207"/>
      <c r="F46" s="207"/>
      <c r="G46" s="207"/>
      <c r="H46" s="207"/>
      <c r="I46" s="208"/>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129" t="s">
        <v>140</v>
      </c>
      <c r="D48" s="130"/>
      <c r="E48" s="130"/>
      <c r="F48" s="130"/>
      <c r="G48" s="130"/>
      <c r="H48" s="130"/>
      <c r="I48" s="131"/>
      <c r="J48" s="26"/>
      <c r="K48" s="26"/>
    </row>
    <row r="49" spans="2:11" ht="28.5" customHeight="1" x14ac:dyDescent="0.4">
      <c r="B49" s="37" t="s">
        <v>103</v>
      </c>
      <c r="C49" s="129" t="s">
        <v>140</v>
      </c>
      <c r="D49" s="130"/>
      <c r="E49" s="130"/>
      <c r="F49" s="130"/>
      <c r="G49" s="130"/>
      <c r="H49" s="130"/>
      <c r="I49" s="131"/>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J10:K10" xr:uid="{00000000-0002-0000-0300-000002000000}">
      <formula1>$M$21:$M$28</formula1>
    </dataValidation>
    <dataValidation type="list" allowBlank="1" showInputMessage="1" showErrorMessage="1" sqref="C9:F9" xr:uid="{00000000-0002-0000-0300-000003000000}">
      <formula1>$M$6:$M$9</formula1>
    </dataValidation>
    <dataValidation type="list" showDropDown="1" showInputMessage="1" showErrorMessage="1" sqref="K12" xr:uid="{00000000-0002-0000-03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X56"/>
  <sheetViews>
    <sheetView topLeftCell="A24" zoomScaleNormal="100" workbookViewId="0">
      <selection activeCell="C33" sqref="C33:C38"/>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6</v>
      </c>
      <c r="D6" s="104" t="s">
        <v>10</v>
      </c>
      <c r="E6" s="104"/>
      <c r="F6" s="105" t="s">
        <v>141</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12</v>
      </c>
      <c r="D9" s="110"/>
      <c r="E9" s="110"/>
      <c r="F9" s="110"/>
      <c r="G9" s="37" t="s">
        <v>26</v>
      </c>
      <c r="H9" s="180" t="s">
        <v>142</v>
      </c>
      <c r="I9" s="180"/>
      <c r="J9" s="13"/>
      <c r="K9" s="13"/>
      <c r="M9" s="14" t="s">
        <v>28</v>
      </c>
    </row>
    <row r="10" spans="2:14" ht="30.75" customHeight="1" x14ac:dyDescent="0.4">
      <c r="B10" s="34" t="s">
        <v>29</v>
      </c>
      <c r="C10" s="105" t="s">
        <v>30</v>
      </c>
      <c r="D10" s="105"/>
      <c r="E10" s="105"/>
      <c r="F10" s="105"/>
      <c r="G10" s="105"/>
      <c r="H10" s="105"/>
      <c r="I10" s="105"/>
      <c r="J10" s="15"/>
      <c r="K10" s="15"/>
      <c r="M10" s="14"/>
    </row>
    <row r="11" spans="2:14" ht="30.75" customHeight="1" x14ac:dyDescent="0.4">
      <c r="B11" s="34" t="s">
        <v>31</v>
      </c>
      <c r="C11" s="106" t="s">
        <v>32</v>
      </c>
      <c r="D11" s="106"/>
      <c r="E11" s="106"/>
      <c r="F11" s="106"/>
      <c r="G11" s="106"/>
      <c r="H11" s="106"/>
      <c r="I11" s="106"/>
      <c r="J11" s="11"/>
      <c r="K11" s="11"/>
      <c r="M11" s="14"/>
      <c r="N11" s="2" t="s">
        <v>33</v>
      </c>
    </row>
    <row r="12" spans="2:14" ht="30.75" customHeight="1" x14ac:dyDescent="0.4">
      <c r="B12" s="34" t="s">
        <v>34</v>
      </c>
      <c r="C12" s="181" t="s">
        <v>143</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218" t="s">
        <v>144</v>
      </c>
      <c r="D14" s="219"/>
      <c r="E14" s="219"/>
      <c r="F14" s="219"/>
      <c r="G14" s="219"/>
      <c r="H14" s="219"/>
      <c r="I14" s="220"/>
      <c r="J14" s="15"/>
      <c r="K14" s="15"/>
      <c r="M14" s="14" t="s">
        <v>45</v>
      </c>
      <c r="N14" s="2"/>
    </row>
    <row r="15" spans="2:14" ht="30.75" customHeight="1" x14ac:dyDescent="0.4">
      <c r="B15" s="34" t="s">
        <v>46</v>
      </c>
      <c r="C15" s="189" t="s">
        <v>111</v>
      </c>
      <c r="D15" s="190"/>
      <c r="E15" s="190"/>
      <c r="F15" s="190"/>
      <c r="G15" s="190"/>
      <c r="H15" s="190"/>
      <c r="I15" s="190"/>
      <c r="J15" s="16"/>
      <c r="K15" s="16"/>
      <c r="M15" s="14" t="s">
        <v>48</v>
      </c>
      <c r="N15" s="2"/>
    </row>
    <row r="16" spans="2:14" ht="20.25" customHeight="1" x14ac:dyDescent="0.4">
      <c r="B16" s="34" t="s">
        <v>49</v>
      </c>
      <c r="C16" s="192" t="s">
        <v>112</v>
      </c>
      <c r="D16" s="193"/>
      <c r="E16" s="193"/>
      <c r="F16" s="193"/>
      <c r="G16" s="193"/>
      <c r="H16" s="193"/>
      <c r="I16" s="194"/>
      <c r="J16" s="17"/>
      <c r="K16" s="17"/>
      <c r="M16" s="14"/>
      <c r="N16" s="2"/>
    </row>
    <row r="17" spans="2:14" ht="30.75" customHeight="1" x14ac:dyDescent="0.4">
      <c r="B17" s="34" t="s">
        <v>51</v>
      </c>
      <c r="C17" s="164" t="s">
        <v>113</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29" t="s">
        <v>112</v>
      </c>
      <c r="D19" s="130"/>
      <c r="E19" s="131"/>
      <c r="F19" s="130" t="s">
        <v>115</v>
      </c>
      <c r="G19" s="130"/>
      <c r="H19" s="130"/>
      <c r="I19" s="131"/>
      <c r="J19" s="17"/>
      <c r="K19" s="17"/>
      <c r="M19" s="14" t="s">
        <v>37</v>
      </c>
      <c r="N19" s="2"/>
    </row>
    <row r="20" spans="2:14" ht="39.75" customHeight="1" x14ac:dyDescent="0.4">
      <c r="B20" s="35" t="s">
        <v>60</v>
      </c>
      <c r="C20" s="164" t="s">
        <v>116</v>
      </c>
      <c r="D20" s="165"/>
      <c r="E20" s="166"/>
      <c r="F20" s="167" t="s">
        <v>116</v>
      </c>
      <c r="G20" s="167"/>
      <c r="H20" s="167"/>
      <c r="I20" s="168"/>
      <c r="J20" s="11"/>
      <c r="K20" s="11"/>
      <c r="M20" s="14"/>
      <c r="N20" s="2"/>
    </row>
    <row r="21" spans="2:14" ht="57.75" customHeight="1" x14ac:dyDescent="0.4">
      <c r="B21" s="35" t="s">
        <v>61</v>
      </c>
      <c r="C21" s="181" t="s">
        <v>117</v>
      </c>
      <c r="D21" s="182"/>
      <c r="E21" s="198"/>
      <c r="F21" s="130" t="s">
        <v>118</v>
      </c>
      <c r="G21" s="130"/>
      <c r="H21" s="130"/>
      <c r="I21" s="199"/>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c r="G23" s="195">
        <v>0.12</v>
      </c>
      <c r="H23" s="196"/>
      <c r="I23" s="197"/>
      <c r="J23" s="22"/>
      <c r="K23" s="22"/>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9"/>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62">
        <v>0</v>
      </c>
      <c r="D27" s="49">
        <v>0</v>
      </c>
      <c r="E27" s="91">
        <f>IF(OR(C27=0,C27=""),0,D27/C27)</f>
        <v>0</v>
      </c>
      <c r="F27" s="137">
        <f>SUM(C27:C38)</f>
        <v>0.12000000000000001</v>
      </c>
      <c r="G27" s="137">
        <f>SUM(D27:D38)</f>
        <v>0.12000000000000001</v>
      </c>
      <c r="H27" s="75">
        <f>+(D27/$G$23)</f>
        <v>0</v>
      </c>
      <c r="I27" s="137">
        <f>G27+I22</f>
        <v>0.12000000000000001</v>
      </c>
      <c r="J27" s="23"/>
      <c r="K27" s="23"/>
      <c r="M27" s="20"/>
    </row>
    <row r="28" spans="2:14" ht="19.5" customHeight="1" x14ac:dyDescent="0.4">
      <c r="B28" s="43" t="s">
        <v>83</v>
      </c>
      <c r="C28" s="62">
        <v>0</v>
      </c>
      <c r="D28" s="49">
        <v>0</v>
      </c>
      <c r="E28" s="91">
        <f t="shared" ref="E28:E38" si="0">IF(OR(C28=0,C28=""),0,D28/C28)</f>
        <v>0</v>
      </c>
      <c r="F28" s="138"/>
      <c r="G28" s="138"/>
      <c r="H28" s="75">
        <f t="shared" ref="H28:H38" si="1">+IF(D28="","",((D28*100%)/$G$23)+H27)</f>
        <v>0</v>
      </c>
      <c r="I28" s="138"/>
      <c r="J28" s="23"/>
      <c r="K28" s="23"/>
      <c r="M28" s="20"/>
    </row>
    <row r="29" spans="2:14" ht="19.5" customHeight="1" x14ac:dyDescent="0.4">
      <c r="B29" s="43" t="s">
        <v>84</v>
      </c>
      <c r="C29" s="62">
        <v>0</v>
      </c>
      <c r="D29" s="49">
        <v>0</v>
      </c>
      <c r="E29" s="91">
        <f t="shared" si="0"/>
        <v>0</v>
      </c>
      <c r="F29" s="138"/>
      <c r="G29" s="138"/>
      <c r="H29" s="75">
        <f t="shared" si="1"/>
        <v>0</v>
      </c>
      <c r="I29" s="138"/>
      <c r="J29" s="23"/>
      <c r="K29" s="23"/>
      <c r="M29" s="20"/>
    </row>
    <row r="30" spans="2:14" ht="19.5" customHeight="1" x14ac:dyDescent="0.4">
      <c r="B30" s="43" t="s">
        <v>85</v>
      </c>
      <c r="C30" s="62">
        <v>0</v>
      </c>
      <c r="D30" s="49">
        <v>0</v>
      </c>
      <c r="E30" s="91">
        <f t="shared" si="0"/>
        <v>0</v>
      </c>
      <c r="F30" s="138"/>
      <c r="G30" s="138"/>
      <c r="H30" s="75">
        <f t="shared" si="1"/>
        <v>0</v>
      </c>
      <c r="I30" s="138"/>
      <c r="J30" s="23"/>
      <c r="K30" s="23"/>
    </row>
    <row r="31" spans="2:14" ht="19.5" customHeight="1" x14ac:dyDescent="0.4">
      <c r="B31" s="43" t="s">
        <v>86</v>
      </c>
      <c r="C31" s="62">
        <v>0</v>
      </c>
      <c r="D31" s="49">
        <v>0</v>
      </c>
      <c r="E31" s="91">
        <f t="shared" si="0"/>
        <v>0</v>
      </c>
      <c r="F31" s="138"/>
      <c r="G31" s="138"/>
      <c r="H31" s="75">
        <f t="shared" si="1"/>
        <v>0</v>
      </c>
      <c r="I31" s="138"/>
      <c r="J31" s="23"/>
      <c r="K31" s="23"/>
    </row>
    <row r="32" spans="2:14" ht="19.5" customHeight="1" x14ac:dyDescent="0.4">
      <c r="B32" s="43" t="s">
        <v>87</v>
      </c>
      <c r="C32" s="62">
        <v>0</v>
      </c>
      <c r="D32" s="49">
        <v>0</v>
      </c>
      <c r="E32" s="91">
        <f t="shared" si="0"/>
        <v>0</v>
      </c>
      <c r="F32" s="138"/>
      <c r="G32" s="138"/>
      <c r="H32" s="75">
        <f t="shared" si="1"/>
        <v>0</v>
      </c>
      <c r="I32" s="138"/>
      <c r="J32" s="23"/>
      <c r="K32" s="23"/>
    </row>
    <row r="33" spans="2:11" ht="19.5" customHeight="1" x14ac:dyDescent="0.4">
      <c r="B33" s="43" t="s">
        <v>88</v>
      </c>
      <c r="C33" s="95">
        <v>8.0000000000000002E-3</v>
      </c>
      <c r="D33" s="95">
        <v>8.0000000000000002E-3</v>
      </c>
      <c r="E33" s="91">
        <f t="shared" si="0"/>
        <v>1</v>
      </c>
      <c r="F33" s="138"/>
      <c r="G33" s="138"/>
      <c r="H33" s="75">
        <f t="shared" si="1"/>
        <v>6.6666666666666666E-2</v>
      </c>
      <c r="I33" s="138"/>
      <c r="J33" s="23"/>
      <c r="K33" s="23"/>
    </row>
    <row r="34" spans="2:11" ht="19.5" customHeight="1" x14ac:dyDescent="0.4">
      <c r="B34" s="43" t="s">
        <v>89</v>
      </c>
      <c r="C34" s="95">
        <v>9.1999999999999998E-3</v>
      </c>
      <c r="D34" s="95">
        <v>9.1999999999999998E-3</v>
      </c>
      <c r="E34" s="91">
        <f t="shared" si="0"/>
        <v>1</v>
      </c>
      <c r="F34" s="138"/>
      <c r="G34" s="138"/>
      <c r="H34" s="75">
        <f t="shared" si="1"/>
        <v>0.14333333333333334</v>
      </c>
      <c r="I34" s="138"/>
      <c r="J34" s="23"/>
      <c r="K34" s="23"/>
    </row>
    <row r="35" spans="2:11" ht="19.5" customHeight="1" x14ac:dyDescent="0.4">
      <c r="B35" s="43" t="s">
        <v>90</v>
      </c>
      <c r="C35" s="95">
        <v>9.1999999999999998E-3</v>
      </c>
      <c r="D35" s="95">
        <v>9.1999999999999998E-3</v>
      </c>
      <c r="E35" s="91">
        <f t="shared" si="0"/>
        <v>1</v>
      </c>
      <c r="F35" s="138"/>
      <c r="G35" s="138"/>
      <c r="H35" s="75">
        <f t="shared" si="1"/>
        <v>0.22000000000000003</v>
      </c>
      <c r="I35" s="138"/>
      <c r="J35" s="23"/>
      <c r="K35" s="23"/>
    </row>
    <row r="36" spans="2:11" ht="19.5" customHeight="1" x14ac:dyDescent="0.4">
      <c r="B36" s="43" t="s">
        <v>91</v>
      </c>
      <c r="C36" s="95">
        <v>3.44E-2</v>
      </c>
      <c r="D36" s="95">
        <v>3.44E-2</v>
      </c>
      <c r="E36" s="91">
        <f t="shared" si="0"/>
        <v>1</v>
      </c>
      <c r="F36" s="138"/>
      <c r="G36" s="138"/>
      <c r="H36" s="75">
        <f t="shared" si="1"/>
        <v>0.50666666666666671</v>
      </c>
      <c r="I36" s="138"/>
      <c r="J36" s="23"/>
      <c r="K36" s="23"/>
    </row>
    <row r="37" spans="2:11" ht="19.5" customHeight="1" x14ac:dyDescent="0.4">
      <c r="B37" s="43" t="s">
        <v>92</v>
      </c>
      <c r="C37" s="95">
        <v>4.2200000000000001E-2</v>
      </c>
      <c r="D37" s="95">
        <v>4.2200000000000001E-2</v>
      </c>
      <c r="E37" s="91">
        <f t="shared" si="0"/>
        <v>1</v>
      </c>
      <c r="F37" s="138"/>
      <c r="G37" s="138"/>
      <c r="H37" s="75">
        <f t="shared" si="1"/>
        <v>0.85833333333333339</v>
      </c>
      <c r="I37" s="138"/>
      <c r="J37" s="23"/>
      <c r="K37" s="23"/>
    </row>
    <row r="38" spans="2:11" ht="19.5" customHeight="1" x14ac:dyDescent="0.4">
      <c r="B38" s="43" t="s">
        <v>93</v>
      </c>
      <c r="C38" s="89">
        <v>1.7000000000000001E-2</v>
      </c>
      <c r="D38" s="96">
        <v>1.7000000000000001E-2</v>
      </c>
      <c r="E38" s="91">
        <f t="shared" si="0"/>
        <v>1</v>
      </c>
      <c r="F38" s="139"/>
      <c r="G38" s="139"/>
      <c r="H38" s="75">
        <f t="shared" si="1"/>
        <v>1</v>
      </c>
      <c r="I38" s="139"/>
      <c r="J38" s="23"/>
      <c r="K38" s="23"/>
    </row>
    <row r="39" spans="2:11" ht="167.1" customHeight="1" x14ac:dyDescent="0.4">
      <c r="B39" s="44" t="s">
        <v>94</v>
      </c>
      <c r="C39" s="232" t="s">
        <v>145</v>
      </c>
      <c r="D39" s="233"/>
      <c r="E39" s="233"/>
      <c r="F39" s="233"/>
      <c r="G39" s="233"/>
      <c r="H39" s="233"/>
      <c r="I39" s="234"/>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214.35" customHeight="1" x14ac:dyDescent="0.4">
      <c r="B45" s="34" t="s">
        <v>96</v>
      </c>
      <c r="C45" s="200" t="s">
        <v>146</v>
      </c>
      <c r="D45" s="201"/>
      <c r="E45" s="201"/>
      <c r="F45" s="201"/>
      <c r="G45" s="201"/>
      <c r="H45" s="201"/>
      <c r="I45" s="202"/>
      <c r="J45" s="25"/>
      <c r="K45" s="25"/>
    </row>
    <row r="46" spans="2:11" ht="69.75" customHeight="1" x14ac:dyDescent="0.4">
      <c r="B46" s="34" t="s">
        <v>98</v>
      </c>
      <c r="C46" s="206" t="s">
        <v>121</v>
      </c>
      <c r="D46" s="207"/>
      <c r="E46" s="207"/>
      <c r="F46" s="207"/>
      <c r="G46" s="207"/>
      <c r="H46" s="207"/>
      <c r="I46" s="208"/>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231" t="s">
        <v>147</v>
      </c>
      <c r="D48" s="130"/>
      <c r="E48" s="130"/>
      <c r="F48" s="130"/>
      <c r="G48" s="130"/>
      <c r="H48" s="130"/>
      <c r="I48" s="131"/>
      <c r="J48" s="26"/>
      <c r="K48" s="26"/>
    </row>
    <row r="49" spans="2:11" ht="28.5" customHeight="1" x14ac:dyDescent="0.4">
      <c r="B49" s="37" t="s">
        <v>103</v>
      </c>
      <c r="C49" s="231" t="s">
        <v>147</v>
      </c>
      <c r="D49" s="130"/>
      <c r="E49" s="130"/>
      <c r="F49" s="130"/>
      <c r="G49" s="130"/>
      <c r="H49" s="130"/>
      <c r="I49" s="131"/>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5">
    <dataValidation type="list" showDropDown="1" showInputMessage="1" showErrorMessage="1" sqref="K12" xr:uid="{00000000-0002-0000-0400-000000000000}">
      <formula1>O17:O19</formula1>
    </dataValidation>
    <dataValidation type="list" allowBlank="1" showInputMessage="1" showErrorMessage="1" sqref="C9:F9" xr:uid="{00000000-0002-0000-0400-000001000000}">
      <formula1>$M$6:$M$9</formula1>
    </dataValidation>
    <dataValidation type="list" allowBlank="1" showInputMessage="1" showErrorMessage="1" sqref="J10:K10" xr:uid="{00000000-0002-0000-0400-000002000000}">
      <formula1>$M$21:$M$28</formula1>
    </dataValidation>
    <dataValidation type="list" allowBlank="1" showInputMessage="1" showErrorMessage="1" sqref="H13:I13" xr:uid="{00000000-0002-0000-0400-000003000000}">
      <formula1>$N$5:$N$8</formula1>
    </dataValidation>
    <dataValidation type="list" allowBlank="1" showInputMessage="1" showErrorMessage="1" sqref="C7 I7" xr:uid="{00000000-0002-0000-0400-000004000000}">
      <formula1>$N$11:$N$12</formula1>
    </dataValidation>
  </dataValidations>
  <pageMargins left="0.7" right="0.7" top="0.75" bottom="0.75" header="0.3" footer="0.3"/>
  <pageSetup orientation="portrait" r:id="rId1"/>
  <headerFooter>
    <oddHeader>&amp;L&amp;"Calibri"&amp;15&amp;K000000 Información Pública Clasificada&amp;1#_x000D_</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X56"/>
  <sheetViews>
    <sheetView topLeftCell="A24" zoomScale="90" zoomScaleNormal="90" workbookViewId="0">
      <selection activeCell="E36" sqref="E36"/>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7</v>
      </c>
      <c r="D6" s="104" t="s">
        <v>10</v>
      </c>
      <c r="E6" s="104"/>
      <c r="F6" s="105" t="s">
        <v>148</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24</v>
      </c>
      <c r="D9" s="110"/>
      <c r="E9" s="110"/>
      <c r="F9" s="110"/>
      <c r="G9" s="37" t="s">
        <v>26</v>
      </c>
      <c r="H9" s="180" t="s">
        <v>149</v>
      </c>
      <c r="I9" s="180"/>
      <c r="J9" s="13"/>
      <c r="K9" s="13"/>
      <c r="M9" s="14" t="s">
        <v>28</v>
      </c>
    </row>
    <row r="10" spans="2:14" ht="30.75" customHeight="1" x14ac:dyDescent="0.4">
      <c r="B10" s="34" t="s">
        <v>29</v>
      </c>
      <c r="C10" s="105" t="s">
        <v>30</v>
      </c>
      <c r="D10" s="105"/>
      <c r="E10" s="105"/>
      <c r="F10" s="105"/>
      <c r="G10" s="105"/>
      <c r="H10" s="105"/>
      <c r="I10" s="105"/>
      <c r="J10" s="15"/>
      <c r="K10" s="15"/>
      <c r="M10" s="14"/>
    </row>
    <row r="11" spans="2:14" ht="30.75" customHeight="1" x14ac:dyDescent="0.4">
      <c r="B11" s="34" t="s">
        <v>31</v>
      </c>
      <c r="C11" s="106" t="s">
        <v>32</v>
      </c>
      <c r="D11" s="106"/>
      <c r="E11" s="106"/>
      <c r="F11" s="106"/>
      <c r="G11" s="106"/>
      <c r="H11" s="106"/>
      <c r="I11" s="106"/>
      <c r="J11" s="11"/>
      <c r="K11" s="11"/>
      <c r="M11" s="14"/>
      <c r="N11" s="2" t="s">
        <v>33</v>
      </c>
    </row>
    <row r="12" spans="2:14" ht="30.75" customHeight="1" x14ac:dyDescent="0.4">
      <c r="B12" s="34" t="s">
        <v>34</v>
      </c>
      <c r="C12" s="181" t="s">
        <v>150</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192" t="s">
        <v>151</v>
      </c>
      <c r="D14" s="193"/>
      <c r="E14" s="193"/>
      <c r="F14" s="193"/>
      <c r="G14" s="193"/>
      <c r="H14" s="193"/>
      <c r="I14" s="194"/>
      <c r="J14" s="15"/>
      <c r="K14" s="15"/>
      <c r="M14" s="14" t="s">
        <v>45</v>
      </c>
      <c r="N14" s="2"/>
    </row>
    <row r="15" spans="2:14" ht="30.75" customHeight="1" x14ac:dyDescent="0.4">
      <c r="B15" s="34" t="s">
        <v>46</v>
      </c>
      <c r="C15" s="189" t="s">
        <v>152</v>
      </c>
      <c r="D15" s="190"/>
      <c r="E15" s="190"/>
      <c r="F15" s="190"/>
      <c r="G15" s="190"/>
      <c r="H15" s="190"/>
      <c r="I15" s="190"/>
      <c r="J15" s="16"/>
      <c r="K15" s="16"/>
      <c r="M15" s="14" t="s">
        <v>48</v>
      </c>
      <c r="N15" s="2"/>
    </row>
    <row r="16" spans="2:14" ht="20.25" customHeight="1" x14ac:dyDescent="0.4">
      <c r="B16" s="34" t="s">
        <v>49</v>
      </c>
      <c r="C16" s="192" t="s">
        <v>112</v>
      </c>
      <c r="D16" s="193"/>
      <c r="E16" s="193"/>
      <c r="F16" s="193"/>
      <c r="G16" s="193"/>
      <c r="H16" s="193"/>
      <c r="I16" s="194"/>
      <c r="J16" s="17"/>
      <c r="K16" s="17"/>
      <c r="M16" s="14"/>
      <c r="N16" s="2"/>
    </row>
    <row r="17" spans="2:14" ht="30.75" customHeight="1" x14ac:dyDescent="0.4">
      <c r="B17" s="34" t="s">
        <v>51</v>
      </c>
      <c r="C17" s="164" t="s">
        <v>113</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05" t="s">
        <v>153</v>
      </c>
      <c r="D19" s="105"/>
      <c r="E19" s="105"/>
      <c r="F19" s="105" t="s">
        <v>154</v>
      </c>
      <c r="G19" s="105"/>
      <c r="H19" s="105"/>
      <c r="I19" s="105"/>
      <c r="J19" s="17"/>
      <c r="K19" s="17"/>
      <c r="M19" s="14" t="s">
        <v>37</v>
      </c>
      <c r="N19" s="2"/>
    </row>
    <row r="20" spans="2:14" ht="39.75" customHeight="1" x14ac:dyDescent="0.4">
      <c r="B20" s="35" t="s">
        <v>60</v>
      </c>
      <c r="C20" s="105" t="s">
        <v>155</v>
      </c>
      <c r="D20" s="105"/>
      <c r="E20" s="105"/>
      <c r="F20" s="107" t="s">
        <v>156</v>
      </c>
      <c r="G20" s="107"/>
      <c r="H20" s="107"/>
      <c r="I20" s="235"/>
      <c r="J20" s="11"/>
      <c r="K20" s="11"/>
      <c r="M20" s="14"/>
      <c r="N20" s="2"/>
    </row>
    <row r="21" spans="2:14" ht="57.75" customHeight="1" x14ac:dyDescent="0.4">
      <c r="B21" s="35" t="s">
        <v>61</v>
      </c>
      <c r="C21" s="181" t="s">
        <v>117</v>
      </c>
      <c r="D21" s="182"/>
      <c r="E21" s="198"/>
      <c r="F21" s="130" t="s">
        <v>118</v>
      </c>
      <c r="G21" s="130"/>
      <c r="H21" s="130"/>
      <c r="I21" s="199"/>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c r="G23" s="195">
        <v>0.12</v>
      </c>
      <c r="H23" s="196"/>
      <c r="I23" s="197"/>
      <c r="J23" s="22"/>
      <c r="K23" s="22"/>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9"/>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62">
        <v>0</v>
      </c>
      <c r="D27" s="49">
        <v>0</v>
      </c>
      <c r="E27" s="91">
        <f>IF(OR(C27=0,C27=""),0,D27/C27)</f>
        <v>0</v>
      </c>
      <c r="F27" s="137">
        <f>SUM(C27:C38)</f>
        <v>0.12000000000000001</v>
      </c>
      <c r="G27" s="137">
        <f>SUM(D27:D38)</f>
        <v>0.12000000000000001</v>
      </c>
      <c r="H27" s="75">
        <f>+(D27/$G$23)</f>
        <v>0</v>
      </c>
      <c r="I27" s="137">
        <f>G27+I22</f>
        <v>0.12000000000000001</v>
      </c>
      <c r="J27" s="23"/>
      <c r="K27" s="23"/>
      <c r="M27" s="20"/>
    </row>
    <row r="28" spans="2:14" ht="19.5" customHeight="1" x14ac:dyDescent="0.4">
      <c r="B28" s="43" t="s">
        <v>83</v>
      </c>
      <c r="C28" s="62">
        <v>0</v>
      </c>
      <c r="D28" s="49">
        <v>0</v>
      </c>
      <c r="E28" s="91">
        <f t="shared" ref="E28:E38" si="0">IF(OR(C28=0,C28=""),0,D28/C28)</f>
        <v>0</v>
      </c>
      <c r="F28" s="138"/>
      <c r="G28" s="138"/>
      <c r="H28" s="75">
        <f t="shared" ref="H28:H38" si="1">+IF(D28="","",((D28*100%)/$G$23)+H27)</f>
        <v>0</v>
      </c>
      <c r="I28" s="138"/>
      <c r="J28" s="23"/>
      <c r="K28" s="23"/>
      <c r="M28" s="20"/>
    </row>
    <row r="29" spans="2:14" ht="19.5" customHeight="1" x14ac:dyDescent="0.4">
      <c r="B29" s="43" t="s">
        <v>84</v>
      </c>
      <c r="C29" s="62">
        <v>0</v>
      </c>
      <c r="D29" s="49">
        <v>0</v>
      </c>
      <c r="E29" s="91">
        <f t="shared" si="0"/>
        <v>0</v>
      </c>
      <c r="F29" s="138"/>
      <c r="G29" s="138"/>
      <c r="H29" s="75">
        <f t="shared" si="1"/>
        <v>0</v>
      </c>
      <c r="I29" s="138"/>
      <c r="J29" s="23"/>
      <c r="K29" s="23"/>
      <c r="M29" s="20"/>
    </row>
    <row r="30" spans="2:14" ht="19.5" customHeight="1" x14ac:dyDescent="0.4">
      <c r="B30" s="43" t="s">
        <v>85</v>
      </c>
      <c r="C30" s="62">
        <v>0</v>
      </c>
      <c r="D30" s="49">
        <v>0</v>
      </c>
      <c r="E30" s="91">
        <f t="shared" si="0"/>
        <v>0</v>
      </c>
      <c r="F30" s="138"/>
      <c r="G30" s="138"/>
      <c r="H30" s="75">
        <f t="shared" si="1"/>
        <v>0</v>
      </c>
      <c r="I30" s="138"/>
      <c r="J30" s="23"/>
      <c r="K30" s="23"/>
    </row>
    <row r="31" spans="2:14" ht="19.5" customHeight="1" x14ac:dyDescent="0.4">
      <c r="B31" s="43" t="s">
        <v>86</v>
      </c>
      <c r="C31" s="62">
        <v>0</v>
      </c>
      <c r="D31" s="49">
        <v>0</v>
      </c>
      <c r="E31" s="91">
        <f t="shared" si="0"/>
        <v>0</v>
      </c>
      <c r="F31" s="138"/>
      <c r="G31" s="138"/>
      <c r="H31" s="75">
        <f t="shared" si="1"/>
        <v>0</v>
      </c>
      <c r="I31" s="138"/>
      <c r="J31" s="23"/>
      <c r="K31" s="23"/>
    </row>
    <row r="32" spans="2:14" ht="19.5" customHeight="1" x14ac:dyDescent="0.4">
      <c r="B32" s="43" t="s">
        <v>87</v>
      </c>
      <c r="C32" s="62">
        <v>0</v>
      </c>
      <c r="D32" s="49">
        <v>0</v>
      </c>
      <c r="E32" s="91">
        <f t="shared" si="0"/>
        <v>0</v>
      </c>
      <c r="F32" s="138"/>
      <c r="G32" s="138"/>
      <c r="H32" s="75">
        <f t="shared" si="1"/>
        <v>0</v>
      </c>
      <c r="I32" s="138"/>
      <c r="J32" s="23"/>
      <c r="K32" s="23"/>
    </row>
    <row r="33" spans="2:11" ht="19.5" customHeight="1" x14ac:dyDescent="0.4">
      <c r="B33" s="43" t="s">
        <v>88</v>
      </c>
      <c r="C33" s="95">
        <v>0.02</v>
      </c>
      <c r="D33" s="95">
        <v>0.02</v>
      </c>
      <c r="E33" s="91">
        <f t="shared" si="0"/>
        <v>1</v>
      </c>
      <c r="F33" s="138"/>
      <c r="G33" s="138"/>
      <c r="H33" s="75">
        <f t="shared" si="1"/>
        <v>0.16666666666666669</v>
      </c>
      <c r="I33" s="138"/>
      <c r="J33" s="23"/>
      <c r="K33" s="23"/>
    </row>
    <row r="34" spans="2:11" ht="19.5" customHeight="1" x14ac:dyDescent="0.4">
      <c r="B34" s="43" t="s">
        <v>89</v>
      </c>
      <c r="C34" s="95">
        <v>0.02</v>
      </c>
      <c r="D34" s="95">
        <v>0.02</v>
      </c>
      <c r="E34" s="91">
        <f t="shared" si="0"/>
        <v>1</v>
      </c>
      <c r="F34" s="138"/>
      <c r="G34" s="138"/>
      <c r="H34" s="75">
        <f t="shared" si="1"/>
        <v>0.33333333333333337</v>
      </c>
      <c r="I34" s="138"/>
      <c r="J34" s="23"/>
      <c r="K34" s="23"/>
    </row>
    <row r="35" spans="2:11" ht="19.5" customHeight="1" x14ac:dyDescent="0.4">
      <c r="B35" s="43" t="s">
        <v>90</v>
      </c>
      <c r="C35" s="95">
        <v>0.02</v>
      </c>
      <c r="D35" s="95">
        <v>0.02</v>
      </c>
      <c r="E35" s="91">
        <f t="shared" si="0"/>
        <v>1</v>
      </c>
      <c r="F35" s="138"/>
      <c r="G35" s="138"/>
      <c r="H35" s="75">
        <f t="shared" si="1"/>
        <v>0.5</v>
      </c>
      <c r="I35" s="138"/>
      <c r="J35" s="23"/>
      <c r="K35" s="23"/>
    </row>
    <row r="36" spans="2:11" ht="19.5" customHeight="1" x14ac:dyDescent="0.4">
      <c r="B36" s="43" t="s">
        <v>91</v>
      </c>
      <c r="C36" s="95">
        <v>0.02</v>
      </c>
      <c r="D36" s="95">
        <v>0.02</v>
      </c>
      <c r="E36" s="91">
        <f t="shared" si="0"/>
        <v>1</v>
      </c>
      <c r="F36" s="138"/>
      <c r="G36" s="138"/>
      <c r="H36" s="75">
        <f t="shared" si="1"/>
        <v>0.66666666666666674</v>
      </c>
      <c r="I36" s="138"/>
      <c r="J36" s="23"/>
      <c r="K36" s="23"/>
    </row>
    <row r="37" spans="2:11" ht="19.5" customHeight="1" x14ac:dyDescent="0.4">
      <c r="B37" s="43" t="s">
        <v>92</v>
      </c>
      <c r="C37" s="95">
        <v>0.02</v>
      </c>
      <c r="D37" s="95">
        <v>0.02</v>
      </c>
      <c r="E37" s="91">
        <f t="shared" si="0"/>
        <v>1</v>
      </c>
      <c r="F37" s="138"/>
      <c r="G37" s="138"/>
      <c r="H37" s="75">
        <f t="shared" si="1"/>
        <v>0.83333333333333348</v>
      </c>
      <c r="I37" s="138"/>
      <c r="J37" s="23"/>
      <c r="K37" s="23"/>
    </row>
    <row r="38" spans="2:11" ht="19.5" customHeight="1" x14ac:dyDescent="0.4">
      <c r="B38" s="43" t="s">
        <v>93</v>
      </c>
      <c r="C38" s="95">
        <v>0.02</v>
      </c>
      <c r="D38" s="95">
        <v>0.02</v>
      </c>
      <c r="E38" s="91">
        <f t="shared" si="0"/>
        <v>1</v>
      </c>
      <c r="F38" s="139"/>
      <c r="G38" s="139"/>
      <c r="H38" s="75">
        <f t="shared" si="1"/>
        <v>1.0000000000000002</v>
      </c>
      <c r="I38" s="139"/>
      <c r="J38" s="23"/>
      <c r="K38" s="23"/>
    </row>
    <row r="39" spans="2:11" ht="92.1" customHeight="1" x14ac:dyDescent="0.4">
      <c r="B39" s="44" t="s">
        <v>94</v>
      </c>
      <c r="C39" s="200" t="s">
        <v>157</v>
      </c>
      <c r="D39" s="236"/>
      <c r="E39" s="236"/>
      <c r="F39" s="236"/>
      <c r="G39" s="236"/>
      <c r="H39" s="236"/>
      <c r="I39" s="237"/>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105" customHeight="1" x14ac:dyDescent="0.4">
      <c r="B45" s="34" t="s">
        <v>96</v>
      </c>
      <c r="C45" s="228" t="s">
        <v>158</v>
      </c>
      <c r="D45" s="238"/>
      <c r="E45" s="238"/>
      <c r="F45" s="238"/>
      <c r="G45" s="238"/>
      <c r="H45" s="238"/>
      <c r="I45" s="239"/>
      <c r="J45" s="25"/>
      <c r="K45" s="25"/>
    </row>
    <row r="46" spans="2:11" ht="69.75" customHeight="1" x14ac:dyDescent="0.4">
      <c r="B46" s="34" t="s">
        <v>98</v>
      </c>
      <c r="C46" s="231" t="s">
        <v>159</v>
      </c>
      <c r="D46" s="240"/>
      <c r="E46" s="240"/>
      <c r="F46" s="240"/>
      <c r="G46" s="240"/>
      <c r="H46" s="240"/>
      <c r="I46" s="241"/>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129" t="s">
        <v>160</v>
      </c>
      <c r="D48" s="130"/>
      <c r="E48" s="130"/>
      <c r="F48" s="130"/>
      <c r="G48" s="130"/>
      <c r="H48" s="130"/>
      <c r="I48" s="131"/>
      <c r="J48" s="26"/>
      <c r="K48" s="26"/>
    </row>
    <row r="49" spans="2:11" ht="28.5" customHeight="1" x14ac:dyDescent="0.4">
      <c r="B49" s="37" t="s">
        <v>103</v>
      </c>
      <c r="C49" s="129" t="s">
        <v>160</v>
      </c>
      <c r="D49" s="130"/>
      <c r="E49" s="130"/>
      <c r="F49" s="130"/>
      <c r="G49" s="130"/>
      <c r="H49" s="130"/>
      <c r="I49" s="131"/>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showDropDown="1" showInputMessage="1" showErrorMessage="1" sqref="K12" xr:uid="{00000000-0002-0000-0500-000004000000}">
      <formula1>O17:O19</formula1>
    </dataValidation>
  </dataValidations>
  <pageMargins left="0.7" right="0.7" top="0.75" bottom="0.75" header="0.3" footer="0.3"/>
  <pageSetup orientation="portrait" r:id="rId1"/>
  <headerFooter>
    <oddHeader>&amp;L&amp;"Calibri"&amp;15&amp;K000000 Información Pública Clasificada&amp;1#_x000D_</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X56"/>
  <sheetViews>
    <sheetView topLeftCell="A21" zoomScaleNormal="100" workbookViewId="0">
      <selection activeCell="D38" sqref="D38"/>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8</v>
      </c>
      <c r="D6" s="104" t="s">
        <v>10</v>
      </c>
      <c r="E6" s="104"/>
      <c r="F6" s="105" t="s">
        <v>161</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12</v>
      </c>
      <c r="D9" s="110"/>
      <c r="E9" s="110"/>
      <c r="F9" s="110"/>
      <c r="G9" s="37" t="s">
        <v>26</v>
      </c>
      <c r="H9" s="180" t="s">
        <v>162</v>
      </c>
      <c r="I9" s="180"/>
      <c r="J9" s="13"/>
      <c r="K9" s="13"/>
      <c r="M9" s="14" t="s">
        <v>28</v>
      </c>
    </row>
    <row r="10" spans="2:14" ht="30.75" customHeight="1" x14ac:dyDescent="0.4">
      <c r="B10" s="34" t="s">
        <v>29</v>
      </c>
      <c r="C10" s="105" t="s">
        <v>30</v>
      </c>
      <c r="D10" s="105"/>
      <c r="E10" s="105"/>
      <c r="F10" s="105"/>
      <c r="G10" s="105"/>
      <c r="H10" s="105"/>
      <c r="I10" s="105"/>
      <c r="J10" s="15"/>
      <c r="K10" s="15"/>
      <c r="M10" s="14"/>
    </row>
    <row r="11" spans="2:14" ht="30.75" customHeight="1" x14ac:dyDescent="0.4">
      <c r="B11" s="34" t="s">
        <v>31</v>
      </c>
      <c r="C11" s="106" t="s">
        <v>32</v>
      </c>
      <c r="D11" s="106"/>
      <c r="E11" s="106"/>
      <c r="F11" s="106"/>
      <c r="G11" s="106"/>
      <c r="H11" s="106"/>
      <c r="I11" s="106"/>
      <c r="J11" s="11"/>
      <c r="K11" s="11"/>
      <c r="M11" s="14"/>
      <c r="N11" s="2" t="s">
        <v>33</v>
      </c>
    </row>
    <row r="12" spans="2:14" ht="30.75" customHeight="1" x14ac:dyDescent="0.4">
      <c r="B12" s="34" t="s">
        <v>34</v>
      </c>
      <c r="C12" s="181" t="s">
        <v>163</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192" t="s">
        <v>164</v>
      </c>
      <c r="D14" s="193"/>
      <c r="E14" s="193"/>
      <c r="F14" s="193"/>
      <c r="G14" s="193"/>
      <c r="H14" s="193"/>
      <c r="I14" s="194"/>
      <c r="J14" s="15"/>
      <c r="K14" s="15"/>
      <c r="M14" s="14" t="s">
        <v>45</v>
      </c>
      <c r="N14" s="2"/>
    </row>
    <row r="15" spans="2:14" ht="30.75" customHeight="1" x14ac:dyDescent="0.4">
      <c r="B15" s="34" t="s">
        <v>46</v>
      </c>
      <c r="C15" s="189" t="s">
        <v>165</v>
      </c>
      <c r="D15" s="190"/>
      <c r="E15" s="190"/>
      <c r="F15" s="190"/>
      <c r="G15" s="190"/>
      <c r="H15" s="190"/>
      <c r="I15" s="190"/>
      <c r="J15" s="16"/>
      <c r="K15" s="16"/>
      <c r="M15" s="14" t="s">
        <v>48</v>
      </c>
      <c r="N15" s="2"/>
    </row>
    <row r="16" spans="2:14" ht="20.25" customHeight="1" x14ac:dyDescent="0.4">
      <c r="B16" s="34" t="s">
        <v>49</v>
      </c>
      <c r="C16" s="192" t="s">
        <v>112</v>
      </c>
      <c r="D16" s="193"/>
      <c r="E16" s="193"/>
      <c r="F16" s="193"/>
      <c r="G16" s="193"/>
      <c r="H16" s="193"/>
      <c r="I16" s="194"/>
      <c r="J16" s="17"/>
      <c r="K16" s="17"/>
      <c r="M16" s="14"/>
      <c r="N16" s="2"/>
    </row>
    <row r="17" spans="2:14" ht="30.75" customHeight="1" x14ac:dyDescent="0.4">
      <c r="B17" s="34" t="s">
        <v>51</v>
      </c>
      <c r="C17" s="164" t="s">
        <v>113</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29" t="s">
        <v>114</v>
      </c>
      <c r="D19" s="130"/>
      <c r="E19" s="131"/>
      <c r="F19" s="130" t="s">
        <v>127</v>
      </c>
      <c r="G19" s="130"/>
      <c r="H19" s="130"/>
      <c r="I19" s="131"/>
      <c r="J19" s="17"/>
      <c r="K19" s="17"/>
      <c r="M19" s="14" t="s">
        <v>37</v>
      </c>
      <c r="N19" s="2"/>
    </row>
    <row r="20" spans="2:14" ht="39.75" customHeight="1" x14ac:dyDescent="0.4">
      <c r="B20" s="35" t="s">
        <v>60</v>
      </c>
      <c r="C20" s="164" t="s">
        <v>116</v>
      </c>
      <c r="D20" s="165"/>
      <c r="E20" s="166"/>
      <c r="F20" s="167" t="s">
        <v>116</v>
      </c>
      <c r="G20" s="167"/>
      <c r="H20" s="167"/>
      <c r="I20" s="168"/>
      <c r="J20" s="11"/>
      <c r="K20" s="11"/>
      <c r="M20" s="14"/>
      <c r="N20" s="2"/>
    </row>
    <row r="21" spans="2:14" ht="57.75" customHeight="1" x14ac:dyDescent="0.4">
      <c r="B21" s="35" t="s">
        <v>61</v>
      </c>
      <c r="C21" s="181" t="s">
        <v>117</v>
      </c>
      <c r="D21" s="182"/>
      <c r="E21" s="198"/>
      <c r="F21" s="130" t="s">
        <v>118</v>
      </c>
      <c r="G21" s="130"/>
      <c r="H21" s="130"/>
      <c r="I21" s="199"/>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c r="G23" s="195">
        <v>0.12</v>
      </c>
      <c r="H23" s="196"/>
      <c r="I23" s="197"/>
      <c r="J23" s="22"/>
      <c r="K23" s="22"/>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9"/>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62">
        <v>0</v>
      </c>
      <c r="D27" s="49">
        <v>0</v>
      </c>
      <c r="E27" s="91">
        <f>IF(OR(C27=0,C27=""),0,D27/C27)</f>
        <v>0</v>
      </c>
      <c r="F27" s="137">
        <f>SUM(C27:C38)</f>
        <v>0.12</v>
      </c>
      <c r="G27" s="137">
        <f>SUM(D27:D38)</f>
        <v>0.12</v>
      </c>
      <c r="H27" s="75">
        <f>+(D27/$G$23)</f>
        <v>0</v>
      </c>
      <c r="I27" s="137">
        <f>G27+I22</f>
        <v>0.12</v>
      </c>
      <c r="J27" s="23"/>
      <c r="K27" s="23"/>
      <c r="M27" s="20"/>
    </row>
    <row r="28" spans="2:14" ht="19.5" customHeight="1" x14ac:dyDescent="0.4">
      <c r="B28" s="43" t="s">
        <v>83</v>
      </c>
      <c r="C28" s="62">
        <v>0</v>
      </c>
      <c r="D28" s="49">
        <v>0</v>
      </c>
      <c r="E28" s="91">
        <f t="shared" ref="E28:E38" si="0">IF(OR(C28=0,C28=""),0,D28/C28)</f>
        <v>0</v>
      </c>
      <c r="F28" s="138"/>
      <c r="G28" s="138"/>
      <c r="H28" s="75">
        <f t="shared" ref="H28:H38" si="1">+IF(D28="","",((D28*100%)/$G$23)+H27)</f>
        <v>0</v>
      </c>
      <c r="I28" s="138"/>
      <c r="J28" s="23"/>
      <c r="K28" s="23"/>
      <c r="M28" s="20"/>
    </row>
    <row r="29" spans="2:14" ht="19.5" customHeight="1" x14ac:dyDescent="0.4">
      <c r="B29" s="43" t="s">
        <v>84</v>
      </c>
      <c r="C29" s="62">
        <v>0</v>
      </c>
      <c r="D29" s="49">
        <v>0</v>
      </c>
      <c r="E29" s="91">
        <f t="shared" si="0"/>
        <v>0</v>
      </c>
      <c r="F29" s="138"/>
      <c r="G29" s="138"/>
      <c r="H29" s="75">
        <f t="shared" si="1"/>
        <v>0</v>
      </c>
      <c r="I29" s="138"/>
      <c r="J29" s="23"/>
      <c r="K29" s="23"/>
      <c r="M29" s="20"/>
    </row>
    <row r="30" spans="2:14" ht="19.5" customHeight="1" x14ac:dyDescent="0.4">
      <c r="B30" s="43" t="s">
        <v>85</v>
      </c>
      <c r="C30" s="62">
        <v>0</v>
      </c>
      <c r="D30" s="49">
        <v>0</v>
      </c>
      <c r="E30" s="91">
        <f t="shared" si="0"/>
        <v>0</v>
      </c>
      <c r="F30" s="138"/>
      <c r="G30" s="138"/>
      <c r="H30" s="75">
        <f t="shared" si="1"/>
        <v>0</v>
      </c>
      <c r="I30" s="138"/>
      <c r="J30" s="23"/>
      <c r="K30" s="23"/>
    </row>
    <row r="31" spans="2:14" ht="19.5" customHeight="1" x14ac:dyDescent="0.4">
      <c r="B31" s="43" t="s">
        <v>86</v>
      </c>
      <c r="C31" s="62">
        <v>0</v>
      </c>
      <c r="D31" s="49">
        <v>0</v>
      </c>
      <c r="E31" s="91">
        <f t="shared" si="0"/>
        <v>0</v>
      </c>
      <c r="F31" s="138"/>
      <c r="G31" s="138"/>
      <c r="H31" s="75">
        <f t="shared" si="1"/>
        <v>0</v>
      </c>
      <c r="I31" s="138"/>
      <c r="J31" s="23"/>
      <c r="K31" s="23"/>
    </row>
    <row r="32" spans="2:14" ht="19.5" customHeight="1" x14ac:dyDescent="0.4">
      <c r="B32" s="43" t="s">
        <v>87</v>
      </c>
      <c r="C32" s="62">
        <v>0</v>
      </c>
      <c r="D32" s="49">
        <v>0</v>
      </c>
      <c r="E32" s="91">
        <f t="shared" si="0"/>
        <v>0</v>
      </c>
      <c r="F32" s="138"/>
      <c r="G32" s="138"/>
      <c r="H32" s="75">
        <f t="shared" si="1"/>
        <v>0</v>
      </c>
      <c r="I32" s="138"/>
      <c r="J32" s="23"/>
      <c r="K32" s="23"/>
    </row>
    <row r="33" spans="2:11" ht="19.5" customHeight="1" x14ac:dyDescent="0.4">
      <c r="B33" s="43" t="s">
        <v>88</v>
      </c>
      <c r="C33" s="95">
        <v>1.9199999999999998E-2</v>
      </c>
      <c r="D33" s="95">
        <v>1.9199999999999998E-2</v>
      </c>
      <c r="E33" s="91">
        <f t="shared" si="0"/>
        <v>1</v>
      </c>
      <c r="F33" s="138"/>
      <c r="G33" s="138"/>
      <c r="H33" s="75">
        <f t="shared" si="1"/>
        <v>0.16</v>
      </c>
      <c r="I33" s="138"/>
      <c r="J33" s="23"/>
      <c r="K33" s="23"/>
    </row>
    <row r="34" spans="2:11" ht="19.5" customHeight="1" x14ac:dyDescent="0.4">
      <c r="B34" s="43" t="s">
        <v>89</v>
      </c>
      <c r="C34" s="95">
        <v>2.0400000000000001E-2</v>
      </c>
      <c r="D34" s="95">
        <v>2.0400000000000001E-2</v>
      </c>
      <c r="E34" s="91">
        <f t="shared" si="0"/>
        <v>1</v>
      </c>
      <c r="F34" s="138"/>
      <c r="G34" s="138"/>
      <c r="H34" s="75">
        <f t="shared" si="1"/>
        <v>0.33</v>
      </c>
      <c r="I34" s="138"/>
      <c r="J34" s="23"/>
      <c r="K34" s="23"/>
    </row>
    <row r="35" spans="2:11" ht="19.5" customHeight="1" x14ac:dyDescent="0.4">
      <c r="B35" s="43" t="s">
        <v>90</v>
      </c>
      <c r="C35" s="95">
        <v>2.0400000000000001E-2</v>
      </c>
      <c r="D35" s="95">
        <v>2.0400000000000001E-2</v>
      </c>
      <c r="E35" s="91">
        <f t="shared" si="0"/>
        <v>1</v>
      </c>
      <c r="F35" s="138"/>
      <c r="G35" s="138"/>
      <c r="H35" s="75">
        <f t="shared" si="1"/>
        <v>0.5</v>
      </c>
      <c r="I35" s="138"/>
      <c r="J35" s="23"/>
      <c r="K35" s="23"/>
    </row>
    <row r="36" spans="2:11" ht="19.5" customHeight="1" x14ac:dyDescent="0.4">
      <c r="B36" s="43" t="s">
        <v>91</v>
      </c>
      <c r="C36" s="95">
        <v>2.0400000000000001E-2</v>
      </c>
      <c r="D36" s="95">
        <v>2.0400000000000001E-2</v>
      </c>
      <c r="E36" s="91">
        <f t="shared" si="0"/>
        <v>1</v>
      </c>
      <c r="F36" s="138"/>
      <c r="G36" s="138"/>
      <c r="H36" s="75">
        <f t="shared" si="1"/>
        <v>0.67</v>
      </c>
      <c r="I36" s="138"/>
      <c r="J36" s="23"/>
      <c r="K36" s="23"/>
    </row>
    <row r="37" spans="2:11" ht="19.5" customHeight="1" x14ac:dyDescent="0.4">
      <c r="B37" s="43" t="s">
        <v>92</v>
      </c>
      <c r="C37" s="95">
        <v>2.0400000000000001E-2</v>
      </c>
      <c r="D37" s="95">
        <v>2.0400000000000001E-2</v>
      </c>
      <c r="E37" s="91">
        <f t="shared" si="0"/>
        <v>1</v>
      </c>
      <c r="F37" s="138"/>
      <c r="G37" s="138"/>
      <c r="H37" s="75">
        <f t="shared" si="1"/>
        <v>0.84000000000000008</v>
      </c>
      <c r="I37" s="138"/>
      <c r="J37" s="23"/>
      <c r="K37" s="23"/>
    </row>
    <row r="38" spans="2:11" ht="19.5" customHeight="1" x14ac:dyDescent="0.4">
      <c r="B38" s="43" t="s">
        <v>93</v>
      </c>
      <c r="C38" s="95">
        <v>1.9199999999999998E-2</v>
      </c>
      <c r="D38" s="95">
        <v>1.9199999999999998E-2</v>
      </c>
      <c r="E38" s="91">
        <f t="shared" si="0"/>
        <v>1</v>
      </c>
      <c r="F38" s="139"/>
      <c r="G38" s="139"/>
      <c r="H38" s="75">
        <f t="shared" si="1"/>
        <v>1</v>
      </c>
      <c r="I38" s="139"/>
      <c r="J38" s="23"/>
      <c r="K38" s="23"/>
    </row>
    <row r="39" spans="2:11" ht="169.5" customHeight="1" x14ac:dyDescent="0.4">
      <c r="B39" s="44" t="s">
        <v>94</v>
      </c>
      <c r="C39" s="200" t="s">
        <v>166</v>
      </c>
      <c r="D39" s="201"/>
      <c r="E39" s="201"/>
      <c r="F39" s="201"/>
      <c r="G39" s="201"/>
      <c r="H39" s="201"/>
      <c r="I39" s="202"/>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157.5" customHeight="1" x14ac:dyDescent="0.4">
      <c r="B45" s="34" t="s">
        <v>96</v>
      </c>
      <c r="C45" s="243" t="s">
        <v>167</v>
      </c>
      <c r="D45" s="207"/>
      <c r="E45" s="207"/>
      <c r="F45" s="207"/>
      <c r="G45" s="207"/>
      <c r="H45" s="207"/>
      <c r="I45" s="208"/>
      <c r="J45" s="25"/>
      <c r="K45" s="25"/>
    </row>
    <row r="46" spans="2:11" ht="69.75" customHeight="1" x14ac:dyDescent="0.4">
      <c r="B46" s="34" t="s">
        <v>98</v>
      </c>
      <c r="C46" s="206" t="s">
        <v>121</v>
      </c>
      <c r="D46" s="207"/>
      <c r="E46" s="207"/>
      <c r="F46" s="207"/>
      <c r="G46" s="207"/>
      <c r="H46" s="207"/>
      <c r="I46" s="208"/>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242" t="s">
        <v>168</v>
      </c>
      <c r="D48" s="242" t="s">
        <v>169</v>
      </c>
      <c r="E48" s="242" t="s">
        <v>169</v>
      </c>
      <c r="F48" s="242" t="s">
        <v>169</v>
      </c>
      <c r="G48" s="242" t="s">
        <v>169</v>
      </c>
      <c r="H48" s="242" t="s">
        <v>169</v>
      </c>
      <c r="I48" s="242" t="s">
        <v>169</v>
      </c>
      <c r="J48" s="26"/>
      <c r="K48" s="26"/>
    </row>
    <row r="49" spans="2:11" ht="28.5" customHeight="1" x14ac:dyDescent="0.4">
      <c r="B49" s="37" t="s">
        <v>103</v>
      </c>
      <c r="C49" s="242" t="s">
        <v>168</v>
      </c>
      <c r="D49" s="242" t="s">
        <v>169</v>
      </c>
      <c r="E49" s="242" t="s">
        <v>169</v>
      </c>
      <c r="F49" s="242" t="s">
        <v>169</v>
      </c>
      <c r="G49" s="242" t="s">
        <v>169</v>
      </c>
      <c r="H49" s="242" t="s">
        <v>169</v>
      </c>
      <c r="I49" s="242" t="s">
        <v>169</v>
      </c>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5">
    <dataValidation type="list" showDropDown="1" showInputMessage="1" showErrorMessage="1" sqref="K12" xr:uid="{00000000-0002-0000-0600-000000000000}">
      <formula1>O17:O19</formula1>
    </dataValidation>
    <dataValidation type="list" allowBlank="1" showInputMessage="1" showErrorMessage="1" sqref="C9:F9" xr:uid="{00000000-0002-0000-0600-000001000000}">
      <formula1>$M$6:$M$9</formula1>
    </dataValidation>
    <dataValidation type="list" allowBlank="1" showInputMessage="1" showErrorMessage="1" sqref="J10:K10" xr:uid="{00000000-0002-0000-0600-000002000000}">
      <formula1>$M$21:$M$28</formula1>
    </dataValidation>
    <dataValidation type="list" allowBlank="1" showInputMessage="1" showErrorMessage="1" sqref="H13:I13" xr:uid="{00000000-0002-0000-0600-000003000000}">
      <formula1>$N$5:$N$8</formula1>
    </dataValidation>
    <dataValidation type="list" allowBlank="1" showInputMessage="1" showErrorMessage="1" sqref="C7 I7" xr:uid="{00000000-0002-0000-0600-000004000000}">
      <formula1>$N$11:$N$12</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X56"/>
  <sheetViews>
    <sheetView topLeftCell="A22" zoomScaleNormal="100" workbookViewId="0">
      <selection activeCell="H38" sqref="H38"/>
    </sheetView>
  </sheetViews>
  <sheetFormatPr baseColWidth="10" defaultColWidth="11.41015625" defaultRowHeight="12.7" x14ac:dyDescent="0.4"/>
  <cols>
    <col min="1" max="1" width="1" style="3" customWidth="1"/>
    <col min="2" max="2" width="25.41015625" style="4" customWidth="1"/>
    <col min="3" max="3" width="14.41015625" style="3" customWidth="1"/>
    <col min="4" max="4" width="20.1171875" style="3" customWidth="1"/>
    <col min="5" max="5" width="16.41015625" style="3" customWidth="1"/>
    <col min="6" max="6" width="25" style="3" customWidth="1"/>
    <col min="7" max="7" width="22" style="5" customWidth="1"/>
    <col min="8" max="8" width="20.41015625" style="3" customWidth="1"/>
    <col min="9" max="11" width="22.41015625" style="3" customWidth="1"/>
    <col min="12" max="12" width="11.41015625" style="1"/>
    <col min="13" max="14" width="0" style="1" hidden="1" customWidth="1"/>
    <col min="15" max="24" width="11.41015625" style="1"/>
    <col min="25" max="16384" width="11.41015625" style="3"/>
  </cols>
  <sheetData>
    <row r="1" spans="2:14" ht="37.5" customHeight="1" x14ac:dyDescent="0.4">
      <c r="B1" s="99"/>
      <c r="C1" s="100" t="s">
        <v>0</v>
      </c>
      <c r="D1" s="100"/>
      <c r="E1" s="100"/>
      <c r="F1" s="100"/>
      <c r="G1" s="100"/>
      <c r="H1" s="100"/>
      <c r="I1" s="101"/>
      <c r="J1" s="6"/>
      <c r="K1" s="6"/>
      <c r="M1" s="7" t="s">
        <v>1</v>
      </c>
    </row>
    <row r="2" spans="2:14" ht="37.5" customHeight="1" x14ac:dyDescent="0.4">
      <c r="B2" s="99"/>
      <c r="C2" s="100" t="s">
        <v>2</v>
      </c>
      <c r="D2" s="100"/>
      <c r="E2" s="100"/>
      <c r="F2" s="100"/>
      <c r="G2" s="100"/>
      <c r="H2" s="100"/>
      <c r="I2" s="101"/>
      <c r="J2" s="6"/>
      <c r="K2" s="6"/>
      <c r="M2" s="7" t="s">
        <v>3</v>
      </c>
    </row>
    <row r="3" spans="2:14" ht="37.5" customHeight="1" x14ac:dyDescent="0.4">
      <c r="B3" s="99"/>
      <c r="C3" s="100" t="s">
        <v>4</v>
      </c>
      <c r="D3" s="100"/>
      <c r="E3" s="100"/>
      <c r="F3" s="100" t="s">
        <v>5</v>
      </c>
      <c r="G3" s="100"/>
      <c r="H3" s="100"/>
      <c r="I3" s="101"/>
      <c r="J3" s="6"/>
      <c r="K3" s="6"/>
      <c r="M3" s="7" t="s">
        <v>6</v>
      </c>
    </row>
    <row r="4" spans="2:14" ht="23.25" customHeight="1" x14ac:dyDescent="0.4">
      <c r="B4" s="102"/>
      <c r="C4" s="102"/>
      <c r="D4" s="102"/>
      <c r="E4" s="102"/>
      <c r="F4" s="102"/>
      <c r="G4" s="102"/>
      <c r="H4" s="102"/>
      <c r="I4" s="102"/>
      <c r="J4" s="8"/>
      <c r="K4" s="8"/>
    </row>
    <row r="5" spans="2:14" ht="24" customHeight="1" x14ac:dyDescent="0.4">
      <c r="B5" s="103" t="s">
        <v>7</v>
      </c>
      <c r="C5" s="103"/>
      <c r="D5" s="103"/>
      <c r="E5" s="103"/>
      <c r="F5" s="103"/>
      <c r="G5" s="103"/>
      <c r="H5" s="103"/>
      <c r="I5" s="103"/>
      <c r="J5" s="9"/>
      <c r="K5" s="9"/>
      <c r="N5" s="2" t="s">
        <v>8</v>
      </c>
    </row>
    <row r="6" spans="2:14" ht="30.75" customHeight="1" x14ac:dyDescent="0.4">
      <c r="B6" s="34" t="s">
        <v>9</v>
      </c>
      <c r="C6" s="47">
        <v>9</v>
      </c>
      <c r="D6" s="104" t="s">
        <v>10</v>
      </c>
      <c r="E6" s="104"/>
      <c r="F6" s="105" t="s">
        <v>170</v>
      </c>
      <c r="G6" s="105"/>
      <c r="H6" s="105"/>
      <c r="I6" s="105"/>
      <c r="J6" s="10"/>
      <c r="K6" s="10"/>
      <c r="M6" s="7" t="s">
        <v>12</v>
      </c>
      <c r="N6" s="2" t="s">
        <v>13</v>
      </c>
    </row>
    <row r="7" spans="2:14" ht="30.75" customHeight="1" x14ac:dyDescent="0.4">
      <c r="B7" s="34" t="s">
        <v>14</v>
      </c>
      <c r="C7" s="47"/>
      <c r="D7" s="104" t="s">
        <v>15</v>
      </c>
      <c r="E7" s="104"/>
      <c r="F7" s="106" t="s">
        <v>16</v>
      </c>
      <c r="G7" s="106"/>
      <c r="H7" s="56" t="s">
        <v>17</v>
      </c>
      <c r="I7" s="57" t="s">
        <v>18</v>
      </c>
      <c r="J7" s="11"/>
      <c r="K7" s="11"/>
      <c r="M7" s="7" t="s">
        <v>19</v>
      </c>
      <c r="N7" s="2" t="s">
        <v>20</v>
      </c>
    </row>
    <row r="8" spans="2:14" ht="30.75" customHeight="1" x14ac:dyDescent="0.4">
      <c r="B8" s="34" t="s">
        <v>21</v>
      </c>
      <c r="C8" s="105" t="s">
        <v>22</v>
      </c>
      <c r="D8" s="105"/>
      <c r="E8" s="105"/>
      <c r="F8" s="105"/>
      <c r="G8" s="55" t="s">
        <v>23</v>
      </c>
      <c r="H8" s="185">
        <v>7951</v>
      </c>
      <c r="I8" s="185"/>
      <c r="J8" s="12"/>
      <c r="K8" s="12"/>
      <c r="M8" s="7" t="s">
        <v>24</v>
      </c>
      <c r="N8" s="2" t="s">
        <v>25</v>
      </c>
    </row>
    <row r="9" spans="2:14" ht="30.75" customHeight="1" x14ac:dyDescent="0.4">
      <c r="B9" s="34" t="s">
        <v>3</v>
      </c>
      <c r="C9" s="110" t="s">
        <v>12</v>
      </c>
      <c r="D9" s="110"/>
      <c r="E9" s="110"/>
      <c r="F9" s="110"/>
      <c r="G9" s="37" t="s">
        <v>26</v>
      </c>
      <c r="H9" s="180" t="s">
        <v>107</v>
      </c>
      <c r="I9" s="180"/>
      <c r="J9" s="13"/>
      <c r="K9" s="13"/>
      <c r="M9" s="14" t="s">
        <v>28</v>
      </c>
    </row>
    <row r="10" spans="2:14" ht="30.75" customHeight="1" x14ac:dyDescent="0.4">
      <c r="B10" s="34" t="s">
        <v>29</v>
      </c>
      <c r="C10" s="105" t="s">
        <v>30</v>
      </c>
      <c r="D10" s="105"/>
      <c r="E10" s="105"/>
      <c r="F10" s="105"/>
      <c r="G10" s="105"/>
      <c r="H10" s="105"/>
      <c r="I10" s="105"/>
      <c r="J10" s="15"/>
      <c r="K10" s="15"/>
      <c r="M10" s="14"/>
    </row>
    <row r="11" spans="2:14" ht="30.75" customHeight="1" x14ac:dyDescent="0.4">
      <c r="B11" s="34" t="s">
        <v>31</v>
      </c>
      <c r="C11" s="106" t="s">
        <v>171</v>
      </c>
      <c r="D11" s="106"/>
      <c r="E11" s="106"/>
      <c r="F11" s="106"/>
      <c r="G11" s="106"/>
      <c r="H11" s="106"/>
      <c r="I11" s="106"/>
      <c r="J11" s="11"/>
      <c r="K11" s="11"/>
      <c r="M11" s="14"/>
      <c r="N11" s="2" t="s">
        <v>33</v>
      </c>
    </row>
    <row r="12" spans="2:14" ht="30.75" customHeight="1" x14ac:dyDescent="0.4">
      <c r="B12" s="34" t="s">
        <v>34</v>
      </c>
      <c r="C12" s="181" t="s">
        <v>172</v>
      </c>
      <c r="D12" s="182"/>
      <c r="E12" s="182"/>
      <c r="F12" s="183"/>
      <c r="G12" s="37" t="s">
        <v>36</v>
      </c>
      <c r="H12" s="109" t="s">
        <v>53</v>
      </c>
      <c r="I12" s="109"/>
      <c r="J12" s="11"/>
      <c r="K12" s="11"/>
      <c r="M12" s="14" t="s">
        <v>38</v>
      </c>
      <c r="N12" s="2" t="s">
        <v>18</v>
      </c>
    </row>
    <row r="13" spans="2:14" ht="30.75" customHeight="1" x14ac:dyDescent="0.4">
      <c r="B13" s="34" t="s">
        <v>39</v>
      </c>
      <c r="C13" s="164" t="s">
        <v>40</v>
      </c>
      <c r="D13" s="165"/>
      <c r="E13" s="165"/>
      <c r="F13" s="191"/>
      <c r="G13" s="37" t="s">
        <v>41</v>
      </c>
      <c r="H13" s="106" t="s">
        <v>8</v>
      </c>
      <c r="I13" s="106"/>
      <c r="J13" s="11"/>
      <c r="K13" s="11"/>
      <c r="M13" s="14" t="s">
        <v>42</v>
      </c>
    </row>
    <row r="14" spans="2:14" ht="64.5" customHeight="1" x14ac:dyDescent="0.4">
      <c r="B14" s="34" t="s">
        <v>43</v>
      </c>
      <c r="C14" s="192" t="s">
        <v>173</v>
      </c>
      <c r="D14" s="193"/>
      <c r="E14" s="193"/>
      <c r="F14" s="193"/>
      <c r="G14" s="193"/>
      <c r="H14" s="193"/>
      <c r="I14" s="194"/>
      <c r="J14" s="15"/>
      <c r="K14" s="15"/>
      <c r="M14" s="14" t="s">
        <v>45</v>
      </c>
      <c r="N14" s="2"/>
    </row>
    <row r="15" spans="2:14" ht="30.75" customHeight="1" x14ac:dyDescent="0.4">
      <c r="B15" s="34" t="s">
        <v>46</v>
      </c>
      <c r="C15" s="189" t="s">
        <v>111</v>
      </c>
      <c r="D15" s="190"/>
      <c r="E15" s="190"/>
      <c r="F15" s="190"/>
      <c r="G15" s="190"/>
      <c r="H15" s="190"/>
      <c r="I15" s="190"/>
      <c r="J15" s="16"/>
      <c r="K15" s="16"/>
      <c r="M15" s="14" t="s">
        <v>48</v>
      </c>
      <c r="N15" s="2"/>
    </row>
    <row r="16" spans="2:14" ht="20.25" customHeight="1" x14ac:dyDescent="0.4">
      <c r="B16" s="34" t="s">
        <v>49</v>
      </c>
      <c r="C16" s="192" t="s">
        <v>112</v>
      </c>
      <c r="D16" s="193"/>
      <c r="E16" s="193"/>
      <c r="F16" s="193"/>
      <c r="G16" s="193"/>
      <c r="H16" s="193"/>
      <c r="I16" s="194"/>
      <c r="J16" s="17"/>
      <c r="K16" s="17"/>
      <c r="M16" s="14"/>
      <c r="N16" s="2"/>
    </row>
    <row r="17" spans="2:14" ht="30.75" customHeight="1" x14ac:dyDescent="0.4">
      <c r="B17" s="34" t="s">
        <v>51</v>
      </c>
      <c r="C17" s="164" t="s">
        <v>113</v>
      </c>
      <c r="D17" s="165"/>
      <c r="E17" s="165"/>
      <c r="F17" s="165"/>
      <c r="G17" s="165"/>
      <c r="H17" s="165"/>
      <c r="I17" s="191"/>
      <c r="J17" s="18"/>
      <c r="K17" s="18"/>
      <c r="M17" s="14" t="s">
        <v>53</v>
      </c>
      <c r="N17" s="2"/>
    </row>
    <row r="18" spans="2:14" ht="18" customHeight="1" x14ac:dyDescent="0.4">
      <c r="B18" s="118" t="s">
        <v>54</v>
      </c>
      <c r="C18" s="119" t="s">
        <v>55</v>
      </c>
      <c r="D18" s="119"/>
      <c r="E18" s="119"/>
      <c r="F18" s="120" t="s">
        <v>56</v>
      </c>
      <c r="G18" s="120"/>
      <c r="H18" s="120"/>
      <c r="I18" s="120"/>
      <c r="J18" s="19"/>
      <c r="K18" s="19"/>
      <c r="M18" s="14" t="s">
        <v>57</v>
      </c>
      <c r="N18" s="2"/>
    </row>
    <row r="19" spans="2:14" ht="39.75" customHeight="1" x14ac:dyDescent="0.4">
      <c r="B19" s="118"/>
      <c r="C19" s="129" t="s">
        <v>114</v>
      </c>
      <c r="D19" s="130"/>
      <c r="E19" s="131"/>
      <c r="F19" s="130" t="s">
        <v>127</v>
      </c>
      <c r="G19" s="130"/>
      <c r="H19" s="130"/>
      <c r="I19" s="131"/>
      <c r="J19" s="17"/>
      <c r="K19" s="17"/>
      <c r="M19" s="14" t="s">
        <v>37</v>
      </c>
      <c r="N19" s="2"/>
    </row>
    <row r="20" spans="2:14" ht="39.75" customHeight="1" x14ac:dyDescent="0.4">
      <c r="B20" s="35" t="s">
        <v>60</v>
      </c>
      <c r="C20" s="164" t="s">
        <v>116</v>
      </c>
      <c r="D20" s="165"/>
      <c r="E20" s="166"/>
      <c r="F20" s="167" t="s">
        <v>116</v>
      </c>
      <c r="G20" s="167"/>
      <c r="H20" s="167"/>
      <c r="I20" s="168"/>
      <c r="J20" s="11"/>
      <c r="K20" s="11"/>
      <c r="M20" s="14"/>
      <c r="N20" s="2"/>
    </row>
    <row r="21" spans="2:14" ht="57.75" customHeight="1" x14ac:dyDescent="0.4">
      <c r="B21" s="35" t="s">
        <v>61</v>
      </c>
      <c r="C21" s="181" t="s">
        <v>117</v>
      </c>
      <c r="D21" s="182"/>
      <c r="E21" s="198"/>
      <c r="F21" s="130" t="s">
        <v>118</v>
      </c>
      <c r="G21" s="130"/>
      <c r="H21" s="130"/>
      <c r="I21" s="199"/>
      <c r="J21" s="16"/>
      <c r="K21" s="16"/>
      <c r="M21" s="20"/>
      <c r="N21" s="2"/>
    </row>
    <row r="22" spans="2:14" ht="23.25" customHeight="1" x14ac:dyDescent="0.4">
      <c r="B22" s="35" t="s">
        <v>64</v>
      </c>
      <c r="C22" s="129" t="s">
        <v>65</v>
      </c>
      <c r="D22" s="130"/>
      <c r="E22" s="173"/>
      <c r="F22" s="37" t="s">
        <v>66</v>
      </c>
      <c r="G22" s="50"/>
      <c r="H22" s="37" t="s">
        <v>67</v>
      </c>
      <c r="I22" s="58">
        <v>0</v>
      </c>
      <c r="J22" s="21"/>
      <c r="K22" s="21"/>
      <c r="M22" s="20"/>
    </row>
    <row r="23" spans="2:14" ht="27" customHeight="1" x14ac:dyDescent="0.4">
      <c r="B23" s="35" t="s">
        <v>68</v>
      </c>
      <c r="C23" s="129" t="s">
        <v>69</v>
      </c>
      <c r="D23" s="130"/>
      <c r="E23" s="173"/>
      <c r="F23" s="37"/>
      <c r="G23" s="244">
        <v>12</v>
      </c>
      <c r="H23" s="245"/>
      <c r="I23" s="246"/>
      <c r="J23" s="22"/>
      <c r="K23" s="22"/>
      <c r="M23" s="20"/>
    </row>
    <row r="24" spans="2:14" ht="30.75" customHeight="1" x14ac:dyDescent="0.4">
      <c r="B24" s="36" t="s">
        <v>71</v>
      </c>
      <c r="C24" s="158" t="s">
        <v>48</v>
      </c>
      <c r="D24" s="159"/>
      <c r="E24" s="160"/>
      <c r="F24" s="38" t="s">
        <v>72</v>
      </c>
      <c r="G24" s="129"/>
      <c r="H24" s="130"/>
      <c r="I24" s="173"/>
      <c r="J24" s="19"/>
      <c r="K24" s="19"/>
      <c r="M24" s="20"/>
    </row>
    <row r="25" spans="2:14" ht="22.5" customHeight="1" x14ac:dyDescent="0.4">
      <c r="B25" s="132" t="s">
        <v>73</v>
      </c>
      <c r="C25" s="121"/>
      <c r="D25" s="121"/>
      <c r="E25" s="121"/>
      <c r="F25" s="121"/>
      <c r="G25" s="121"/>
      <c r="H25" s="121"/>
      <c r="I25" s="133"/>
      <c r="J25" s="9"/>
      <c r="K25" s="9"/>
      <c r="M25" s="20"/>
    </row>
    <row r="26" spans="2:14" ht="43.5" customHeight="1" x14ac:dyDescent="0.4">
      <c r="B26" s="39" t="s">
        <v>74</v>
      </c>
      <c r="C26" s="40" t="s">
        <v>75</v>
      </c>
      <c r="D26" s="40" t="s">
        <v>76</v>
      </c>
      <c r="E26" s="41" t="s">
        <v>77</v>
      </c>
      <c r="F26" s="40" t="s">
        <v>78</v>
      </c>
      <c r="G26" s="40" t="s">
        <v>79</v>
      </c>
      <c r="H26" s="41" t="s">
        <v>80</v>
      </c>
      <c r="I26" s="42" t="s">
        <v>81</v>
      </c>
      <c r="J26" s="17"/>
      <c r="K26" s="17"/>
      <c r="M26" s="20"/>
    </row>
    <row r="27" spans="2:14" ht="19.5" customHeight="1" x14ac:dyDescent="0.4">
      <c r="B27" s="43" t="s">
        <v>82</v>
      </c>
      <c r="C27" s="62">
        <v>0</v>
      </c>
      <c r="D27" s="49">
        <v>0</v>
      </c>
      <c r="E27" s="91">
        <f>IF(OR(C27=0,C27=""),0,D27/C27)</f>
        <v>0</v>
      </c>
      <c r="F27" s="247">
        <f>SUM(C27:C38)</f>
        <v>12</v>
      </c>
      <c r="G27" s="247">
        <f>SUM(D27:D38)</f>
        <v>7.2</v>
      </c>
      <c r="H27" s="75">
        <f>+(D27/$G$23)</f>
        <v>0</v>
      </c>
      <c r="I27" s="247">
        <f>G27+I22</f>
        <v>7.2</v>
      </c>
      <c r="J27" s="23"/>
      <c r="K27" s="23"/>
      <c r="M27" s="20"/>
    </row>
    <row r="28" spans="2:14" ht="19.5" customHeight="1" x14ac:dyDescent="0.4">
      <c r="B28" s="43" t="s">
        <v>83</v>
      </c>
      <c r="C28" s="62">
        <v>0</v>
      </c>
      <c r="D28" s="49">
        <v>0</v>
      </c>
      <c r="E28" s="91">
        <f t="shared" ref="E28:E38" si="0">IF(OR(C28=0,C28=""),0,D28/C28)</f>
        <v>0</v>
      </c>
      <c r="F28" s="248"/>
      <c r="G28" s="248"/>
      <c r="H28" s="75">
        <f t="shared" ref="H28:H38" si="1">+IF(D28="","",((D28*100%)/$G$23)+H27)</f>
        <v>0</v>
      </c>
      <c r="I28" s="248"/>
      <c r="J28" s="23"/>
      <c r="K28" s="23"/>
      <c r="M28" s="20"/>
    </row>
    <row r="29" spans="2:14" ht="19.5" customHeight="1" x14ac:dyDescent="0.4">
      <c r="B29" s="43" t="s">
        <v>84</v>
      </c>
      <c r="C29" s="62">
        <v>0</v>
      </c>
      <c r="D29" s="49">
        <v>0</v>
      </c>
      <c r="E29" s="91">
        <f t="shared" si="0"/>
        <v>0</v>
      </c>
      <c r="F29" s="248"/>
      <c r="G29" s="248"/>
      <c r="H29" s="75">
        <f t="shared" si="1"/>
        <v>0</v>
      </c>
      <c r="I29" s="248"/>
      <c r="J29" s="23"/>
      <c r="K29" s="23"/>
      <c r="M29" s="20"/>
    </row>
    <row r="30" spans="2:14" ht="19.5" customHeight="1" x14ac:dyDescent="0.4">
      <c r="B30" s="43" t="s">
        <v>85</v>
      </c>
      <c r="C30" s="62">
        <v>0</v>
      </c>
      <c r="D30" s="49">
        <v>0</v>
      </c>
      <c r="E30" s="91">
        <f t="shared" si="0"/>
        <v>0</v>
      </c>
      <c r="F30" s="248"/>
      <c r="G30" s="248"/>
      <c r="H30" s="75">
        <f t="shared" si="1"/>
        <v>0</v>
      </c>
      <c r="I30" s="248"/>
      <c r="J30" s="23"/>
      <c r="K30" s="23"/>
    </row>
    <row r="31" spans="2:14" ht="19.5" customHeight="1" x14ac:dyDescent="0.4">
      <c r="B31" s="43" t="s">
        <v>86</v>
      </c>
      <c r="C31" s="62">
        <v>0</v>
      </c>
      <c r="D31" s="49">
        <v>0</v>
      </c>
      <c r="E31" s="91">
        <f t="shared" si="0"/>
        <v>0</v>
      </c>
      <c r="F31" s="248"/>
      <c r="G31" s="248"/>
      <c r="H31" s="75">
        <f t="shared" si="1"/>
        <v>0</v>
      </c>
      <c r="I31" s="248"/>
      <c r="J31" s="23"/>
      <c r="K31" s="23"/>
    </row>
    <row r="32" spans="2:14" ht="19.5" customHeight="1" x14ac:dyDescent="0.4">
      <c r="B32" s="43" t="s">
        <v>87</v>
      </c>
      <c r="C32" s="62">
        <v>0</v>
      </c>
      <c r="D32" s="49">
        <v>0</v>
      </c>
      <c r="E32" s="91">
        <f t="shared" si="0"/>
        <v>0</v>
      </c>
      <c r="F32" s="248"/>
      <c r="G32" s="248"/>
      <c r="H32" s="75">
        <f t="shared" si="1"/>
        <v>0</v>
      </c>
      <c r="I32" s="248"/>
      <c r="J32" s="23"/>
      <c r="K32" s="23"/>
    </row>
    <row r="33" spans="2:11" ht="19.5" customHeight="1" x14ac:dyDescent="0.4">
      <c r="B33" s="43" t="s">
        <v>88</v>
      </c>
      <c r="C33" s="62">
        <v>0</v>
      </c>
      <c r="D33" s="62">
        <v>0</v>
      </c>
      <c r="E33" s="91">
        <f t="shared" si="0"/>
        <v>0</v>
      </c>
      <c r="F33" s="248"/>
      <c r="G33" s="248"/>
      <c r="H33" s="75">
        <f t="shared" si="1"/>
        <v>0</v>
      </c>
      <c r="I33" s="248"/>
      <c r="J33" s="23"/>
      <c r="K33" s="23"/>
    </row>
    <row r="34" spans="2:11" ht="19.5" customHeight="1" x14ac:dyDescent="0.4">
      <c r="B34" s="43" t="s">
        <v>89</v>
      </c>
      <c r="C34" s="62">
        <v>0</v>
      </c>
      <c r="D34" s="62">
        <v>0</v>
      </c>
      <c r="E34" s="91">
        <f t="shared" si="0"/>
        <v>0</v>
      </c>
      <c r="F34" s="248"/>
      <c r="G34" s="248"/>
      <c r="H34" s="75">
        <f t="shared" si="1"/>
        <v>0</v>
      </c>
      <c r="I34" s="248"/>
      <c r="J34" s="23"/>
      <c r="K34" s="23"/>
    </row>
    <row r="35" spans="2:11" ht="19.5" customHeight="1" x14ac:dyDescent="0.4">
      <c r="B35" s="43" t="s">
        <v>90</v>
      </c>
      <c r="C35" s="62">
        <v>0</v>
      </c>
      <c r="D35" s="62">
        <v>0</v>
      </c>
      <c r="E35" s="91">
        <f t="shared" si="0"/>
        <v>0</v>
      </c>
      <c r="F35" s="248"/>
      <c r="G35" s="248"/>
      <c r="H35" s="75">
        <f t="shared" si="1"/>
        <v>0</v>
      </c>
      <c r="I35" s="248"/>
      <c r="J35" s="23"/>
      <c r="K35" s="23"/>
    </row>
    <row r="36" spans="2:11" ht="19.5" customHeight="1" x14ac:dyDescent="0.4">
      <c r="B36" s="43" t="s">
        <v>91</v>
      </c>
      <c r="C36" s="62">
        <v>3.6</v>
      </c>
      <c r="D36" s="62">
        <v>3.6</v>
      </c>
      <c r="E36" s="91">
        <f t="shared" si="0"/>
        <v>1</v>
      </c>
      <c r="F36" s="248"/>
      <c r="G36" s="248"/>
      <c r="H36" s="75">
        <f t="shared" si="1"/>
        <v>0.3</v>
      </c>
      <c r="I36" s="248"/>
      <c r="J36" s="23"/>
      <c r="K36" s="23"/>
    </row>
    <row r="37" spans="2:11" ht="19.5" customHeight="1" x14ac:dyDescent="0.4">
      <c r="B37" s="43" t="s">
        <v>92</v>
      </c>
      <c r="C37" s="62">
        <v>3.6</v>
      </c>
      <c r="D37" s="62">
        <v>1.8</v>
      </c>
      <c r="E37" s="91">
        <f t="shared" si="0"/>
        <v>0.5</v>
      </c>
      <c r="F37" s="248"/>
      <c r="G37" s="248"/>
      <c r="H37" s="75">
        <f t="shared" si="1"/>
        <v>0.44999999999999996</v>
      </c>
      <c r="I37" s="248"/>
      <c r="J37" s="23"/>
      <c r="K37" s="23"/>
    </row>
    <row r="38" spans="2:11" ht="19.5" customHeight="1" x14ac:dyDescent="0.4">
      <c r="B38" s="43" t="s">
        <v>93</v>
      </c>
      <c r="C38" s="62">
        <v>4.8</v>
      </c>
      <c r="D38" s="62">
        <v>1.8</v>
      </c>
      <c r="E38" s="91">
        <f t="shared" si="0"/>
        <v>0.375</v>
      </c>
      <c r="F38" s="249"/>
      <c r="G38" s="249"/>
      <c r="H38" s="75">
        <f t="shared" si="1"/>
        <v>0.6</v>
      </c>
      <c r="I38" s="249"/>
      <c r="J38" s="23"/>
      <c r="K38" s="23"/>
    </row>
    <row r="39" spans="2:11" ht="118.35" customHeight="1" x14ac:dyDescent="0.4">
      <c r="B39" s="44" t="s">
        <v>94</v>
      </c>
      <c r="C39" s="200" t="s">
        <v>174</v>
      </c>
      <c r="D39" s="201"/>
      <c r="E39" s="201"/>
      <c r="F39" s="201"/>
      <c r="G39" s="201"/>
      <c r="H39" s="201"/>
      <c r="I39" s="202"/>
      <c r="J39" s="24"/>
      <c r="K39" s="24"/>
    </row>
    <row r="40" spans="2:11" ht="34.5" customHeight="1" x14ac:dyDescent="0.4">
      <c r="B40" s="143"/>
      <c r="C40" s="144"/>
      <c r="D40" s="144"/>
      <c r="E40" s="144"/>
      <c r="F40" s="144"/>
      <c r="G40" s="144"/>
      <c r="H40" s="144"/>
      <c r="I40" s="145"/>
      <c r="J40" s="9"/>
      <c r="K40" s="9"/>
    </row>
    <row r="41" spans="2:11" ht="34.5" customHeight="1" x14ac:dyDescent="0.4">
      <c r="B41" s="146"/>
      <c r="C41" s="147"/>
      <c r="D41" s="147"/>
      <c r="E41" s="147"/>
      <c r="F41" s="147"/>
      <c r="G41" s="147"/>
      <c r="H41" s="147"/>
      <c r="I41" s="148"/>
      <c r="J41" s="24"/>
      <c r="K41" s="24"/>
    </row>
    <row r="42" spans="2:11" ht="34.5" customHeight="1" x14ac:dyDescent="0.4">
      <c r="B42" s="146"/>
      <c r="C42" s="147"/>
      <c r="D42" s="147"/>
      <c r="E42" s="147"/>
      <c r="F42" s="147"/>
      <c r="G42" s="147"/>
      <c r="H42" s="147"/>
      <c r="I42" s="148"/>
      <c r="J42" s="24"/>
      <c r="K42" s="24"/>
    </row>
    <row r="43" spans="2:11" ht="34.5" customHeight="1" x14ac:dyDescent="0.4">
      <c r="B43" s="146"/>
      <c r="C43" s="147"/>
      <c r="D43" s="147"/>
      <c r="E43" s="147"/>
      <c r="F43" s="147"/>
      <c r="G43" s="147"/>
      <c r="H43" s="147"/>
      <c r="I43" s="148"/>
      <c r="J43" s="24"/>
      <c r="K43" s="24"/>
    </row>
    <row r="44" spans="2:11" ht="34.5" customHeight="1" x14ac:dyDescent="0.4">
      <c r="B44" s="149"/>
      <c r="C44" s="150"/>
      <c r="D44" s="150"/>
      <c r="E44" s="150"/>
      <c r="F44" s="150"/>
      <c r="G44" s="150"/>
      <c r="H44" s="150"/>
      <c r="I44" s="151"/>
      <c r="J44" s="8"/>
      <c r="K44" s="8"/>
    </row>
    <row r="45" spans="2:11" ht="114.6" customHeight="1" x14ac:dyDescent="0.4">
      <c r="B45" s="34" t="s">
        <v>96</v>
      </c>
      <c r="C45" s="200" t="s">
        <v>175</v>
      </c>
      <c r="D45" s="201"/>
      <c r="E45" s="201"/>
      <c r="F45" s="201"/>
      <c r="G45" s="201"/>
      <c r="H45" s="201"/>
      <c r="I45" s="202"/>
      <c r="J45" s="25"/>
      <c r="K45" s="25"/>
    </row>
    <row r="46" spans="2:11" ht="69.75" customHeight="1" x14ac:dyDescent="0.4">
      <c r="B46" s="34" t="s">
        <v>98</v>
      </c>
      <c r="C46" s="206" t="s">
        <v>176</v>
      </c>
      <c r="D46" s="207"/>
      <c r="E46" s="207"/>
      <c r="F46" s="207"/>
      <c r="G46" s="207"/>
      <c r="H46" s="207"/>
      <c r="I46" s="208"/>
      <c r="J46" s="25"/>
      <c r="K46" s="25"/>
    </row>
    <row r="47" spans="2:11" ht="22.5" customHeight="1" x14ac:dyDescent="0.4">
      <c r="B47" s="121" t="s">
        <v>100</v>
      </c>
      <c r="C47" s="121"/>
      <c r="D47" s="121"/>
      <c r="E47" s="121"/>
      <c r="F47" s="121"/>
      <c r="G47" s="121"/>
      <c r="H47" s="121"/>
      <c r="I47" s="121"/>
      <c r="J47" s="25"/>
      <c r="K47" s="25"/>
    </row>
    <row r="48" spans="2:11" ht="32.25" customHeight="1" x14ac:dyDescent="0.4">
      <c r="B48" s="46" t="s">
        <v>101</v>
      </c>
      <c r="C48" s="129" t="s">
        <v>177</v>
      </c>
      <c r="D48" s="130"/>
      <c r="E48" s="130"/>
      <c r="F48" s="130"/>
      <c r="G48" s="130"/>
      <c r="H48" s="130"/>
      <c r="I48" s="131"/>
      <c r="J48" s="26"/>
      <c r="K48" s="26"/>
    </row>
    <row r="49" spans="2:11" ht="28.5" customHeight="1" x14ac:dyDescent="0.4">
      <c r="B49" s="37" t="s">
        <v>103</v>
      </c>
      <c r="C49" s="164" t="s">
        <v>177</v>
      </c>
      <c r="D49" s="165"/>
      <c r="E49" s="165"/>
      <c r="F49" s="165"/>
      <c r="G49" s="165"/>
      <c r="H49" s="165"/>
      <c r="I49" s="166"/>
      <c r="J49" s="26"/>
      <c r="K49" s="26"/>
    </row>
    <row r="50" spans="2:11" ht="30" customHeight="1" x14ac:dyDescent="0.4">
      <c r="B50" s="45" t="s">
        <v>104</v>
      </c>
      <c r="C50" s="129" t="s">
        <v>105</v>
      </c>
      <c r="D50" s="130"/>
      <c r="E50" s="130"/>
      <c r="F50" s="130"/>
      <c r="G50" s="130"/>
      <c r="H50" s="130"/>
      <c r="I50" s="131"/>
      <c r="J50" s="27"/>
      <c r="K50" s="27"/>
    </row>
    <row r="51" spans="2:11" x14ac:dyDescent="0.4">
      <c r="B51" s="28"/>
      <c r="C51" s="29"/>
      <c r="D51" s="29"/>
      <c r="E51" s="30"/>
      <c r="F51" s="30"/>
      <c r="G51" s="31"/>
      <c r="H51" s="32"/>
      <c r="I51" s="29"/>
      <c r="J51" s="33"/>
      <c r="K51" s="33"/>
    </row>
    <row r="52" spans="2:11" x14ac:dyDescent="0.4">
      <c r="B52" s="28"/>
      <c r="C52" s="29"/>
      <c r="D52" s="29"/>
      <c r="E52" s="30"/>
      <c r="F52" s="30"/>
      <c r="G52" s="31"/>
      <c r="H52" s="32"/>
      <c r="I52" s="29"/>
      <c r="J52" s="33"/>
      <c r="K52" s="33"/>
    </row>
    <row r="53" spans="2:11" x14ac:dyDescent="0.4">
      <c r="B53" s="28"/>
      <c r="C53" s="29"/>
      <c r="D53" s="29"/>
      <c r="E53" s="30"/>
      <c r="F53" s="30"/>
      <c r="G53" s="31"/>
      <c r="H53" s="32"/>
      <c r="I53" s="29"/>
      <c r="J53" s="33"/>
      <c r="K53" s="33"/>
    </row>
    <row r="54" spans="2:11" x14ac:dyDescent="0.4">
      <c r="B54" s="28"/>
      <c r="C54" s="29"/>
      <c r="D54" s="29"/>
      <c r="E54" s="30"/>
      <c r="F54" s="30"/>
      <c r="G54" s="31"/>
      <c r="H54" s="32"/>
      <c r="I54" s="29"/>
      <c r="J54" s="33"/>
      <c r="K54" s="33"/>
    </row>
    <row r="55" spans="2:11" x14ac:dyDescent="0.4">
      <c r="B55" s="28"/>
      <c r="C55" s="29"/>
      <c r="D55" s="29"/>
      <c r="E55" s="30"/>
      <c r="F55" s="30"/>
      <c r="G55" s="31"/>
      <c r="H55" s="32"/>
      <c r="I55" s="29"/>
      <c r="J55" s="33"/>
      <c r="K55" s="33"/>
    </row>
    <row r="56" spans="2:11" ht="25.5" customHeight="1" x14ac:dyDescent="0.4">
      <c r="B56" s="28"/>
      <c r="C56" s="29"/>
      <c r="D56" s="29"/>
      <c r="E56" s="30"/>
      <c r="F56" s="30"/>
      <c r="G56" s="31"/>
      <c r="H56" s="32"/>
      <c r="I56" s="29"/>
      <c r="J56" s="33"/>
      <c r="K56" s="33"/>
    </row>
  </sheetData>
  <sheetProtection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showDropDown="1" showInputMessage="1" showErrorMessage="1" sqref="K12" xr:uid="{00000000-0002-0000-0700-000004000000}">
      <formula1>O17:O19</formula1>
    </dataValidation>
  </dataValidations>
  <pageMargins left="0.7" right="0.7" top="0.75" bottom="0.75" header="0.3" footer="0.3"/>
  <pageSetup orientation="portrait"/>
  <headerFooter>
    <oddHeader>&amp;L&amp;"Calibri"&amp;15&amp;K000000 Información Pública Clasificada&amp;1#_x000D_</oddHeader>
  </headerFooter>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0FE0D3-66A1-4513-B3CB-4639B0DDA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f3e988e9-ca31-4b06-9e13-b420a65392f3"/>
    <ds:schemaRef ds:uri="http://purl.org/dc/terms/"/>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8b8fa32c-abd3-42f3-a97b-1f4db2c01c41"/>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Meta 1</vt:lpstr>
      <vt:lpstr> Meta 2</vt:lpstr>
      <vt:lpstr>Meta 3</vt:lpstr>
      <vt:lpstr>Meta 4</vt:lpstr>
      <vt:lpstr>Meta 5</vt:lpstr>
      <vt:lpstr>Meta 6</vt:lpstr>
      <vt:lpstr>Meta 7</vt:lpstr>
      <vt:lpstr>Meta 8</vt:lpstr>
      <vt:lpstr>Meta 9</vt:lpstr>
      <vt:lpstr>Meta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María del Pilar Segura González</cp:lastModifiedBy>
  <cp:revision/>
  <dcterms:created xsi:type="dcterms:W3CDTF">2010-03-25T16:40:43Z</dcterms:created>
  <dcterms:modified xsi:type="dcterms:W3CDTF">2025-04-23T20:00:19Z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