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3.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4.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embeddings/oleObject5.bin" ContentType="application/vnd.openxmlformats-officedocument.oleObject"/>
  <Override PartName="/xl/comments5.xml" ContentType="application/vnd.openxmlformats-officedocument.spreadsheetml.comments+xml"/>
  <Override PartName="/xl/charts/chart6.xml" ContentType="application/vnd.openxmlformats-officedocument.drawingml.chart+xml"/>
  <Override PartName="/xl/drawings/drawing9.xml" ContentType="application/vnd.openxmlformats-officedocument.drawing+xml"/>
  <Override PartName="/xl/embeddings/oleObject6.bin" ContentType="application/vnd.openxmlformats-officedocument.oleObject"/>
  <Override PartName="/xl/comments6.xml" ContentType="application/vnd.openxmlformats-officedocument.spreadsheetml.comments+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updateLinks="never" defaultThemeVersion="124226"/>
  <mc:AlternateContent xmlns:mc="http://schemas.openxmlformats.org/markup-compatibility/2006">
    <mc:Choice Requires="x15">
      <x15ac:absPath xmlns:x15ac="http://schemas.microsoft.com/office/spreadsheetml/2010/11/ac" url="C:\Users\ANDRES\Documents\CARPETAANDRES\2021\FEBRERO\Obligacion 9\REPORTENERO2021\2DAPUBLICACION\"/>
    </mc:Choice>
  </mc:AlternateContent>
  <xr:revisionPtr revIDLastSave="0" documentId="13_ncr:1_{488E763D-C00F-420F-9AC1-B84B96506A67}" xr6:coauthVersionLast="46" xr6:coauthVersionMax="46" xr10:uidLastSave="{00000000-0000-0000-0000-000000000000}"/>
  <bookViews>
    <workbookView xWindow="-120" yWindow="-120" windowWidth="20730" windowHeight="11160" tabRatio="453" firstSheet="3" activeTab="3" xr2:uid="{00000000-000D-0000-FFFF-FFFF00000000}"/>
  </bookViews>
  <sheets>
    <sheet name="Sección 3. Metas Producto" sheetId="5" state="hidden" r:id="rId1"/>
    <sheet name="MP - SIT" sheetId="62" state="hidden" r:id="rId2"/>
    <sheet name="Act.Meta_SIT" sheetId="63" state="hidden" r:id="rId3"/>
    <sheet name="Meta No. 1" sheetId="24" r:id="rId4"/>
    <sheet name="Meta No. 2" sheetId="67" r:id="rId5"/>
    <sheet name="Meta No. 3" sheetId="68" r:id="rId6"/>
    <sheet name="Meta No. 4" sheetId="69" r:id="rId7"/>
    <sheet name="Meta No. 5" sheetId="70" r:id="rId8"/>
    <sheet name="Meta No. 6" sheetId="71" r:id="rId9"/>
    <sheet name="HV 14" sheetId="47" state="hidden" r:id="rId10"/>
    <sheet name="Act. 14" sheetId="48" state="hidden" r:id="rId11"/>
    <sheet name="Hoja3" sheetId="66" state="hidden" r:id="rId12"/>
    <sheet name="Hoja1" sheetId="57" state="hidden" r:id="rId13"/>
  </sheets>
  <externalReferences>
    <externalReference r:id="rId14"/>
    <externalReference r:id="rId15"/>
    <externalReference r:id="rId16"/>
    <externalReference r:id="rId17"/>
    <externalReference r:id="rId18"/>
    <externalReference r:id="rId19"/>
    <externalReference r:id="rId20"/>
  </externalReferences>
  <definedNames>
    <definedName name="_xlnm.Print_Area" localSheetId="0">'Sección 3. Metas Producto'!$A$2:$AF$12</definedName>
    <definedName name="CONDICION_POBLACIONAL" localSheetId="4">#REF!</definedName>
    <definedName name="CONDICION_POBLACIONAL" localSheetId="5">#REF!</definedName>
    <definedName name="CONDICION_POBLACIONAL" localSheetId="6">#REF!</definedName>
    <definedName name="CONDICION_POBLACIONAL" localSheetId="7">#REF!</definedName>
    <definedName name="CONDICION_POBLACIONAL" localSheetId="8">#REF!</definedName>
    <definedName name="CONDICION_POBLACIONAL">#REF!</definedName>
    <definedName name="GRUPO_ETAREO" localSheetId="4">#REF!</definedName>
    <definedName name="GRUPO_ETAREO" localSheetId="5">#REF!</definedName>
    <definedName name="GRUPO_ETAREO" localSheetId="6">#REF!</definedName>
    <definedName name="GRUPO_ETAREO" localSheetId="7">#REF!</definedName>
    <definedName name="GRUPO_ETAREO" localSheetId="8">#REF!</definedName>
    <definedName name="GRUPO_ETAREO">#REF!</definedName>
    <definedName name="GRUPO_ETAREOS" localSheetId="9">#REF!</definedName>
    <definedName name="GRUPO_ETAREOS" localSheetId="3">#REF!</definedName>
    <definedName name="GRUPO_ETAREOS" localSheetId="4">#REF!</definedName>
    <definedName name="GRUPO_ETAREOS" localSheetId="5">#REF!</definedName>
    <definedName name="GRUPO_ETAREOS" localSheetId="6">#REF!</definedName>
    <definedName name="GRUPO_ETAREOS" localSheetId="7">#REF!</definedName>
    <definedName name="GRUPO_ETAREOS" localSheetId="8">#REF!</definedName>
    <definedName name="GRUPO_ETAREOS">#REF!</definedName>
    <definedName name="GRUPO_ETARIO" localSheetId="9">#REF!</definedName>
    <definedName name="GRUPO_ETARIO" localSheetId="3">#REF!</definedName>
    <definedName name="GRUPO_ETARIO" localSheetId="4">#REF!</definedName>
    <definedName name="GRUPO_ETARIO" localSheetId="5">#REF!</definedName>
    <definedName name="GRUPO_ETARIO" localSheetId="6">#REF!</definedName>
    <definedName name="GRUPO_ETARIO" localSheetId="7">#REF!</definedName>
    <definedName name="GRUPO_ETARIO" localSheetId="8">#REF!</definedName>
    <definedName name="GRUPO_ETARIO">#REF!</definedName>
    <definedName name="GRUPO_ETNICO" localSheetId="9">#REF!</definedName>
    <definedName name="GRUPO_ETNICO" localSheetId="3">#REF!</definedName>
    <definedName name="GRUPO_ETNICO" localSheetId="4">#REF!</definedName>
    <definedName name="GRUPO_ETNICO" localSheetId="5">#REF!</definedName>
    <definedName name="GRUPO_ETNICO" localSheetId="6">#REF!</definedName>
    <definedName name="GRUPO_ETNICO" localSheetId="7">#REF!</definedName>
    <definedName name="GRUPO_ETNICO" localSheetId="8">#REF!</definedName>
    <definedName name="GRUPO_ETNICO">#REF!</definedName>
    <definedName name="GRUPOETNICO" localSheetId="9">#REF!</definedName>
    <definedName name="GRUPOETNICO" localSheetId="3">#REF!</definedName>
    <definedName name="GRUPOETNICO" localSheetId="4">#REF!</definedName>
    <definedName name="GRUPOETNICO" localSheetId="5">#REF!</definedName>
    <definedName name="GRUPOETNICO" localSheetId="6">#REF!</definedName>
    <definedName name="GRUPOETNICO" localSheetId="7">#REF!</definedName>
    <definedName name="GRUPOETNICO" localSheetId="8">#REF!</definedName>
    <definedName name="GRUPOETNICO">#REF!</definedName>
    <definedName name="GRUPOS_ETNICOS" localSheetId="4">#REF!</definedName>
    <definedName name="GRUPOS_ETNICOS" localSheetId="5">#REF!</definedName>
    <definedName name="GRUPOS_ETNICOS" localSheetId="6">#REF!</definedName>
    <definedName name="GRUPOS_ETNICOS" localSheetId="7">#REF!</definedName>
    <definedName name="GRUPOS_ETNICOS" localSheetId="8">#REF!</definedName>
    <definedName name="GRUPOS_ETNICOS">#REF!</definedName>
    <definedName name="LOCALIDAD" localSheetId="9">#REF!</definedName>
    <definedName name="LOCALIDAD" localSheetId="3">#REF!</definedName>
    <definedName name="LOCALIDAD" localSheetId="4">#REF!</definedName>
    <definedName name="LOCALIDAD" localSheetId="5">#REF!</definedName>
    <definedName name="LOCALIDAD" localSheetId="6">#REF!</definedName>
    <definedName name="LOCALIDAD" localSheetId="7">#REF!</definedName>
    <definedName name="LOCALIDAD" localSheetId="8">#REF!</definedName>
    <definedName name="LOCALIDAD">#REF!</definedName>
    <definedName name="LOCALIZACION" localSheetId="9">#REF!</definedName>
    <definedName name="LOCALIZACION" localSheetId="3">#REF!</definedName>
    <definedName name="LOCALIZACION" localSheetId="4">#REF!</definedName>
    <definedName name="LOCALIZACION" localSheetId="5">#REF!</definedName>
    <definedName name="LOCALIZACION" localSheetId="6">#REF!</definedName>
    <definedName name="LOCALIZACION" localSheetId="7">#REF!</definedName>
    <definedName name="LOCALIZACION" localSheetId="8">#REF!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8" i="71" l="1"/>
  <c r="E37" i="71"/>
  <c r="E36" i="71"/>
  <c r="E35" i="71"/>
  <c r="E34" i="71"/>
  <c r="E33" i="71"/>
  <c r="E32" i="71"/>
  <c r="E31" i="71"/>
  <c r="E30" i="71"/>
  <c r="E29" i="71"/>
  <c r="H28" i="71"/>
  <c r="H29" i="71" s="1"/>
  <c r="H30" i="71" s="1"/>
  <c r="H31" i="71" s="1"/>
  <c r="H32" i="71" s="1"/>
  <c r="H33" i="71" s="1"/>
  <c r="H34" i="71" s="1"/>
  <c r="H35" i="71" s="1"/>
  <c r="H36" i="71" s="1"/>
  <c r="H37" i="71" s="1"/>
  <c r="H38" i="71" s="1"/>
  <c r="E28" i="71"/>
  <c r="H27" i="71"/>
  <c r="G27" i="71"/>
  <c r="I27" i="71" s="1"/>
  <c r="F27" i="71"/>
  <c r="E27" i="71"/>
  <c r="E38" i="70"/>
  <c r="E37" i="70"/>
  <c r="E36" i="70"/>
  <c r="E35" i="70"/>
  <c r="E34" i="70"/>
  <c r="E33" i="70"/>
  <c r="E32" i="70"/>
  <c r="E31" i="70"/>
  <c r="E30" i="70"/>
  <c r="E29" i="70"/>
  <c r="H28" i="70"/>
  <c r="H29" i="70" s="1"/>
  <c r="H30" i="70" s="1"/>
  <c r="H31" i="70" s="1"/>
  <c r="H32" i="70" s="1"/>
  <c r="H33" i="70" s="1"/>
  <c r="H34" i="70" s="1"/>
  <c r="H35" i="70" s="1"/>
  <c r="H36" i="70" s="1"/>
  <c r="H37" i="70" s="1"/>
  <c r="H38" i="70" s="1"/>
  <c r="E28" i="70"/>
  <c r="H27" i="70"/>
  <c r="G27" i="70"/>
  <c r="I27" i="70" s="1"/>
  <c r="F27" i="70"/>
  <c r="E27" i="70"/>
  <c r="E38" i="69"/>
  <c r="E37" i="69"/>
  <c r="E36" i="69"/>
  <c r="E35" i="69"/>
  <c r="E34" i="69"/>
  <c r="E33" i="69"/>
  <c r="E32" i="69"/>
  <c r="E31" i="69"/>
  <c r="E30" i="69"/>
  <c r="E29" i="69"/>
  <c r="H28" i="69"/>
  <c r="H29" i="69" s="1"/>
  <c r="H30" i="69" s="1"/>
  <c r="H31" i="69" s="1"/>
  <c r="H32" i="69" s="1"/>
  <c r="H33" i="69" s="1"/>
  <c r="H34" i="69" s="1"/>
  <c r="H35" i="69" s="1"/>
  <c r="H36" i="69" s="1"/>
  <c r="H37" i="69" s="1"/>
  <c r="H38" i="69" s="1"/>
  <c r="E28" i="69"/>
  <c r="H27" i="69"/>
  <c r="G27" i="69"/>
  <c r="I27" i="69" s="1"/>
  <c r="F27" i="69"/>
  <c r="E27" i="69"/>
  <c r="E38" i="68"/>
  <c r="E37" i="68"/>
  <c r="E36" i="68"/>
  <c r="E35" i="68"/>
  <c r="E34" i="68"/>
  <c r="E33" i="68"/>
  <c r="E32" i="68"/>
  <c r="E31" i="68"/>
  <c r="E30" i="68"/>
  <c r="H29" i="68"/>
  <c r="H30" i="68" s="1"/>
  <c r="H31" i="68" s="1"/>
  <c r="H32" i="68" s="1"/>
  <c r="H33" i="68" s="1"/>
  <c r="H34" i="68" s="1"/>
  <c r="H35" i="68" s="1"/>
  <c r="H36" i="68" s="1"/>
  <c r="H37" i="68" s="1"/>
  <c r="H38" i="68" s="1"/>
  <c r="E29" i="68"/>
  <c r="H28" i="68"/>
  <c r="E28" i="68"/>
  <c r="H27" i="68"/>
  <c r="G27" i="68"/>
  <c r="I27" i="68" s="1"/>
  <c r="F27" i="68"/>
  <c r="E27" i="68"/>
  <c r="E38" i="67"/>
  <c r="E37" i="67"/>
  <c r="E36" i="67"/>
  <c r="E35" i="67"/>
  <c r="E34" i="67"/>
  <c r="E33" i="67"/>
  <c r="E32" i="67"/>
  <c r="E31" i="67"/>
  <c r="E30" i="67"/>
  <c r="H29" i="67"/>
  <c r="H30" i="67" s="1"/>
  <c r="H31" i="67" s="1"/>
  <c r="H32" i="67" s="1"/>
  <c r="H33" i="67" s="1"/>
  <c r="H34" i="67" s="1"/>
  <c r="H35" i="67" s="1"/>
  <c r="H36" i="67" s="1"/>
  <c r="H37" i="67" s="1"/>
  <c r="H38" i="67" s="1"/>
  <c r="E29" i="67"/>
  <c r="H28" i="67"/>
  <c r="E28" i="67"/>
  <c r="H27" i="67"/>
  <c r="G27" i="67"/>
  <c r="I27" i="67" s="1"/>
  <c r="F27" i="67"/>
  <c r="E27" i="67"/>
  <c r="H27" i="24"/>
  <c r="H28" i="24" s="1"/>
  <c r="H29" i="24" s="1"/>
  <c r="H30" i="24" s="1"/>
  <c r="H31" i="24" s="1"/>
  <c r="H32" i="24" s="1"/>
  <c r="H33" i="24" s="1"/>
  <c r="H34" i="24" s="1"/>
  <c r="H35" i="24" s="1"/>
  <c r="H36" i="24" s="1"/>
  <c r="H37" i="24" s="1"/>
  <c r="H38" i="24" s="1"/>
  <c r="E38" i="24"/>
  <c r="E37" i="24"/>
  <c r="E36" i="24"/>
  <c r="E35" i="24"/>
  <c r="E34" i="24"/>
  <c r="E33" i="24"/>
  <c r="E32" i="24"/>
  <c r="E31" i="24"/>
  <c r="E30" i="24"/>
  <c r="E29" i="24"/>
  <c r="E28" i="24"/>
  <c r="E27" i="24"/>
  <c r="G27" i="24" l="1"/>
  <c r="I27" i="24" s="1"/>
  <c r="F27" i="24"/>
  <c r="I18" i="63" l="1"/>
  <c r="G18" i="63"/>
  <c r="D18" i="63"/>
  <c r="C8" i="63"/>
  <c r="C7" i="63"/>
  <c r="C6" i="63"/>
  <c r="D30" i="62"/>
  <c r="D31" i="62" s="1"/>
  <c r="O13" i="5"/>
  <c r="AA13" i="5" s="1"/>
  <c r="K27" i="66"/>
  <c r="L25" i="66"/>
  <c r="L21" i="66"/>
  <c r="L17" i="66"/>
  <c r="L13" i="66"/>
  <c r="I19" i="48"/>
  <c r="D19" i="48"/>
  <c r="C10" i="48"/>
  <c r="C8" i="48"/>
  <c r="C7" i="48"/>
  <c r="C6" i="48"/>
  <c r="G56" i="47"/>
  <c r="C56" i="47"/>
  <c r="K13" i="5"/>
  <c r="AA17" i="5"/>
  <c r="AB17" i="5" s="1"/>
  <c r="G56" i="62"/>
  <c r="C56" i="62"/>
  <c r="G41" i="62"/>
  <c r="G40" i="62"/>
  <c r="G39" i="62"/>
  <c r="G38" i="62"/>
  <c r="G37" i="62"/>
  <c r="G36" i="62"/>
  <c r="G35" i="62"/>
  <c r="G34" i="62"/>
  <c r="G33" i="62"/>
  <c r="G32" i="62"/>
  <c r="G31" i="62"/>
  <c r="G30" i="62"/>
  <c r="F30" i="62"/>
  <c r="W15" i="5"/>
  <c r="U15" i="5"/>
  <c r="W13" i="5"/>
  <c r="V13" i="5"/>
  <c r="U13" i="5"/>
  <c r="AA21" i="5"/>
  <c r="AA19" i="5"/>
  <c r="G31" i="47"/>
  <c r="G32" i="47"/>
  <c r="G33" i="47"/>
  <c r="G34" i="47"/>
  <c r="G35" i="47"/>
  <c r="G36" i="47"/>
  <c r="G37" i="47"/>
  <c r="G38" i="47"/>
  <c r="G39" i="47"/>
  <c r="G40" i="47"/>
  <c r="G41" i="47"/>
  <c r="I21" i="5"/>
  <c r="AC21" i="5" s="1"/>
  <c r="B21" i="5"/>
  <c r="I19" i="5"/>
  <c r="AC19" i="5" s="1"/>
  <c r="B19" i="5"/>
  <c r="I17" i="5"/>
  <c r="B17" i="5"/>
  <c r="F30" i="47"/>
  <c r="F31" i="47" s="1"/>
  <c r="D30" i="47"/>
  <c r="I30" i="47" s="1"/>
  <c r="S15" i="5"/>
  <c r="T15" i="5"/>
  <c r="X15" i="5"/>
  <c r="Z15" i="5"/>
  <c r="L15" i="5"/>
  <c r="M15" i="5"/>
  <c r="L13" i="5"/>
  <c r="M13" i="5"/>
  <c r="N13" i="5"/>
  <c r="N15" i="5"/>
  <c r="B15" i="5"/>
  <c r="B13" i="5"/>
  <c r="G30" i="47"/>
  <c r="A11" i="5"/>
  <c r="C9" i="5"/>
  <c r="C8" i="5"/>
  <c r="C7" i="5"/>
  <c r="Y15" i="5"/>
  <c r="X13" i="5"/>
  <c r="Z13" i="5"/>
  <c r="Y13" i="5"/>
  <c r="S13" i="5"/>
  <c r="T13" i="5"/>
  <c r="AB19" i="5"/>
  <c r="K15" i="5"/>
  <c r="V15" i="5"/>
  <c r="D31" i="47"/>
  <c r="I31" i="47" s="1"/>
  <c r="AB21" i="5"/>
  <c r="J13" i="5"/>
  <c r="I13" i="5" s="1"/>
  <c r="J15" i="5"/>
  <c r="I30" i="62"/>
  <c r="D32" i="62" l="1"/>
  <c r="I31" i="62"/>
  <c r="H30" i="47"/>
  <c r="D32" i="47"/>
  <c r="L27" i="66"/>
  <c r="M27" i="66" s="1"/>
  <c r="AB13" i="5"/>
  <c r="F32" i="47"/>
  <c r="H31" i="47"/>
  <c r="I32" i="62"/>
  <c r="D33" i="62"/>
  <c r="I15" i="5"/>
  <c r="AA15" i="5"/>
  <c r="AB15" i="5" s="1"/>
  <c r="AC17" i="5"/>
  <c r="F31" i="62"/>
  <c r="F32" i="62" s="1"/>
  <c r="F33" i="62" s="1"/>
  <c r="F34" i="62" s="1"/>
  <c r="F35" i="62" s="1"/>
  <c r="H30" i="62"/>
  <c r="AC13" i="5"/>
  <c r="F36" i="62"/>
  <c r="F37" i="62" s="1"/>
  <c r="F38" i="62" s="1"/>
  <c r="F39" i="62" s="1"/>
  <c r="I32" i="47" l="1"/>
  <c r="D33" i="47"/>
  <c r="H31" i="62"/>
  <c r="AC15" i="5"/>
  <c r="H33" i="62"/>
  <c r="I33" i="62"/>
  <c r="D34" i="62"/>
  <c r="H32" i="47"/>
  <c r="F33" i="47"/>
  <c r="H32" i="62"/>
  <c r="F40" i="62"/>
  <c r="D34" i="47" l="1"/>
  <c r="I33" i="47"/>
  <c r="F34" i="47"/>
  <c r="H33" i="47"/>
  <c r="D35" i="62"/>
  <c r="H34" i="62"/>
  <c r="I34" i="62"/>
  <c r="F41" i="62"/>
  <c r="D35" i="47" l="1"/>
  <c r="I34" i="47"/>
  <c r="D36" i="62"/>
  <c r="I35" i="62"/>
  <c r="H35" i="62"/>
  <c r="F35" i="47"/>
  <c r="H34" i="47"/>
  <c r="D36" i="47" l="1"/>
  <c r="I35" i="47"/>
  <c r="F36" i="47"/>
  <c r="H35" i="47"/>
  <c r="I36" i="62"/>
  <c r="D37" i="62"/>
  <c r="H36" i="62"/>
  <c r="I36" i="47" l="1"/>
  <c r="D37" i="47"/>
  <c r="D38" i="62"/>
  <c r="I37" i="62"/>
  <c r="H37" i="62"/>
  <c r="F37" i="47"/>
  <c r="H36" i="47"/>
  <c r="D38" i="47" l="1"/>
  <c r="I37" i="47"/>
  <c r="F38" i="47"/>
  <c r="H37" i="47"/>
  <c r="I38" i="62"/>
  <c r="D39" i="62"/>
  <c r="H38" i="62"/>
  <c r="D39" i="47" l="1"/>
  <c r="I38" i="47"/>
  <c r="I39" i="62"/>
  <c r="D40" i="62"/>
  <c r="H39" i="62"/>
  <c r="F39" i="47"/>
  <c r="H38" i="47"/>
  <c r="I39" i="47" l="1"/>
  <c r="D40" i="47"/>
  <c r="F40" i="47"/>
  <c r="H39" i="47"/>
  <c r="D41" i="62"/>
  <c r="I40" i="62"/>
  <c r="H40" i="62"/>
  <c r="I40" i="47" l="1"/>
  <c r="D41" i="47"/>
  <c r="I41" i="47" s="1"/>
  <c r="I41" i="62"/>
  <c r="H41" i="62"/>
  <c r="F41" i="47"/>
  <c r="H40" i="47"/>
  <c r="H41" i="4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300-000001000000}">
      <text>
        <r>
          <rPr>
            <sz val="9"/>
            <color indexed="81"/>
            <rFont val="Tahoma"/>
            <family val="2"/>
          </rPr>
          <t xml:space="preserve">El código SEGPLAN: corresponde al número asignado para la meta en el  SEGPLAN.
</t>
        </r>
      </text>
    </comment>
    <comment ref="D6" authorId="0" shapeId="0" xr:uid="{00000000-0006-0000-03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3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3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3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3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3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3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3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3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3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3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3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3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3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3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3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3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3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3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3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3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3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3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3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3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3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3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400-000001000000}">
      <text>
        <r>
          <rPr>
            <sz val="9"/>
            <color indexed="81"/>
            <rFont val="Tahoma"/>
            <family val="2"/>
          </rPr>
          <t xml:space="preserve">El código SEGPLAN: corresponde al número asignado para la meta en el  SEGPLAN.
</t>
        </r>
      </text>
    </comment>
    <comment ref="D6" authorId="0" shapeId="0" xr:uid="{00000000-0006-0000-04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4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4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4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4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4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4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4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4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4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4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4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4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4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4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4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4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4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4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4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4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4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4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4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4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4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4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500-000001000000}">
      <text>
        <r>
          <rPr>
            <sz val="9"/>
            <color indexed="81"/>
            <rFont val="Tahoma"/>
            <family val="2"/>
          </rPr>
          <t xml:space="preserve">El código SEGPLAN: corresponde al número asignado para la meta en el  SEGPLAN.
</t>
        </r>
      </text>
    </comment>
    <comment ref="D6" authorId="0" shapeId="0" xr:uid="{00000000-0006-0000-05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5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5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5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5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5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5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5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5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5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5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5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5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5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5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5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5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5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5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5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5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5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5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600-000001000000}">
      <text>
        <r>
          <rPr>
            <sz val="9"/>
            <color indexed="81"/>
            <rFont val="Tahoma"/>
            <family val="2"/>
          </rPr>
          <t xml:space="preserve">El código SEGPLAN: corresponde al número asignado para la meta en el  SEGPLAN.
</t>
        </r>
      </text>
    </comment>
    <comment ref="D6" authorId="0" shapeId="0" xr:uid="{00000000-0006-0000-06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6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6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6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6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6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6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6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6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6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6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6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6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6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6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6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6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6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6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6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6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6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6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700-000001000000}">
      <text>
        <r>
          <rPr>
            <sz val="9"/>
            <color indexed="81"/>
            <rFont val="Tahoma"/>
            <family val="2"/>
          </rPr>
          <t xml:space="preserve">El código SEGPLAN: corresponde al número asignado para la meta en el  SEGPLAN.
</t>
        </r>
      </text>
    </comment>
    <comment ref="D6" authorId="0" shapeId="0" xr:uid="{00000000-0006-0000-07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7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7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7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7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7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7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7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7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7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7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7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7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7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7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7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7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7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7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7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7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7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7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7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7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7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7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800-000001000000}">
      <text>
        <r>
          <rPr>
            <sz val="9"/>
            <color indexed="81"/>
            <rFont val="Tahoma"/>
            <family val="2"/>
          </rPr>
          <t xml:space="preserve">El código SEGPLAN: corresponde al número asignado para la meta en el  SEGPLAN.
</t>
        </r>
      </text>
    </comment>
    <comment ref="D6" authorId="0" shapeId="0" xr:uid="{00000000-0006-0000-08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8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8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8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8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8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8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8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8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8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8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8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8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8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8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8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8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8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8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8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8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8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8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8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8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8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8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<sst xmlns="http://schemas.openxmlformats.org/spreadsheetml/2006/main" count="1158" uniqueCount="394">
  <si>
    <t>DEPENDENCIA:</t>
  </si>
  <si>
    <t>Programa Plan de Desarrollo</t>
  </si>
  <si>
    <t>UNIDAD DE MEDIDA</t>
  </si>
  <si>
    <t>INDICADOR</t>
  </si>
  <si>
    <t>Total</t>
  </si>
  <si>
    <t>% VIGENCIA</t>
  </si>
  <si>
    <t>% PDD</t>
  </si>
  <si>
    <t>AVANCES Y LOGROS</t>
  </si>
  <si>
    <t>BENEFICIOS</t>
  </si>
  <si>
    <t>RETRASOS Y SOLUCIONES</t>
  </si>
  <si>
    <t>JUN</t>
  </si>
  <si>
    <t>JUL</t>
  </si>
  <si>
    <t>AGO</t>
  </si>
  <si>
    <t>SEP</t>
  </si>
  <si>
    <t>OCT</t>
  </si>
  <si>
    <t>NOV</t>
  </si>
  <si>
    <t>DIC</t>
  </si>
  <si>
    <t>TOTAL</t>
  </si>
  <si>
    <t>AVANCE</t>
  </si>
  <si>
    <t>FEB</t>
  </si>
  <si>
    <t>MAR</t>
  </si>
  <si>
    <t>ABR</t>
  </si>
  <si>
    <t>MAY</t>
  </si>
  <si>
    <t>ENE</t>
  </si>
  <si>
    <t>SISTEMA INTEGRADO DE GESTIÓN</t>
  </si>
  <si>
    <t>PROCESO DIRECCIONAMIENTO ESTRATÉGICO</t>
  </si>
  <si>
    <t>CÓDIGO INDICADOR</t>
  </si>
  <si>
    <t>CÓDIGO Y META PROYECTO DE INVERSIÓN ASOCIADA</t>
  </si>
  <si>
    <t>ORDENADOR DEL GASTO:</t>
  </si>
  <si>
    <t>Código: PE01-PR01-F01</t>
  </si>
  <si>
    <t>Proyecto Estratégico</t>
  </si>
  <si>
    <t>CUATRIENIO</t>
  </si>
  <si>
    <t>Eje / Pilar Plan de Desarrollo</t>
  </si>
  <si>
    <t xml:space="preserve"> META PRODUCTO</t>
  </si>
  <si>
    <t>CÓDIGO META PRODUCTO</t>
  </si>
  <si>
    <t xml:space="preserve">CÓDIGO Y NOMBRE DEL PROYECTO DE INVERSIÓN </t>
  </si>
  <si>
    <t>PROGRAMACIÓN CUATRIENIO</t>
  </si>
  <si>
    <t>Total Ejecutado</t>
  </si>
  <si>
    <t>SEGUIMIENTO VIGENCIA</t>
  </si>
  <si>
    <t>1. Orientar las acciones de la Secretaría Distrital de Movilidad hacia la visión cero, es decir, la reducción sustancial de víctimas fatales y lesionadas en siniestros de tránsito</t>
  </si>
  <si>
    <t xml:space="preserve">2. Fomentar la cultura ciudadana y el respeto entre todos los usuarios de todas las formas de transporte, protegiendo en especial los actores vulnerables y los modos activos </t>
  </si>
  <si>
    <t>3. Propender por la sostenibilidad ambiental, económica y social de la movilidad en una visión integral de planeción de ciudad y movilidad</t>
  </si>
  <si>
    <t>4. Ser ejemplo en la rendición de cuentas a la ciudadanía</t>
  </si>
  <si>
    <t>5. Ser transparente, incluyente, equitativa en género y garantista de la participación e involucramiento ciudadanos y del sectro privado</t>
  </si>
  <si>
    <t xml:space="preserve">6. Proveer un ecosistema adecuado para la innovación y adopción  de nuevas y mejores tecnologías de movilidad y de información y comunicación </t>
  </si>
  <si>
    <t xml:space="preserve">7. Prestar servicios eficientes, oportunos y de calidad a la ciudadanía, tanto en gestión como en trámites de la movilidad </t>
  </si>
  <si>
    <t>8. Contar con un excelente equipo humano y condiciones laborales que hagan de la Secretaría Distrital de Movilidad un lugar atractivo para trabajar y desarrollarse profesionalmente</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</si>
  <si>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</si>
  <si>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</si>
  <si>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</si>
  <si>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</si>
  <si>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</si>
  <si>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</si>
  <si>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</si>
  <si>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</si>
  <si>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</si>
  <si>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</si>
  <si>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</si>
  <si>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</si>
  <si>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</si>
  <si>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Apoyo</t>
  </si>
  <si>
    <t>Creciente</t>
  </si>
  <si>
    <t>3. Fuente PMR</t>
  </si>
  <si>
    <t>4. Dependencia responsable</t>
  </si>
  <si>
    <t>5. Meta con territorialización</t>
  </si>
  <si>
    <t>Misional</t>
  </si>
  <si>
    <t>Decreciente</t>
  </si>
  <si>
    <t>6. Proyecto</t>
  </si>
  <si>
    <t>7. Código del Proyecto</t>
  </si>
  <si>
    <t>Estratégico</t>
  </si>
  <si>
    <t>Suma</t>
  </si>
  <si>
    <t>8. Proceso</t>
  </si>
  <si>
    <t>9. Código del proceso</t>
  </si>
  <si>
    <t>Evaluación</t>
  </si>
  <si>
    <t>10. Objetivo estratégico</t>
  </si>
  <si>
    <t>11. Meta Producto</t>
  </si>
  <si>
    <t>SI</t>
  </si>
  <si>
    <t>12. Nombre del indicador</t>
  </si>
  <si>
    <t>13. Tipología</t>
  </si>
  <si>
    <t>Eficiencia</t>
  </si>
  <si>
    <t>Anual</t>
  </si>
  <si>
    <t>NO</t>
  </si>
  <si>
    <t>14. Fecha de programación</t>
  </si>
  <si>
    <t>15. Tipo anualización</t>
  </si>
  <si>
    <t>Semestral</t>
  </si>
  <si>
    <t>16. Objetivo y descripción del Indicador</t>
  </si>
  <si>
    <t>Trimestral</t>
  </si>
  <si>
    <t>17. Fuente u origen de Datos</t>
  </si>
  <si>
    <t>Mensual</t>
  </si>
  <si>
    <t>18. Fórmula de Cálculo</t>
  </si>
  <si>
    <t>19. Unidad de medida del indicador</t>
  </si>
  <si>
    <t>Eficacia</t>
  </si>
  <si>
    <t xml:space="preserve">20.  Nombre de las Variables </t>
  </si>
  <si>
    <t>VARIABLE 1 - Numerador</t>
  </si>
  <si>
    <t>VARIABLE 2 - Denominador</t>
  </si>
  <si>
    <t>Efectividad</t>
  </si>
  <si>
    <t>21. Unidad de medida (de la variable)</t>
  </si>
  <si>
    <t>22. Descripción de la variable</t>
  </si>
  <si>
    <t>23. Inicio de la Serie</t>
  </si>
  <si>
    <t>25. Línea base</t>
  </si>
  <si>
    <t>24. Fin de la Serie</t>
  </si>
  <si>
    <t>26. Valor de la Meta</t>
  </si>
  <si>
    <t>27. Frecuencia del reporte</t>
  </si>
  <si>
    <t xml:space="preserve">28. Observación a la magnitud propuesta para la Meta </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</si>
  <si>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</si>
  <si>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</si>
  <si>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</si>
  <si>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</si>
  <si>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</si>
  <si>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</si>
  <si>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</si>
  <si>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</si>
  <si>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</si>
  <si>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</si>
  <si>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</si>
  <si>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</si>
  <si>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</si>
  <si>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</si>
  <si>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</si>
  <si>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</si>
  <si>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</si>
  <si>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</si>
  <si>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</si>
  <si>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</si>
  <si>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</si>
  <si>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</si>
  <si>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</si>
  <si>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</si>
  <si>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</si>
  <si>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</si>
  <si>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</si>
  <si>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</si>
  <si>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</si>
  <si>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</si>
  <si>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</si>
  <si>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</si>
  <si>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40. Responsable del reporte</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</si>
  <si>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</si>
  <si>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</si>
  <si>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</si>
  <si>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</si>
  <si>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</si>
  <si>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</si>
  <si>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</si>
  <si>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SUBSECRETARÍA RESPONSABLE:</t>
  </si>
  <si>
    <t>Sección No. 2: EJECUCIÓN</t>
  </si>
  <si>
    <t>1. NÚMERO</t>
  </si>
  <si>
    <t>2. ACTIVIDADES PRIMARIAS</t>
  </si>
  <si>
    <t>4. No.</t>
  </si>
  <si>
    <t>5. ACTIVIDADES SECUNDARIAS</t>
  </si>
  <si>
    <t>TIPOLOGÍA</t>
  </si>
  <si>
    <t>Porcentaje</t>
  </si>
  <si>
    <t>Cantidad</t>
  </si>
  <si>
    <t>240 - 52 estrategias integrales de seguridad vial que incluyan cultura ciudadana implementadas en un punto, tramo o zona.</t>
  </si>
  <si>
    <t>1032 - Gestión y control de tránsito y transporte</t>
  </si>
  <si>
    <t>Dirección de Control y Vigilancia</t>
  </si>
  <si>
    <t>Gestión y control de tránsito y transporte</t>
  </si>
  <si>
    <t>PM04</t>
  </si>
  <si>
    <t>ANGELICA PICO</t>
  </si>
  <si>
    <t>Porcentaje de avance en actividades ejecutadas / Porcentaje total de avance de actividades programado en la vigencia</t>
  </si>
  <si>
    <t>Porcentaje de avance en actividades ejecutadas</t>
  </si>
  <si>
    <t>Porcentaje total de avance de actividades programado en la vigencia</t>
  </si>
  <si>
    <t>Meta mensual</t>
  </si>
  <si>
    <t>Control y vigilancia - Sistema Inteligente de Transporte</t>
  </si>
  <si>
    <t>ALEJANDRO FORERO GUZMAN</t>
  </si>
  <si>
    <t>PM03</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</si>
  <si>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</si>
  <si>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</si>
  <si>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</si>
  <si>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t>
  </si>
  <si>
    <t>Es la cantidad de visitas administrativas ya sea de auditoria o de seguimiento que se realiza a las empresas prestadoras del servicio de transporte público; ya sea colectivo, individual o masivo.</t>
  </si>
  <si>
    <t xml:space="preserve"> No. De Visitas administrativas programadas</t>
  </si>
  <si>
    <t>Es el número de visitas administrativas que se tiene programado realizar en el período de tiempo del reporte.</t>
  </si>
  <si>
    <t>ANGELICA PICO-ANALISIS/LUIS HUMBERTO GONZALEZ-INFORMACION</t>
  </si>
  <si>
    <t>Número de señales verticales instaladas</t>
  </si>
  <si>
    <t xml:space="preserve"> Número de km demarcados</t>
  </si>
  <si>
    <t xml:space="preserve">Implementación 100% segunda fase - Sistema Inteligente de Transporte
</t>
  </si>
  <si>
    <t>Porcentaje de implementación de la segunda fase del Sistema Inteligente de Transporte</t>
  </si>
  <si>
    <t xml:space="preserve">Diseño e implementación 100% de la segunda fase de semáforos inteligentes
</t>
  </si>
  <si>
    <t xml:space="preserve"> Porcentaje de implementación de la segunda fase de semáforos inteligentes</t>
  </si>
  <si>
    <t xml:space="preserve">Diseño e implementación 100% de la primera fase de Detección Electrónica de Infracciones (DEI)
</t>
  </si>
  <si>
    <t>Porcentaje de diseño e implementación de la primera fase de Detección Electrónica de Infracciones (DEI)</t>
  </si>
  <si>
    <t>N.A</t>
  </si>
  <si>
    <t>Formato de Anexo de Actividades</t>
  </si>
  <si>
    <t>DIANA VIDAL</t>
  </si>
  <si>
    <t>CODIGO Y NOMBRE DEL PROYECTO DE INVERSIÓN O PROCESO</t>
  </si>
  <si>
    <t>ALMA ISABEL RONCALLO DÍAZ</t>
  </si>
  <si>
    <t>Demarcar el total de malla vial construida y conservada</t>
  </si>
  <si>
    <t>Señalizar verticalmente del total de malla vial construida y conservada</t>
  </si>
  <si>
    <t>Versión: 6.0</t>
  </si>
  <si>
    <t>VERSIÓN 3.0</t>
  </si>
  <si>
    <t>6. PONDERACIÓN
ACTIVIDAD SECUNDARIA</t>
  </si>
  <si>
    <t>7. FECHA ESTIMADA DE  EJECUCIÓN</t>
  </si>
  <si>
    <t>8. AVANCE PONDERADO</t>
  </si>
  <si>
    <t>9. FECHA EJECUCIÓN</t>
  </si>
  <si>
    <t>10. OBSERVACIONES</t>
  </si>
  <si>
    <t>3. PONDERACIÓN
ACTIVIDAD PRIMARIA</t>
  </si>
  <si>
    <t>META POA ASOCIADA</t>
  </si>
  <si>
    <t>Formato de programación y seguimiento al Plan Operativo Anual de gestión con inversión</t>
  </si>
  <si>
    <t>CODIGO Y NOMBRE DEL PROYECTO DE INVERSIÓN O DEL POA SIN INVERSIÓN</t>
  </si>
  <si>
    <t>(No. De visitas administrativas realizadas / No. De Visitas administrativas programadas)*100</t>
  </si>
  <si>
    <t>Implementación 100% segunda fase - Sistema Inteligente de Transporte</t>
  </si>
  <si>
    <t>231 - Implementación 100% segunda fase - Sistema Inteligente de Transporte</t>
  </si>
  <si>
    <t>Actividades para la segunda fase del Sistema Inteligente de Transporte</t>
  </si>
  <si>
    <t>El objetivo del indicador es medir el porcentaje de avance de las actividades a desarrollar  tendientes a la implementación de la segunda fase del Sistema Inteligente de Transporte</t>
  </si>
  <si>
    <t>Se registra el porcentaje de actividades desarrolladas sobre las programadas para la segunda fase del Sistema Inteligente de Transporte</t>
  </si>
  <si>
    <t>Se registra el porcentaje  de actividades programadas para la segunda fase del Sistema Inteligente de Transporte</t>
  </si>
  <si>
    <t>14. Realizar 133 visitas administrativas y de seguimiento a empresas prestadoras del servicio público de transporte.</t>
  </si>
  <si>
    <t>Trim  1</t>
  </si>
  <si>
    <t>Trim  2</t>
  </si>
  <si>
    <t>Trim  3</t>
  </si>
  <si>
    <t>Trim  4</t>
  </si>
  <si>
    <t>TOTAL AÑO</t>
  </si>
  <si>
    <t>Prog</t>
  </si>
  <si>
    <t>Ejec</t>
  </si>
  <si>
    <t>Enero de 2018</t>
  </si>
  <si>
    <t>Diciembre de 2018</t>
  </si>
  <si>
    <t>Sección No. 1: PROGRAMACION  VIGENCIA 2018</t>
  </si>
  <si>
    <t>Sección No. 1: PROGRAMACION  VIGENCIA _2018</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</si>
  <si>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</si>
  <si>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</si>
  <si>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</si>
  <si>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</si>
  <si>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N/A</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</si>
  <si>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</si>
  <si>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</si>
  <si>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Servicios de Información en Nube electrónica</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</si>
  <si>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</si>
  <si>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</si>
  <si>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</si>
  <si>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</si>
  <si>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</si>
  <si>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</si>
  <si>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Estudios previos  y estructuración técnica, financiera  y legal para llevar a cabo la contratación del servicio de informacion en nube electrónica.</t>
  </si>
  <si>
    <t>PARTE 1. Identificación del Indicador</t>
  </si>
  <si>
    <t>PARTE 2. Seguimiento al Indicador</t>
  </si>
  <si>
    <t>PARTE 3. Actualización y Responsables del reporte</t>
  </si>
  <si>
    <t>Magnitud Ejecutada</t>
  </si>
  <si>
    <t xml:space="preserve">Magnitud programada </t>
  </si>
  <si>
    <t>HOJA DE VIDA DEL INDICADOR</t>
  </si>
  <si>
    <t>Código: PE01-PR06-F03</t>
  </si>
  <si>
    <t>Versión: 3.0</t>
  </si>
  <si>
    <t>Código SEGPLAN Meta/Actividad Proyecto</t>
  </si>
  <si>
    <t>Descripción Meta/Actividad Proyecto de Inversión o de Gestión</t>
  </si>
  <si>
    <t>Meta/Actividad con territorialización</t>
  </si>
  <si>
    <t>Dependencia responsable</t>
  </si>
  <si>
    <t>Indicador PMR</t>
  </si>
  <si>
    <t>Nombre Proyecto</t>
  </si>
  <si>
    <t>Código del Proyecto</t>
  </si>
  <si>
    <t>Código del proceso</t>
  </si>
  <si>
    <t>Objetivo estratégico</t>
  </si>
  <si>
    <t>Meta Sectorial</t>
  </si>
  <si>
    <t>Tipología</t>
  </si>
  <si>
    <t>Tipo anualización</t>
  </si>
  <si>
    <t>Nombre del indicador</t>
  </si>
  <si>
    <t>Fecha de programación</t>
  </si>
  <si>
    <t>Objetivo y descripción del Indicador</t>
  </si>
  <si>
    <t>Fuente u origen de Datos</t>
  </si>
  <si>
    <t>Fórmula de Cálculo</t>
  </si>
  <si>
    <t>Unidad de medida del indicador</t>
  </si>
  <si>
    <t>Magnitud ejecutada mensual</t>
  </si>
  <si>
    <t>Magnitud programada mensual</t>
  </si>
  <si>
    <t>Magnitud ejecutada Acumulada</t>
  </si>
  <si>
    <t xml:space="preserve"> Magnitud programada acumulada</t>
  </si>
  <si>
    <t>% Avance frente a la meta mensual</t>
  </si>
  <si>
    <t xml:space="preserve">Nombre de las Variables </t>
  </si>
  <si>
    <t>Unidad de medida (de la variable)</t>
  </si>
  <si>
    <t>Descripción de la variable</t>
  </si>
  <si>
    <t>Inicio de la Serie</t>
  </si>
  <si>
    <t>Fin de la Serie</t>
  </si>
  <si>
    <t>Frecuencia del reporte</t>
  </si>
  <si>
    <t>Línea base</t>
  </si>
  <si>
    <t>Valor de la Meta</t>
  </si>
  <si>
    <t>% Avance Acumulado frente al PDD</t>
  </si>
  <si>
    <t xml:space="preserve">Justificación meta inferior a línea base </t>
  </si>
  <si>
    <t>Acumulado cuatrienio</t>
  </si>
  <si>
    <t>% Avance acumulado</t>
  </si>
  <si>
    <t>Descripción del avance de meta en el periodo</t>
  </si>
  <si>
    <t>Descripción avances y logros</t>
  </si>
  <si>
    <t>Descripción retrasos y soluciones</t>
  </si>
  <si>
    <t>Beneficios para la Comunidad/Entidad</t>
  </si>
  <si>
    <t>Control de actualizaciones</t>
  </si>
  <si>
    <t xml:space="preserve">Fecha </t>
  </si>
  <si>
    <t>Campo modificado</t>
  </si>
  <si>
    <t>Modificación realizada.</t>
  </si>
  <si>
    <t>Responsable del Análisis</t>
  </si>
  <si>
    <t>Responsable del reporte</t>
  </si>
  <si>
    <t>Jefe de Oficina y/o Subdirector(a)</t>
  </si>
  <si>
    <t>Firma Jefe Oficina y/o Subdirector(a)</t>
  </si>
  <si>
    <t>Vincular 1.000 prestadores de servicios a la estrategia de regulación</t>
  </si>
  <si>
    <t>Subdireccion de Cultura Ciudadana y Gestion del Conocimiento</t>
  </si>
  <si>
    <t>Implementación de estrategias de cultura y participación ciudadana para la defensa, convivencia, protección y bienestar de los animales en Bogotá</t>
  </si>
  <si>
    <t>Aumentar la vinculación de ciudadanos y ciudadanas a las estrategias de cultura y participación ciudadana orientadas a la convivencia, defensa, protección y bienestar de la fauna que habita en Bogotá, con enfoque territorial, diferencial y de género</t>
  </si>
  <si>
    <t>160  - Vincular 3.500.000 personas a las estrategias de cultura ciudadana, participación, educación ambiental y protección animal, con enfoque territorial, diferencial y de género.</t>
  </si>
  <si>
    <t>01/01/2021</t>
  </si>
  <si>
    <t>Sensibilizar a los prestadores de servicio interesados en la implementación de las buenas Practicas de bienestar y proteccion animal</t>
  </si>
  <si>
    <t xml:space="preserve"> Equipo de Regulación de la  Subdirección de Cultura Ciudadana y Gestión del Conocimiento. </t>
  </si>
  <si>
    <t>Numero de Prestadores de Servicios</t>
  </si>
  <si>
    <t>Prestadores de servicios vinculadas / Prestadores de servicios progamados * 100</t>
  </si>
  <si>
    <t>Prestadores de servicios vinculadas</t>
  </si>
  <si>
    <t>Prestadores de servicios progamados</t>
  </si>
  <si>
    <t>Numero de Prestadores vinculados</t>
  </si>
  <si>
    <t>Numero de prestadores de servicios programados</t>
  </si>
  <si>
    <t>prestadores de servicios vinculados que den soporte para cumplimiento de la meta</t>
  </si>
  <si>
    <t>Prestadores de servicios programados para el cumplimiento de la meta</t>
  </si>
  <si>
    <t>N.A.</t>
  </si>
  <si>
    <t>Ivan Dario Narvaez Quintero</t>
  </si>
  <si>
    <t>Natalia Parra Osorio</t>
  </si>
  <si>
    <t>Ingrid Elizabeth Torres Rodriguez</t>
  </si>
  <si>
    <t>Diseñar e implementar 8 campañas pedagógicas de apropiación social del conocimiento que aborden perspectivas alternativas al antropocentrismo.</t>
  </si>
  <si>
    <t xml:space="preserve"> Equipo de Educacion de la  Subdirección de Cultura Ciudadana y Gestión del Conocimiento. </t>
  </si>
  <si>
    <t>Numero de Campañas</t>
  </si>
  <si>
    <t>Campañas diseñadas e implementadas / Campañas progamadas * 100</t>
  </si>
  <si>
    <t>Campañas diseñadas e implementadas</t>
  </si>
  <si>
    <t>Campañas progamadas</t>
  </si>
  <si>
    <t>Numero de Campañas diseñadas e implementadas</t>
  </si>
  <si>
    <t>Numero de Campañas programados</t>
  </si>
  <si>
    <t>Campañas pedagógicas de apropiación social del conocimiento que aborden perspectivas alternativas al antropocentrismo. que den soporte para cumplimiento de la meta</t>
  </si>
  <si>
    <t>Campañas pedagógicas de apropiación social del conocimiento que aborden perspectivas alternativas al antropocentrismo. para el cumplimiento de la meta</t>
  </si>
  <si>
    <t>Ivan Dario Narvaez Quitnero</t>
  </si>
  <si>
    <t>Vincular 49.000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t>
  </si>
  <si>
    <t>Numero de Personas</t>
  </si>
  <si>
    <t>Personas vinculadas  en las estrategias de sensibilización y educación  /  Personas  progamadas en las estrategias de sensibilización y educación * 100</t>
  </si>
  <si>
    <t>Personas vinculadas  en las estrategias de sensibilización y educación</t>
  </si>
  <si>
    <t xml:space="preserve">Personas  progamadas en las estrategias de sensibilización y educación </t>
  </si>
  <si>
    <t>Numero de personas vinculadas</t>
  </si>
  <si>
    <t>Numero de personas programadas</t>
  </si>
  <si>
    <t>Las personas que participan en la  estrategia de sensibilizacion, formación y educación son aquellas  que se han integrado en  alguna actividad desarrollada en cualquiera de los siguientes ambitos: educativo, institucional, comunitario y recreodeportivo que den soporte para cumplimiento de la meta</t>
  </si>
  <si>
    <t>Las personas programadas en la  estrategia de sensibilizacion, formación y educación son aquellas  que deben participar  en alguna actividad desarrollada en cualquiera de los siguientes ambitos: educativo, institucional, comunitario y recreodeportivo.</t>
  </si>
  <si>
    <t>Vincular 10.000 ciudadanos y ciudadanas en talleres de formación que aborden la normatividad vigente y su aplicación en las instancias y los espacios de participación ciudadana y movilización social de protección y bienestar animal</t>
  </si>
  <si>
    <t>Vincular ciudadanos y ciudadanas en talleres de formación que aborden la normatividad vigente y su aplicación en las instancias y los espacios de participación ciudadana y movilización social de protección y bienestar animal</t>
  </si>
  <si>
    <t xml:space="preserve"> Equipo de Participacion Ciudadana de la  Subdirección de Cultura Ciudadana y Gestión del Conocimiento. </t>
  </si>
  <si>
    <t>Personas vinculadas en espacios de participacion ciudadana /  Personas progamadas en espacios de participacion ciudadana * 100</t>
  </si>
  <si>
    <t>Personas vinculadas en espacios de participacion ciudadana</t>
  </si>
  <si>
    <t xml:space="preserve">Personas progamadas en espacios de participacion ciudadana </t>
  </si>
  <si>
    <t>Las personas que se vinculan a los procesos de participación desarrollados  en cualquiera de los siguientes ambitos: Voluntariado, Propiedad horizontal, red de aliados, Consejo locales de Participación que den soporte para cumplimiento de la meta</t>
  </si>
  <si>
    <t>Personas programadas  que deben participar en cualquiera de los siguientes escenarios: Voluntariado, Propiedad horizontal, red de aliados, Consejo locales de Participación</t>
  </si>
  <si>
    <t>Definir y ejecutar 960 pactos con las instancias y espacios de participación ciudadana y movilización social por localidad para la Protección y Bienestar Animal</t>
  </si>
  <si>
    <t>Fortalecer los procesos, articular acciones y llevar a cabo pactos con las instancias y espacios de participación ciudadana y movilización social por localidad para la Protección y Bienestar Animal que generen cultura y beneficien a los animales en la ciudad.</t>
  </si>
  <si>
    <t>Pactos Realizados /  Pactos Programados</t>
  </si>
  <si>
    <t>Numero de Pactos</t>
  </si>
  <si>
    <t>Pactos Realizados</t>
  </si>
  <si>
    <t>Pactos Programados</t>
  </si>
  <si>
    <t>Numero de Pactos realizados</t>
  </si>
  <si>
    <t>Numero de Pactos programadas</t>
  </si>
  <si>
    <t>Pactos realizados en con las instancias y espacios de participación ciudadana que den soporte para cumplimiento de la meta</t>
  </si>
  <si>
    <t xml:space="preserve">Pactos programados en con las instancias y espacios de participación ciudadana </t>
  </si>
  <si>
    <t>Gestionar 49 alianzas interinstitucionales, intersectoriales  y de ciudad región que potencien las intervenciones y cobertura en torno a la Protección y Bienestar Animal</t>
  </si>
  <si>
    <t>Gestionar alianzas interinstitucionales, intersectoriales  y de ciudad región que potencien las intervenciones y cobertura en torno a la Protección y Bienestar Animal.</t>
  </si>
  <si>
    <t>Numero de Alianzas</t>
  </si>
  <si>
    <t>Alianzas Realizadas /  Alianzas Programadas * 100</t>
  </si>
  <si>
    <t>Alianzas Realizadas</t>
  </si>
  <si>
    <t>Alianzas Programadas</t>
  </si>
  <si>
    <t>Numero de Alianzas Realizadas</t>
  </si>
  <si>
    <t>Numero de Alianzas programadas</t>
  </si>
  <si>
    <t>Alianzas Realizadas que den soporte para cumplimiento de la meta</t>
  </si>
  <si>
    <t>Alianzas programadas para el cumplimiento de la meta</t>
  </si>
  <si>
    <t>Prestadores de servicios a la estrategia de regulación vinculados</t>
  </si>
  <si>
    <t>Campañas pedagógicas de apropiación social del conocimiento que aborden perspectivas alternativas al antropocentrismo implementadas</t>
  </si>
  <si>
    <t>Ciudadanos y ciudadanas en las estrategias de sensibilización y educación en los ámbitos: educativo, recreodeportivo, institucional y comunitario vinculados</t>
  </si>
  <si>
    <t>Ciudadanos y ciudadanas en talleres de formación que aborden la normatividad vigente y su aplicación en las instancias y los espacios de participación ciudadana vinculados</t>
  </si>
  <si>
    <t>Pactos con las instancias y espacios de participación ciudadana y movilización social por localidad para la Protección y Bienestar Animal ejecutados</t>
  </si>
  <si>
    <t>Alianzas interinstitucionales, intersectoriales  y de ciudad región que potencien las intervenciones y cobertura en torno a la Protección y Bienestar Animal gestionadas</t>
  </si>
  <si>
    <t>Leidy Paola Sanchez - Equipo de Regulacion</t>
  </si>
  <si>
    <t>La formulación e implementación de la estrategia de regulación a prestadores de servicio que trabajan para y con los animales constituye la oportunidad de mejorar las prácticas de bienestar en el manejo de los animales que son beneficiarios de estos servicios, minimizando los riesgos de maltrato que puedan derivarse del ejercicio de estas actividades económicas.</t>
  </si>
  <si>
    <t>Las campañas de la cultura ciudadana, donde los intereses humanos priman en contraposición a los intereses animales, así como el desconocimiento de las diversas maneras en que los animales sufren, sienten dolor o son dañados, es el detonante de la naturalización y normalización y de las violencias que les afectan.</t>
  </si>
  <si>
    <t>La interacción con la ciudadanía a través de las estrategias pedagógicas de sensibilización, educación y participación ciudadana permite trabajar de manera articulada, identificando las necesidades propias de cada territorio y las dinámicas particulares que se presentan en la relación humano-animal, fortaleciendo las acciones implementadas por el instituto, las cuales se ejecutarán desde los enfoques poblacionales-diferenciales y de género, dependiendo de las características de la población a intervenir.</t>
  </si>
  <si>
    <t>Realizar ejercicios de participación ciudadana y cultura, se identificarán y trabajarán las zonas con mayor problemática relacionada con tenencia y convivencia con animales, procurando generar estrategias focalizadas para cada territorio, haciendo un acompañamiento y seguimiento, y generando un mapeo por localidad, con las problemáticas y acciones realizadas por el distrito para mitigarlas.</t>
  </si>
  <si>
    <t>Se prioriza el fortalecimiento institucional desde la articulación interinstitucional e intersectorial con entidades distritales como la Secretaría Distrital de Educación, Secretaría Distrital de Ambiente, la Secretaría Distrital de Gobierno y el Instituto Distrital para la Participación y Acción Comunal, las cuales tienen competencias e intereses en la promoción de la protección y el bienestar animal, con el fin de unificar esfuerzos y compromisos para llegar a un mayor número de ciudadanos y ciudadanas, contribuyendo a la transformación de las prácticas culturales asociadas acciones de maltrato y crueldad ambiental</t>
  </si>
  <si>
    <t>Juan Pablo Olmos - Equipo de Participacion Ciudadana</t>
  </si>
  <si>
    <t>Andrea Millan - Equipo de Cultura Ciudadana</t>
  </si>
  <si>
    <t>Andrea Paola Acosta / Yenny Moreno / Andrea Millan -  Equipo de Cultura Ciudadana</t>
  </si>
  <si>
    <t>Juan Pablo Olmos - Equipo de Participacion ciudadana</t>
  </si>
  <si>
    <t>Catalina Tenjo Leon - Equipo Administrativo</t>
  </si>
  <si>
    <t xml:space="preserve"> Equipo Administrativo de la  Subdirección de Cultura Ciudadana y Gestión del Conocimiento. </t>
  </si>
  <si>
    <t>Durente el mes de Enero del 2021 , se realizaron los siguientes avances:
-Construcción preliminar del documento técnico soporte titulado"Inspeccion y vigilancia a prestadores de servicio para y con los animales"
-Se avanzo en la revision juridica del documento tecnico, incluyendo tematicas psicosociales y normativas, en compañia de la Oficina Asesora Juridica y Direccion General.</t>
  </si>
  <si>
    <t>Ninguno</t>
  </si>
  <si>
    <t>Elaboracion del documento preliminar técnico soporte sobre la implementación de las funciones de inspección y vigilancia para la regulación de prestaciones de servicios para y con los animales en el distrito capital, titulado "Inspeccion y vigilancia a prestadores de servicio para y con los animales" en compañia de la Oficina Asesora Juridica y el abogado de la Direccion General.</t>
  </si>
  <si>
    <t>Ninguno.</t>
  </si>
  <si>
    <t>Se realizaron mesas de trabajo, para articular los acuerdos de voluntades con las siguientes entidades: Ministerio de Ciencias - Minciencias, Universidad del Bosque, la Subsecretaría de bienestar animal de Medellín y Colegio Kennedy</t>
  </si>
  <si>
    <t>Se realizaron mesas de trabajo, para articular los acuerdos de voluntades con las siguientes entidades: Ministerio de Ciencias - Minciencias, Universidad del Bosque, la Subsecretaría de bienestar animal de Medellín y Colegio Kennedy. Las alianzas con Caja de Vivienda Popular y  Fundación Universitaria UNITEC se encuentran para revision y firma de las partes.</t>
  </si>
  <si>
    <t>Por motivos de Terminaciones de contratos del personal de Diseño e implementacion de campañas y por motivos de incapacidad y de vacaciones de los funcionarios a cargo, se tenia programada una reunion el viernes 29 de Enero del 2021, la cual quedo aplazada hasta el 24 de Febrero del 2021.</t>
  </si>
  <si>
    <t>Se reprogramo la reunion sobre la eleccion de tematicas para el 24 de Febrero del 2021, para cuando se retome el funcionario de vacaciones y se realicen las contrataciones de la subdireccion</t>
  </si>
  <si>
    <t xml:space="preserve">Se tienen como opciones iniciales de las campañas pedagógicas de la vigencia 2021, las campañas para los temas de "Animales no convencionales" y  "Violencia Simbolica" (titulos pendientes) </t>
  </si>
  <si>
    <t>Se han vinculado 91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
*50 Ambito Institucional
*41 Ambito Comunitario</t>
  </si>
  <si>
    <t>Se han vinculado 91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
Del ambito comunitario se vincularon  41 personas en la implementacion de la estrategia de sensibilizacion y educacion, incluido se realizo los siguientes acompañamientos:
-Se realizaron 7 Visitas del programa Huellitas de la calle.
-Se realizo una jornada del programa de Mirar y No tocar es Amar, la cual realizo una pajereada o avistamiento de avez en la Localidad de Martires
Del ambito institucional se vincularon  50 personas en la implementacion de la estrategia de sensibilizacion y educacion, en la Casa de la Participacion en la Localidad de Bosa.</t>
  </si>
  <si>
    <t>Para evitar los retrasos en el cumplimiento de la meta, se dara prioridad a la contratacion del personal misional para dar continuidad al servicio del area de educacion y cultura ciudadana.</t>
  </si>
  <si>
    <t>Se han realizado 20 compromisos de pactos a la comunidad, que se van a ejecutar en el mes de Febrero del 2021</t>
  </si>
  <si>
    <t>Se han realizado compromisos con las localidades de la Ciudad de Bogota, pero por motivos de terminacion de contratos del personal del equipo de Participacion Ciudadana se van a ejecutar en el mes de Febrero</t>
  </si>
  <si>
    <t>Se realizara el seguimiento y ejecucion de los pactos realizados en las localidades de Bogota a partir de la segunda semana de Febrero del 2021.</t>
  </si>
  <si>
    <t>Se han vinculado 14 ciudadanos y ciudadanas en talleres de formación que aborden la normatividad vigente y su aplicación en las instancias y los espacios de participación ciudadana
*14 en Voluntariado Social</t>
  </si>
  <si>
    <t xml:space="preserve">Se han vinculado 14 ciudadanos en el programa de Voluntariado Social PYBA, en la Actividad virtual de propuestas plan de trabajo en tiempos de confinamiento por COVID 19, el 23 y 28 de Enero del 2021. </t>
  </si>
  <si>
    <t>Para evitar los retrasos en el cumplimiento de la meta, se dara prioridad a la contratacion de los prestadores de servicios para dar continuidad al servicio del area de participacion ciudadana</t>
  </si>
  <si>
    <t xml:space="preserve">
Generar e impulsar procesos ciudadanos innovadores de transformación cultural, mediante la promoción prácticas de relacionamiento humano - animal.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</si>
</sst>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0_-;\-* #,##0_-;_-* &quot;-&quot;_-;_-@_-"/>
    <numFmt numFmtId="43" formatCode="_-* #,##0.00_-;\-* #,##0.00_-;_-* &quot;-&quot;??_-;_-@_-"/>
    <numFmt numFmtId="164" formatCode="&quot;$&quot;\ #,##0_);[Red]\(&quot;$&quot;\ #,##0\)"/>
    <numFmt numFmtId="165" formatCode="_(* #,##0_);_(* \(#,##0\);_(* &quot;-&quot;_);_(@_)"/>
    <numFmt numFmtId="166" formatCode="_(&quot;$&quot;\ * #,##0.00_);_(&quot;$&quot;\ * \(#,##0.00\);_(&quot;$&quot;\ * &quot;-&quot;??_);_(@_)"/>
    <numFmt numFmtId="167" formatCode="_(* #,##0.00_);_(* \(#,##0.00\);_(* &quot;-&quot;??_);_(@_)"/>
    <numFmt numFmtId="168" formatCode="_-* #,##0.00\ &quot;€&quot;_-;\-* #,##0.00\ &quot;€&quot;_-;_-* &quot;-&quot;??\ &quot;€&quot;_-;_-@_-"/>
    <numFmt numFmtId="169" formatCode="_ * #,##0.00_ ;_ * \-#,##0.00_ ;_ * &quot;-&quot;??_ ;_ @_ "/>
    <numFmt numFmtId="170" formatCode="0.0%"/>
    <numFmt numFmtId="171" formatCode="_(* #,##0.0_);_(* \(#,##0.0\);_(* &quot;-&quot;??_);_(@_)"/>
    <numFmt numFmtId="172" formatCode="_(* #,##0_);_(* \(#,##0\);_(* &quot;-&quot;??_);_(@_)"/>
    <numFmt numFmtId="173" formatCode="_(* #,##0.00_);_(* \(#,##0.00\);_(* &quot;-&quot;_);_(@_)"/>
    <numFmt numFmtId="174" formatCode="_-* #,##0.00\ &quot;$&quot;_-;\-* #,##0.00\ &quot;$&quot;_-;_-* &quot;-&quot;??\ &quot;$&quot;_-;_-@_-"/>
    <numFmt numFmtId="175" formatCode="_-* #,##0.00\ _$_-;\-* #,##0.00\ _$_-;_-* &quot;-&quot;??\ _$_-;_-@_-"/>
  </numFmts>
  <fonts count="76"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s>
  <fills count="6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s>
  <borders count="6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6"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8" fillId="38" borderId="55"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9" fillId="39" borderId="56"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40" fillId="0" borderId="57"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36"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43" fillId="46" borderId="55"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4"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167" fontId="35" fillId="0" borderId="0" applyFont="0" applyFill="0" applyBorder="0" applyAlignment="0" applyProtection="0"/>
    <xf numFmtId="165" fontId="35" fillId="0" borderId="0" applyFont="0" applyFill="0" applyBorder="0" applyAlignment="0" applyProtection="0"/>
    <xf numFmtId="41" fontId="35" fillId="0" borderId="0" applyFont="0" applyFill="0" applyBorder="0" applyAlignment="0" applyProtection="0"/>
    <xf numFmtId="167"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5"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67" fontId="1" fillId="0" borderId="0" applyFont="0" applyFill="0" applyBorder="0" applyAlignment="0" applyProtection="0"/>
    <xf numFmtId="168" fontId="2"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0" fontId="45"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6" fillId="38" borderId="60"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0" fillId="0" borderId="61"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2" fillId="0" borderId="62"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1" fillId="0" borderId="63"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555">
    <xf numFmtId="0" fontId="0" fillId="0" borderId="0" xfId="0"/>
    <xf numFmtId="0" fontId="52" fillId="0" borderId="11" xfId="0" applyFont="1" applyBorder="1" applyAlignment="1" applyProtection="1">
      <alignment vertical="center" wrapText="1"/>
    </xf>
    <xf numFmtId="0" fontId="52" fillId="0" borderId="12" xfId="0" applyFont="1" applyBorder="1" applyAlignment="1" applyProtection="1">
      <alignment vertical="center" wrapText="1"/>
    </xf>
    <xf numFmtId="0" fontId="53" fillId="0" borderId="0" xfId="0" applyFont="1" applyProtection="1"/>
    <xf numFmtId="0" fontId="52" fillId="0" borderId="0" xfId="0" applyFont="1" applyBorder="1" applyAlignment="1" applyProtection="1">
      <alignment horizontal="center" vertical="center" wrapText="1"/>
    </xf>
    <xf numFmtId="0" fontId="54" fillId="0" borderId="0" xfId="0" applyFont="1" applyProtection="1"/>
    <xf numFmtId="0" fontId="55" fillId="0" borderId="0" xfId="0" applyFont="1" applyFill="1"/>
    <xf numFmtId="0" fontId="56" fillId="0" borderId="0" xfId="0" applyFont="1"/>
    <xf numFmtId="0" fontId="57" fillId="0" borderId="0" xfId="0" applyFont="1" applyAlignment="1">
      <alignment horizontal="center"/>
    </xf>
    <xf numFmtId="0" fontId="57" fillId="0" borderId="0" xfId="0" applyFont="1"/>
    <xf numFmtId="0" fontId="56" fillId="0" borderId="0" xfId="0" applyFont="1" applyFill="1"/>
    <xf numFmtId="0" fontId="53" fillId="0" borderId="0" xfId="0" applyFont="1" applyFill="1"/>
    <xf numFmtId="0" fontId="53" fillId="0" borderId="0" xfId="0" applyFont="1"/>
    <xf numFmtId="0" fontId="57" fillId="0" borderId="0" xfId="0" applyFont="1" applyFill="1" applyBorder="1" applyAlignment="1" applyProtection="1">
      <alignment horizontal="center" vertical="center" wrapText="1"/>
      <protection locked="0"/>
    </xf>
    <xf numFmtId="0" fontId="58" fillId="0" borderId="0" xfId="1327" applyFont="1" applyFill="1" applyAlignment="1" applyProtection="1">
      <alignment vertical="center" wrapText="1"/>
    </xf>
    <xf numFmtId="0" fontId="3" fillId="0" borderId="0" xfId="1371" applyFont="1" applyFill="1" applyBorder="1" applyAlignment="1" applyProtection="1">
      <alignment horizontal="center" vertical="center"/>
    </xf>
    <xf numFmtId="0" fontId="57" fillId="0" borderId="0" xfId="1371" applyFont="1" applyFill="1" applyBorder="1" applyAlignment="1">
      <alignment horizontal="center" vertical="center"/>
    </xf>
    <xf numFmtId="0" fontId="12" fillId="0" borderId="0" xfId="1371" applyFont="1" applyFill="1" applyBorder="1" applyAlignment="1">
      <alignment horizontal="center" vertical="top" wrapText="1"/>
    </xf>
    <xf numFmtId="0" fontId="8" fillId="52" borderId="10" xfId="1371" applyFont="1" applyFill="1" applyBorder="1" applyAlignment="1">
      <alignment vertical="center" wrapText="1"/>
    </xf>
    <xf numFmtId="0" fontId="12" fillId="0" borderId="0" xfId="1371" applyFont="1" applyFill="1" applyBorder="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8" fillId="0" borderId="0" xfId="1327" applyFont="1" applyFill="1" applyAlignment="1" applyProtection="1">
      <alignment vertical="center"/>
    </xf>
    <xf numFmtId="0" fontId="12" fillId="0" borderId="0" xfId="1371" applyFont="1" applyFill="1" applyBorder="1" applyAlignment="1">
      <alignment horizontal="left" vertical="center" wrapText="1"/>
    </xf>
    <xf numFmtId="0" fontId="12" fillId="0" borderId="0" xfId="1371" applyFont="1" applyFill="1" applyBorder="1" applyAlignment="1">
      <alignment horizontal="center" vertical="center" wrapText="1"/>
    </xf>
    <xf numFmtId="0" fontId="11" fillId="0" borderId="0" xfId="1371" applyFont="1" applyFill="1" applyBorder="1" applyAlignment="1">
      <alignment horizontal="center" vertical="center" wrapText="1"/>
    </xf>
    <xf numFmtId="0" fontId="13" fillId="0" borderId="0" xfId="1371" applyFont="1" applyFill="1" applyBorder="1" applyAlignment="1">
      <alignment horizontal="center" vertical="center"/>
    </xf>
    <xf numFmtId="9" fontId="11" fillId="0" borderId="0" xfId="1496" applyFont="1" applyFill="1" applyBorder="1" applyAlignment="1">
      <alignment horizontal="center" vertical="center"/>
    </xf>
    <xf numFmtId="0" fontId="60" fillId="0" borderId="0" xfId="1327" applyFont="1" applyFill="1" applyAlignment="1" applyProtection="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61" fillId="0" borderId="0" xfId="1495" applyFont="1" applyFill="1" applyBorder="1" applyAlignment="1">
      <alignment horizontal="center" vertical="center" wrapText="1"/>
    </xf>
    <xf numFmtId="0" fontId="62" fillId="0" borderId="0" xfId="1371" applyFont="1" applyFill="1" applyBorder="1" applyAlignment="1" applyProtection="1">
      <alignment horizontal="center" vertical="center" wrapText="1"/>
      <protection locked="0"/>
    </xf>
    <xf numFmtId="0" fontId="3" fillId="0" borderId="0" xfId="1371" applyFont="1" applyFill="1" applyBorder="1" applyAlignment="1">
      <alignment horizontal="center" vertical="center"/>
    </xf>
    <xf numFmtId="0" fontId="56" fillId="0" borderId="0" xfId="0" applyFont="1" applyFill="1" applyBorder="1" applyAlignment="1">
      <alignment horizontal="center" vertical="center"/>
    </xf>
    <xf numFmtId="0" fontId="3" fillId="0" borderId="0" xfId="1371" applyFont="1" applyFill="1" applyBorder="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Font="1" applyFill="1" applyBorder="1" applyAlignment="1" applyProtection="1">
      <alignment horizontal="center" vertical="center"/>
      <protection locked="0"/>
    </xf>
    <xf numFmtId="0" fontId="4" fillId="0" borderId="0" xfId="1371" applyFont="1" applyFill="1" applyBorder="1" applyAlignment="1" applyProtection="1">
      <alignment vertical="center" wrapText="1"/>
      <protection locked="0"/>
    </xf>
    <xf numFmtId="0" fontId="63" fillId="0" borderId="0" xfId="0" applyFont="1" applyFill="1" applyAlignment="1" applyProtection="1">
      <alignment horizontal="center"/>
    </xf>
    <xf numFmtId="0" fontId="4" fillId="0" borderId="0" xfId="1371" applyFont="1" applyFill="1" applyAlignment="1">
      <alignment vertical="center"/>
    </xf>
    <xf numFmtId="10" fontId="64" fillId="0" borderId="10" xfId="1495" applyNumberFormat="1" applyFont="1" applyBorder="1" applyAlignment="1">
      <alignment horizontal="center" vertical="center" wrapText="1"/>
    </xf>
    <xf numFmtId="10" fontId="65" fillId="0" borderId="10" xfId="1495" applyNumberFormat="1" applyFont="1" applyBorder="1" applyAlignment="1">
      <alignment horizontal="center" vertical="center" wrapText="1"/>
    </xf>
    <xf numFmtId="10" fontId="53" fillId="0" borderId="18" xfId="1495" applyNumberFormat="1" applyFont="1" applyBorder="1" applyAlignment="1">
      <alignment horizontal="center" vertical="center" wrapText="1"/>
    </xf>
    <xf numFmtId="0" fontId="56" fillId="0" borderId="0" xfId="0" applyFont="1" applyBorder="1" applyAlignment="1" applyProtection="1">
      <alignment horizontal="center"/>
      <protection locked="0"/>
    </xf>
    <xf numFmtId="0" fontId="57" fillId="0" borderId="0" xfId="0" applyFont="1" applyBorder="1" applyAlignment="1" applyProtection="1">
      <alignment horizontal="center" vertical="center" wrapText="1"/>
      <protection locked="0"/>
    </xf>
    <xf numFmtId="0" fontId="51" fillId="0" borderId="0" xfId="0" applyFont="1" applyBorder="1" applyAlignment="1">
      <alignment horizontal="center"/>
    </xf>
    <xf numFmtId="0" fontId="52" fillId="0" borderId="0" xfId="0" applyFont="1" applyBorder="1" applyAlignment="1" applyProtection="1">
      <alignment vertical="center" wrapText="1"/>
    </xf>
    <xf numFmtId="0" fontId="0" fillId="0" borderId="0" xfId="0" applyAlignment="1">
      <alignment horizontal="center"/>
    </xf>
    <xf numFmtId="0" fontId="51" fillId="0" borderId="0" xfId="0" applyFont="1" applyFill="1" applyBorder="1" applyAlignment="1">
      <alignment horizontal="center" vertical="center" wrapText="1"/>
    </xf>
    <xf numFmtId="9" fontId="66" fillId="53" borderId="10" xfId="1495" applyFont="1" applyFill="1" applyBorder="1" applyAlignment="1">
      <alignment horizontal="center" vertical="center" wrapText="1"/>
    </xf>
    <xf numFmtId="0" fontId="59" fillId="0" borderId="0" xfId="1371" applyFont="1" applyFill="1" applyBorder="1" applyAlignment="1">
      <alignment horizontal="center" vertical="center"/>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3" fillId="0" borderId="0" xfId="0" applyFont="1" applyAlignment="1" applyProtection="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2" fillId="0" borderId="0" xfId="0" applyFont="1" applyAlignment="1">
      <alignment horizontal="center"/>
    </xf>
    <xf numFmtId="0" fontId="52" fillId="0" borderId="0" xfId="0" applyFont="1"/>
    <xf numFmtId="10" fontId="67" fillId="0" borderId="0" xfId="1495" applyNumberFormat="1" applyFont="1" applyFill="1" applyBorder="1" applyAlignment="1">
      <alignment horizontal="center" vertical="center" wrapText="1"/>
    </xf>
    <xf numFmtId="0" fontId="68" fillId="50" borderId="0" xfId="1371" applyFont="1" applyFill="1" applyBorder="1" applyAlignment="1">
      <alignment horizontal="center" vertical="center" wrapText="1"/>
    </xf>
    <xf numFmtId="10" fontId="65"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Fill="1"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Fill="1" applyProtection="1">
      <protection locked="0"/>
    </xf>
    <xf numFmtId="0" fontId="9" fillId="0" borderId="0" xfId="0" applyFont="1" applyFill="1" applyBorder="1" applyAlignment="1" applyProtection="1">
      <alignment vertical="top" wrapText="1"/>
      <protection locked="0"/>
    </xf>
    <xf numFmtId="0" fontId="9" fillId="0" borderId="0" xfId="0" applyFont="1" applyFill="1" applyBorder="1" applyAlignment="1" applyProtection="1">
      <alignment horizontal="center" vertical="center" wrapText="1"/>
      <protection locked="0"/>
    </xf>
    <xf numFmtId="0" fontId="54" fillId="0" borderId="0" xfId="0" applyFont="1" applyFill="1" applyProtection="1">
      <protection locked="0"/>
    </xf>
    <xf numFmtId="0" fontId="69"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5"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5"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5" fillId="0" borderId="17" xfId="1495" applyFont="1" applyBorder="1" applyAlignment="1">
      <alignment horizontal="center" vertical="center"/>
    </xf>
    <xf numFmtId="0" fontId="51" fillId="50" borderId="36" xfId="0" applyFont="1" applyFill="1" applyBorder="1" applyAlignment="1">
      <alignment horizontal="center" vertical="center" wrapText="1"/>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9" fillId="50" borderId="0" xfId="0" applyFont="1" applyFill="1" applyBorder="1" applyAlignment="1" applyProtection="1">
      <alignment horizontal="center" vertical="center" wrapText="1"/>
      <protection locked="0"/>
    </xf>
    <xf numFmtId="0" fontId="52" fillId="50" borderId="12" xfId="0" applyFont="1" applyFill="1" applyBorder="1" applyAlignment="1" applyProtection="1">
      <alignment vertical="center" wrapText="1"/>
    </xf>
    <xf numFmtId="0" fontId="51" fillId="0" borderId="10" xfId="0" applyFont="1" applyFill="1" applyBorder="1" applyAlignment="1">
      <alignment horizontal="center" vertical="center" wrapText="1"/>
    </xf>
    <xf numFmtId="0" fontId="0" fillId="0" borderId="10" xfId="0" applyBorder="1"/>
    <xf numFmtId="0" fontId="51" fillId="52" borderId="10" xfId="0" applyFont="1" applyFill="1" applyBorder="1" applyAlignment="1">
      <alignment vertical="center" wrapText="1"/>
    </xf>
    <xf numFmtId="9" fontId="35" fillId="0" borderId="10" xfId="1495" applyFont="1" applyBorder="1" applyAlignment="1">
      <alignment vertical="center"/>
    </xf>
    <xf numFmtId="9" fontId="51"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51" fillId="0" borderId="0" xfId="0" applyNumberFormat="1" applyFont="1" applyFill="1" applyBorder="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51" fillId="0" borderId="0" xfId="0" applyFont="1" applyFill="1" applyProtection="1">
      <protection locked="0"/>
    </xf>
    <xf numFmtId="0" fontId="8" fillId="0" borderId="0" xfId="0" applyFont="1" applyFill="1" applyBorder="1" applyAlignment="1" applyProtection="1">
      <alignment horizontal="center" vertical="center" wrapText="1"/>
      <protection locked="0"/>
    </xf>
    <xf numFmtId="0" fontId="70" fillId="50" borderId="0" xfId="0" applyFont="1" applyFill="1" applyBorder="1" applyProtection="1">
      <protection locked="0"/>
    </xf>
    <xf numFmtId="0" fontId="70" fillId="0" borderId="0" xfId="0" applyFont="1" applyFill="1" applyProtection="1">
      <protection locked="0"/>
    </xf>
    <xf numFmtId="0" fontId="5" fillId="0" borderId="0" xfId="0" applyFont="1" applyFill="1" applyProtection="1">
      <protection locked="0"/>
    </xf>
    <xf numFmtId="0" fontId="70" fillId="50" borderId="0" xfId="0" applyFont="1" applyFill="1" applyProtection="1">
      <protection locked="0"/>
    </xf>
    <xf numFmtId="0" fontId="71" fillId="0" borderId="0" xfId="0" applyFont="1" applyFill="1" applyProtection="1">
      <protection locked="0"/>
    </xf>
    <xf numFmtId="0" fontId="15" fillId="0" borderId="10" xfId="0" applyFont="1" applyFill="1" applyBorder="1" applyAlignment="1" applyProtection="1">
      <alignment horizontal="left" vertical="center" wrapText="1"/>
      <protection locked="0"/>
    </xf>
    <xf numFmtId="0" fontId="15" fillId="0" borderId="10" xfId="0" applyFont="1" applyFill="1" applyBorder="1" applyAlignment="1" applyProtection="1">
      <alignment vertical="center" wrapText="1"/>
      <protection locked="0"/>
    </xf>
    <xf numFmtId="43" fontId="70" fillId="0" borderId="0" xfId="0" applyNumberFormat="1" applyFont="1" applyFill="1" applyProtection="1">
      <protection locked="0"/>
    </xf>
    <xf numFmtId="9" fontId="70" fillId="0" borderId="0" xfId="1495" applyFont="1" applyFill="1" applyProtection="1">
      <protection locked="0"/>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51" fillId="52" borderId="10" xfId="0" applyFont="1" applyFill="1" applyBorder="1" applyAlignment="1">
      <alignment horizontal="center" vertical="center" wrapText="1"/>
    </xf>
    <xf numFmtId="0" fontId="51" fillId="53" borderId="17" xfId="0" applyFont="1" applyFill="1" applyBorder="1" applyAlignment="1">
      <alignment horizontal="center" vertical="center" wrapText="1"/>
    </xf>
    <xf numFmtId="0" fontId="0" fillId="57" borderId="10" xfId="0" applyFill="1" applyBorder="1"/>
    <xf numFmtId="9" fontId="35" fillId="0" borderId="0" xfId="1495" applyFont="1"/>
    <xf numFmtId="0" fontId="0" fillId="58" borderId="10" xfId="0" applyFill="1" applyBorder="1"/>
    <xf numFmtId="0" fontId="47" fillId="0" borderId="0" xfId="0" applyFont="1"/>
    <xf numFmtId="9" fontId="47" fillId="0" borderId="0" xfId="1495" applyFont="1"/>
    <xf numFmtId="0" fontId="0" fillId="59" borderId="10" xfId="0" applyFill="1" applyBorder="1"/>
    <xf numFmtId="165" fontId="35" fillId="0" borderId="0" xfId="1251" applyFont="1"/>
    <xf numFmtId="165"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2" fontId="65" fillId="26" borderId="10" xfId="1250" applyNumberFormat="1" applyFont="1" applyFill="1" applyBorder="1" applyAlignment="1">
      <alignment horizontal="center" vertical="center"/>
    </xf>
    <xf numFmtId="167" fontId="9" fillId="26" borderId="10" xfId="1250" applyFont="1" applyFill="1" applyBorder="1" applyAlignment="1">
      <alignment horizontal="center" vertical="center"/>
    </xf>
    <xf numFmtId="172" fontId="65" fillId="60" borderId="10" xfId="1250" applyNumberFormat="1" applyFont="1" applyFill="1" applyBorder="1" applyAlignment="1">
      <alignment horizontal="center" vertical="center"/>
    </xf>
    <xf numFmtId="167" fontId="9" fillId="60" borderId="10" xfId="1250" applyFont="1" applyFill="1" applyBorder="1" applyAlignment="1" applyProtection="1">
      <alignment horizontal="center" vertical="center" wrapText="1"/>
      <protection locked="0"/>
    </xf>
    <xf numFmtId="10" fontId="64" fillId="25" borderId="10" xfId="1495" applyNumberFormat="1" applyFont="1" applyFill="1" applyBorder="1" applyAlignment="1">
      <alignment horizontal="center" vertical="center" wrapText="1"/>
    </xf>
    <xf numFmtId="10" fontId="65" fillId="25" borderId="10" xfId="1495" applyNumberFormat="1" applyFont="1" applyFill="1" applyBorder="1" applyAlignment="1">
      <alignment horizontal="center" vertical="center" wrapText="1"/>
    </xf>
    <xf numFmtId="10" fontId="53"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5"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5"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0" xfId="0" applyFont="1" applyFill="1" applyBorder="1" applyAlignment="1">
      <alignment horizontal="center" vertical="center" wrapText="1"/>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5" xfId="0" applyFill="1" applyBorder="1" applyAlignment="1">
      <alignment vertical="center" wrapText="1"/>
    </xf>
    <xf numFmtId="17" fontId="0" fillId="56" borderId="20" xfId="0" applyNumberFormat="1" applyFill="1" applyBorder="1" applyAlignment="1">
      <alignment vertical="center"/>
    </xf>
    <xf numFmtId="9" fontId="35" fillId="56" borderId="10" xfId="1495" applyFont="1" applyFill="1" applyBorder="1" applyAlignment="1">
      <alignment vertical="center" wrapText="1"/>
    </xf>
    <xf numFmtId="0" fontId="0" fillId="56" borderId="10" xfId="0" applyFill="1" applyBorder="1"/>
    <xf numFmtId="9" fontId="66" fillId="56" borderId="10" xfId="1495"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51" fillId="56" borderId="10" xfId="0" applyNumberFormat="1" applyFont="1" applyFill="1" applyBorder="1" applyAlignment="1">
      <alignment vertical="center" wrapText="1"/>
    </xf>
    <xf numFmtId="0" fontId="51" fillId="56" borderId="10" xfId="0" applyFont="1" applyFill="1" applyBorder="1" applyAlignment="1">
      <alignment vertical="center" wrapText="1"/>
    </xf>
    <xf numFmtId="9" fontId="66" fillId="53" borderId="20" xfId="1495" applyFont="1" applyFill="1" applyBorder="1" applyAlignment="1">
      <alignment horizontal="center" vertical="center" wrapText="1"/>
    </xf>
    <xf numFmtId="0" fontId="0" fillId="0" borderId="17" xfId="0" applyBorder="1" applyAlignment="1">
      <alignment horizontal="center" vertical="center"/>
    </xf>
    <xf numFmtId="9" fontId="35" fillId="50" borderId="17" xfId="1495" applyFont="1" applyFill="1" applyBorder="1" applyAlignment="1">
      <alignment horizontal="center" vertical="center"/>
    </xf>
    <xf numFmtId="0" fontId="56" fillId="0" borderId="0" xfId="0" applyFont="1" applyFill="1" applyProtection="1">
      <protection hidden="1"/>
    </xf>
    <xf numFmtId="0" fontId="57" fillId="0" borderId="0" xfId="0" applyFont="1" applyFill="1" applyBorder="1" applyAlignment="1" applyProtection="1">
      <alignment horizontal="center" vertical="center" wrapText="1"/>
      <protection locked="0" hidden="1"/>
    </xf>
    <xf numFmtId="0" fontId="53" fillId="0" borderId="0" xfId="0" applyFont="1" applyFill="1" applyProtection="1">
      <protection hidden="1"/>
    </xf>
    <xf numFmtId="0" fontId="58" fillId="0" borderId="0" xfId="1327" applyFont="1" applyFill="1" applyAlignment="1" applyProtection="1">
      <alignment vertical="center" wrapText="1"/>
      <protection hidden="1"/>
    </xf>
    <xf numFmtId="0" fontId="53" fillId="0" borderId="0" xfId="0" applyFont="1" applyProtection="1">
      <protection hidden="1"/>
    </xf>
    <xf numFmtId="0" fontId="56" fillId="0" borderId="0" xfId="0" applyFont="1" applyProtection="1">
      <protection hidden="1"/>
    </xf>
    <xf numFmtId="0" fontId="3" fillId="0" borderId="0" xfId="1371" applyFont="1" applyFill="1" applyBorder="1" applyAlignment="1" applyProtection="1">
      <alignment horizontal="center" vertical="center"/>
      <protection hidden="1"/>
    </xf>
    <xf numFmtId="0" fontId="59" fillId="0" borderId="0" xfId="1371" applyFont="1" applyFill="1" applyBorder="1" applyAlignment="1" applyProtection="1">
      <alignment horizontal="center" vertical="center"/>
      <protection hidden="1"/>
    </xf>
    <xf numFmtId="0" fontId="55" fillId="0" borderId="0" xfId="0" applyFont="1" applyFill="1" applyProtection="1">
      <protection hidden="1"/>
    </xf>
    <xf numFmtId="0" fontId="8" fillId="61" borderId="10" xfId="1371" applyFont="1" applyFill="1" applyBorder="1" applyAlignment="1" applyProtection="1">
      <alignment horizontal="left" vertical="center" wrapText="1"/>
      <protection hidden="1"/>
    </xf>
    <xf numFmtId="0" fontId="9" fillId="0" borderId="10" xfId="1371" applyFont="1" applyFill="1" applyBorder="1" applyAlignment="1" applyProtection="1">
      <alignment horizontal="center" vertical="center"/>
      <protection hidden="1"/>
    </xf>
    <xf numFmtId="0" fontId="12" fillId="0" borderId="0" xfId="1371" applyFont="1" applyFill="1" applyBorder="1" applyAlignment="1" applyProtection="1">
      <alignment horizontal="center" vertical="top" wrapText="1"/>
      <protection hidden="1"/>
    </xf>
    <xf numFmtId="0" fontId="8" fillId="61" borderId="10" xfId="1371" applyFont="1" applyFill="1" applyBorder="1" applyAlignment="1" applyProtection="1">
      <alignment vertical="center" wrapText="1"/>
      <protection hidden="1"/>
    </xf>
    <xf numFmtId="0" fontId="12" fillId="0" borderId="0" xfId="1371" applyFont="1" applyFill="1" applyBorder="1" applyAlignment="1" applyProtection="1">
      <alignment horizontal="center" vertical="center"/>
      <protection hidden="1"/>
    </xf>
    <xf numFmtId="1" fontId="11" fillId="0" borderId="0" xfId="1273" applyNumberFormat="1" applyFont="1" applyFill="1" applyBorder="1" applyAlignment="1" applyProtection="1">
      <alignment horizontal="center" vertical="center" wrapText="1"/>
      <protection hidden="1"/>
    </xf>
    <xf numFmtId="0" fontId="11" fillId="0" borderId="0" xfId="1496" applyNumberFormat="1" applyFont="1" applyFill="1" applyBorder="1" applyAlignment="1" applyProtection="1">
      <alignment horizontal="center" vertical="center" wrapText="1"/>
      <protection hidden="1"/>
    </xf>
    <xf numFmtId="0" fontId="58" fillId="0" borderId="0" xfId="1327" applyFont="1" applyFill="1" applyAlignment="1" applyProtection="1">
      <alignment vertical="center"/>
      <protection hidden="1"/>
    </xf>
    <xf numFmtId="0" fontId="12" fillId="0" borderId="0" xfId="1371" applyFont="1" applyFill="1" applyBorder="1" applyAlignment="1" applyProtection="1">
      <alignment horizontal="left" vertical="center" wrapText="1"/>
      <protection hidden="1"/>
    </xf>
    <xf numFmtId="0" fontId="12" fillId="0" borderId="0" xfId="1371" applyFont="1" applyFill="1" applyBorder="1" applyAlignment="1" applyProtection="1">
      <alignment horizontal="center" vertical="center" wrapText="1"/>
      <protection hidden="1"/>
    </xf>
    <xf numFmtId="0" fontId="11" fillId="0" borderId="0" xfId="1371" applyFont="1" applyFill="1" applyBorder="1" applyAlignment="1" applyProtection="1">
      <alignment horizontal="center" vertical="center" wrapText="1"/>
      <protection hidden="1"/>
    </xf>
    <xf numFmtId="0" fontId="13" fillId="0" borderId="0" xfId="1371" applyFont="1" applyFill="1" applyBorder="1" applyAlignment="1" applyProtection="1">
      <alignment horizontal="center" vertical="center"/>
      <protection hidden="1"/>
    </xf>
    <xf numFmtId="9" fontId="11" fillId="0" borderId="0" xfId="1496" applyFont="1" applyFill="1" applyBorder="1" applyAlignment="1" applyProtection="1">
      <alignment horizontal="center" vertical="center"/>
      <protection hidden="1"/>
    </xf>
    <xf numFmtId="0" fontId="8" fillId="61" borderId="16" xfId="1371" applyFont="1" applyFill="1" applyBorder="1" applyAlignment="1" applyProtection="1">
      <alignment horizontal="left" vertical="center" wrapText="1"/>
      <protection hidden="1"/>
    </xf>
    <xf numFmtId="0" fontId="60" fillId="0" borderId="0" xfId="1327" applyFont="1" applyFill="1" applyAlignment="1" applyProtection="1">
      <alignment vertical="center"/>
      <protection hidden="1"/>
    </xf>
    <xf numFmtId="1" fontId="9" fillId="24" borderId="20" xfId="1496" applyNumberFormat="1" applyFont="1" applyFill="1" applyBorder="1" applyAlignment="1" applyProtection="1">
      <alignment vertical="center" wrapText="1"/>
      <protection hidden="1"/>
    </xf>
    <xf numFmtId="1" fontId="9" fillId="24" borderId="47" xfId="1496" applyNumberFormat="1" applyFont="1" applyFill="1" applyBorder="1" applyAlignment="1" applyProtection="1">
      <alignment vertical="center" wrapText="1"/>
      <protection hidden="1"/>
    </xf>
    <xf numFmtId="170" fontId="12" fillId="0" borderId="0" xfId="1496" applyNumberFormat="1" applyFont="1" applyFill="1" applyBorder="1" applyAlignment="1" applyProtection="1">
      <alignment horizontal="center" vertical="top" wrapText="1"/>
      <protection hidden="1"/>
    </xf>
    <xf numFmtId="9" fontId="12" fillId="0" borderId="0" xfId="1496" applyFont="1" applyFill="1" applyBorder="1" applyAlignment="1" applyProtection="1">
      <alignment horizontal="center" vertical="top" wrapText="1"/>
      <protection hidden="1"/>
    </xf>
    <xf numFmtId="0" fontId="8" fillId="61" borderId="37" xfId="1371" applyFont="1" applyFill="1" applyBorder="1" applyAlignment="1" applyProtection="1">
      <alignment horizontal="left" vertical="center" wrapText="1"/>
      <protection hidden="1"/>
    </xf>
    <xf numFmtId="0" fontId="8" fillId="61" borderId="17" xfId="1371" applyFont="1" applyFill="1" applyBorder="1" applyAlignment="1" applyProtection="1">
      <alignment vertical="center" wrapText="1"/>
      <protection hidden="1"/>
    </xf>
    <xf numFmtId="0" fontId="8" fillId="61" borderId="16" xfId="1371" applyFont="1" applyFill="1" applyBorder="1" applyAlignment="1" applyProtection="1">
      <alignment horizontal="center" vertical="center" wrapText="1"/>
      <protection hidden="1"/>
    </xf>
    <xf numFmtId="0" fontId="8" fillId="61" borderId="10" xfId="1371" applyFont="1" applyFill="1" applyBorder="1" applyAlignment="1" applyProtection="1">
      <alignment horizontal="center" vertical="center" wrapText="1"/>
      <protection hidden="1"/>
    </xf>
    <xf numFmtId="0" fontId="8" fillId="61" borderId="10" xfId="0" applyFont="1" applyFill="1" applyBorder="1" applyAlignment="1" applyProtection="1">
      <alignment horizontal="center" vertical="center" wrapText="1"/>
      <protection hidden="1"/>
    </xf>
    <xf numFmtId="0" fontId="8" fillId="61" borderId="18" xfId="1371" applyFont="1" applyFill="1" applyBorder="1" applyAlignment="1" applyProtection="1">
      <alignment horizontal="center" vertical="center" wrapText="1"/>
      <protection hidden="1"/>
    </xf>
    <xf numFmtId="0" fontId="8" fillId="61" borderId="16" xfId="1371" applyFont="1" applyFill="1" applyBorder="1" applyAlignment="1" applyProtection="1">
      <alignment horizontal="center" vertical="center"/>
      <protection hidden="1"/>
    </xf>
    <xf numFmtId="171" fontId="65" fillId="24" borderId="10" xfId="1250" applyNumberFormat="1" applyFont="1" applyFill="1" applyBorder="1" applyAlignment="1" applyProtection="1">
      <alignment horizontal="center" vertical="center"/>
      <protection hidden="1"/>
    </xf>
    <xf numFmtId="9" fontId="56" fillId="0" borderId="10" xfId="1495" applyFont="1" applyBorder="1" applyProtection="1">
      <protection hidden="1"/>
    </xf>
    <xf numFmtId="10" fontId="9" fillId="50" borderId="17" xfId="1495" applyNumberFormat="1" applyFont="1" applyFill="1" applyBorder="1" applyAlignment="1" applyProtection="1">
      <alignment vertical="center" wrapText="1"/>
      <protection locked="0" hidden="1"/>
    </xf>
    <xf numFmtId="9" fontId="61" fillId="0" borderId="0" xfId="1495" applyFont="1" applyFill="1" applyBorder="1" applyAlignment="1" applyProtection="1">
      <alignment horizontal="center" vertical="center" wrapText="1"/>
      <protection hidden="1"/>
    </xf>
    <xf numFmtId="172" fontId="65" fillId="0" borderId="10" xfId="1250" applyNumberFormat="1" applyFont="1" applyFill="1" applyBorder="1" applyAlignment="1" applyProtection="1">
      <alignment horizontal="center" vertical="center"/>
      <protection hidden="1"/>
    </xf>
    <xf numFmtId="0" fontId="8" fillId="61" borderId="10" xfId="1371" applyFont="1" applyFill="1" applyBorder="1" applyAlignment="1" applyProtection="1">
      <alignment horizontal="justify" vertical="center" wrapText="1"/>
      <protection locked="0" hidden="1"/>
    </xf>
    <xf numFmtId="0" fontId="62" fillId="0" borderId="0" xfId="1371" applyFont="1" applyFill="1" applyBorder="1" applyAlignment="1" applyProtection="1">
      <alignment horizontal="center" vertical="center" wrapText="1"/>
      <protection locked="0" hidden="1"/>
    </xf>
    <xf numFmtId="0" fontId="56" fillId="0" borderId="0" xfId="0" applyFont="1" applyFill="1" applyBorder="1" applyAlignment="1" applyProtection="1">
      <alignment horizontal="center" vertical="center"/>
      <protection hidden="1"/>
    </xf>
    <xf numFmtId="0" fontId="8" fillId="61" borderId="10" xfId="1371" applyFont="1" applyFill="1" applyBorder="1" applyAlignment="1" applyProtection="1">
      <alignment horizontal="justify" vertical="center" wrapText="1"/>
      <protection hidden="1"/>
    </xf>
    <xf numFmtId="0" fontId="8" fillId="61" borderId="10" xfId="1371" applyFont="1" applyFill="1" applyBorder="1" applyAlignment="1" applyProtection="1">
      <alignment horizontal="center" vertical="center" wrapText="1"/>
      <protection locked="0" hidden="1"/>
    </xf>
    <xf numFmtId="0" fontId="3" fillId="0" borderId="0" xfId="1371" applyFont="1" applyFill="1" applyBorder="1" applyAlignment="1" applyProtection="1">
      <alignment horizontal="center" vertical="center" wrapText="1"/>
      <protection locked="0" hidden="1"/>
    </xf>
    <xf numFmtId="14" fontId="9" fillId="0" borderId="10" xfId="1371" applyNumberFormat="1" applyFont="1" applyFill="1" applyBorder="1" applyAlignment="1" applyProtection="1">
      <alignment vertical="center" wrapText="1"/>
      <protection locked="0" hidden="1"/>
    </xf>
    <xf numFmtId="0" fontId="8" fillId="61" borderId="10" xfId="1371" applyFont="1" applyFill="1" applyBorder="1" applyAlignment="1" applyProtection="1">
      <alignment horizontal="justify" vertical="center"/>
      <protection hidden="1"/>
    </xf>
    <xf numFmtId="0" fontId="4" fillId="0" borderId="0" xfId="1371" applyFont="1" applyFill="1" applyBorder="1" applyAlignment="1" applyProtection="1">
      <alignment vertical="center" wrapText="1"/>
      <protection locked="0" hidden="1"/>
    </xf>
    <xf numFmtId="0" fontId="63" fillId="0" borderId="0" xfId="0" applyFont="1" applyFill="1" applyAlignment="1" applyProtection="1">
      <alignment horizontal="center"/>
      <protection hidden="1"/>
    </xf>
    <xf numFmtId="0" fontId="4" fillId="0" borderId="0" xfId="1371" applyFont="1" applyFill="1" applyAlignment="1" applyProtection="1">
      <alignment vertical="center"/>
      <protection hidden="1"/>
    </xf>
    <xf numFmtId="0" fontId="3" fillId="24" borderId="0" xfId="1371" applyFont="1" applyFill="1" applyAlignment="1" applyProtection="1">
      <alignment horizontal="center" vertical="center"/>
      <protection hidden="1"/>
    </xf>
    <xf numFmtId="0" fontId="4" fillId="24" borderId="0" xfId="1371" applyFont="1" applyFill="1" applyAlignment="1" applyProtection="1">
      <alignment vertical="center"/>
      <protection hidden="1"/>
    </xf>
    <xf numFmtId="0" fontId="4" fillId="24" borderId="0" xfId="1371" applyFont="1" applyFill="1" applyAlignment="1" applyProtection="1">
      <alignment vertical="top" wrapText="1"/>
      <protection hidden="1"/>
    </xf>
    <xf numFmtId="9" fontId="3" fillId="24" borderId="0" xfId="1496" applyFont="1" applyFill="1" applyAlignment="1" applyProtection="1">
      <alignment vertical="center"/>
      <protection hidden="1"/>
    </xf>
    <xf numFmtId="9" fontId="4" fillId="24" borderId="0" xfId="1496" applyFont="1" applyFill="1" applyAlignment="1" applyProtection="1">
      <alignment vertical="center"/>
      <protection hidden="1"/>
    </xf>
    <xf numFmtId="0" fontId="57" fillId="0" borderId="0" xfId="0" applyFont="1" applyAlignment="1" applyProtection="1">
      <alignment horizontal="center"/>
      <protection hidden="1"/>
    </xf>
    <xf numFmtId="0" fontId="57" fillId="0" borderId="0" xfId="0" applyFont="1" applyProtection="1">
      <protection hidden="1"/>
    </xf>
    <xf numFmtId="0" fontId="8" fillId="61" borderId="17"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wrapText="1"/>
      <protection locked="0" hidden="1"/>
    </xf>
    <xf numFmtId="0" fontId="9" fillId="0" borderId="10" xfId="1371" applyFont="1" applyFill="1" applyBorder="1" applyAlignment="1" applyProtection="1">
      <alignment horizontal="center" vertical="center"/>
      <protection hidden="1"/>
    </xf>
    <xf numFmtId="0" fontId="8" fillId="61" borderId="10"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wrapText="1"/>
      <protection hidden="1"/>
    </xf>
    <xf numFmtId="0" fontId="8" fillId="61" borderId="17" xfId="1371" applyFont="1" applyFill="1" applyBorder="1" applyAlignment="1" applyProtection="1">
      <alignment vertical="top" wrapText="1"/>
      <protection hidden="1"/>
    </xf>
    <xf numFmtId="167" fontId="9" fillId="0" borderId="20" xfId="1250" applyFont="1" applyFill="1" applyBorder="1" applyAlignment="1" applyProtection="1">
      <alignment horizontal="center" vertical="center"/>
      <protection hidden="1"/>
    </xf>
    <xf numFmtId="10" fontId="56" fillId="0" borderId="10" xfId="1495" applyNumberFormat="1" applyFont="1" applyBorder="1" applyProtection="1">
      <protection hidden="1"/>
    </xf>
    <xf numFmtId="172" fontId="65" fillId="24" borderId="10" xfId="1250" applyNumberFormat="1" applyFont="1" applyFill="1" applyBorder="1" applyAlignment="1" applyProtection="1">
      <alignment horizontal="center" vertical="center"/>
      <protection hidden="1"/>
    </xf>
    <xf numFmtId="167" fontId="9" fillId="24" borderId="20" xfId="1250" applyFont="1" applyFill="1" applyBorder="1" applyAlignment="1" applyProtection="1">
      <alignment horizontal="center" vertical="center"/>
      <protection hidden="1"/>
    </xf>
    <xf numFmtId="172" fontId="9" fillId="24" borderId="20" xfId="1250" applyNumberFormat="1" applyFont="1" applyFill="1" applyBorder="1" applyAlignment="1" applyProtection="1">
      <alignment horizontal="center" vertical="center"/>
      <protection hidden="1"/>
    </xf>
    <xf numFmtId="10" fontId="61" fillId="0" borderId="0" xfId="1495" applyNumberFormat="1" applyFont="1" applyFill="1" applyBorder="1" applyAlignment="1" applyProtection="1">
      <alignment horizontal="center" vertical="center" wrapText="1"/>
      <protection hidden="1"/>
    </xf>
    <xf numFmtId="167" fontId="65" fillId="24" borderId="10" xfId="1250" applyFont="1" applyFill="1" applyBorder="1" applyAlignment="1" applyProtection="1">
      <alignment horizontal="center" vertical="center"/>
      <protection hidden="1"/>
    </xf>
    <xf numFmtId="0" fontId="73" fillId="0" borderId="10" xfId="0" applyFont="1" applyFill="1" applyBorder="1" applyAlignment="1" applyProtection="1">
      <alignment horizontal="center" vertical="center" wrapText="1"/>
      <protection locked="0"/>
    </xf>
    <xf numFmtId="0" fontId="5" fillId="0" borderId="10" xfId="0" applyFont="1" applyFill="1" applyBorder="1" applyAlignment="1" applyProtection="1">
      <alignment horizontal="center" vertical="center" wrapText="1"/>
      <protection hidden="1"/>
    </xf>
    <xf numFmtId="0" fontId="15" fillId="0" borderId="10" xfId="0" applyFont="1" applyFill="1" applyBorder="1" applyAlignment="1" applyProtection="1">
      <alignment horizontal="center" vertical="center" wrapText="1"/>
      <protection locked="0"/>
    </xf>
    <xf numFmtId="0" fontId="70" fillId="0" borderId="10" xfId="0" applyFont="1" applyFill="1" applyBorder="1" applyAlignment="1" applyProtection="1">
      <alignment horizontal="center"/>
      <protection locked="0"/>
    </xf>
    <xf numFmtId="0" fontId="5" fillId="0" borderId="17" xfId="0" applyFont="1" applyFill="1" applyBorder="1" applyAlignment="1" applyProtection="1">
      <alignment horizontal="center" vertical="center" wrapText="1"/>
      <protection locked="0"/>
    </xf>
    <xf numFmtId="0" fontId="5" fillId="0" borderId="19" xfId="0" applyFont="1" applyFill="1" applyBorder="1" applyAlignment="1" applyProtection="1">
      <alignment horizontal="center" vertical="center" wrapText="1"/>
      <protection locked="0"/>
    </xf>
    <xf numFmtId="167" fontId="15" fillId="51" borderId="17" xfId="1250" applyNumberFormat="1" applyFont="1" applyFill="1" applyBorder="1" applyAlignment="1" applyProtection="1">
      <alignment vertical="center" wrapText="1"/>
      <protection hidden="1"/>
    </xf>
    <xf numFmtId="167" fontId="15" fillId="51" borderId="19" xfId="1250" applyNumberFormat="1" applyFont="1" applyFill="1" applyBorder="1" applyAlignment="1" applyProtection="1">
      <alignment vertical="center" wrapText="1"/>
      <protection hidden="1"/>
    </xf>
    <xf numFmtId="167" fontId="15" fillId="0" borderId="17" xfId="1250" applyNumberFormat="1" applyFont="1" applyFill="1" applyBorder="1" applyAlignment="1" applyProtection="1">
      <alignment vertical="center" wrapText="1"/>
      <protection hidden="1"/>
    </xf>
    <xf numFmtId="167" fontId="15" fillId="0" borderId="19" xfId="1250" applyNumberFormat="1" applyFont="1" applyFill="1" applyBorder="1" applyAlignment="1" applyProtection="1">
      <alignment vertical="center" wrapText="1"/>
      <protection hidden="1"/>
    </xf>
    <xf numFmtId="0" fontId="73" fillId="0" borderId="10" xfId="0" applyFont="1" applyFill="1" applyBorder="1" applyAlignment="1" applyProtection="1">
      <alignment horizontal="center" vertical="center"/>
      <protection locked="0"/>
    </xf>
    <xf numFmtId="172" fontId="15" fillId="0" borderId="10" xfId="1250" applyNumberFormat="1" applyFont="1" applyFill="1" applyBorder="1" applyAlignment="1" applyProtection="1">
      <alignment vertical="center" wrapText="1"/>
      <protection hidden="1"/>
    </xf>
    <xf numFmtId="167" fontId="5" fillId="0" borderId="17" xfId="1250" applyFont="1" applyFill="1" applyBorder="1" applyAlignment="1" applyProtection="1">
      <alignment horizontal="center" vertical="center" wrapText="1"/>
      <protection hidden="1"/>
    </xf>
    <xf numFmtId="167" fontId="5" fillId="0" borderId="19" xfId="1250" applyFont="1" applyFill="1" applyBorder="1" applyAlignment="1" applyProtection="1">
      <alignment horizontal="center" vertical="center" wrapText="1"/>
      <protection hidden="1"/>
    </xf>
    <xf numFmtId="170" fontId="5" fillId="0" borderId="10" xfId="0" applyNumberFormat="1" applyFont="1" applyFill="1" applyBorder="1" applyAlignment="1" applyProtection="1">
      <alignment horizontal="center" vertical="center" wrapText="1"/>
      <protection hidden="1"/>
    </xf>
    <xf numFmtId="0" fontId="5" fillId="0" borderId="17" xfId="0" applyFont="1" applyFill="1" applyBorder="1" applyAlignment="1" applyProtection="1">
      <alignment horizontal="justify" vertical="center" wrapText="1"/>
      <protection locked="0"/>
    </xf>
    <xf numFmtId="0" fontId="5" fillId="0" borderId="19" xfId="0" applyFont="1" applyFill="1" applyBorder="1" applyAlignment="1" applyProtection="1">
      <alignment horizontal="justify" vertical="center" wrapText="1"/>
      <protection locked="0"/>
    </xf>
    <xf numFmtId="173" fontId="15" fillId="55" borderId="17" xfId="1251" applyNumberFormat="1" applyFont="1" applyFill="1" applyBorder="1" applyAlignment="1" applyProtection="1">
      <alignment horizontal="center" vertical="center" wrapText="1"/>
      <protection hidden="1"/>
    </xf>
    <xf numFmtId="173" fontId="15" fillId="55" borderId="19" xfId="1251" applyNumberFormat="1"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3" xfId="0" applyFont="1" applyFill="1" applyBorder="1" applyAlignment="1" applyProtection="1">
      <alignment horizontal="center" vertical="center" wrapText="1"/>
      <protection locked="0"/>
    </xf>
    <xf numFmtId="0" fontId="11" fillId="62" borderId="35" xfId="0" applyFont="1" applyFill="1" applyBorder="1" applyAlignment="1" applyProtection="1">
      <alignment horizontal="center" vertical="center" wrapText="1"/>
      <protection locked="0"/>
    </xf>
    <xf numFmtId="172" fontId="15" fillId="50" borderId="17" xfId="1250" applyNumberFormat="1" applyFont="1" applyFill="1" applyBorder="1" applyAlignment="1" applyProtection="1">
      <alignment vertical="center" wrapText="1"/>
      <protection hidden="1"/>
    </xf>
    <xf numFmtId="172" fontId="15" fillId="50" borderId="19" xfId="1250" applyNumberFormat="1" applyFont="1" applyFill="1" applyBorder="1" applyAlignment="1" applyProtection="1">
      <alignment vertical="center" wrapText="1"/>
      <protection hidden="1"/>
    </xf>
    <xf numFmtId="172" fontId="15" fillId="51" borderId="17" xfId="1250" applyNumberFormat="1" applyFont="1" applyFill="1" applyBorder="1" applyAlignment="1" applyProtection="1">
      <alignment vertical="center" wrapText="1"/>
      <protection hidden="1"/>
    </xf>
    <xf numFmtId="172" fontId="15" fillId="51" borderId="19" xfId="1250" applyNumberFormat="1" applyFont="1" applyFill="1" applyBorder="1" applyAlignment="1" applyProtection="1">
      <alignment vertical="center" wrapText="1"/>
      <protection hidden="1"/>
    </xf>
    <xf numFmtId="172" fontId="15" fillId="0" borderId="17" xfId="1250" applyNumberFormat="1" applyFont="1" applyFill="1" applyBorder="1" applyAlignment="1" applyProtection="1">
      <alignment vertical="center" wrapText="1"/>
      <protection hidden="1"/>
    </xf>
    <xf numFmtId="172" fontId="15" fillId="0" borderId="19" xfId="1250" applyNumberFormat="1" applyFont="1" applyFill="1" applyBorder="1" applyAlignment="1" applyProtection="1">
      <alignment vertical="center" wrapText="1"/>
      <protection hidden="1"/>
    </xf>
    <xf numFmtId="0" fontId="73"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70" fillId="0" borderId="24" xfId="0" applyFont="1" applyFill="1" applyBorder="1" applyAlignment="1" applyProtection="1">
      <alignment horizontal="center"/>
      <protection locked="0"/>
    </xf>
    <xf numFmtId="0" fontId="70" fillId="0" borderId="26" xfId="0" applyFont="1" applyFill="1" applyBorder="1" applyAlignment="1" applyProtection="1">
      <alignment horizontal="center"/>
      <protection locked="0"/>
    </xf>
    <xf numFmtId="0" fontId="70" fillId="0" borderId="29" xfId="0" applyFont="1" applyFill="1" applyBorder="1" applyAlignment="1" applyProtection="1">
      <alignment horizontal="center"/>
      <protection locked="0"/>
    </xf>
    <xf numFmtId="0" fontId="15" fillId="0" borderId="10" xfId="0" applyFont="1" applyFill="1" applyBorder="1" applyAlignment="1" applyProtection="1">
      <alignment horizontal="center"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167" fontId="15" fillId="50" borderId="17" xfId="1250" applyNumberFormat="1" applyFont="1" applyFill="1" applyBorder="1" applyAlignment="1" applyProtection="1">
      <alignment vertical="center" wrapText="1"/>
      <protection hidden="1"/>
    </xf>
    <xf numFmtId="167" fontId="15" fillId="50" borderId="19" xfId="1250" applyNumberFormat="1" applyFont="1" applyFill="1" applyBorder="1" applyAlignment="1" applyProtection="1">
      <alignment vertical="center" wrapText="1"/>
      <protection hidden="1"/>
    </xf>
    <xf numFmtId="9" fontId="15" fillId="0" borderId="10" xfId="0" applyNumberFormat="1" applyFont="1" applyFill="1" applyBorder="1" applyAlignment="1" applyProtection="1">
      <alignment vertical="center" wrapText="1"/>
      <protection hidden="1"/>
    </xf>
    <xf numFmtId="0" fontId="15" fillId="0" borderId="10" xfId="0" applyFont="1" applyFill="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72" fillId="50" borderId="22" xfId="0" applyNumberFormat="1" applyFont="1" applyFill="1" applyBorder="1" applyAlignment="1" applyProtection="1">
      <alignment horizontal="center" vertical="center" wrapText="1"/>
      <protection hidden="1"/>
    </xf>
    <xf numFmtId="170" fontId="72" fillId="50" borderId="23" xfId="0" applyNumberFormat="1" applyFont="1" applyFill="1" applyBorder="1" applyAlignment="1" applyProtection="1">
      <alignment horizontal="center" vertical="center" wrapText="1"/>
      <protection hidden="1"/>
    </xf>
    <xf numFmtId="170" fontId="72" fillId="50" borderId="27" xfId="0" applyNumberFormat="1" applyFont="1" applyFill="1" applyBorder="1" applyAlignment="1" applyProtection="1">
      <alignment horizontal="center" vertical="center" wrapText="1"/>
      <protection hidden="1"/>
    </xf>
    <xf numFmtId="170" fontId="72" fillId="50" borderId="28" xfId="0" applyNumberFormat="1" applyFont="1" applyFill="1" applyBorder="1" applyAlignment="1" applyProtection="1">
      <alignment horizontal="center" vertical="center" wrapText="1"/>
      <protection hidden="1"/>
    </xf>
    <xf numFmtId="170" fontId="73" fillId="55" borderId="17" xfId="0" applyNumberFormat="1" applyFont="1" applyFill="1" applyBorder="1" applyAlignment="1" applyProtection="1">
      <alignment horizontal="center" vertical="center" wrapText="1"/>
      <protection hidden="1"/>
    </xf>
    <xf numFmtId="170" fontId="73" fillId="55" borderId="19" xfId="0" applyNumberFormat="1" applyFont="1" applyFill="1" applyBorder="1" applyAlignment="1" applyProtection="1">
      <alignment horizontal="center" vertical="center" wrapText="1"/>
      <protection hidden="1"/>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170" fontId="5" fillId="50" borderId="28" xfId="0" applyNumberFormat="1"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5" fillId="50" borderId="10" xfId="0"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5" fillId="50" borderId="28" xfId="0" applyNumberFormat="1" applyFont="1" applyFill="1" applyBorder="1" applyAlignment="1" applyProtection="1">
      <alignment horizontal="center" vertical="center" wrapText="1"/>
      <protection hidden="1"/>
    </xf>
    <xf numFmtId="9" fontId="72" fillId="50" borderId="22" xfId="0" applyNumberFormat="1" applyFont="1" applyFill="1" applyBorder="1" applyAlignment="1" applyProtection="1">
      <alignment horizontal="center" vertical="center" wrapText="1"/>
      <protection hidden="1"/>
    </xf>
    <xf numFmtId="9" fontId="72" fillId="50" borderId="23" xfId="0" applyNumberFormat="1" applyFont="1" applyFill="1" applyBorder="1" applyAlignment="1" applyProtection="1">
      <alignment horizontal="center" vertical="center" wrapText="1"/>
      <protection hidden="1"/>
    </xf>
    <xf numFmtId="9" fontId="72" fillId="50" borderId="27" xfId="0" applyNumberFormat="1" applyFont="1" applyFill="1" applyBorder="1" applyAlignment="1" applyProtection="1">
      <alignment horizontal="center" vertical="center" wrapText="1"/>
      <protection hidden="1"/>
    </xf>
    <xf numFmtId="9" fontId="72" fillId="50" borderId="28" xfId="0" applyNumberFormat="1" applyFont="1" applyFill="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0" fontId="59" fillId="0" borderId="30" xfId="0" applyFont="1" applyFill="1" applyBorder="1" applyAlignment="1" applyProtection="1">
      <alignment horizontal="center" vertical="center" wrapText="1"/>
      <protection locked="0"/>
    </xf>
    <xf numFmtId="0" fontId="59" fillId="0" borderId="10" xfId="0" applyFont="1" applyBorder="1" applyAlignment="1" applyProtection="1">
      <alignment horizontal="center" vertical="center" wrapText="1"/>
      <protection locked="0"/>
    </xf>
    <xf numFmtId="0" fontId="56" fillId="0" borderId="43" xfId="0" applyFont="1" applyBorder="1" applyAlignment="1" applyProtection="1">
      <alignment horizontal="center"/>
      <protection locked="0"/>
    </xf>
    <xf numFmtId="0" fontId="56" fillId="0" borderId="16" xfId="0" applyFont="1" applyBorder="1" applyAlignment="1" applyProtection="1">
      <alignment horizontal="center"/>
      <protection locked="0"/>
    </xf>
    <xf numFmtId="0" fontId="57" fillId="0" borderId="31" xfId="0" applyFont="1" applyFill="1" applyBorder="1" applyAlignment="1" applyProtection="1">
      <alignment horizontal="center" vertical="center" wrapText="1"/>
      <protection locked="0"/>
    </xf>
    <xf numFmtId="0" fontId="57" fillId="0" borderId="18" xfId="0" applyFont="1" applyFill="1" applyBorder="1" applyAlignment="1" applyProtection="1">
      <alignment horizontal="center" vertical="center" wrapText="1"/>
      <protection locked="0"/>
    </xf>
    <xf numFmtId="0" fontId="59" fillId="50" borderId="10" xfId="0" applyFont="1" applyFill="1" applyBorder="1" applyAlignment="1" applyProtection="1">
      <alignment horizontal="center" vertical="center" wrapText="1"/>
      <protection locked="0"/>
    </xf>
    <xf numFmtId="0" fontId="11" fillId="24" borderId="14" xfId="1371" applyFont="1" applyFill="1" applyBorder="1" applyAlignment="1" applyProtection="1">
      <alignment horizontal="center" vertical="center"/>
    </xf>
    <xf numFmtId="0" fontId="11" fillId="24" borderId="0" xfId="1371" applyFont="1" applyFill="1" applyBorder="1" applyAlignment="1" applyProtection="1">
      <alignment horizontal="center" vertical="center"/>
    </xf>
    <xf numFmtId="0" fontId="11" fillId="24" borderId="15" xfId="1371" applyFont="1" applyFill="1" applyBorder="1" applyAlignment="1" applyProtection="1">
      <alignment horizontal="center" vertical="center"/>
    </xf>
    <xf numFmtId="0" fontId="59" fillId="0" borderId="48" xfId="1371" applyFont="1" applyFill="1" applyBorder="1" applyAlignment="1">
      <alignment horizontal="center" vertical="center"/>
    </xf>
    <xf numFmtId="0" fontId="59" fillId="0" borderId="23" xfId="1371" applyFont="1" applyFill="1" applyBorder="1" applyAlignment="1">
      <alignment horizontal="center" vertical="center"/>
    </xf>
    <xf numFmtId="0" fontId="59" fillId="0" borderId="46" xfId="1371" applyFont="1" applyFill="1" applyBorder="1" applyAlignment="1">
      <alignment horizontal="center" vertical="center"/>
    </xf>
    <xf numFmtId="0" fontId="59" fillId="63" borderId="16" xfId="1371" applyFont="1" applyFill="1" applyBorder="1" applyAlignment="1">
      <alignment horizontal="center" vertical="center"/>
    </xf>
    <xf numFmtId="0" fontId="59" fillId="63" borderId="10" xfId="1371" applyFont="1" applyFill="1" applyBorder="1" applyAlignment="1">
      <alignment horizontal="center" vertical="center"/>
    </xf>
    <xf numFmtId="0" fontId="59" fillId="63" borderId="18" xfId="1371" applyFont="1" applyFill="1" applyBorder="1" applyAlignment="1">
      <alignment horizontal="center" vertical="center"/>
    </xf>
    <xf numFmtId="0" fontId="9" fillId="50" borderId="20" xfId="1371" applyFont="1" applyFill="1" applyBorder="1" applyAlignment="1">
      <alignment horizontal="center" vertical="center"/>
    </xf>
    <xf numFmtId="0" fontId="9" fillId="50" borderId="33"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9" fillId="50" borderId="20" xfId="1371" applyFont="1" applyFill="1" applyBorder="1" applyAlignment="1">
      <alignment horizontal="center" vertical="center" wrapText="1"/>
    </xf>
    <xf numFmtId="0" fontId="9" fillId="50" borderId="33" xfId="1371" applyFont="1" applyFill="1" applyBorder="1" applyAlignment="1">
      <alignment horizontal="center" vertical="center" wrapText="1"/>
    </xf>
    <xf numFmtId="0" fontId="9" fillId="50" borderId="47"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5" xfId="1371" applyFont="1" applyFill="1" applyBorder="1" applyAlignment="1">
      <alignment horizontal="center" vertical="center" wrapText="1"/>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9" fillId="50" borderId="47" xfId="1371"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3" xfId="1371" applyNumberFormat="1" applyFont="1" applyFill="1" applyBorder="1" applyAlignment="1">
      <alignment horizontal="center" vertical="center"/>
    </xf>
    <xf numFmtId="0" fontId="9" fillId="50" borderId="18" xfId="1371" applyFont="1" applyFill="1" applyBorder="1" applyAlignment="1">
      <alignment horizontal="center"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52" fillId="0" borderId="48" xfId="1371" applyFont="1" applyFill="1" applyBorder="1" applyAlignment="1">
      <alignment horizontal="center" vertical="center"/>
    </xf>
    <xf numFmtId="0" fontId="52" fillId="0" borderId="23" xfId="1371" applyFont="1" applyFill="1" applyBorder="1" applyAlignment="1">
      <alignment horizontal="center" vertical="center"/>
    </xf>
    <xf numFmtId="0" fontId="52" fillId="0" borderId="46" xfId="1371" applyFont="1" applyFill="1" applyBorder="1" applyAlignment="1">
      <alignment horizontal="center" vertical="center"/>
    </xf>
    <xf numFmtId="0" fontId="52" fillId="0" borderId="14" xfId="1371" applyFont="1" applyFill="1" applyBorder="1" applyAlignment="1">
      <alignment horizontal="center" vertical="center"/>
    </xf>
    <xf numFmtId="0" fontId="52" fillId="0" borderId="0" xfId="1371" applyFont="1" applyFill="1" applyBorder="1" applyAlignment="1">
      <alignment horizontal="center" vertical="center"/>
    </xf>
    <xf numFmtId="0" fontId="52" fillId="0" borderId="15" xfId="1371" applyFont="1" applyFill="1" applyBorder="1" applyAlignment="1">
      <alignment horizontal="center" vertical="center"/>
    </xf>
    <xf numFmtId="0" fontId="52" fillId="0" borderId="49" xfId="1371" applyFont="1" applyFill="1" applyBorder="1" applyAlignment="1">
      <alignment horizontal="center" vertical="center"/>
    </xf>
    <xf numFmtId="0" fontId="52" fillId="0" borderId="28" xfId="1371" applyFont="1" applyFill="1" applyBorder="1" applyAlignment="1">
      <alignment horizontal="center" vertical="center"/>
    </xf>
    <xf numFmtId="0" fontId="52" fillId="0" borderId="50" xfId="1371" applyFont="1" applyFill="1" applyBorder="1" applyAlignment="1">
      <alignment horizontal="center" vertical="center"/>
    </xf>
    <xf numFmtId="0" fontId="9" fillId="50" borderId="20" xfId="1371" applyFont="1" applyFill="1" applyBorder="1" applyAlignment="1">
      <alignment horizontal="justify" vertical="center" wrapText="1"/>
    </xf>
    <xf numFmtId="0" fontId="9" fillId="50" borderId="33" xfId="1371" applyFont="1" applyFill="1" applyBorder="1" applyAlignment="1">
      <alignment horizontal="justify" vertical="center" wrapText="1"/>
    </xf>
    <xf numFmtId="0" fontId="9" fillId="50" borderId="35" xfId="1371" applyFont="1" applyFill="1" applyBorder="1" applyAlignment="1">
      <alignment horizontal="justify" vertical="center" wrapText="1"/>
    </xf>
    <xf numFmtId="17" fontId="9" fillId="24" borderId="20" xfId="1371" applyNumberFormat="1" applyFont="1" applyFill="1" applyBorder="1" applyAlignment="1">
      <alignment horizontal="center" vertical="center" wrapText="1"/>
    </xf>
    <xf numFmtId="17" fontId="9" fillId="24" borderId="33" xfId="1371" applyNumberFormat="1" applyFont="1" applyFill="1" applyBorder="1" applyAlignment="1">
      <alignment horizontal="center" vertical="center" wrapText="1"/>
    </xf>
    <xf numFmtId="17" fontId="9" fillId="24" borderId="35"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3" xfId="1496" applyNumberFormat="1" applyFont="1" applyFill="1" applyBorder="1" applyAlignment="1">
      <alignment horizontal="center" vertical="center" wrapText="1"/>
    </xf>
    <xf numFmtId="170" fontId="9" fillId="0" borderId="47" xfId="1496" applyNumberFormat="1" applyFont="1" applyFill="1" applyBorder="1" applyAlignment="1">
      <alignment horizontal="center" vertical="center" wrapText="1"/>
    </xf>
    <xf numFmtId="0" fontId="9" fillId="24" borderId="35"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3" xfId="1496" applyFont="1" applyFill="1" applyBorder="1" applyAlignment="1">
      <alignment horizontal="center" vertical="center" wrapText="1"/>
    </xf>
    <xf numFmtId="9" fontId="9" fillId="50" borderId="47"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52" fillId="63" borderId="16" xfId="1371" applyFont="1" applyFill="1" applyBorder="1" applyAlignment="1">
      <alignment horizontal="center" vertical="center"/>
    </xf>
    <xf numFmtId="0" fontId="52" fillId="63" borderId="10" xfId="1371" applyFont="1" applyFill="1" applyBorder="1" applyAlignment="1">
      <alignment horizontal="center" vertical="center"/>
    </xf>
    <xf numFmtId="0" fontId="52" fillId="63" borderId="18" xfId="1371" applyFont="1" applyFill="1" applyBorder="1" applyAlignment="1">
      <alignment horizontal="center" vertical="center"/>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0" xfId="1371" applyFont="1" applyFill="1" applyBorder="1" applyAlignment="1" applyProtection="1">
      <alignment horizontal="center" vertical="center" wrapText="1"/>
      <protection locked="0"/>
    </xf>
    <xf numFmtId="0" fontId="9" fillId="50" borderId="18" xfId="1371" applyFont="1" applyFill="1" applyBorder="1" applyAlignment="1" applyProtection="1">
      <alignment horizontal="center" vertical="center" wrapText="1"/>
      <protection locked="0"/>
    </xf>
    <xf numFmtId="0" fontId="53" fillId="50" borderId="20" xfId="0" applyFont="1" applyFill="1" applyBorder="1" applyAlignment="1">
      <alignment horizontal="center" vertical="center" wrapText="1"/>
    </xf>
    <xf numFmtId="0" fontId="53" fillId="50" borderId="33" xfId="0" applyFont="1" applyFill="1" applyBorder="1" applyAlignment="1">
      <alignment horizontal="center" vertical="center" wrapText="1"/>
    </xf>
    <xf numFmtId="0" fontId="53" fillId="50" borderId="47" xfId="0" applyFont="1" applyFill="1" applyBorder="1" applyAlignment="1">
      <alignment horizontal="center" vertical="center" wrapText="1"/>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8" fillId="52" borderId="45"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6" xfId="1371" applyFont="1" applyFill="1" applyBorder="1" applyAlignment="1" applyProtection="1">
      <alignment horizontal="center" vertical="center" wrapText="1"/>
      <protection locked="0"/>
    </xf>
    <xf numFmtId="0" fontId="9" fillId="24" borderId="44"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24" borderId="42" xfId="1371" applyFont="1" applyFill="1" applyBorder="1" applyAlignment="1" applyProtection="1">
      <alignment horizontal="center" vertical="center" wrapText="1"/>
      <protection locked="0"/>
    </xf>
    <xf numFmtId="0" fontId="9" fillId="50" borderId="32"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51" fillId="53" borderId="20" xfId="0" applyFont="1" applyFill="1" applyBorder="1" applyAlignment="1">
      <alignment horizontal="center" vertical="center" wrapText="1"/>
    </xf>
    <xf numFmtId="0" fontId="51" fillId="53" borderId="35" xfId="0" applyFont="1" applyFill="1" applyBorder="1" applyAlignment="1">
      <alignment horizontal="center" vertical="center" wrapText="1"/>
    </xf>
    <xf numFmtId="9" fontId="66" fillId="53" borderId="20" xfId="1495" applyFont="1" applyFill="1" applyBorder="1" applyAlignment="1">
      <alignment horizontal="center" vertical="center" wrapText="1"/>
    </xf>
    <xf numFmtId="9" fontId="66" fillId="53" borderId="35" xfId="1495" applyFont="1" applyFill="1" applyBorder="1" applyAlignment="1">
      <alignment horizontal="center" vertical="center" wrapText="1"/>
    </xf>
    <xf numFmtId="0" fontId="56" fillId="0" borderId="51" xfId="0" applyFont="1" applyBorder="1" applyAlignment="1" applyProtection="1">
      <alignment horizontal="center"/>
      <protection locked="0"/>
    </xf>
    <xf numFmtId="0" fontId="56" fillId="0" borderId="13" xfId="0" applyFont="1" applyBorder="1" applyAlignment="1" applyProtection="1">
      <alignment horizontal="center"/>
      <protection locked="0"/>
    </xf>
    <xf numFmtId="0" fontId="56" fillId="0" borderId="52" xfId="0" applyFont="1" applyBorder="1" applyAlignment="1" applyProtection="1">
      <alignment horizontal="center"/>
      <protection locked="0"/>
    </xf>
    <xf numFmtId="0" fontId="57" fillId="0" borderId="11" xfId="0" applyFont="1" applyFill="1" applyBorder="1" applyAlignment="1" applyProtection="1">
      <alignment horizontal="center" vertical="center" wrapText="1"/>
      <protection locked="0"/>
    </xf>
    <xf numFmtId="0" fontId="57" fillId="0" borderId="38" xfId="0" applyFont="1" applyFill="1" applyBorder="1" applyAlignment="1" applyProtection="1">
      <alignment horizontal="center" vertical="center" wrapText="1"/>
      <protection locked="0"/>
    </xf>
    <xf numFmtId="0" fontId="57" fillId="0" borderId="39" xfId="0" applyFont="1" applyFill="1" applyBorder="1" applyAlignment="1" applyProtection="1">
      <alignment horizontal="center" vertical="center" wrapText="1"/>
      <protection locked="0"/>
    </xf>
    <xf numFmtId="0" fontId="57" fillId="0" borderId="53" xfId="0" applyFont="1" applyFill="1" applyBorder="1" applyAlignment="1" applyProtection="1">
      <alignment horizontal="center" vertical="center" wrapText="1"/>
      <protection locked="0"/>
    </xf>
    <xf numFmtId="0" fontId="57" fillId="0" borderId="54" xfId="0" applyFont="1" applyFill="1" applyBorder="1" applyAlignment="1" applyProtection="1">
      <alignment horizontal="center" vertical="center" wrapText="1"/>
      <protection locked="0"/>
    </xf>
    <xf numFmtId="0" fontId="57" fillId="0" borderId="14" xfId="0" applyFont="1" applyFill="1" applyBorder="1" applyAlignment="1" applyProtection="1">
      <alignment horizontal="center" vertical="center" wrapText="1"/>
      <protection locked="0"/>
    </xf>
    <xf numFmtId="0" fontId="57" fillId="0" borderId="15" xfId="0" applyFont="1" applyFill="1" applyBorder="1" applyAlignment="1" applyProtection="1">
      <alignment horizontal="center" vertical="center" wrapText="1"/>
      <protection locked="0"/>
    </xf>
    <xf numFmtId="0" fontId="57" fillId="0" borderId="40" xfId="0" applyFont="1" applyFill="1" applyBorder="1" applyAlignment="1" applyProtection="1">
      <alignment horizontal="center" vertical="center" wrapText="1"/>
      <protection locked="0"/>
    </xf>
    <xf numFmtId="0" fontId="57" fillId="0" borderId="42" xfId="0" applyFont="1" applyFill="1" applyBorder="1" applyAlignment="1" applyProtection="1">
      <alignment horizontal="center" vertical="center" wrapText="1"/>
      <protection locked="0"/>
    </xf>
    <xf numFmtId="0" fontId="57" fillId="0" borderId="11" xfId="0" applyFont="1" applyBorder="1" applyAlignment="1" applyProtection="1">
      <alignment horizontal="center" vertical="center" wrapText="1"/>
      <protection locked="0"/>
    </xf>
    <xf numFmtId="0" fontId="57" fillId="0" borderId="38" xfId="0" applyFont="1" applyBorder="1" applyAlignment="1" applyProtection="1">
      <alignment horizontal="center" vertical="center" wrapText="1"/>
      <protection locked="0"/>
    </xf>
    <xf numFmtId="0" fontId="57" fillId="0" borderId="39" xfId="0" applyFont="1" applyBorder="1" applyAlignment="1" applyProtection="1">
      <alignment horizontal="center" vertical="center" wrapText="1"/>
      <protection locked="0"/>
    </xf>
    <xf numFmtId="0" fontId="51" fillId="50" borderId="11" xfId="0" applyFont="1" applyFill="1" applyBorder="1" applyAlignment="1">
      <alignment horizontal="center"/>
    </xf>
    <xf numFmtId="0" fontId="51" fillId="50" borderId="39" xfId="0" applyFont="1" applyFill="1" applyBorder="1" applyAlignment="1">
      <alignment horizontal="center"/>
    </xf>
    <xf numFmtId="0" fontId="51" fillId="53" borderId="17" xfId="0" applyFont="1" applyFill="1" applyBorder="1" applyAlignment="1">
      <alignment horizontal="center" vertical="center" wrapText="1"/>
    </xf>
    <xf numFmtId="0" fontId="51" fillId="53" borderId="19" xfId="0" applyFont="1" applyFill="1" applyBorder="1" applyAlignment="1">
      <alignment horizontal="center" vertical="center" wrapText="1"/>
    </xf>
    <xf numFmtId="0" fontId="52" fillId="0" borderId="11" xfId="0" applyFont="1" applyBorder="1" applyAlignment="1" applyProtection="1">
      <alignment horizontal="center" vertical="center" wrapText="1"/>
    </xf>
    <xf numFmtId="0" fontId="52" fillId="0" borderId="38" xfId="0" applyFont="1" applyBorder="1" applyAlignment="1" applyProtection="1">
      <alignment horizontal="center" vertical="center" wrapText="1"/>
    </xf>
    <xf numFmtId="0" fontId="52" fillId="0" borderId="39" xfId="0" applyFont="1" applyBorder="1" applyAlignment="1" applyProtection="1">
      <alignment horizontal="center" vertical="center" wrapText="1"/>
    </xf>
    <xf numFmtId="0" fontId="51" fillId="52" borderId="10" xfId="0" applyFont="1" applyFill="1" applyBorder="1" applyAlignment="1">
      <alignment horizontal="center" vertical="center" wrapText="1"/>
    </xf>
    <xf numFmtId="0" fontId="39" fillId="64" borderId="27" xfId="0" applyFont="1" applyFill="1" applyBorder="1" applyAlignment="1">
      <alignment horizontal="center"/>
    </xf>
    <xf numFmtId="0" fontId="39" fillId="64" borderId="28" xfId="0" applyFont="1" applyFill="1" applyBorder="1" applyAlignment="1">
      <alignment horizontal="center"/>
    </xf>
    <xf numFmtId="0" fontId="51" fillId="52" borderId="17" xfId="0" applyFont="1" applyFill="1" applyBorder="1" applyAlignment="1">
      <alignment horizontal="center" vertical="center" wrapText="1"/>
    </xf>
    <xf numFmtId="0" fontId="51" fillId="52" borderId="19" xfId="0" applyFont="1" applyFill="1" applyBorder="1" applyAlignment="1">
      <alignment horizontal="center" vertical="center" wrapText="1"/>
    </xf>
    <xf numFmtId="0" fontId="51" fillId="52" borderId="22" xfId="0" applyFont="1" applyFill="1" applyBorder="1" applyAlignment="1">
      <alignment horizontal="center" vertical="center" wrapText="1"/>
    </xf>
    <xf numFmtId="0" fontId="51" fillId="52" borderId="27" xfId="0" applyFont="1" applyFill="1" applyBorder="1" applyAlignment="1">
      <alignment horizontal="center" vertical="center" wrapText="1"/>
    </xf>
    <xf numFmtId="0" fontId="74" fillId="59" borderId="20" xfId="0" applyFont="1" applyFill="1" applyBorder="1" applyAlignment="1">
      <alignment horizontal="center" vertical="center"/>
    </xf>
    <xf numFmtId="0" fontId="74" fillId="59" borderId="33" xfId="0" applyFont="1" applyFill="1" applyBorder="1" applyAlignment="1">
      <alignment horizontal="center" vertical="center"/>
    </xf>
    <xf numFmtId="0" fontId="74" fillId="59" borderId="35" xfId="0" applyFont="1" applyFill="1" applyBorder="1" applyAlignment="1">
      <alignment horizontal="center" vertical="center"/>
    </xf>
    <xf numFmtId="0" fontId="75" fillId="0" borderId="10" xfId="0" applyFont="1" applyBorder="1" applyAlignment="1" applyProtection="1">
      <alignment horizontal="center" wrapText="1"/>
      <protection locked="0" hidden="1"/>
    </xf>
    <xf numFmtId="0" fontId="57" fillId="0" borderId="10" xfId="0" applyFont="1" applyFill="1" applyBorder="1" applyAlignment="1" applyProtection="1">
      <alignment horizontal="center" vertical="center" wrapText="1"/>
      <protection locked="0" hidden="1"/>
    </xf>
    <xf numFmtId="0" fontId="9" fillId="0" borderId="10" xfId="1371" applyFont="1" applyFill="1" applyBorder="1" applyAlignment="1" applyProtection="1">
      <alignment horizontal="center" vertical="center" wrapText="1"/>
      <protection locked="0" hidden="1"/>
    </xf>
    <xf numFmtId="0" fontId="9" fillId="0" borderId="20" xfId="1371" applyFont="1" applyFill="1" applyBorder="1" applyAlignment="1" applyProtection="1">
      <alignment horizontal="center" vertical="center"/>
      <protection hidden="1"/>
    </xf>
    <xf numFmtId="0" fontId="9" fillId="0" borderId="33" xfId="1371" applyFont="1" applyFill="1" applyBorder="1" applyAlignment="1" applyProtection="1">
      <alignment horizontal="center" vertical="center"/>
      <protection hidden="1"/>
    </xf>
    <xf numFmtId="0" fontId="9" fillId="0" borderId="35" xfId="1371" applyFont="1" applyFill="1" applyBorder="1" applyAlignment="1" applyProtection="1">
      <alignment horizontal="center" vertical="center"/>
      <protection hidden="1"/>
    </xf>
    <xf numFmtId="0" fontId="59" fillId="0" borderId="10" xfId="0" applyFont="1" applyBorder="1" applyAlignment="1" applyProtection="1">
      <alignment horizontal="center" vertical="center" wrapText="1"/>
      <protection locked="0" hidden="1"/>
    </xf>
    <xf numFmtId="0" fontId="11" fillId="24" borderId="10" xfId="1371" applyFont="1" applyFill="1" applyBorder="1" applyAlignment="1" applyProtection="1">
      <alignment horizontal="center" vertical="center"/>
      <protection hidden="1"/>
    </xf>
    <xf numFmtId="0" fontId="59" fillId="61" borderId="10" xfId="1371" applyFont="1" applyFill="1" applyBorder="1" applyAlignment="1" applyProtection="1">
      <alignment horizontal="center" vertical="center"/>
      <protection hidden="1"/>
    </xf>
    <xf numFmtId="0" fontId="8" fillId="61" borderId="10" xfId="1371" applyFont="1" applyFill="1" applyBorder="1" applyAlignment="1" applyProtection="1">
      <alignment horizontal="center" vertical="center" wrapText="1"/>
      <protection hidden="1"/>
    </xf>
    <xf numFmtId="0" fontId="9" fillId="0" borderId="10" xfId="1371" applyFont="1" applyFill="1" applyBorder="1" applyAlignment="1" applyProtection="1">
      <alignment horizontal="center" vertical="center" wrapText="1"/>
      <protection hidden="1"/>
    </xf>
    <xf numFmtId="0" fontId="9" fillId="50" borderId="10" xfId="1371" applyFont="1" applyFill="1" applyBorder="1" applyAlignment="1" applyProtection="1">
      <alignment horizontal="center" vertical="center" wrapText="1"/>
      <protection hidden="1"/>
    </xf>
    <xf numFmtId="1" fontId="9" fillId="0" borderId="10" xfId="1273" applyNumberFormat="1" applyFont="1" applyFill="1" applyBorder="1" applyAlignment="1" applyProtection="1">
      <alignment horizontal="center" vertical="center" wrapText="1"/>
      <protection hidden="1"/>
    </xf>
    <xf numFmtId="9" fontId="9" fillId="0" borderId="10" xfId="1496" applyFont="1" applyFill="1" applyBorder="1" applyAlignment="1" applyProtection="1">
      <alignment horizontal="center" vertical="center"/>
      <protection hidden="1"/>
    </xf>
    <xf numFmtId="0" fontId="9" fillId="0" borderId="10" xfId="1496" applyNumberFormat="1" applyFont="1" applyFill="1" applyBorder="1" applyAlignment="1" applyProtection="1">
      <alignment horizontal="center" vertical="center" wrapText="1"/>
      <protection hidden="1"/>
    </xf>
    <xf numFmtId="0" fontId="9" fillId="0" borderId="10" xfId="1371" applyFont="1" applyFill="1" applyBorder="1" applyAlignment="1" applyProtection="1">
      <alignment horizontal="center" vertical="center"/>
      <protection hidden="1"/>
    </xf>
    <xf numFmtId="0" fontId="9" fillId="50" borderId="10" xfId="1371" applyFont="1" applyFill="1" applyBorder="1" applyAlignment="1" applyProtection="1">
      <alignment horizontal="center" vertical="center"/>
      <protection hidden="1"/>
    </xf>
    <xf numFmtId="49" fontId="9" fillId="0" borderId="10" xfId="1371" applyNumberFormat="1" applyFont="1" applyFill="1" applyBorder="1" applyAlignment="1" applyProtection="1">
      <alignment horizontal="center" vertical="center"/>
      <protection hidden="1"/>
    </xf>
    <xf numFmtId="0" fontId="9" fillId="50" borderId="10" xfId="1371" applyFont="1" applyFill="1" applyBorder="1" applyAlignment="1" applyProtection="1">
      <alignment horizontal="left" vertical="center" wrapText="1"/>
      <protection hidden="1"/>
    </xf>
    <xf numFmtId="0" fontId="14" fillId="0" borderId="10" xfId="1371" applyFont="1" applyFill="1" applyBorder="1" applyAlignment="1" applyProtection="1">
      <alignment horizontal="center" vertical="center"/>
      <protection hidden="1"/>
    </xf>
    <xf numFmtId="0" fontId="8" fillId="61" borderId="10"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protection hidden="1"/>
    </xf>
    <xf numFmtId="9" fontId="8" fillId="61" borderId="10" xfId="1496" applyFont="1" applyFill="1" applyBorder="1" applyAlignment="1" applyProtection="1">
      <alignment horizontal="center" vertical="center"/>
      <protection hidden="1"/>
    </xf>
    <xf numFmtId="0" fontId="53" fillId="50" borderId="20" xfId="1371" applyFont="1" applyFill="1" applyBorder="1" applyAlignment="1" applyProtection="1">
      <alignment horizontal="justify" vertical="center" wrapText="1"/>
      <protection locked="0" hidden="1"/>
    </xf>
    <xf numFmtId="0" fontId="53" fillId="50" borderId="33" xfId="1371" applyFont="1" applyFill="1" applyBorder="1" applyAlignment="1" applyProtection="1">
      <alignment horizontal="justify" vertical="center" wrapText="1"/>
      <protection locked="0" hidden="1"/>
    </xf>
    <xf numFmtId="0" fontId="53" fillId="50" borderId="35" xfId="1371" applyFont="1" applyFill="1" applyBorder="1" applyAlignment="1" applyProtection="1">
      <alignment horizontal="justify" vertical="center" wrapText="1"/>
      <protection locked="0" hidden="1"/>
    </xf>
    <xf numFmtId="0" fontId="9" fillId="50" borderId="18" xfId="1371" applyFont="1" applyFill="1" applyBorder="1" applyAlignment="1" applyProtection="1">
      <alignment horizontal="center" vertical="center"/>
      <protection hidden="1"/>
    </xf>
    <xf numFmtId="0" fontId="9" fillId="0" borderId="20" xfId="1371" applyFont="1" applyFill="1" applyBorder="1" applyAlignment="1" applyProtection="1">
      <alignment horizontal="justify" vertical="center" wrapText="1"/>
      <protection hidden="1"/>
    </xf>
    <xf numFmtId="0" fontId="9" fillId="0" borderId="33" xfId="1371" applyFont="1" applyFill="1" applyBorder="1" applyAlignment="1" applyProtection="1">
      <alignment horizontal="justify" vertical="center" wrapText="1"/>
      <protection hidden="1"/>
    </xf>
    <xf numFmtId="0" fontId="9" fillId="0" borderId="35" xfId="1371" applyFont="1" applyFill="1" applyBorder="1" applyAlignment="1" applyProtection="1">
      <alignment horizontal="justify" vertical="center" wrapText="1"/>
      <protection hidden="1"/>
    </xf>
    <xf numFmtId="0" fontId="9" fillId="0" borderId="20" xfId="1371" applyFont="1" applyFill="1" applyBorder="1" applyAlignment="1" applyProtection="1">
      <alignment horizontal="center" vertical="center" wrapText="1"/>
      <protection hidden="1"/>
    </xf>
    <xf numFmtId="0" fontId="9" fillId="0" borderId="33" xfId="1371" applyFont="1" applyFill="1" applyBorder="1" applyAlignment="1" applyProtection="1">
      <alignment horizontal="center" vertical="center" wrapText="1"/>
      <protection hidden="1"/>
    </xf>
    <xf numFmtId="0" fontId="9" fillId="0" borderId="47" xfId="1371" applyFont="1" applyFill="1" applyBorder="1" applyAlignment="1" applyProtection="1">
      <alignment horizontal="center" vertical="center" wrapText="1"/>
      <protection hidden="1"/>
    </xf>
    <xf numFmtId="14" fontId="9" fillId="0" borderId="20" xfId="1371" applyNumberFormat="1" applyFont="1" applyFill="1" applyBorder="1" applyAlignment="1" applyProtection="1">
      <alignment horizontal="center" vertical="center" wrapText="1"/>
      <protection hidden="1"/>
    </xf>
    <xf numFmtId="14" fontId="9" fillId="0" borderId="33" xfId="1371" applyNumberFormat="1" applyFont="1" applyFill="1" applyBorder="1" applyAlignment="1" applyProtection="1">
      <alignment horizontal="center" vertical="center" wrapText="1"/>
      <protection hidden="1"/>
    </xf>
    <xf numFmtId="14" fontId="9" fillId="0" borderId="35" xfId="1371" applyNumberFormat="1" applyFont="1" applyFill="1" applyBorder="1" applyAlignment="1" applyProtection="1">
      <alignment horizontal="center" vertical="center" wrapText="1"/>
      <protection hidden="1"/>
    </xf>
    <xf numFmtId="0" fontId="9" fillId="0" borderId="35" xfId="1371" applyFont="1" applyFill="1" applyBorder="1" applyAlignment="1" applyProtection="1">
      <alignment horizontal="center" vertical="center" wrapText="1"/>
      <protection hidden="1"/>
    </xf>
    <xf numFmtId="1" fontId="9" fillId="24" borderId="20" xfId="1250" applyNumberFormat="1" applyFont="1" applyFill="1" applyBorder="1" applyAlignment="1" applyProtection="1">
      <alignment horizontal="center" vertical="center" wrapText="1"/>
      <protection hidden="1"/>
    </xf>
    <xf numFmtId="1" fontId="9" fillId="24" borderId="33" xfId="1250" applyNumberFormat="1" applyFont="1" applyFill="1" applyBorder="1" applyAlignment="1" applyProtection="1">
      <alignment horizontal="center" vertical="center" wrapText="1"/>
      <protection hidden="1"/>
    </xf>
    <xf numFmtId="1" fontId="9" fillId="24" borderId="47" xfId="1250" applyNumberFormat="1" applyFont="1" applyFill="1" applyBorder="1" applyAlignment="1" applyProtection="1">
      <alignment horizontal="center" vertical="center" wrapText="1"/>
      <protection hidden="1"/>
    </xf>
    <xf numFmtId="0" fontId="9" fillId="50" borderId="22" xfId="1371" applyFont="1" applyFill="1" applyBorder="1" applyAlignment="1" applyProtection="1">
      <alignment horizontal="center" vertical="center"/>
      <protection hidden="1"/>
    </xf>
    <xf numFmtId="0" fontId="9" fillId="50" borderId="23" xfId="1371" applyFont="1" applyFill="1" applyBorder="1" applyAlignment="1" applyProtection="1">
      <alignment horizontal="center" vertical="center"/>
      <protection hidden="1"/>
    </xf>
    <xf numFmtId="0" fontId="9" fillId="50" borderId="24" xfId="1371" applyFont="1" applyFill="1" applyBorder="1" applyAlignment="1" applyProtection="1">
      <alignment horizontal="center" vertical="center"/>
      <protection hidden="1"/>
    </xf>
    <xf numFmtId="0" fontId="52" fillId="61" borderId="16" xfId="1371" applyFont="1" applyFill="1" applyBorder="1" applyAlignment="1" applyProtection="1">
      <alignment horizontal="center" vertical="center"/>
      <protection hidden="1"/>
    </xf>
    <xf numFmtId="0" fontId="52" fillId="61" borderId="10" xfId="1371" applyFont="1" applyFill="1" applyBorder="1" applyAlignment="1" applyProtection="1">
      <alignment horizontal="center" vertical="center"/>
      <protection hidden="1"/>
    </xf>
    <xf numFmtId="0" fontId="52" fillId="61" borderId="18" xfId="1371" applyFont="1" applyFill="1" applyBorder="1" applyAlignment="1" applyProtection="1">
      <alignment horizontal="center" vertical="center"/>
      <protection hidden="1"/>
    </xf>
    <xf numFmtId="167" fontId="9" fillId="50" borderId="17" xfId="1250" applyFont="1" applyFill="1" applyBorder="1" applyAlignment="1" applyProtection="1">
      <alignment horizontal="center" vertical="center" wrapText="1"/>
      <protection locked="0" hidden="1"/>
    </xf>
    <xf numFmtId="167" fontId="9" fillId="50" borderId="36" xfId="1250" applyFont="1" applyFill="1" applyBorder="1" applyAlignment="1" applyProtection="1">
      <alignment horizontal="center" vertical="center" wrapText="1"/>
      <protection locked="0" hidden="1"/>
    </xf>
    <xf numFmtId="167" fontId="9" fillId="50" borderId="19" xfId="1250" applyFont="1" applyFill="1" applyBorder="1" applyAlignment="1" applyProtection="1">
      <alignment horizontal="center" vertical="center" wrapText="1"/>
      <protection locked="0" hidden="1"/>
    </xf>
    <xf numFmtId="0" fontId="8" fillId="61" borderId="17" xfId="1371" applyFont="1" applyFill="1" applyBorder="1" applyAlignment="1" applyProtection="1">
      <alignment horizontal="left" vertical="center" wrapText="1"/>
      <protection hidden="1"/>
    </xf>
    <xf numFmtId="0" fontId="8" fillId="61" borderId="19"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wrapText="1"/>
      <protection locked="0" hidden="1"/>
    </xf>
    <xf numFmtId="0" fontId="52" fillId="0" borderId="22" xfId="1371" applyFont="1" applyFill="1" applyBorder="1" applyAlignment="1" applyProtection="1">
      <alignment horizontal="center" vertical="center"/>
      <protection hidden="1"/>
    </xf>
    <xf numFmtId="0" fontId="52" fillId="0" borderId="23" xfId="1371" applyFont="1" applyFill="1" applyBorder="1" applyAlignment="1" applyProtection="1">
      <alignment horizontal="center" vertical="center"/>
      <protection hidden="1"/>
    </xf>
    <xf numFmtId="0" fontId="52" fillId="0" borderId="24" xfId="1371" applyFont="1" applyFill="1" applyBorder="1" applyAlignment="1" applyProtection="1">
      <alignment horizontal="center" vertical="center"/>
      <protection hidden="1"/>
    </xf>
    <xf numFmtId="0" fontId="52" fillId="0" borderId="25" xfId="1371" applyFont="1" applyFill="1" applyBorder="1" applyAlignment="1" applyProtection="1">
      <alignment horizontal="center" vertical="center"/>
      <protection hidden="1"/>
    </xf>
    <xf numFmtId="0" fontId="52" fillId="0" borderId="0" xfId="1371" applyFont="1" applyFill="1" applyBorder="1" applyAlignment="1" applyProtection="1">
      <alignment horizontal="center" vertical="center"/>
      <protection hidden="1"/>
    </xf>
    <xf numFmtId="0" fontId="52" fillId="0" borderId="26" xfId="1371" applyFont="1" applyFill="1" applyBorder="1" applyAlignment="1" applyProtection="1">
      <alignment horizontal="center" vertical="center"/>
      <protection hidden="1"/>
    </xf>
    <xf numFmtId="0" fontId="52" fillId="0" borderId="27" xfId="1371" applyFont="1" applyFill="1" applyBorder="1" applyAlignment="1" applyProtection="1">
      <alignment horizontal="center" vertical="center"/>
      <protection hidden="1"/>
    </xf>
    <xf numFmtId="0" fontId="52" fillId="0" borderId="28" xfId="1371" applyFont="1" applyFill="1" applyBorder="1" applyAlignment="1" applyProtection="1">
      <alignment horizontal="center" vertical="center"/>
      <protection hidden="1"/>
    </xf>
    <xf numFmtId="0" fontId="52" fillId="0" borderId="29" xfId="1371" applyFont="1" applyFill="1" applyBorder="1" applyAlignment="1" applyProtection="1">
      <alignment horizontal="center" vertical="center"/>
      <protection hidden="1"/>
    </xf>
    <xf numFmtId="0" fontId="53" fillId="0" borderId="20" xfId="1371" applyFont="1" applyFill="1" applyBorder="1" applyAlignment="1" applyProtection="1">
      <alignment horizontal="justify" vertical="center" wrapText="1"/>
      <protection locked="0" hidden="1"/>
    </xf>
    <xf numFmtId="0" fontId="53" fillId="0" borderId="33" xfId="1371" applyFont="1" applyFill="1" applyBorder="1" applyAlignment="1" applyProtection="1">
      <alignment horizontal="justify" vertical="center" wrapText="1"/>
      <protection locked="0" hidden="1"/>
    </xf>
    <xf numFmtId="0" fontId="53" fillId="0" borderId="35" xfId="1371" applyFont="1" applyFill="1" applyBorder="1" applyAlignment="1" applyProtection="1">
      <alignment horizontal="justify" vertical="center" wrapText="1"/>
      <protection locked="0" hidden="1"/>
    </xf>
    <xf numFmtId="0" fontId="9" fillId="0" borderId="20" xfId="1371" applyFont="1" applyFill="1" applyBorder="1" applyAlignment="1" applyProtection="1">
      <alignment horizontal="justify" vertical="center" wrapText="1"/>
      <protection locked="0" hidden="1"/>
    </xf>
    <xf numFmtId="0" fontId="9" fillId="0" borderId="33" xfId="1371" applyFont="1" applyFill="1" applyBorder="1" applyAlignment="1" applyProtection="1">
      <alignment horizontal="justify" vertical="center" wrapText="1"/>
      <protection locked="0" hidden="1"/>
    </xf>
    <xf numFmtId="0" fontId="9" fillId="0" borderId="47" xfId="1371" applyFont="1" applyFill="1" applyBorder="1" applyAlignment="1" applyProtection="1">
      <alignment horizontal="justify" vertical="center" wrapText="1"/>
      <protection locked="0" hidden="1"/>
    </xf>
    <xf numFmtId="0" fontId="9" fillId="57" borderId="10" xfId="1371" applyFont="1" applyFill="1" applyBorder="1" applyAlignment="1" applyProtection="1">
      <alignment horizontal="center" vertical="center" wrapText="1"/>
      <protection hidden="1"/>
    </xf>
    <xf numFmtId="172" fontId="9" fillId="24" borderId="20" xfId="1250" applyNumberFormat="1" applyFont="1" applyFill="1" applyBorder="1" applyAlignment="1" applyProtection="1">
      <alignment horizontal="center" vertical="center" wrapText="1"/>
      <protection hidden="1"/>
    </xf>
    <xf numFmtId="172" fontId="9" fillId="24" borderId="33" xfId="1250" applyNumberFormat="1" applyFont="1" applyFill="1" applyBorder="1" applyAlignment="1" applyProtection="1">
      <alignment horizontal="center" vertical="center" wrapText="1"/>
      <protection hidden="1"/>
    </xf>
    <xf numFmtId="172" fontId="9" fillId="24" borderId="47" xfId="1250" applyNumberFormat="1" applyFont="1" applyFill="1" applyBorder="1" applyAlignment="1" applyProtection="1">
      <alignment horizontal="center" vertical="center" wrapText="1"/>
      <protection hidden="1"/>
    </xf>
    <xf numFmtId="0" fontId="9" fillId="50" borderId="20" xfId="1371" applyFont="1" applyFill="1" applyBorder="1" applyAlignment="1" applyProtection="1">
      <alignment horizontal="center" vertical="center" wrapText="1"/>
      <protection locked="0"/>
    </xf>
    <xf numFmtId="0" fontId="9" fillId="50" borderId="35" xfId="1371" applyFont="1" applyFill="1" applyBorder="1" applyAlignment="1" applyProtection="1">
      <alignment horizontal="center" vertical="center" wrapText="1"/>
      <protection locked="0"/>
    </xf>
    <xf numFmtId="0" fontId="53" fillId="50" borderId="20" xfId="0" applyFont="1" applyFill="1" applyBorder="1" applyAlignment="1">
      <alignment horizontal="justify" vertical="center" wrapText="1"/>
    </xf>
    <xf numFmtId="0" fontId="53" fillId="50" borderId="33" xfId="0" applyFont="1" applyFill="1" applyBorder="1" applyAlignment="1">
      <alignment horizontal="justify" vertical="center" wrapText="1"/>
    </xf>
    <xf numFmtId="0" fontId="53" fillId="50" borderId="35" xfId="0" applyFont="1" applyFill="1" applyBorder="1" applyAlignment="1">
      <alignment horizontal="justify" vertical="center" wrapText="1"/>
    </xf>
    <xf numFmtId="0" fontId="56" fillId="50" borderId="20" xfId="0" applyFont="1" applyFill="1" applyBorder="1" applyAlignment="1">
      <alignment horizontal="justify" vertical="center" wrapText="1"/>
    </xf>
    <xf numFmtId="0" fontId="56" fillId="50" borderId="33" xfId="0" applyFont="1" applyFill="1" applyBorder="1" applyAlignment="1">
      <alignment horizontal="justify" vertical="center" wrapText="1"/>
    </xf>
    <xf numFmtId="0" fontId="56" fillId="50" borderId="47" xfId="0" applyFont="1" applyFill="1" applyBorder="1" applyAlignment="1">
      <alignment horizontal="justify" vertical="center" wrapText="1"/>
    </xf>
    <xf numFmtId="0" fontId="9" fillId="50" borderId="35" xfId="1371" applyFont="1" applyFill="1" applyBorder="1" applyAlignment="1">
      <alignment horizontal="center" vertical="center" wrapText="1"/>
    </xf>
    <xf numFmtId="1" fontId="9" fillId="50" borderId="20" xfId="1495" applyNumberFormat="1" applyFont="1" applyFill="1" applyBorder="1" applyAlignment="1">
      <alignment horizontal="center" vertical="center" wrapText="1"/>
    </xf>
    <xf numFmtId="1" fontId="9" fillId="50" borderId="33" xfId="1495" applyNumberFormat="1" applyFont="1" applyFill="1" applyBorder="1" applyAlignment="1">
      <alignment horizontal="center" vertical="center" wrapText="1"/>
    </xf>
    <xf numFmtId="1" fontId="9" fillId="50" borderId="47" xfId="1495" applyNumberFormat="1" applyFont="1" applyFill="1" applyBorder="1" applyAlignment="1">
      <alignment horizontal="center" vertical="center" wrapText="1"/>
    </xf>
    <xf numFmtId="0" fontId="9" fillId="50" borderId="35" xfId="1371" applyFont="1" applyFill="1" applyBorder="1" applyAlignment="1">
      <alignment horizontal="center" vertical="center"/>
    </xf>
    <xf numFmtId="0" fontId="9" fillId="0" borderId="20" xfId="1371" applyFont="1" applyFill="1" applyBorder="1" applyAlignment="1">
      <alignment horizontal="justify" vertical="center" wrapText="1"/>
    </xf>
    <xf numFmtId="0" fontId="9" fillId="0" borderId="33" xfId="1371" applyFont="1" applyFill="1" applyBorder="1" applyAlignment="1">
      <alignment horizontal="justify" vertical="center" wrapText="1"/>
    </xf>
    <xf numFmtId="0" fontId="9" fillId="0" borderId="35" xfId="1371" applyFont="1" applyFill="1" applyBorder="1" applyAlignment="1">
      <alignment horizontal="justify" vertical="center" wrapText="1"/>
    </xf>
    <xf numFmtId="0" fontId="9" fillId="0" borderId="20" xfId="1371" applyFont="1" applyFill="1" applyBorder="1" applyAlignment="1">
      <alignment horizontal="center" vertical="center" wrapText="1"/>
    </xf>
    <xf numFmtId="0" fontId="9" fillId="0" borderId="33" xfId="1371" applyFont="1" applyFill="1" applyBorder="1" applyAlignment="1">
      <alignment horizontal="center" vertical="center" wrapText="1"/>
    </xf>
    <xf numFmtId="0" fontId="9" fillId="0" borderId="47" xfId="1371" applyFont="1" applyFill="1" applyBorder="1" applyAlignment="1">
      <alignment horizontal="center" vertical="center" wrapText="1"/>
    </xf>
    <xf numFmtId="0" fontId="9" fillId="24" borderId="20" xfId="1371" applyFont="1" applyFill="1" applyBorder="1" applyAlignment="1">
      <alignment horizontal="left" vertical="center" wrapText="1"/>
    </xf>
    <xf numFmtId="0" fontId="9" fillId="24" borderId="33" xfId="1371" applyFont="1" applyFill="1" applyBorder="1" applyAlignment="1">
      <alignment horizontal="left" vertical="center" wrapText="1"/>
    </xf>
    <xf numFmtId="0" fontId="9" fillId="24" borderId="47" xfId="1371" applyFont="1" applyFill="1" applyBorder="1" applyAlignment="1">
      <alignment horizontal="left" vertical="center" wrapText="1"/>
    </xf>
    <xf numFmtId="0" fontId="14" fillId="24" borderId="20" xfId="1371" applyFont="1" applyFill="1" applyBorder="1" applyAlignment="1">
      <alignment horizontal="center" vertical="center"/>
    </xf>
    <xf numFmtId="0" fontId="14" fillId="24" borderId="33" xfId="1371" applyFont="1" applyFill="1" applyBorder="1" applyAlignment="1">
      <alignment horizontal="center" vertical="center"/>
    </xf>
    <xf numFmtId="0" fontId="14" fillId="24" borderId="47" xfId="1371" applyFont="1" applyFill="1" applyBorder="1" applyAlignment="1">
      <alignment horizontal="center" vertical="center"/>
    </xf>
    <xf numFmtId="0" fontId="9" fillId="0" borderId="35" xfId="1371" applyFont="1" applyFill="1" applyBorder="1" applyAlignment="1">
      <alignment horizontal="center" vertical="center" wrapText="1"/>
    </xf>
    <xf numFmtId="0" fontId="8" fillId="50" borderId="20" xfId="1496" applyNumberFormat="1" applyFont="1" applyFill="1" applyBorder="1" applyAlignment="1">
      <alignment horizontal="center" vertical="center" wrapText="1"/>
    </xf>
    <xf numFmtId="0" fontId="8" fillId="50" borderId="47" xfId="1496" applyNumberFormat="1" applyFont="1" applyFill="1" applyBorder="1" applyAlignment="1">
      <alignment horizontal="center" vertical="center" wrapText="1"/>
    </xf>
    <xf numFmtId="0" fontId="51" fillId="56" borderId="20" xfId="0" applyFont="1" applyFill="1" applyBorder="1" applyAlignment="1">
      <alignment horizontal="center" vertical="center" wrapText="1"/>
    </xf>
    <xf numFmtId="0" fontId="51" fillId="56" borderId="35" xfId="0"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66" fillId="56" borderId="35" xfId="1495" applyFont="1" applyFill="1" applyBorder="1" applyAlignment="1">
      <alignment horizontal="center" vertical="center" wrapText="1"/>
    </xf>
    <xf numFmtId="0" fontId="0" fillId="56" borderId="17" xfId="0" applyFont="1" applyFill="1" applyBorder="1" applyAlignment="1">
      <alignment horizontal="center" vertical="center" wrapText="1"/>
    </xf>
    <xf numFmtId="0" fontId="0" fillId="56" borderId="19" xfId="0" applyFont="1" applyFill="1" applyBorder="1" applyAlignment="1">
      <alignment horizontal="center" vertical="center" wrapText="1"/>
    </xf>
    <xf numFmtId="0" fontId="39" fillId="64" borderId="27" xfId="0" applyFont="1" applyFill="1" applyBorder="1" applyAlignment="1">
      <alignment horizontal="center" vertical="center"/>
    </xf>
    <xf numFmtId="0" fontId="39" fillId="64" borderId="28" xfId="0" applyFont="1" applyFill="1" applyBorder="1" applyAlignment="1">
      <alignment horizontal="center" vertical="center"/>
    </xf>
  </cellXfs>
  <cellStyles count="1789">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álculo"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xfId="788" builtinId="23" customBuiltin="1"/>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xfId="827" builtinId="24" customBuiltin="1"/>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oma 2" xfId="866" xr:uid="{00000000-0005-0000-0000-000061030000}"/>
    <cellStyle name="Coma 2 2" xfId="867" xr:uid="{00000000-0005-0000-0000-000062030000}"/>
    <cellStyle name="Encabezado 4" xfId="868" builtinId="19" customBuiltin="1"/>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xfId="907" builtinId="29" customBuiltin="1"/>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xfId="946" builtinId="33" customBuiltin="1"/>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xfId="985" builtinId="37" customBuiltin="1"/>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xfId="1024" builtinId="41" customBuiltin="1"/>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xfId="1063" builtinId="45" customBuiltin="1"/>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xfId="1102" builtinId="49" customBuiltin="1"/>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xfId="1141" builtinId="20" customBuiltin="1"/>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Hipervínculo 2" xfId="1209" xr:uid="{00000000-0005-0000-0000-0000B8040000}"/>
    <cellStyle name="Hipervínculo 31" xfId="1210" xr:uid="{00000000-0005-0000-0000-0000B9040000}"/>
    <cellStyle name="Incorrecto" xfId="1211" builtinId="27" customBuiltin="1"/>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Millares" xfId="1250" builtinId="3"/>
    <cellStyle name="Millares [0]" xfId="1251" builtinId="6"/>
    <cellStyle name="Millares [0] 2" xfId="1252" xr:uid="{00000000-0005-0000-0000-0000E3040000}"/>
    <cellStyle name="Millares 2" xfId="1253" xr:uid="{00000000-0005-0000-0000-0000E4040000}"/>
    <cellStyle name="Millares 2 10" xfId="1254" xr:uid="{00000000-0005-0000-0000-0000E5040000}"/>
    <cellStyle name="Millares 2 11" xfId="1255" xr:uid="{00000000-0005-0000-0000-0000E6040000}"/>
    <cellStyle name="Millares 2 12" xfId="1256" xr:uid="{00000000-0005-0000-0000-0000E7040000}"/>
    <cellStyle name="Millares 2 13" xfId="1257" xr:uid="{00000000-0005-0000-0000-0000E8040000}"/>
    <cellStyle name="Millares 2 13 2" xfId="1258" xr:uid="{00000000-0005-0000-0000-0000E9040000}"/>
    <cellStyle name="Millares 2 13 2 2" xfId="1259" xr:uid="{00000000-0005-0000-0000-0000EA040000}"/>
    <cellStyle name="Millares 2 13 2 2 2" xfId="1260" xr:uid="{00000000-0005-0000-0000-0000EB040000}"/>
    <cellStyle name="Millares 2 14" xfId="1261" xr:uid="{00000000-0005-0000-0000-0000EC040000}"/>
    <cellStyle name="Millares 2 2" xfId="1262" xr:uid="{00000000-0005-0000-0000-0000ED040000}"/>
    <cellStyle name="Millares 2 2 2" xfId="1263" xr:uid="{00000000-0005-0000-0000-0000EE040000}"/>
    <cellStyle name="Millares 2 2 3" xfId="1264" xr:uid="{00000000-0005-0000-0000-0000EF040000}"/>
    <cellStyle name="Millares 2 2 4" xfId="1265" xr:uid="{00000000-0005-0000-0000-0000F0040000}"/>
    <cellStyle name="Millares 2 3" xfId="1266" xr:uid="{00000000-0005-0000-0000-0000F1040000}"/>
    <cellStyle name="Millares 2 4" xfId="1267" xr:uid="{00000000-0005-0000-0000-0000F2040000}"/>
    <cellStyle name="Millares 2 5" xfId="1268" xr:uid="{00000000-0005-0000-0000-0000F3040000}"/>
    <cellStyle name="Millares 2 6" xfId="1269" xr:uid="{00000000-0005-0000-0000-0000F4040000}"/>
    <cellStyle name="Millares 2 7" xfId="1270" xr:uid="{00000000-0005-0000-0000-0000F5040000}"/>
    <cellStyle name="Millares 2 8" xfId="1271" xr:uid="{00000000-0005-0000-0000-0000F6040000}"/>
    <cellStyle name="Millares 2 9" xfId="1272" xr:uid="{00000000-0005-0000-0000-0000F7040000}"/>
    <cellStyle name="Millares 3" xfId="1273" xr:uid="{00000000-0005-0000-0000-0000F8040000}"/>
    <cellStyle name="Millares 3 2" xfId="1274" xr:uid="{00000000-0005-0000-0000-0000F9040000}"/>
    <cellStyle name="Millares 3 3" xfId="1275" xr:uid="{00000000-0005-0000-0000-0000FA040000}"/>
    <cellStyle name="Millares 4" xfId="1276" xr:uid="{00000000-0005-0000-0000-0000FB040000}"/>
    <cellStyle name="Millares 4 2" xfId="1277" xr:uid="{00000000-0005-0000-0000-0000FC040000}"/>
    <cellStyle name="Millares 4 2 2" xfId="1278" xr:uid="{00000000-0005-0000-0000-0000FD040000}"/>
    <cellStyle name="Millares 4 2 2 2" xfId="1279" xr:uid="{00000000-0005-0000-0000-0000FE040000}"/>
    <cellStyle name="Millares 4 3" xfId="1280" xr:uid="{00000000-0005-0000-0000-0000FF040000}"/>
    <cellStyle name="Millares 5" xfId="1281" xr:uid="{00000000-0005-0000-0000-000000050000}"/>
    <cellStyle name="Millares 6" xfId="1282" xr:uid="{00000000-0005-0000-0000-000001050000}"/>
    <cellStyle name="Millares 7" xfId="1283" xr:uid="{00000000-0005-0000-0000-000002050000}"/>
    <cellStyle name="Millares 8" xfId="1284" xr:uid="{00000000-0005-0000-0000-000003050000}"/>
    <cellStyle name="Moneda 2" xfId="1285" xr:uid="{00000000-0005-0000-0000-000004050000}"/>
    <cellStyle name="Moneda 2 2" xfId="1286" xr:uid="{00000000-0005-0000-0000-000005050000}"/>
    <cellStyle name="Moneda 2 3" xfId="1287" xr:uid="{00000000-0005-0000-0000-000006050000}"/>
    <cellStyle name="Neutral" xfId="1288" builtinId="28" customBuiltin="1"/>
    <cellStyle name="Neutral 10" xfId="1289" xr:uid="{00000000-0005-0000-0000-000008050000}"/>
    <cellStyle name="Neutral 11" xfId="1290" xr:uid="{00000000-0005-0000-0000-000009050000}"/>
    <cellStyle name="Neutral 12" xfId="1291" xr:uid="{00000000-0005-0000-0000-00000A050000}"/>
    <cellStyle name="Neutral 13" xfId="1292" xr:uid="{00000000-0005-0000-0000-00000B050000}"/>
    <cellStyle name="Neutral 14" xfId="1293" xr:uid="{00000000-0005-0000-0000-00000C050000}"/>
    <cellStyle name="Neutral 15" xfId="1294" xr:uid="{00000000-0005-0000-0000-00000D050000}"/>
    <cellStyle name="Neutral 16" xfId="1295" xr:uid="{00000000-0005-0000-0000-00000E050000}"/>
    <cellStyle name="Neutral 2" xfId="1296" xr:uid="{00000000-0005-0000-0000-00000F050000}"/>
    <cellStyle name="Neutral 3" xfId="1297" xr:uid="{00000000-0005-0000-0000-000010050000}"/>
    <cellStyle name="Neutral 4" xfId="1298" xr:uid="{00000000-0005-0000-0000-000011050000}"/>
    <cellStyle name="Neutral 5" xfId="1299" xr:uid="{00000000-0005-0000-0000-000012050000}"/>
    <cellStyle name="Neutral 6" xfId="1300" xr:uid="{00000000-0005-0000-0000-000013050000}"/>
    <cellStyle name="Neutral 7" xfId="1301" xr:uid="{00000000-0005-0000-0000-000014050000}"/>
    <cellStyle name="Neutral 8" xfId="1302" xr:uid="{00000000-0005-0000-0000-000015050000}"/>
    <cellStyle name="Neutral 9" xfId="1303" xr:uid="{00000000-0005-0000-0000-000016050000}"/>
    <cellStyle name="Normal" xfId="0" builtinId="0"/>
    <cellStyle name="Normal 10" xfId="1304" xr:uid="{00000000-0005-0000-0000-000018050000}"/>
    <cellStyle name="Normal 10 2" xfId="1305" xr:uid="{00000000-0005-0000-0000-000019050000}"/>
    <cellStyle name="Normal 11" xfId="1306" xr:uid="{00000000-0005-0000-0000-00001A050000}"/>
    <cellStyle name="Normal 11 2" xfId="1307" xr:uid="{00000000-0005-0000-0000-00001B050000}"/>
    <cellStyle name="Normal 110" xfId="1308" xr:uid="{00000000-0005-0000-0000-00001C050000}"/>
    <cellStyle name="Normal 112" xfId="1309" xr:uid="{00000000-0005-0000-0000-00001D050000}"/>
    <cellStyle name="Normal 113" xfId="1310" xr:uid="{00000000-0005-0000-0000-00001E050000}"/>
    <cellStyle name="Normal 115" xfId="1311" xr:uid="{00000000-0005-0000-0000-00001F050000}"/>
    <cellStyle name="Normal 12" xfId="1312" xr:uid="{00000000-0005-0000-0000-000020050000}"/>
    <cellStyle name="Normal 12 2" xfId="1313" xr:uid="{00000000-0005-0000-0000-000021050000}"/>
    <cellStyle name="Normal 13" xfId="1314" xr:uid="{00000000-0005-0000-0000-000022050000}"/>
    <cellStyle name="Normal 13 2" xfId="1315" xr:uid="{00000000-0005-0000-0000-000023050000}"/>
    <cellStyle name="Normal 14" xfId="1316" xr:uid="{00000000-0005-0000-0000-000024050000}"/>
    <cellStyle name="Normal 14 2" xfId="1317" xr:uid="{00000000-0005-0000-0000-000025050000}"/>
    <cellStyle name="Normal 15" xfId="1318" xr:uid="{00000000-0005-0000-0000-000026050000}"/>
    <cellStyle name="Normal 15 2" xfId="1319" xr:uid="{00000000-0005-0000-0000-000027050000}"/>
    <cellStyle name="Normal 16" xfId="1320" xr:uid="{00000000-0005-0000-0000-000028050000}"/>
    <cellStyle name="Normal 16 2" xfId="1321" xr:uid="{00000000-0005-0000-0000-000029050000}"/>
    <cellStyle name="Normal 17" xfId="1322" xr:uid="{00000000-0005-0000-0000-00002A050000}"/>
    <cellStyle name="Normal 17 2" xfId="1323" xr:uid="{00000000-0005-0000-0000-00002B050000}"/>
    <cellStyle name="Normal 18 2" xfId="1324" xr:uid="{00000000-0005-0000-0000-00002C050000}"/>
    <cellStyle name="Normal 19" xfId="1325" xr:uid="{00000000-0005-0000-0000-00002D050000}"/>
    <cellStyle name="Normal 19 2" xfId="1326" xr:uid="{00000000-0005-0000-0000-00002E050000}"/>
    <cellStyle name="Normal 2" xfId="1327" xr:uid="{00000000-0005-0000-0000-00002F050000}"/>
    <cellStyle name="Normal 2 10" xfId="1328" xr:uid="{00000000-0005-0000-0000-000030050000}"/>
    <cellStyle name="Normal 2 11" xfId="1329" xr:uid="{00000000-0005-0000-0000-000031050000}"/>
    <cellStyle name="Normal 2 12" xfId="1330" xr:uid="{00000000-0005-0000-0000-000032050000}"/>
    <cellStyle name="Normal 2 2" xfId="1331" xr:uid="{00000000-0005-0000-0000-000033050000}"/>
    <cellStyle name="Normal 2 2 2" xfId="1332" xr:uid="{00000000-0005-0000-0000-000034050000}"/>
    <cellStyle name="Normal 2 2 3" xfId="1333" xr:uid="{00000000-0005-0000-0000-000035050000}"/>
    <cellStyle name="Normal 2 2 4" xfId="1334" xr:uid="{00000000-0005-0000-0000-000036050000}"/>
    <cellStyle name="Normal 2 2 5" xfId="1335" xr:uid="{00000000-0005-0000-0000-000037050000}"/>
    <cellStyle name="Normal 2 3" xfId="1336" xr:uid="{00000000-0005-0000-0000-000038050000}"/>
    <cellStyle name="Normal 2 4" xfId="1337" xr:uid="{00000000-0005-0000-0000-000039050000}"/>
    <cellStyle name="Normal 2 5" xfId="1338" xr:uid="{00000000-0005-0000-0000-00003A050000}"/>
    <cellStyle name="Normal 2 6" xfId="1339" xr:uid="{00000000-0005-0000-0000-00003B050000}"/>
    <cellStyle name="Normal 2 7" xfId="1340" xr:uid="{00000000-0005-0000-0000-00003C050000}"/>
    <cellStyle name="Normal 2 8" xfId="1341" xr:uid="{00000000-0005-0000-0000-00003D050000}"/>
    <cellStyle name="Normal 2 9" xfId="1342" xr:uid="{00000000-0005-0000-0000-00003E050000}"/>
    <cellStyle name="Normal 20 2" xfId="1343" xr:uid="{00000000-0005-0000-0000-00003F050000}"/>
    <cellStyle name="Normal 21 2" xfId="1344" xr:uid="{00000000-0005-0000-0000-000040050000}"/>
    <cellStyle name="Normal 22 2" xfId="1345" xr:uid="{00000000-0005-0000-0000-000041050000}"/>
    <cellStyle name="Normal 23 2" xfId="1346" xr:uid="{00000000-0005-0000-0000-000042050000}"/>
    <cellStyle name="Normal 24 2" xfId="1347" xr:uid="{00000000-0005-0000-0000-000043050000}"/>
    <cellStyle name="Normal 25 2" xfId="1348" xr:uid="{00000000-0005-0000-0000-000044050000}"/>
    <cellStyle name="Normal 3" xfId="1349" xr:uid="{00000000-0005-0000-0000-000045050000}"/>
    <cellStyle name="Normal 3 10" xfId="1350" xr:uid="{00000000-0005-0000-0000-000046050000}"/>
    <cellStyle name="Normal 3 11" xfId="1351" xr:uid="{00000000-0005-0000-0000-000047050000}"/>
    <cellStyle name="Normal 3 12" xfId="1352" xr:uid="{00000000-0005-0000-0000-000048050000}"/>
    <cellStyle name="Normal 3 13" xfId="1353" xr:uid="{00000000-0005-0000-0000-000049050000}"/>
    <cellStyle name="Normal 3 14" xfId="1354" xr:uid="{00000000-0005-0000-0000-00004A050000}"/>
    <cellStyle name="Normal 3 15" xfId="1355" xr:uid="{00000000-0005-0000-0000-00004B050000}"/>
    <cellStyle name="Normal 3 16" xfId="1356" xr:uid="{00000000-0005-0000-0000-00004C050000}"/>
    <cellStyle name="Normal 3 17" xfId="1357" xr:uid="{00000000-0005-0000-0000-00004D050000}"/>
    <cellStyle name="Normal 3 18" xfId="1358" xr:uid="{00000000-0005-0000-0000-00004E050000}"/>
    <cellStyle name="Normal 3 19" xfId="1359" xr:uid="{00000000-0005-0000-0000-00004F050000}"/>
    <cellStyle name="Normal 3 2" xfId="1360" xr:uid="{00000000-0005-0000-0000-000050050000}"/>
    <cellStyle name="Normal 3 20" xfId="1361" xr:uid="{00000000-0005-0000-0000-000051050000}"/>
    <cellStyle name="Normal 3 21" xfId="1362" xr:uid="{00000000-0005-0000-0000-000052050000}"/>
    <cellStyle name="Normal 3 3" xfId="1363" xr:uid="{00000000-0005-0000-0000-000053050000}"/>
    <cellStyle name="Normal 3 4" xfId="1364" xr:uid="{00000000-0005-0000-0000-000054050000}"/>
    <cellStyle name="Normal 3 5" xfId="1365" xr:uid="{00000000-0005-0000-0000-000055050000}"/>
    <cellStyle name="Normal 3 6" xfId="1366" xr:uid="{00000000-0005-0000-0000-000056050000}"/>
    <cellStyle name="Normal 3 7" xfId="1367" xr:uid="{00000000-0005-0000-0000-000057050000}"/>
    <cellStyle name="Normal 3 8" xfId="1368" xr:uid="{00000000-0005-0000-0000-000058050000}"/>
    <cellStyle name="Normal 3 9" xfId="1369" xr:uid="{00000000-0005-0000-0000-000059050000}"/>
    <cellStyle name="Normal 3_PLAN DE ACTIVIDADES 10 DE ABRIL RURALIDAD" xfId="1370" xr:uid="{00000000-0005-0000-0000-00005A050000}"/>
    <cellStyle name="Normal 4" xfId="1371" xr:uid="{00000000-0005-0000-0000-00005B050000}"/>
    <cellStyle name="Normal 4 10" xfId="1372" xr:uid="{00000000-0005-0000-0000-00005C050000}"/>
    <cellStyle name="Normal 4 11" xfId="1373" xr:uid="{00000000-0005-0000-0000-00005D050000}"/>
    <cellStyle name="Normal 4 12" xfId="1374" xr:uid="{00000000-0005-0000-0000-00005E050000}"/>
    <cellStyle name="Normal 4 13" xfId="1375" xr:uid="{00000000-0005-0000-0000-00005F050000}"/>
    <cellStyle name="Normal 4 14" xfId="1376" xr:uid="{00000000-0005-0000-0000-000060050000}"/>
    <cellStyle name="Normal 4 15" xfId="1377" xr:uid="{00000000-0005-0000-0000-000061050000}"/>
    <cellStyle name="Normal 4 16" xfId="1378" xr:uid="{00000000-0005-0000-0000-000062050000}"/>
    <cellStyle name="Normal 4 17" xfId="1379" xr:uid="{00000000-0005-0000-0000-000063050000}"/>
    <cellStyle name="Normal 4 18" xfId="1380" xr:uid="{00000000-0005-0000-0000-000064050000}"/>
    <cellStyle name="Normal 4 19" xfId="1381" xr:uid="{00000000-0005-0000-0000-000065050000}"/>
    <cellStyle name="Normal 4 2" xfId="1382" xr:uid="{00000000-0005-0000-0000-000066050000}"/>
    <cellStyle name="Normal 4 20" xfId="1383" xr:uid="{00000000-0005-0000-0000-000067050000}"/>
    <cellStyle name="Normal 4 21" xfId="1384" xr:uid="{00000000-0005-0000-0000-000068050000}"/>
    <cellStyle name="Normal 4 3" xfId="1385" xr:uid="{00000000-0005-0000-0000-000069050000}"/>
    <cellStyle name="Normal 4 4" xfId="1386" xr:uid="{00000000-0005-0000-0000-00006A050000}"/>
    <cellStyle name="Normal 4 5" xfId="1387" xr:uid="{00000000-0005-0000-0000-00006B050000}"/>
    <cellStyle name="Normal 4 6" xfId="1388" xr:uid="{00000000-0005-0000-0000-00006C050000}"/>
    <cellStyle name="Normal 4 7" xfId="1389" xr:uid="{00000000-0005-0000-0000-00006D050000}"/>
    <cellStyle name="Normal 4 8" xfId="1390" xr:uid="{00000000-0005-0000-0000-00006E050000}"/>
    <cellStyle name="Normal 4 9" xfId="1391" xr:uid="{00000000-0005-0000-0000-00006F050000}"/>
    <cellStyle name="Normal 47" xfId="1392" xr:uid="{00000000-0005-0000-0000-000070050000}"/>
    <cellStyle name="Normal 48" xfId="1393" xr:uid="{00000000-0005-0000-0000-000071050000}"/>
    <cellStyle name="Normal 5" xfId="1394" xr:uid="{00000000-0005-0000-0000-000072050000}"/>
    <cellStyle name="Normal 5 10" xfId="1395" xr:uid="{00000000-0005-0000-0000-000073050000}"/>
    <cellStyle name="Normal 5 11" xfId="1396" xr:uid="{00000000-0005-0000-0000-000074050000}"/>
    <cellStyle name="Normal 5 12" xfId="1397" xr:uid="{00000000-0005-0000-0000-000075050000}"/>
    <cellStyle name="Normal 5 13" xfId="1398" xr:uid="{00000000-0005-0000-0000-000076050000}"/>
    <cellStyle name="Normal 5 14" xfId="1399" xr:uid="{00000000-0005-0000-0000-000077050000}"/>
    <cellStyle name="Normal 5 15" xfId="1400" xr:uid="{00000000-0005-0000-0000-000078050000}"/>
    <cellStyle name="Normal 5 16" xfId="1401" xr:uid="{00000000-0005-0000-0000-000079050000}"/>
    <cellStyle name="Normal 5 17" xfId="1402" xr:uid="{00000000-0005-0000-0000-00007A050000}"/>
    <cellStyle name="Normal 5 18" xfId="1403" xr:uid="{00000000-0005-0000-0000-00007B050000}"/>
    <cellStyle name="Normal 5 19" xfId="1404" xr:uid="{00000000-0005-0000-0000-00007C050000}"/>
    <cellStyle name="Normal 5 2" xfId="1405" xr:uid="{00000000-0005-0000-0000-00007D050000}"/>
    <cellStyle name="Normal 5 20" xfId="1406" xr:uid="{00000000-0005-0000-0000-00007E050000}"/>
    <cellStyle name="Normal 5 21" xfId="1407" xr:uid="{00000000-0005-0000-0000-00007F050000}"/>
    <cellStyle name="Normal 5 3" xfId="1408" xr:uid="{00000000-0005-0000-0000-000080050000}"/>
    <cellStyle name="Normal 5 4" xfId="1409" xr:uid="{00000000-0005-0000-0000-000081050000}"/>
    <cellStyle name="Normal 5 5" xfId="1410" xr:uid="{00000000-0005-0000-0000-000082050000}"/>
    <cellStyle name="Normal 5 6" xfId="1411" xr:uid="{00000000-0005-0000-0000-000083050000}"/>
    <cellStyle name="Normal 5 7" xfId="1412" xr:uid="{00000000-0005-0000-0000-000084050000}"/>
    <cellStyle name="Normal 5 8" xfId="1413" xr:uid="{00000000-0005-0000-0000-000085050000}"/>
    <cellStyle name="Normal 5 9" xfId="1414" xr:uid="{00000000-0005-0000-0000-000086050000}"/>
    <cellStyle name="Normal 53" xfId="1415" xr:uid="{00000000-0005-0000-0000-000087050000}"/>
    <cellStyle name="Normal 54" xfId="1416" xr:uid="{00000000-0005-0000-0000-000088050000}"/>
    <cellStyle name="Normal 55" xfId="1417" xr:uid="{00000000-0005-0000-0000-000089050000}"/>
    <cellStyle name="Normal 56" xfId="1418" xr:uid="{00000000-0005-0000-0000-00008A050000}"/>
    <cellStyle name="Normal 57" xfId="1419" xr:uid="{00000000-0005-0000-0000-00008B050000}"/>
    <cellStyle name="Normal 58" xfId="1420" xr:uid="{00000000-0005-0000-0000-00008C050000}"/>
    <cellStyle name="Normal 59" xfId="1421" xr:uid="{00000000-0005-0000-0000-00008D050000}"/>
    <cellStyle name="Normal 6" xfId="1422" xr:uid="{00000000-0005-0000-0000-00008E050000}"/>
    <cellStyle name="Normal 6 2" xfId="1423" xr:uid="{00000000-0005-0000-0000-00008F050000}"/>
    <cellStyle name="Normal 61" xfId="1424" xr:uid="{00000000-0005-0000-0000-000090050000}"/>
    <cellStyle name="Normal 65" xfId="1425" xr:uid="{00000000-0005-0000-0000-000091050000}"/>
    <cellStyle name="Normal 66" xfId="1426" xr:uid="{00000000-0005-0000-0000-000092050000}"/>
    <cellStyle name="Normal 69" xfId="1427" xr:uid="{00000000-0005-0000-0000-000093050000}"/>
    <cellStyle name="Normal 7" xfId="1428" xr:uid="{00000000-0005-0000-0000-000094050000}"/>
    <cellStyle name="Normal 7 2" xfId="1429" xr:uid="{00000000-0005-0000-0000-000095050000}"/>
    <cellStyle name="Normal 70" xfId="1430" xr:uid="{00000000-0005-0000-0000-000096050000}"/>
    <cellStyle name="Normal 75" xfId="1431" xr:uid="{00000000-0005-0000-0000-000097050000}"/>
    <cellStyle name="Normal 76" xfId="1432" xr:uid="{00000000-0005-0000-0000-000098050000}"/>
    <cellStyle name="Normal 77" xfId="1433" xr:uid="{00000000-0005-0000-0000-000099050000}"/>
    <cellStyle name="Normal 78" xfId="1434" xr:uid="{00000000-0005-0000-0000-00009A050000}"/>
    <cellStyle name="Normal 79" xfId="1435" xr:uid="{00000000-0005-0000-0000-00009B050000}"/>
    <cellStyle name="Normal 8" xfId="1436" xr:uid="{00000000-0005-0000-0000-00009C050000}"/>
    <cellStyle name="Normal 8 2" xfId="1437" xr:uid="{00000000-0005-0000-0000-00009D050000}"/>
    <cellStyle name="Normal 8 3" xfId="1438" xr:uid="{00000000-0005-0000-0000-00009E050000}"/>
    <cellStyle name="Normal 80" xfId="1439" xr:uid="{00000000-0005-0000-0000-00009F050000}"/>
    <cellStyle name="Normal 81" xfId="1440" xr:uid="{00000000-0005-0000-0000-0000A0050000}"/>
    <cellStyle name="Normal 82" xfId="1441" xr:uid="{00000000-0005-0000-0000-0000A1050000}"/>
    <cellStyle name="Normal 87" xfId="1442" xr:uid="{00000000-0005-0000-0000-0000A2050000}"/>
    <cellStyle name="Normal 89" xfId="1443" xr:uid="{00000000-0005-0000-0000-0000A3050000}"/>
    <cellStyle name="Normal 9" xfId="1444" xr:uid="{00000000-0005-0000-0000-0000A4050000}"/>
    <cellStyle name="Normal 9 2" xfId="1445" xr:uid="{00000000-0005-0000-0000-0000A5050000}"/>
    <cellStyle name="Normal 97" xfId="1446" xr:uid="{00000000-0005-0000-0000-0000A6050000}"/>
    <cellStyle name="Normal 99" xfId="1447" xr:uid="{00000000-0005-0000-0000-0000A7050000}"/>
    <cellStyle name="Notas 10" xfId="1448" xr:uid="{00000000-0005-0000-0000-0000A8050000}"/>
    <cellStyle name="Notas 11" xfId="1449" xr:uid="{00000000-0005-0000-0000-0000A9050000}"/>
    <cellStyle name="Notas 12" xfId="1450" xr:uid="{00000000-0005-0000-0000-0000AA050000}"/>
    <cellStyle name="Notas 13" xfId="1451" xr:uid="{00000000-0005-0000-0000-0000AB050000}"/>
    <cellStyle name="Notas 14" xfId="1452" xr:uid="{00000000-0005-0000-0000-0000AC050000}"/>
    <cellStyle name="Notas 15" xfId="1453" xr:uid="{00000000-0005-0000-0000-0000AD050000}"/>
    <cellStyle name="Notas 16" xfId="1454" xr:uid="{00000000-0005-0000-0000-0000AE050000}"/>
    <cellStyle name="Notas 17" xfId="1455" xr:uid="{00000000-0005-0000-0000-0000AF050000}"/>
    <cellStyle name="Notas 18" xfId="1456" xr:uid="{00000000-0005-0000-0000-0000B0050000}"/>
    <cellStyle name="Notas 19" xfId="1457" xr:uid="{00000000-0005-0000-0000-0000B1050000}"/>
    <cellStyle name="Notas 2" xfId="1458" xr:uid="{00000000-0005-0000-0000-0000B2050000}"/>
    <cellStyle name="Notas 2 2" xfId="1459" xr:uid="{00000000-0005-0000-0000-0000B3050000}"/>
    <cellStyle name="Notas 2 3" xfId="1460" xr:uid="{00000000-0005-0000-0000-0000B4050000}"/>
    <cellStyle name="Notas 2 4" xfId="1461" xr:uid="{00000000-0005-0000-0000-0000B5050000}"/>
    <cellStyle name="Notas 20" xfId="1462" xr:uid="{00000000-0005-0000-0000-0000B6050000}"/>
    <cellStyle name="Notas 21" xfId="1463" xr:uid="{00000000-0005-0000-0000-0000B7050000}"/>
    <cellStyle name="Notas 22" xfId="1464" xr:uid="{00000000-0005-0000-0000-0000B8050000}"/>
    <cellStyle name="Notas 3" xfId="1465" xr:uid="{00000000-0005-0000-0000-0000B9050000}"/>
    <cellStyle name="Notas 4" xfId="1466" xr:uid="{00000000-0005-0000-0000-0000BA050000}"/>
    <cellStyle name="Notas 5" xfId="1467" xr:uid="{00000000-0005-0000-0000-0000BB050000}"/>
    <cellStyle name="Notas 6" xfId="1468" xr:uid="{00000000-0005-0000-0000-0000BC050000}"/>
    <cellStyle name="Notas 7" xfId="1469" xr:uid="{00000000-0005-0000-0000-0000BD050000}"/>
    <cellStyle name="Notas 8" xfId="1470" xr:uid="{00000000-0005-0000-0000-0000BE050000}"/>
    <cellStyle name="Notas 9" xfId="1471" xr:uid="{00000000-0005-0000-0000-0000BF050000}"/>
    <cellStyle name="Notas 9 10" xfId="1472" xr:uid="{00000000-0005-0000-0000-0000C0050000}"/>
    <cellStyle name="Notas 9 11" xfId="1473" xr:uid="{00000000-0005-0000-0000-0000C1050000}"/>
    <cellStyle name="Notas 9 12" xfId="1474" xr:uid="{00000000-0005-0000-0000-0000C2050000}"/>
    <cellStyle name="Notas 9 13" xfId="1475" xr:uid="{00000000-0005-0000-0000-0000C3050000}"/>
    <cellStyle name="Notas 9 14" xfId="1476" xr:uid="{00000000-0005-0000-0000-0000C4050000}"/>
    <cellStyle name="Notas 9 15" xfId="1477" xr:uid="{00000000-0005-0000-0000-0000C5050000}"/>
    <cellStyle name="Notas 9 16" xfId="1478" xr:uid="{00000000-0005-0000-0000-0000C6050000}"/>
    <cellStyle name="Notas 9 17" xfId="1479" xr:uid="{00000000-0005-0000-0000-0000C7050000}"/>
    <cellStyle name="Notas 9 18" xfId="1480" xr:uid="{00000000-0005-0000-0000-0000C8050000}"/>
    <cellStyle name="Notas 9 19" xfId="1481" xr:uid="{00000000-0005-0000-0000-0000C9050000}"/>
    <cellStyle name="Notas 9 2" xfId="1482" xr:uid="{00000000-0005-0000-0000-0000CA050000}"/>
    <cellStyle name="Notas 9 20" xfId="1483" xr:uid="{00000000-0005-0000-0000-0000CB050000}"/>
    <cellStyle name="Notas 9 21" xfId="1484" xr:uid="{00000000-0005-0000-0000-0000CC050000}"/>
    <cellStyle name="Notas 9 22" xfId="1485" xr:uid="{00000000-0005-0000-0000-0000CD050000}"/>
    <cellStyle name="Notas 9 3" xfId="1486" xr:uid="{00000000-0005-0000-0000-0000CE050000}"/>
    <cellStyle name="Notas 9 4" xfId="1487" xr:uid="{00000000-0005-0000-0000-0000CF050000}"/>
    <cellStyle name="Notas 9 5" xfId="1488" xr:uid="{00000000-0005-0000-0000-0000D0050000}"/>
    <cellStyle name="Notas 9 6" xfId="1489" xr:uid="{00000000-0005-0000-0000-0000D1050000}"/>
    <cellStyle name="Notas 9 7" xfId="1490" xr:uid="{00000000-0005-0000-0000-0000D2050000}"/>
    <cellStyle name="Notas 9 8" xfId="1491" xr:uid="{00000000-0005-0000-0000-0000D3050000}"/>
    <cellStyle name="Notas 9 9" xfId="1492" xr:uid="{00000000-0005-0000-0000-0000D4050000}"/>
    <cellStyle name="Porcentaje" xfId="1495" builtinId="5"/>
    <cellStyle name="Porcentaje 2" xfId="1493" xr:uid="{00000000-0005-0000-0000-0000D6050000}"/>
    <cellStyle name="Porcentaje 3" xfId="1494" xr:uid="{00000000-0005-0000-0000-0000D7050000}"/>
    <cellStyle name="Porcentual 2" xfId="1496" xr:uid="{00000000-0005-0000-0000-0000D8050000}"/>
    <cellStyle name="Porcentual 2 2" xfId="1497" xr:uid="{00000000-0005-0000-0000-0000D9050000}"/>
    <cellStyle name="Porcentual 2 3" xfId="1498" xr:uid="{00000000-0005-0000-0000-0000DA050000}"/>
    <cellStyle name="Porcentual 2 4" xfId="1499" xr:uid="{00000000-0005-0000-0000-0000DB050000}"/>
    <cellStyle name="Porcentual 3" xfId="1500" xr:uid="{00000000-0005-0000-0000-0000DC050000}"/>
    <cellStyle name="Salida" xfId="1501" builtinId="21" customBuiltin="1"/>
    <cellStyle name="Salida 10" xfId="1502" xr:uid="{00000000-0005-0000-0000-0000DE050000}"/>
    <cellStyle name="Salida 11" xfId="1503" xr:uid="{00000000-0005-0000-0000-0000DF050000}"/>
    <cellStyle name="Salida 12" xfId="1504" xr:uid="{00000000-0005-0000-0000-0000E0050000}"/>
    <cellStyle name="Salida 13" xfId="1505" xr:uid="{00000000-0005-0000-0000-0000E1050000}"/>
    <cellStyle name="Salida 14" xfId="1506" xr:uid="{00000000-0005-0000-0000-0000E2050000}"/>
    <cellStyle name="Salida 15" xfId="1507" xr:uid="{00000000-0005-0000-0000-0000E3050000}"/>
    <cellStyle name="Salida 16" xfId="1508" xr:uid="{00000000-0005-0000-0000-0000E4050000}"/>
    <cellStyle name="Salida 17" xfId="1509" xr:uid="{00000000-0005-0000-0000-0000E5050000}"/>
    <cellStyle name="Salida 18" xfId="1510" xr:uid="{00000000-0005-0000-0000-0000E6050000}"/>
    <cellStyle name="Salida 2" xfId="1511" xr:uid="{00000000-0005-0000-0000-0000E7050000}"/>
    <cellStyle name="Salida 3" xfId="1512" xr:uid="{00000000-0005-0000-0000-0000E8050000}"/>
    <cellStyle name="Salida 4" xfId="1513" xr:uid="{00000000-0005-0000-0000-0000E9050000}"/>
    <cellStyle name="Salida 5" xfId="1514" xr:uid="{00000000-0005-0000-0000-0000EA050000}"/>
    <cellStyle name="Salida 6" xfId="1515" xr:uid="{00000000-0005-0000-0000-0000EB050000}"/>
    <cellStyle name="Salida 7" xfId="1516" xr:uid="{00000000-0005-0000-0000-0000EC050000}"/>
    <cellStyle name="Salida 8" xfId="1517" xr:uid="{00000000-0005-0000-0000-0000ED050000}"/>
    <cellStyle name="Salida 9" xfId="1518" xr:uid="{00000000-0005-0000-0000-0000EE050000}"/>
    <cellStyle name="Salida 9 10" xfId="1519" xr:uid="{00000000-0005-0000-0000-0000EF050000}"/>
    <cellStyle name="Salida 9 11" xfId="1520" xr:uid="{00000000-0005-0000-0000-0000F0050000}"/>
    <cellStyle name="Salida 9 12" xfId="1521" xr:uid="{00000000-0005-0000-0000-0000F1050000}"/>
    <cellStyle name="Salida 9 13" xfId="1522" xr:uid="{00000000-0005-0000-0000-0000F2050000}"/>
    <cellStyle name="Salida 9 14" xfId="1523" xr:uid="{00000000-0005-0000-0000-0000F3050000}"/>
    <cellStyle name="Salida 9 15" xfId="1524" xr:uid="{00000000-0005-0000-0000-0000F4050000}"/>
    <cellStyle name="Salida 9 16" xfId="1525" xr:uid="{00000000-0005-0000-0000-0000F5050000}"/>
    <cellStyle name="Salida 9 17" xfId="1526" xr:uid="{00000000-0005-0000-0000-0000F6050000}"/>
    <cellStyle name="Salida 9 18" xfId="1527" xr:uid="{00000000-0005-0000-0000-0000F7050000}"/>
    <cellStyle name="Salida 9 19" xfId="1528" xr:uid="{00000000-0005-0000-0000-0000F8050000}"/>
    <cellStyle name="Salida 9 2" xfId="1529" xr:uid="{00000000-0005-0000-0000-0000F9050000}"/>
    <cellStyle name="Salida 9 20" xfId="1530" xr:uid="{00000000-0005-0000-0000-0000FA050000}"/>
    <cellStyle name="Salida 9 21" xfId="1531" xr:uid="{00000000-0005-0000-0000-0000FB050000}"/>
    <cellStyle name="Salida 9 22" xfId="1532" xr:uid="{00000000-0005-0000-0000-0000FC050000}"/>
    <cellStyle name="Salida 9 3" xfId="1533" xr:uid="{00000000-0005-0000-0000-0000FD050000}"/>
    <cellStyle name="Salida 9 4" xfId="1534" xr:uid="{00000000-0005-0000-0000-0000FE050000}"/>
    <cellStyle name="Salida 9 5" xfId="1535" xr:uid="{00000000-0005-0000-0000-0000FF050000}"/>
    <cellStyle name="Salida 9 6" xfId="1536" xr:uid="{00000000-0005-0000-0000-000000060000}"/>
    <cellStyle name="Salida 9 7" xfId="1537" xr:uid="{00000000-0005-0000-0000-000001060000}"/>
    <cellStyle name="Salida 9 8" xfId="1538" xr:uid="{00000000-0005-0000-0000-000002060000}"/>
    <cellStyle name="Salida 9 9" xfId="1539" xr:uid="{00000000-0005-0000-0000-000003060000}"/>
    <cellStyle name="Texto de advertencia" xfId="1540" builtinId="11" customBuiltin="1"/>
    <cellStyle name="Texto de advertencia 10" xfId="1541" xr:uid="{00000000-0005-0000-0000-000005060000}"/>
    <cellStyle name="Texto de advertencia 11" xfId="1542" xr:uid="{00000000-0005-0000-0000-000006060000}"/>
    <cellStyle name="Texto de advertencia 12" xfId="1543" xr:uid="{00000000-0005-0000-0000-000007060000}"/>
    <cellStyle name="Texto de advertencia 13" xfId="1544" xr:uid="{00000000-0005-0000-0000-000008060000}"/>
    <cellStyle name="Texto de advertencia 14" xfId="1545" xr:uid="{00000000-0005-0000-0000-000009060000}"/>
    <cellStyle name="Texto de advertencia 15" xfId="1546" xr:uid="{00000000-0005-0000-0000-00000A060000}"/>
    <cellStyle name="Texto de advertencia 16" xfId="1547" xr:uid="{00000000-0005-0000-0000-00000B060000}"/>
    <cellStyle name="Texto de advertencia 17" xfId="1548" xr:uid="{00000000-0005-0000-0000-00000C060000}"/>
    <cellStyle name="Texto de advertencia 18" xfId="1549" xr:uid="{00000000-0005-0000-0000-00000D060000}"/>
    <cellStyle name="Texto de advertencia 2" xfId="1550" xr:uid="{00000000-0005-0000-0000-00000E060000}"/>
    <cellStyle name="Texto de advertencia 3" xfId="1551" xr:uid="{00000000-0005-0000-0000-00000F060000}"/>
    <cellStyle name="Texto de advertencia 4" xfId="1552" xr:uid="{00000000-0005-0000-0000-000010060000}"/>
    <cellStyle name="Texto de advertencia 5" xfId="1553" xr:uid="{00000000-0005-0000-0000-000011060000}"/>
    <cellStyle name="Texto de advertencia 6" xfId="1554" xr:uid="{00000000-0005-0000-0000-000012060000}"/>
    <cellStyle name="Texto de advertencia 7" xfId="1555" xr:uid="{00000000-0005-0000-0000-000013060000}"/>
    <cellStyle name="Texto de advertencia 8" xfId="1556" xr:uid="{00000000-0005-0000-0000-000014060000}"/>
    <cellStyle name="Texto de advertencia 9" xfId="1557" xr:uid="{00000000-0005-0000-0000-000015060000}"/>
    <cellStyle name="Texto de advertencia 9 10" xfId="1558" xr:uid="{00000000-0005-0000-0000-000016060000}"/>
    <cellStyle name="Texto de advertencia 9 11" xfId="1559" xr:uid="{00000000-0005-0000-0000-000017060000}"/>
    <cellStyle name="Texto de advertencia 9 12" xfId="1560" xr:uid="{00000000-0005-0000-0000-000018060000}"/>
    <cellStyle name="Texto de advertencia 9 13" xfId="1561" xr:uid="{00000000-0005-0000-0000-000019060000}"/>
    <cellStyle name="Texto de advertencia 9 14" xfId="1562" xr:uid="{00000000-0005-0000-0000-00001A060000}"/>
    <cellStyle name="Texto de advertencia 9 15" xfId="1563" xr:uid="{00000000-0005-0000-0000-00001B060000}"/>
    <cellStyle name="Texto de advertencia 9 16" xfId="1564" xr:uid="{00000000-0005-0000-0000-00001C060000}"/>
    <cellStyle name="Texto de advertencia 9 17" xfId="1565" xr:uid="{00000000-0005-0000-0000-00001D060000}"/>
    <cellStyle name="Texto de advertencia 9 18" xfId="1566" xr:uid="{00000000-0005-0000-0000-00001E060000}"/>
    <cellStyle name="Texto de advertencia 9 19" xfId="1567" xr:uid="{00000000-0005-0000-0000-00001F060000}"/>
    <cellStyle name="Texto de advertencia 9 2" xfId="1568" xr:uid="{00000000-0005-0000-0000-000020060000}"/>
    <cellStyle name="Texto de advertencia 9 20" xfId="1569" xr:uid="{00000000-0005-0000-0000-000021060000}"/>
    <cellStyle name="Texto de advertencia 9 21" xfId="1570" xr:uid="{00000000-0005-0000-0000-000022060000}"/>
    <cellStyle name="Texto de advertencia 9 22" xfId="1571" xr:uid="{00000000-0005-0000-0000-000023060000}"/>
    <cellStyle name="Texto de advertencia 9 3" xfId="1572" xr:uid="{00000000-0005-0000-0000-000024060000}"/>
    <cellStyle name="Texto de advertencia 9 4" xfId="1573" xr:uid="{00000000-0005-0000-0000-000025060000}"/>
    <cellStyle name="Texto de advertencia 9 5" xfId="1574" xr:uid="{00000000-0005-0000-0000-000026060000}"/>
    <cellStyle name="Texto de advertencia 9 6" xfId="1575" xr:uid="{00000000-0005-0000-0000-000027060000}"/>
    <cellStyle name="Texto de advertencia 9 7" xfId="1576" xr:uid="{00000000-0005-0000-0000-000028060000}"/>
    <cellStyle name="Texto de advertencia 9 8" xfId="1577" xr:uid="{00000000-0005-0000-0000-000029060000}"/>
    <cellStyle name="Texto de advertencia 9 9" xfId="1578" xr:uid="{00000000-0005-0000-0000-00002A060000}"/>
    <cellStyle name="Texto explicativo" xfId="1579" builtinId="53" customBuiltin="1"/>
    <cellStyle name="Texto explicativo 10" xfId="1580" xr:uid="{00000000-0005-0000-0000-00002C060000}"/>
    <cellStyle name="Texto explicativo 11" xfId="1581" xr:uid="{00000000-0005-0000-0000-00002D060000}"/>
    <cellStyle name="Texto explicativo 12" xfId="1582" xr:uid="{00000000-0005-0000-0000-00002E060000}"/>
    <cellStyle name="Texto explicativo 13" xfId="1583" xr:uid="{00000000-0005-0000-0000-00002F060000}"/>
    <cellStyle name="Texto explicativo 14" xfId="1584" xr:uid="{00000000-0005-0000-0000-000030060000}"/>
    <cellStyle name="Texto explicativo 15" xfId="1585" xr:uid="{00000000-0005-0000-0000-000031060000}"/>
    <cellStyle name="Texto explicativo 16" xfId="1586" xr:uid="{00000000-0005-0000-0000-000032060000}"/>
    <cellStyle name="Texto explicativo 17" xfId="1587" xr:uid="{00000000-0005-0000-0000-000033060000}"/>
    <cellStyle name="Texto explicativo 18" xfId="1588" xr:uid="{00000000-0005-0000-0000-000034060000}"/>
    <cellStyle name="Texto explicativo 2" xfId="1589" xr:uid="{00000000-0005-0000-0000-000035060000}"/>
    <cellStyle name="Texto explicativo 3" xfId="1590" xr:uid="{00000000-0005-0000-0000-000036060000}"/>
    <cellStyle name="Texto explicativo 4" xfId="1591" xr:uid="{00000000-0005-0000-0000-000037060000}"/>
    <cellStyle name="Texto explicativo 5" xfId="1592" xr:uid="{00000000-0005-0000-0000-000038060000}"/>
    <cellStyle name="Texto explicativo 6" xfId="1593" xr:uid="{00000000-0005-0000-0000-000039060000}"/>
    <cellStyle name="Texto explicativo 7" xfId="1594" xr:uid="{00000000-0005-0000-0000-00003A060000}"/>
    <cellStyle name="Texto explicativo 8" xfId="1595" xr:uid="{00000000-0005-0000-0000-00003B060000}"/>
    <cellStyle name="Texto explicativo 9" xfId="1596" xr:uid="{00000000-0005-0000-0000-00003C060000}"/>
    <cellStyle name="Texto explicativo 9 10" xfId="1597" xr:uid="{00000000-0005-0000-0000-00003D060000}"/>
    <cellStyle name="Texto explicativo 9 11" xfId="1598" xr:uid="{00000000-0005-0000-0000-00003E060000}"/>
    <cellStyle name="Texto explicativo 9 12" xfId="1599" xr:uid="{00000000-0005-0000-0000-00003F060000}"/>
    <cellStyle name="Texto explicativo 9 13" xfId="1600" xr:uid="{00000000-0005-0000-0000-000040060000}"/>
    <cellStyle name="Texto explicativo 9 14" xfId="1601" xr:uid="{00000000-0005-0000-0000-000041060000}"/>
    <cellStyle name="Texto explicativo 9 15" xfId="1602" xr:uid="{00000000-0005-0000-0000-000042060000}"/>
    <cellStyle name="Texto explicativo 9 16" xfId="1603" xr:uid="{00000000-0005-0000-0000-000043060000}"/>
    <cellStyle name="Texto explicativo 9 17" xfId="1604" xr:uid="{00000000-0005-0000-0000-000044060000}"/>
    <cellStyle name="Texto explicativo 9 18" xfId="1605" xr:uid="{00000000-0005-0000-0000-000045060000}"/>
    <cellStyle name="Texto explicativo 9 19" xfId="1606" xr:uid="{00000000-0005-0000-0000-000046060000}"/>
    <cellStyle name="Texto explicativo 9 2" xfId="1607" xr:uid="{00000000-0005-0000-0000-000047060000}"/>
    <cellStyle name="Texto explicativo 9 20" xfId="1608" xr:uid="{00000000-0005-0000-0000-000048060000}"/>
    <cellStyle name="Texto explicativo 9 21" xfId="1609" xr:uid="{00000000-0005-0000-0000-000049060000}"/>
    <cellStyle name="Texto explicativo 9 22" xfId="1610" xr:uid="{00000000-0005-0000-0000-00004A060000}"/>
    <cellStyle name="Texto explicativo 9 3" xfId="1611" xr:uid="{00000000-0005-0000-0000-00004B060000}"/>
    <cellStyle name="Texto explicativo 9 4" xfId="1612" xr:uid="{00000000-0005-0000-0000-00004C060000}"/>
    <cellStyle name="Texto explicativo 9 5" xfId="1613" xr:uid="{00000000-0005-0000-0000-00004D060000}"/>
    <cellStyle name="Texto explicativo 9 6" xfId="1614" xr:uid="{00000000-0005-0000-0000-00004E060000}"/>
    <cellStyle name="Texto explicativo 9 7" xfId="1615" xr:uid="{00000000-0005-0000-0000-00004F060000}"/>
    <cellStyle name="Texto explicativo 9 8" xfId="1616" xr:uid="{00000000-0005-0000-0000-000050060000}"/>
    <cellStyle name="Texto explicativo 9 9" xfId="1617" xr:uid="{00000000-0005-0000-0000-000051060000}"/>
    <cellStyle name="Título 1 10" xfId="1618" xr:uid="{00000000-0005-0000-0000-000052060000}"/>
    <cellStyle name="Título 1 11" xfId="1619" xr:uid="{00000000-0005-0000-0000-000053060000}"/>
    <cellStyle name="Título 1 12" xfId="1620" xr:uid="{00000000-0005-0000-0000-000054060000}"/>
    <cellStyle name="Título 1 13" xfId="1621" xr:uid="{00000000-0005-0000-0000-000055060000}"/>
    <cellStyle name="Título 1 14" xfId="1622" xr:uid="{00000000-0005-0000-0000-000056060000}"/>
    <cellStyle name="Título 1 15" xfId="1623" xr:uid="{00000000-0005-0000-0000-000057060000}"/>
    <cellStyle name="Título 1 16" xfId="1624" xr:uid="{00000000-0005-0000-0000-000058060000}"/>
    <cellStyle name="Título 1 17" xfId="1625" xr:uid="{00000000-0005-0000-0000-000059060000}"/>
    <cellStyle name="Título 1 18" xfId="1626" xr:uid="{00000000-0005-0000-0000-00005A060000}"/>
    <cellStyle name="Título 1 2" xfId="1627" xr:uid="{00000000-0005-0000-0000-00005B060000}"/>
    <cellStyle name="Título 1 3" xfId="1628" xr:uid="{00000000-0005-0000-0000-00005C060000}"/>
    <cellStyle name="Título 1 4" xfId="1629" xr:uid="{00000000-0005-0000-0000-00005D060000}"/>
    <cellStyle name="Título 1 5" xfId="1630" xr:uid="{00000000-0005-0000-0000-00005E060000}"/>
    <cellStyle name="Título 1 6" xfId="1631" xr:uid="{00000000-0005-0000-0000-00005F060000}"/>
    <cellStyle name="Título 1 7" xfId="1632" xr:uid="{00000000-0005-0000-0000-000060060000}"/>
    <cellStyle name="Título 1 8" xfId="1633" xr:uid="{00000000-0005-0000-0000-000061060000}"/>
    <cellStyle name="Título 1 9" xfId="1634" xr:uid="{00000000-0005-0000-0000-000062060000}"/>
    <cellStyle name="Título 1 9 10" xfId="1635" xr:uid="{00000000-0005-0000-0000-000063060000}"/>
    <cellStyle name="Título 1 9 11" xfId="1636" xr:uid="{00000000-0005-0000-0000-000064060000}"/>
    <cellStyle name="Título 1 9 12" xfId="1637" xr:uid="{00000000-0005-0000-0000-000065060000}"/>
    <cellStyle name="Título 1 9 13" xfId="1638" xr:uid="{00000000-0005-0000-0000-000066060000}"/>
    <cellStyle name="Título 1 9 14" xfId="1639" xr:uid="{00000000-0005-0000-0000-000067060000}"/>
    <cellStyle name="Título 1 9 15" xfId="1640" xr:uid="{00000000-0005-0000-0000-000068060000}"/>
    <cellStyle name="Título 1 9 16" xfId="1641" xr:uid="{00000000-0005-0000-0000-000069060000}"/>
    <cellStyle name="Título 1 9 17" xfId="1642" xr:uid="{00000000-0005-0000-0000-00006A060000}"/>
    <cellStyle name="Título 1 9 18" xfId="1643" xr:uid="{00000000-0005-0000-0000-00006B060000}"/>
    <cellStyle name="Título 1 9 19" xfId="1644" xr:uid="{00000000-0005-0000-0000-00006C060000}"/>
    <cellStyle name="Título 1 9 2" xfId="1645" xr:uid="{00000000-0005-0000-0000-00006D060000}"/>
    <cellStyle name="Título 1 9 20" xfId="1646" xr:uid="{00000000-0005-0000-0000-00006E060000}"/>
    <cellStyle name="Título 1 9 21" xfId="1647" xr:uid="{00000000-0005-0000-0000-00006F060000}"/>
    <cellStyle name="Título 1 9 22" xfId="1648" xr:uid="{00000000-0005-0000-0000-000070060000}"/>
    <cellStyle name="Título 1 9 3" xfId="1649" xr:uid="{00000000-0005-0000-0000-000071060000}"/>
    <cellStyle name="Título 1 9 4" xfId="1650" xr:uid="{00000000-0005-0000-0000-000072060000}"/>
    <cellStyle name="Título 1 9 5" xfId="1651" xr:uid="{00000000-0005-0000-0000-000073060000}"/>
    <cellStyle name="Título 1 9 6" xfId="1652" xr:uid="{00000000-0005-0000-0000-000074060000}"/>
    <cellStyle name="Título 1 9 7" xfId="1653" xr:uid="{00000000-0005-0000-0000-000075060000}"/>
    <cellStyle name="Título 1 9 8" xfId="1654" xr:uid="{00000000-0005-0000-0000-000076060000}"/>
    <cellStyle name="Título 1 9 9" xfId="1655" xr:uid="{00000000-0005-0000-0000-000077060000}"/>
    <cellStyle name="Título 10" xfId="1656" xr:uid="{00000000-0005-0000-0000-000078060000}"/>
    <cellStyle name="Título 11" xfId="1657" xr:uid="{00000000-0005-0000-0000-000079060000}"/>
    <cellStyle name="Título 11 10" xfId="1658" xr:uid="{00000000-0005-0000-0000-00007A060000}"/>
    <cellStyle name="Título 11 11" xfId="1659" xr:uid="{00000000-0005-0000-0000-00007B060000}"/>
    <cellStyle name="Título 11 12" xfId="1660" xr:uid="{00000000-0005-0000-0000-00007C060000}"/>
    <cellStyle name="Título 11 13" xfId="1661" xr:uid="{00000000-0005-0000-0000-00007D060000}"/>
    <cellStyle name="Título 11 14" xfId="1662" xr:uid="{00000000-0005-0000-0000-00007E060000}"/>
    <cellStyle name="Título 11 15" xfId="1663" xr:uid="{00000000-0005-0000-0000-00007F060000}"/>
    <cellStyle name="Título 11 16" xfId="1664" xr:uid="{00000000-0005-0000-0000-000080060000}"/>
    <cellStyle name="Título 11 17" xfId="1665" xr:uid="{00000000-0005-0000-0000-000081060000}"/>
    <cellStyle name="Título 11 18" xfId="1666" xr:uid="{00000000-0005-0000-0000-000082060000}"/>
    <cellStyle name="Título 11 19" xfId="1667" xr:uid="{00000000-0005-0000-0000-000083060000}"/>
    <cellStyle name="Título 11 2" xfId="1668" xr:uid="{00000000-0005-0000-0000-000084060000}"/>
    <cellStyle name="Título 11 20" xfId="1669" xr:uid="{00000000-0005-0000-0000-000085060000}"/>
    <cellStyle name="Título 11 21" xfId="1670" xr:uid="{00000000-0005-0000-0000-000086060000}"/>
    <cellStyle name="Título 11 22" xfId="1671" xr:uid="{00000000-0005-0000-0000-000087060000}"/>
    <cellStyle name="Título 11 3" xfId="1672" xr:uid="{00000000-0005-0000-0000-000088060000}"/>
    <cellStyle name="Título 11 4" xfId="1673" xr:uid="{00000000-0005-0000-0000-000089060000}"/>
    <cellStyle name="Título 11 5" xfId="1674" xr:uid="{00000000-0005-0000-0000-00008A060000}"/>
    <cellStyle name="Título 11 6" xfId="1675" xr:uid="{00000000-0005-0000-0000-00008B060000}"/>
    <cellStyle name="Título 11 7" xfId="1676" xr:uid="{00000000-0005-0000-0000-00008C060000}"/>
    <cellStyle name="Título 11 8" xfId="1677" xr:uid="{00000000-0005-0000-0000-00008D060000}"/>
    <cellStyle name="Título 11 9" xfId="1678" xr:uid="{00000000-0005-0000-0000-00008E060000}"/>
    <cellStyle name="Título 12" xfId="1679" xr:uid="{00000000-0005-0000-0000-00008F060000}"/>
    <cellStyle name="Título 13" xfId="1680" xr:uid="{00000000-0005-0000-0000-000090060000}"/>
    <cellStyle name="Título 14" xfId="1681" xr:uid="{00000000-0005-0000-0000-000091060000}"/>
    <cellStyle name="Título 15" xfId="1682" xr:uid="{00000000-0005-0000-0000-000092060000}"/>
    <cellStyle name="Título 16" xfId="1683" xr:uid="{00000000-0005-0000-0000-000093060000}"/>
    <cellStyle name="Título 17" xfId="1684" xr:uid="{00000000-0005-0000-0000-000094060000}"/>
    <cellStyle name="Título 18" xfId="1685" xr:uid="{00000000-0005-0000-0000-000095060000}"/>
    <cellStyle name="Título 19" xfId="1686" xr:uid="{00000000-0005-0000-0000-000096060000}"/>
    <cellStyle name="Título 2" xfId="1687" builtinId="17" customBuiltin="1"/>
    <cellStyle name="Título 2 10" xfId="1688" xr:uid="{00000000-0005-0000-0000-000098060000}"/>
    <cellStyle name="Título 2 11" xfId="1689" xr:uid="{00000000-0005-0000-0000-000099060000}"/>
    <cellStyle name="Título 2 12" xfId="1690" xr:uid="{00000000-0005-0000-0000-00009A060000}"/>
    <cellStyle name="Título 2 13" xfId="1691" xr:uid="{00000000-0005-0000-0000-00009B060000}"/>
    <cellStyle name="Título 2 14" xfId="1692" xr:uid="{00000000-0005-0000-0000-00009C060000}"/>
    <cellStyle name="Título 2 15" xfId="1693" xr:uid="{00000000-0005-0000-0000-00009D060000}"/>
    <cellStyle name="Título 2 16" xfId="1694" xr:uid="{00000000-0005-0000-0000-00009E060000}"/>
    <cellStyle name="Título 2 17" xfId="1695" xr:uid="{00000000-0005-0000-0000-00009F060000}"/>
    <cellStyle name="Título 2 18" xfId="1696" xr:uid="{00000000-0005-0000-0000-0000A0060000}"/>
    <cellStyle name="Título 2 2" xfId="1697" xr:uid="{00000000-0005-0000-0000-0000A1060000}"/>
    <cellStyle name="Título 2 3" xfId="1698" xr:uid="{00000000-0005-0000-0000-0000A2060000}"/>
    <cellStyle name="Título 2 4" xfId="1699" xr:uid="{00000000-0005-0000-0000-0000A3060000}"/>
    <cellStyle name="Título 2 5" xfId="1700" xr:uid="{00000000-0005-0000-0000-0000A4060000}"/>
    <cellStyle name="Título 2 6" xfId="1701" xr:uid="{00000000-0005-0000-0000-0000A5060000}"/>
    <cellStyle name="Título 2 7" xfId="1702" xr:uid="{00000000-0005-0000-0000-0000A6060000}"/>
    <cellStyle name="Título 2 8" xfId="1703" xr:uid="{00000000-0005-0000-0000-0000A7060000}"/>
    <cellStyle name="Título 2 9" xfId="1704" xr:uid="{00000000-0005-0000-0000-0000A8060000}"/>
    <cellStyle name="Título 2 9 10" xfId="1705" xr:uid="{00000000-0005-0000-0000-0000A9060000}"/>
    <cellStyle name="Título 2 9 11" xfId="1706" xr:uid="{00000000-0005-0000-0000-0000AA060000}"/>
    <cellStyle name="Título 2 9 12" xfId="1707" xr:uid="{00000000-0005-0000-0000-0000AB060000}"/>
    <cellStyle name="Título 2 9 13" xfId="1708" xr:uid="{00000000-0005-0000-0000-0000AC060000}"/>
    <cellStyle name="Título 2 9 14" xfId="1709" xr:uid="{00000000-0005-0000-0000-0000AD060000}"/>
    <cellStyle name="Título 2 9 15" xfId="1710" xr:uid="{00000000-0005-0000-0000-0000AE060000}"/>
    <cellStyle name="Título 2 9 16" xfId="1711" xr:uid="{00000000-0005-0000-0000-0000AF060000}"/>
    <cellStyle name="Título 2 9 17" xfId="1712" xr:uid="{00000000-0005-0000-0000-0000B0060000}"/>
    <cellStyle name="Título 2 9 18" xfId="1713" xr:uid="{00000000-0005-0000-0000-0000B1060000}"/>
    <cellStyle name="Título 2 9 19" xfId="1714" xr:uid="{00000000-0005-0000-0000-0000B2060000}"/>
    <cellStyle name="Título 2 9 2" xfId="1715" xr:uid="{00000000-0005-0000-0000-0000B3060000}"/>
    <cellStyle name="Título 2 9 20" xfId="1716" xr:uid="{00000000-0005-0000-0000-0000B4060000}"/>
    <cellStyle name="Título 2 9 21" xfId="1717" xr:uid="{00000000-0005-0000-0000-0000B5060000}"/>
    <cellStyle name="Título 2 9 22" xfId="1718" xr:uid="{00000000-0005-0000-0000-0000B6060000}"/>
    <cellStyle name="Título 2 9 3" xfId="1719" xr:uid="{00000000-0005-0000-0000-0000B7060000}"/>
    <cellStyle name="Título 2 9 4" xfId="1720" xr:uid="{00000000-0005-0000-0000-0000B8060000}"/>
    <cellStyle name="Título 2 9 5" xfId="1721" xr:uid="{00000000-0005-0000-0000-0000B9060000}"/>
    <cellStyle name="Título 2 9 6" xfId="1722" xr:uid="{00000000-0005-0000-0000-0000BA060000}"/>
    <cellStyle name="Título 2 9 7" xfId="1723" xr:uid="{00000000-0005-0000-0000-0000BB060000}"/>
    <cellStyle name="Título 2 9 8" xfId="1724" xr:uid="{00000000-0005-0000-0000-0000BC060000}"/>
    <cellStyle name="Título 2 9 9" xfId="1725" xr:uid="{00000000-0005-0000-0000-0000BD060000}"/>
    <cellStyle name="Título 20" xfId="1726" xr:uid="{00000000-0005-0000-0000-0000BE060000}"/>
    <cellStyle name="Título 21" xfId="1727" xr:uid="{00000000-0005-0000-0000-0000BF060000}"/>
    <cellStyle name="Título 3" xfId="1728" builtinId="18" customBuiltin="1"/>
    <cellStyle name="Título 3 10" xfId="1729" xr:uid="{00000000-0005-0000-0000-0000C1060000}"/>
    <cellStyle name="Título 3 11" xfId="1730" xr:uid="{00000000-0005-0000-0000-0000C2060000}"/>
    <cellStyle name="Título 3 12" xfId="1731" xr:uid="{00000000-0005-0000-0000-0000C3060000}"/>
    <cellStyle name="Título 3 13" xfId="1732" xr:uid="{00000000-0005-0000-0000-0000C4060000}"/>
    <cellStyle name="Título 3 14" xfId="1733" xr:uid="{00000000-0005-0000-0000-0000C5060000}"/>
    <cellStyle name="Título 3 15" xfId="1734" xr:uid="{00000000-0005-0000-0000-0000C6060000}"/>
    <cellStyle name="Título 3 16" xfId="1735" xr:uid="{00000000-0005-0000-0000-0000C7060000}"/>
    <cellStyle name="Título 3 17" xfId="1736" xr:uid="{00000000-0005-0000-0000-0000C8060000}"/>
    <cellStyle name="Título 3 18" xfId="1737" xr:uid="{00000000-0005-0000-0000-0000C9060000}"/>
    <cellStyle name="Título 3 2" xfId="1738" xr:uid="{00000000-0005-0000-0000-0000CA060000}"/>
    <cellStyle name="Título 3 3" xfId="1739" xr:uid="{00000000-0005-0000-0000-0000CB060000}"/>
    <cellStyle name="Título 3 4" xfId="1740" xr:uid="{00000000-0005-0000-0000-0000CC060000}"/>
    <cellStyle name="Título 3 5" xfId="1741" xr:uid="{00000000-0005-0000-0000-0000CD060000}"/>
    <cellStyle name="Título 3 6" xfId="1742" xr:uid="{00000000-0005-0000-0000-0000CE060000}"/>
    <cellStyle name="Título 3 7" xfId="1743" xr:uid="{00000000-0005-0000-0000-0000CF060000}"/>
    <cellStyle name="Título 3 8" xfId="1744" xr:uid="{00000000-0005-0000-0000-0000D0060000}"/>
    <cellStyle name="Título 3 9" xfId="1745" xr:uid="{00000000-0005-0000-0000-0000D1060000}"/>
    <cellStyle name="Título 3 9 10" xfId="1746" xr:uid="{00000000-0005-0000-0000-0000D2060000}"/>
    <cellStyle name="Título 3 9 11" xfId="1747" xr:uid="{00000000-0005-0000-0000-0000D3060000}"/>
    <cellStyle name="Título 3 9 12" xfId="1748" xr:uid="{00000000-0005-0000-0000-0000D4060000}"/>
    <cellStyle name="Título 3 9 13" xfId="1749" xr:uid="{00000000-0005-0000-0000-0000D5060000}"/>
    <cellStyle name="Título 3 9 14" xfId="1750" xr:uid="{00000000-0005-0000-0000-0000D6060000}"/>
    <cellStyle name="Título 3 9 15" xfId="1751" xr:uid="{00000000-0005-0000-0000-0000D7060000}"/>
    <cellStyle name="Título 3 9 16" xfId="1752" xr:uid="{00000000-0005-0000-0000-0000D8060000}"/>
    <cellStyle name="Título 3 9 17" xfId="1753" xr:uid="{00000000-0005-0000-0000-0000D9060000}"/>
    <cellStyle name="Título 3 9 18" xfId="1754" xr:uid="{00000000-0005-0000-0000-0000DA060000}"/>
    <cellStyle name="Título 3 9 19" xfId="1755" xr:uid="{00000000-0005-0000-0000-0000DB060000}"/>
    <cellStyle name="Título 3 9 2" xfId="1756" xr:uid="{00000000-0005-0000-0000-0000DC060000}"/>
    <cellStyle name="Título 3 9 20" xfId="1757" xr:uid="{00000000-0005-0000-0000-0000DD060000}"/>
    <cellStyle name="Título 3 9 21" xfId="1758" xr:uid="{00000000-0005-0000-0000-0000DE060000}"/>
    <cellStyle name="Título 3 9 22" xfId="1759" xr:uid="{00000000-0005-0000-0000-0000DF060000}"/>
    <cellStyle name="Título 3 9 3" xfId="1760" xr:uid="{00000000-0005-0000-0000-0000E0060000}"/>
    <cellStyle name="Título 3 9 4" xfId="1761" xr:uid="{00000000-0005-0000-0000-0000E1060000}"/>
    <cellStyle name="Título 3 9 5" xfId="1762" xr:uid="{00000000-0005-0000-0000-0000E2060000}"/>
    <cellStyle name="Título 3 9 6" xfId="1763" xr:uid="{00000000-0005-0000-0000-0000E3060000}"/>
    <cellStyle name="Título 3 9 7" xfId="1764" xr:uid="{00000000-0005-0000-0000-0000E4060000}"/>
    <cellStyle name="Título 3 9 8" xfId="1765" xr:uid="{00000000-0005-0000-0000-0000E5060000}"/>
    <cellStyle name="Título 3 9 9" xfId="1766" xr:uid="{00000000-0005-0000-0000-0000E6060000}"/>
    <cellStyle name="Título 4" xfId="1767" xr:uid="{00000000-0005-0000-0000-0000E7060000}"/>
    <cellStyle name="Título 5" xfId="1768" xr:uid="{00000000-0005-0000-0000-0000E8060000}"/>
    <cellStyle name="Título 6" xfId="1769" xr:uid="{00000000-0005-0000-0000-0000E9060000}"/>
    <cellStyle name="Título 7" xfId="1770" xr:uid="{00000000-0005-0000-0000-0000EA060000}"/>
    <cellStyle name="Título 8" xfId="1771" xr:uid="{00000000-0005-0000-0000-0000EB060000}"/>
    <cellStyle name="Título 9" xfId="1772" xr:uid="{00000000-0005-0000-0000-0000EC060000}"/>
    <cellStyle name="Total" xfId="1773" builtinId="25" customBuiltin="1"/>
    <cellStyle name="Total 10" xfId="1774" xr:uid="{00000000-0005-0000-0000-0000EE060000}"/>
    <cellStyle name="Total 11" xfId="1775" xr:uid="{00000000-0005-0000-0000-0000EF060000}"/>
    <cellStyle name="Total 12" xfId="1776" xr:uid="{00000000-0005-0000-0000-0000F0060000}"/>
    <cellStyle name="Total 13" xfId="1777" xr:uid="{00000000-0005-0000-0000-0000F1060000}"/>
    <cellStyle name="Total 14" xfId="1778" xr:uid="{00000000-0005-0000-0000-0000F2060000}"/>
    <cellStyle name="Total 15" xfId="1779" xr:uid="{00000000-0005-0000-0000-0000F3060000}"/>
    <cellStyle name="Total 16" xfId="1780" xr:uid="{00000000-0005-0000-0000-0000F4060000}"/>
    <cellStyle name="Total 2" xfId="1781" xr:uid="{00000000-0005-0000-0000-0000F5060000}"/>
    <cellStyle name="Total 3" xfId="1782" xr:uid="{00000000-0005-0000-0000-0000F6060000}"/>
    <cellStyle name="Total 4" xfId="1783" xr:uid="{00000000-0005-0000-0000-0000F7060000}"/>
    <cellStyle name="Total 5" xfId="1784" xr:uid="{00000000-0005-0000-0000-0000F8060000}"/>
    <cellStyle name="Total 6" xfId="1785" xr:uid="{00000000-0005-0000-0000-0000F9060000}"/>
    <cellStyle name="Total 7" xfId="1786" xr:uid="{00000000-0005-0000-0000-0000FA060000}"/>
    <cellStyle name="Total 8" xfId="1787" xr:uid="{00000000-0005-0000-0000-0000FB060000}"/>
    <cellStyle name="Total 9" xfId="1788" xr:uid="{00000000-0005-0000-0000-0000FC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tyles" Target="styles.xml"/><Relationship Id="rId27"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000000000000037E-2"/>
          <c:y val="5.0761421319796989E-2"/>
          <c:w val="0.52800000000000002"/>
          <c:h val="0.79695431472081213"/>
        </c:manualLayout>
      </c:layout>
      <c:lineChart>
        <c:grouping val="standard"/>
        <c:varyColors val="0"/>
        <c:ser>
          <c:idx val="0"/>
          <c:order val="0"/>
          <c:tx>
            <c:strRef>
              <c:f>'[4]HV 12'!$F$29</c:f>
              <c:strCache>
                <c:ptCount val="1"/>
                <c:pt idx="0">
                  <c:v>Denominador Acumulado (Variable 2)</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0-C445-4302-8CA8-47C058252CC9}"/>
            </c:ext>
          </c:extLst>
        </c:ser>
        <c:ser>
          <c:idx val="1"/>
          <c:order val="1"/>
          <c:tx>
            <c:strRef>
              <c:f>'[4]HV 12'!$D$29</c:f>
              <c:strCache>
                <c:ptCount val="1"/>
                <c:pt idx="0">
                  <c:v>Numerador Acumulado (Variable 1)</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C445-4302-8CA8-47C058252CC9}"/>
            </c:ext>
          </c:extLst>
        </c:ser>
        <c:dLbls>
          <c:showLegendKey val="0"/>
          <c:showVal val="0"/>
          <c:showCatName val="0"/>
          <c:showSerName val="0"/>
          <c:showPercent val="0"/>
          <c:showBubbleSize val="0"/>
        </c:dLbls>
        <c:marker val="1"/>
        <c:smooth val="0"/>
        <c:axId val="229275296"/>
        <c:axId val="239995728"/>
      </c:lineChart>
      <c:catAx>
        <c:axId val="22927529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39995728"/>
        <c:crosses val="autoZero"/>
        <c:auto val="1"/>
        <c:lblAlgn val="ctr"/>
        <c:lblOffset val="100"/>
        <c:noMultiLvlLbl val="0"/>
      </c:catAx>
      <c:valAx>
        <c:axId val="239995728"/>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29275296"/>
        <c:crosses val="autoZero"/>
        <c:crossBetween val="between"/>
      </c:valAx>
    </c:plotArea>
    <c:legend>
      <c:legendPos val="r"/>
      <c:layout>
        <c:manualLayout>
          <c:xMode val="edge"/>
          <c:yMode val="edge"/>
          <c:wMode val="edge"/>
          <c:hMode val="edge"/>
          <c:x val="0.78570834645669319"/>
          <c:y val="0.35543120561706437"/>
          <c:w val="0.98403905511811052"/>
          <c:h val="0.79246705836897291"/>
        </c:manualLayout>
      </c:layout>
      <c:overlay val="0"/>
      <c:txPr>
        <a:bodyPr/>
        <a:lstStyle/>
        <a:p>
          <a:pPr>
            <a:defRPr sz="6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1'!$C$26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1'!$C$27:$C$38</c:f>
              <c:numCache>
                <c:formatCode>_(* #,##0.0_);_(* \(#,##0.0\);_(* "-"??_);_(@_)</c:formatCode>
                <c:ptCount val="12"/>
                <c:pt idx="0">
                  <c:v>0</c:v>
                </c:pt>
                <c:pt idx="1">
                  <c:v>0</c:v>
                </c:pt>
                <c:pt idx="2">
                  <c:v>0</c:v>
                </c:pt>
                <c:pt idx="3">
                  <c:v>0</c:v>
                </c:pt>
                <c:pt idx="4">
                  <c:v>0</c:v>
                </c:pt>
                <c:pt idx="5" formatCode="_(* #,##0_);_(* \(#,##0\);_(* &quot;-&quot;??_);_(@_)">
                  <c:v>10</c:v>
                </c:pt>
                <c:pt idx="6" formatCode="_(* #,##0_);_(* \(#,##0\);_(* &quot;-&quot;??_);_(@_)">
                  <c:v>10</c:v>
                </c:pt>
                <c:pt idx="7" formatCode="_(* #,##0_);_(* \(#,##0\);_(* &quot;-&quot;??_);_(@_)">
                  <c:v>20</c:v>
                </c:pt>
                <c:pt idx="8" formatCode="_(* #,##0_);_(* \(#,##0\);_(* &quot;-&quot;??_);_(@_)">
                  <c:v>24</c:v>
                </c:pt>
                <c:pt idx="9" formatCode="_(* #,##0_);_(* \(#,##0\);_(* &quot;-&quot;??_);_(@_)">
                  <c:v>28</c:v>
                </c:pt>
                <c:pt idx="10" formatCode="_(* #,##0_);_(* \(#,##0\);_(* &quot;-&quot;??_);_(@_)">
                  <c:v>8</c:v>
                </c:pt>
                <c:pt idx="11" formatCode="_(* #,##0_);_(* \(#,##0\);_(* &quot;-&quot;??_);_(@_)">
                  <c:v>8</c:v>
                </c:pt>
              </c:numCache>
            </c:numRef>
          </c:val>
          <c:extLst>
            <c:ext xmlns:c16="http://schemas.microsoft.com/office/drawing/2014/chart" uri="{C3380CC4-5D6E-409C-BE32-E72D297353CC}">
              <c16:uniqueId val="{00000000-04F0-4129-BEED-175E15B82393}"/>
            </c:ext>
          </c:extLst>
        </c:ser>
        <c:ser>
          <c:idx val="1"/>
          <c:order val="1"/>
          <c:tx>
            <c:strRef>
              <c:f>'Meta No. 1'!$D$26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1'!$D$27:$D$38</c:f>
              <c:numCache>
                <c:formatCode>_(* #,##0.0_);_(* \(#,##0.0\);_(* "-"??_);_(@_)</c:formatCode>
                <c:ptCount val="12"/>
              </c:numCache>
            </c:numRef>
          </c:val>
          <c:extLst>
            <c:ext xmlns:c16="http://schemas.microsoft.com/office/drawing/2014/chart" uri="{C3380CC4-5D6E-409C-BE32-E72D297353CC}">
              <c16:uniqueId val="{00000001-04F0-4129-BEED-175E15B82393}"/>
            </c:ext>
          </c:extLst>
        </c:ser>
        <c:dLbls>
          <c:showLegendKey val="0"/>
          <c:showVal val="0"/>
          <c:showCatName val="0"/>
          <c:showSerName val="0"/>
          <c:showPercent val="0"/>
          <c:showBubbleSize val="0"/>
        </c:dLbls>
        <c:gapWidth val="150"/>
        <c:axId val="282299984"/>
        <c:axId val="282300544"/>
      </c:barChart>
      <c:lineChart>
        <c:grouping val="standard"/>
        <c:varyColors val="0"/>
        <c:ser>
          <c:idx val="2"/>
          <c:order val="2"/>
          <c:tx>
            <c:strRef>
              <c:f>'Meta No. 1'!$H$26</c:f>
              <c:strCache>
                <c:ptCount val="1"/>
                <c:pt idx="0">
                  <c:v>% Avance acumulado</c:v>
                </c:pt>
              </c:strCache>
            </c:strRef>
          </c:tx>
          <c:val>
            <c:numRef>
              <c:f>'Meta No. 1'!$H$27:$H$38</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9374-4E62-9838-C73018DD72F6}"/>
            </c:ext>
          </c:extLst>
        </c:ser>
        <c:dLbls>
          <c:showLegendKey val="0"/>
          <c:showVal val="0"/>
          <c:showCatName val="0"/>
          <c:showSerName val="0"/>
          <c:showPercent val="0"/>
          <c:showBubbleSize val="0"/>
        </c:dLbls>
        <c:marker val="1"/>
        <c:smooth val="0"/>
        <c:axId val="686606696"/>
        <c:axId val="685099688"/>
      </c:lineChart>
      <c:catAx>
        <c:axId val="28229998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82300544"/>
        <c:crosses val="autoZero"/>
        <c:auto val="1"/>
        <c:lblAlgn val="ctr"/>
        <c:lblOffset val="100"/>
        <c:noMultiLvlLbl val="0"/>
      </c:catAx>
      <c:valAx>
        <c:axId val="282300544"/>
        <c:scaling>
          <c:orientation val="minMax"/>
          <c:max val="30"/>
          <c:min val="0"/>
        </c:scaling>
        <c:delete val="0"/>
        <c:axPos val="l"/>
        <c:majorGridlines/>
        <c:numFmt formatCode="_(* #,##0.0_);_(* \(#,##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82299984"/>
        <c:crosses val="autoZero"/>
        <c:crossBetween val="between"/>
      </c:valAx>
      <c:valAx>
        <c:axId val="685099688"/>
        <c:scaling>
          <c:orientation val="minMax"/>
          <c:max val="1"/>
        </c:scaling>
        <c:delete val="0"/>
        <c:axPos val="r"/>
        <c:numFmt formatCode="0.00%" sourceLinked="1"/>
        <c:majorTickMark val="out"/>
        <c:minorTickMark val="none"/>
        <c:tickLblPos val="nextTo"/>
        <c:crossAx val="686606696"/>
        <c:crosses val="max"/>
        <c:crossBetween val="between"/>
      </c:valAx>
      <c:catAx>
        <c:axId val="686606696"/>
        <c:scaling>
          <c:orientation val="minMax"/>
        </c:scaling>
        <c:delete val="1"/>
        <c:axPos val="b"/>
        <c:majorTickMark val="out"/>
        <c:minorTickMark val="none"/>
        <c:tickLblPos val="nextTo"/>
        <c:crossAx val="685099688"/>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2'!$C$26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2'!$C$27:$C$38</c:f>
              <c:numCache>
                <c:formatCode>_(* #,##0.0_);_(* \(#,##0.0\);_(* "-"??_);_(@_)</c:formatCode>
                <c:ptCount val="12"/>
                <c:pt idx="0">
                  <c:v>0</c:v>
                </c:pt>
                <c:pt idx="1">
                  <c:v>0</c:v>
                </c:pt>
                <c:pt idx="2">
                  <c:v>0</c:v>
                </c:pt>
                <c:pt idx="3">
                  <c:v>0</c:v>
                </c:pt>
                <c:pt idx="4">
                  <c:v>0</c:v>
                </c:pt>
                <c:pt idx="5">
                  <c:v>0</c:v>
                </c:pt>
                <c:pt idx="6">
                  <c:v>0</c:v>
                </c:pt>
                <c:pt idx="7">
                  <c:v>0</c:v>
                </c:pt>
                <c:pt idx="8">
                  <c:v>0</c:v>
                </c:pt>
                <c:pt idx="9" formatCode="_(* #,##0.00_);_(* \(#,##0.00\);_(* &quot;-&quot;??_);_(@_)">
                  <c:v>0</c:v>
                </c:pt>
                <c:pt idx="10" formatCode="_(* #,##0.00_);_(* \(#,##0.00\);_(* &quot;-&quot;??_);_(@_)">
                  <c:v>0</c:v>
                </c:pt>
                <c:pt idx="11" formatCode="_(* #,##0.00_);_(* \(#,##0.00\);_(* &quot;-&quot;??_);_(@_)">
                  <c:v>2</c:v>
                </c:pt>
              </c:numCache>
            </c:numRef>
          </c:val>
          <c:extLst>
            <c:ext xmlns:c16="http://schemas.microsoft.com/office/drawing/2014/chart" uri="{C3380CC4-5D6E-409C-BE32-E72D297353CC}">
              <c16:uniqueId val="{00000000-F655-43A5-9D01-1F5E5BAF76F3}"/>
            </c:ext>
          </c:extLst>
        </c:ser>
        <c:ser>
          <c:idx val="1"/>
          <c:order val="1"/>
          <c:tx>
            <c:strRef>
              <c:f>'Meta No. 2'!$D$26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2'!$D$27:$D$38</c:f>
              <c:numCache>
                <c:formatCode>_(* #,##0.0_);_(* \(#,##0.0\);_(* "-"??_);_(@_)</c:formatCode>
                <c:ptCount val="12"/>
                <c:pt idx="0" formatCode="_(* #,##0.00_);_(* \(#,##0.00\);_(* &quot;-&quot;??_);_(@_)">
                  <c:v>0</c:v>
                </c:pt>
              </c:numCache>
            </c:numRef>
          </c:val>
          <c:extLst>
            <c:ext xmlns:c16="http://schemas.microsoft.com/office/drawing/2014/chart" uri="{C3380CC4-5D6E-409C-BE32-E72D297353CC}">
              <c16:uniqueId val="{00000001-F655-43A5-9D01-1F5E5BAF76F3}"/>
            </c:ext>
          </c:extLst>
        </c:ser>
        <c:dLbls>
          <c:showLegendKey val="0"/>
          <c:showVal val="0"/>
          <c:showCatName val="0"/>
          <c:showSerName val="0"/>
          <c:showPercent val="0"/>
          <c:showBubbleSize val="0"/>
        </c:dLbls>
        <c:gapWidth val="150"/>
        <c:axId val="282299984"/>
        <c:axId val="282300544"/>
      </c:barChart>
      <c:lineChart>
        <c:grouping val="standard"/>
        <c:varyColors val="0"/>
        <c:ser>
          <c:idx val="2"/>
          <c:order val="2"/>
          <c:tx>
            <c:strRef>
              <c:f>'Meta No. 2'!$H$26</c:f>
              <c:strCache>
                <c:ptCount val="1"/>
                <c:pt idx="0">
                  <c:v>% Avance acumulado</c:v>
                </c:pt>
              </c:strCache>
            </c:strRef>
          </c:tx>
          <c:val>
            <c:numRef>
              <c:f>'Meta No. 2'!$H$27:$H$38</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F655-43A5-9D01-1F5E5BAF76F3}"/>
            </c:ext>
          </c:extLst>
        </c:ser>
        <c:dLbls>
          <c:showLegendKey val="0"/>
          <c:showVal val="0"/>
          <c:showCatName val="0"/>
          <c:showSerName val="0"/>
          <c:showPercent val="0"/>
          <c:showBubbleSize val="0"/>
        </c:dLbls>
        <c:marker val="1"/>
        <c:smooth val="0"/>
        <c:axId val="686606696"/>
        <c:axId val="685099688"/>
      </c:lineChart>
      <c:catAx>
        <c:axId val="28229998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82300544"/>
        <c:crosses val="autoZero"/>
        <c:auto val="1"/>
        <c:lblAlgn val="ctr"/>
        <c:lblOffset val="100"/>
        <c:noMultiLvlLbl val="0"/>
      </c:catAx>
      <c:valAx>
        <c:axId val="282300544"/>
        <c:scaling>
          <c:orientation val="minMax"/>
          <c:max val="2"/>
          <c:min val="0"/>
        </c:scaling>
        <c:delete val="0"/>
        <c:axPos val="l"/>
        <c:majorGridlines/>
        <c:numFmt formatCode="_(* #,##0.0_);_(* \(#,##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82299984"/>
        <c:crosses val="autoZero"/>
        <c:crossBetween val="between"/>
      </c:valAx>
      <c:valAx>
        <c:axId val="685099688"/>
        <c:scaling>
          <c:orientation val="minMax"/>
          <c:max val="1"/>
        </c:scaling>
        <c:delete val="0"/>
        <c:axPos val="r"/>
        <c:numFmt formatCode="0.00%" sourceLinked="1"/>
        <c:majorTickMark val="out"/>
        <c:minorTickMark val="none"/>
        <c:tickLblPos val="nextTo"/>
        <c:crossAx val="686606696"/>
        <c:crosses val="max"/>
        <c:crossBetween val="between"/>
      </c:valAx>
      <c:catAx>
        <c:axId val="686606696"/>
        <c:scaling>
          <c:orientation val="minMax"/>
        </c:scaling>
        <c:delete val="1"/>
        <c:axPos val="b"/>
        <c:majorTickMark val="out"/>
        <c:minorTickMark val="none"/>
        <c:tickLblPos val="nextTo"/>
        <c:crossAx val="685099688"/>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3'!$C$26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3'!$C$27:$C$38</c:f>
              <c:numCache>
                <c:formatCode>_(* #,##0_);_(* \(#,##0\);_(* "-"??_);_(@_)</c:formatCode>
                <c:ptCount val="12"/>
                <c:pt idx="0">
                  <c:v>330</c:v>
                </c:pt>
                <c:pt idx="1">
                  <c:v>430</c:v>
                </c:pt>
                <c:pt idx="2">
                  <c:v>550</c:v>
                </c:pt>
                <c:pt idx="3">
                  <c:v>571</c:v>
                </c:pt>
                <c:pt idx="4">
                  <c:v>560</c:v>
                </c:pt>
                <c:pt idx="5">
                  <c:v>580</c:v>
                </c:pt>
                <c:pt idx="6">
                  <c:v>516</c:v>
                </c:pt>
                <c:pt idx="7">
                  <c:v>616</c:v>
                </c:pt>
                <c:pt idx="8">
                  <c:v>616</c:v>
                </c:pt>
                <c:pt idx="9">
                  <c:v>816</c:v>
                </c:pt>
                <c:pt idx="10">
                  <c:v>616</c:v>
                </c:pt>
                <c:pt idx="11">
                  <c:v>550</c:v>
                </c:pt>
              </c:numCache>
            </c:numRef>
          </c:val>
          <c:extLst>
            <c:ext xmlns:c16="http://schemas.microsoft.com/office/drawing/2014/chart" uri="{C3380CC4-5D6E-409C-BE32-E72D297353CC}">
              <c16:uniqueId val="{00000000-DF4E-4BAE-A61C-621FB585DFD7}"/>
            </c:ext>
          </c:extLst>
        </c:ser>
        <c:ser>
          <c:idx val="1"/>
          <c:order val="1"/>
          <c:tx>
            <c:strRef>
              <c:f>'Meta No. 3'!$D$26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3'!$D$27:$D$38</c:f>
              <c:numCache>
                <c:formatCode>_(* #,##0_);_(* \(#,##0\);_(* "-"??_);_(@_)</c:formatCode>
                <c:ptCount val="12"/>
                <c:pt idx="0" formatCode="_(* #,##0.00_);_(* \(#,##0.00\);_(* &quot;-&quot;??_);_(@_)">
                  <c:v>91</c:v>
                </c:pt>
              </c:numCache>
            </c:numRef>
          </c:val>
          <c:extLst>
            <c:ext xmlns:c16="http://schemas.microsoft.com/office/drawing/2014/chart" uri="{C3380CC4-5D6E-409C-BE32-E72D297353CC}">
              <c16:uniqueId val="{00000001-DF4E-4BAE-A61C-621FB585DFD7}"/>
            </c:ext>
          </c:extLst>
        </c:ser>
        <c:dLbls>
          <c:showLegendKey val="0"/>
          <c:showVal val="0"/>
          <c:showCatName val="0"/>
          <c:showSerName val="0"/>
          <c:showPercent val="0"/>
          <c:showBubbleSize val="0"/>
        </c:dLbls>
        <c:gapWidth val="150"/>
        <c:axId val="282299984"/>
        <c:axId val="282300544"/>
      </c:barChart>
      <c:lineChart>
        <c:grouping val="standard"/>
        <c:varyColors val="0"/>
        <c:ser>
          <c:idx val="2"/>
          <c:order val="2"/>
          <c:tx>
            <c:strRef>
              <c:f>'Meta No. 3'!$H$26</c:f>
              <c:strCache>
                <c:ptCount val="1"/>
                <c:pt idx="0">
                  <c:v>% Avance acumulado</c:v>
                </c:pt>
              </c:strCache>
            </c:strRef>
          </c:tx>
          <c:val>
            <c:numRef>
              <c:f>'Meta No. 3'!$H$27:$H$38</c:f>
              <c:numCache>
                <c:formatCode>0.00%</c:formatCode>
                <c:ptCount val="12"/>
                <c:pt idx="0">
                  <c:v>1.3479484520811732E-2</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DF4E-4BAE-A61C-621FB585DFD7}"/>
            </c:ext>
          </c:extLst>
        </c:ser>
        <c:dLbls>
          <c:showLegendKey val="0"/>
          <c:showVal val="0"/>
          <c:showCatName val="0"/>
          <c:showSerName val="0"/>
          <c:showPercent val="0"/>
          <c:showBubbleSize val="0"/>
        </c:dLbls>
        <c:marker val="1"/>
        <c:smooth val="0"/>
        <c:axId val="686606696"/>
        <c:axId val="685099688"/>
      </c:lineChart>
      <c:catAx>
        <c:axId val="28229998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82300544"/>
        <c:crosses val="autoZero"/>
        <c:auto val="1"/>
        <c:lblAlgn val="ctr"/>
        <c:lblOffset val="100"/>
        <c:noMultiLvlLbl val="0"/>
      </c:catAx>
      <c:valAx>
        <c:axId val="282300544"/>
        <c:scaling>
          <c:orientation val="minMax"/>
          <c:max val="85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82299984"/>
        <c:crosses val="autoZero"/>
        <c:crossBetween val="between"/>
      </c:valAx>
      <c:valAx>
        <c:axId val="685099688"/>
        <c:scaling>
          <c:orientation val="minMax"/>
          <c:max val="1"/>
        </c:scaling>
        <c:delete val="0"/>
        <c:axPos val="r"/>
        <c:numFmt formatCode="0.00%" sourceLinked="1"/>
        <c:majorTickMark val="out"/>
        <c:minorTickMark val="none"/>
        <c:tickLblPos val="nextTo"/>
        <c:crossAx val="686606696"/>
        <c:crosses val="max"/>
        <c:crossBetween val="between"/>
        <c:majorUnit val="0.1"/>
      </c:valAx>
      <c:catAx>
        <c:axId val="686606696"/>
        <c:scaling>
          <c:orientation val="minMax"/>
        </c:scaling>
        <c:delete val="1"/>
        <c:axPos val="b"/>
        <c:majorTickMark val="out"/>
        <c:minorTickMark val="none"/>
        <c:tickLblPos val="nextTo"/>
        <c:crossAx val="685099688"/>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4'!$C$26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4'!$C$27:$C$38</c:f>
              <c:numCache>
                <c:formatCode>_(* #,##0_);_(* \(#,##0\);_(* "-"??_);_(@_)</c:formatCode>
                <c:ptCount val="12"/>
                <c:pt idx="0">
                  <c:v>49</c:v>
                </c:pt>
                <c:pt idx="1">
                  <c:v>87</c:v>
                </c:pt>
                <c:pt idx="2">
                  <c:v>154</c:v>
                </c:pt>
                <c:pt idx="3">
                  <c:v>174</c:v>
                </c:pt>
                <c:pt idx="4">
                  <c:v>150</c:v>
                </c:pt>
                <c:pt idx="5">
                  <c:v>179</c:v>
                </c:pt>
                <c:pt idx="6">
                  <c:v>179</c:v>
                </c:pt>
                <c:pt idx="7">
                  <c:v>222</c:v>
                </c:pt>
                <c:pt idx="8">
                  <c:v>181</c:v>
                </c:pt>
                <c:pt idx="9">
                  <c:v>223</c:v>
                </c:pt>
                <c:pt idx="10">
                  <c:v>67</c:v>
                </c:pt>
                <c:pt idx="11">
                  <c:v>41</c:v>
                </c:pt>
              </c:numCache>
            </c:numRef>
          </c:val>
          <c:extLst>
            <c:ext xmlns:c16="http://schemas.microsoft.com/office/drawing/2014/chart" uri="{C3380CC4-5D6E-409C-BE32-E72D297353CC}">
              <c16:uniqueId val="{00000000-1844-4C03-94FB-9F9AAC792311}"/>
            </c:ext>
          </c:extLst>
        </c:ser>
        <c:ser>
          <c:idx val="1"/>
          <c:order val="1"/>
          <c:tx>
            <c:strRef>
              <c:f>'Meta No. 4'!$D$26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4'!$D$27:$D$38</c:f>
              <c:numCache>
                <c:formatCode>_(* #,##0_);_(* \(#,##0\);_(* "-"??_);_(@_)</c:formatCode>
                <c:ptCount val="12"/>
                <c:pt idx="0">
                  <c:v>14</c:v>
                </c:pt>
              </c:numCache>
            </c:numRef>
          </c:val>
          <c:extLst>
            <c:ext xmlns:c16="http://schemas.microsoft.com/office/drawing/2014/chart" uri="{C3380CC4-5D6E-409C-BE32-E72D297353CC}">
              <c16:uniqueId val="{00000001-1844-4C03-94FB-9F9AAC792311}"/>
            </c:ext>
          </c:extLst>
        </c:ser>
        <c:dLbls>
          <c:showLegendKey val="0"/>
          <c:showVal val="0"/>
          <c:showCatName val="0"/>
          <c:showSerName val="0"/>
          <c:showPercent val="0"/>
          <c:showBubbleSize val="0"/>
        </c:dLbls>
        <c:gapWidth val="150"/>
        <c:axId val="282299984"/>
        <c:axId val="282300544"/>
      </c:barChart>
      <c:lineChart>
        <c:grouping val="standard"/>
        <c:varyColors val="0"/>
        <c:ser>
          <c:idx val="2"/>
          <c:order val="2"/>
          <c:tx>
            <c:strRef>
              <c:f>'Meta No. 4'!$H$26</c:f>
              <c:strCache>
                <c:ptCount val="1"/>
                <c:pt idx="0">
                  <c:v>% Avance acumulado</c:v>
                </c:pt>
              </c:strCache>
            </c:strRef>
          </c:tx>
          <c:val>
            <c:numRef>
              <c:f>'Meta No. 4'!$H$27:$H$38</c:f>
              <c:numCache>
                <c:formatCode>0.00%</c:formatCode>
                <c:ptCount val="12"/>
                <c:pt idx="0">
                  <c:v>8.2063305978898014E-3</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1844-4C03-94FB-9F9AAC792311}"/>
            </c:ext>
          </c:extLst>
        </c:ser>
        <c:dLbls>
          <c:showLegendKey val="0"/>
          <c:showVal val="0"/>
          <c:showCatName val="0"/>
          <c:showSerName val="0"/>
          <c:showPercent val="0"/>
          <c:showBubbleSize val="0"/>
        </c:dLbls>
        <c:marker val="1"/>
        <c:smooth val="0"/>
        <c:axId val="686606696"/>
        <c:axId val="685099688"/>
      </c:lineChart>
      <c:catAx>
        <c:axId val="28229998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82300544"/>
        <c:crosses val="autoZero"/>
        <c:auto val="1"/>
        <c:lblAlgn val="ctr"/>
        <c:lblOffset val="100"/>
        <c:noMultiLvlLbl val="0"/>
      </c:catAx>
      <c:valAx>
        <c:axId val="282300544"/>
        <c:scaling>
          <c:orientation val="minMax"/>
          <c:max val="25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82299984"/>
        <c:crosses val="autoZero"/>
        <c:crossBetween val="between"/>
      </c:valAx>
      <c:valAx>
        <c:axId val="685099688"/>
        <c:scaling>
          <c:orientation val="minMax"/>
          <c:max val="1"/>
        </c:scaling>
        <c:delete val="0"/>
        <c:axPos val="r"/>
        <c:numFmt formatCode="0.00%" sourceLinked="1"/>
        <c:majorTickMark val="out"/>
        <c:minorTickMark val="none"/>
        <c:tickLblPos val="nextTo"/>
        <c:crossAx val="686606696"/>
        <c:crosses val="max"/>
        <c:crossBetween val="between"/>
        <c:majorUnit val="0.1"/>
      </c:valAx>
      <c:catAx>
        <c:axId val="686606696"/>
        <c:scaling>
          <c:orientation val="minMax"/>
        </c:scaling>
        <c:delete val="1"/>
        <c:axPos val="b"/>
        <c:majorTickMark val="out"/>
        <c:minorTickMark val="none"/>
        <c:tickLblPos val="nextTo"/>
        <c:crossAx val="685099688"/>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5'!$C$26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5'!$C$27:$C$38</c:f>
              <c:numCache>
                <c:formatCode>_(* #,##0_);_(* \(#,##0\);_(* "-"??_);_(@_)</c:formatCode>
                <c:ptCount val="12"/>
                <c:pt idx="0">
                  <c:v>15</c:v>
                </c:pt>
                <c:pt idx="1">
                  <c:v>15</c:v>
                </c:pt>
                <c:pt idx="2">
                  <c:v>30</c:v>
                </c:pt>
                <c:pt idx="3">
                  <c:v>30</c:v>
                </c:pt>
                <c:pt idx="4">
                  <c:v>30</c:v>
                </c:pt>
                <c:pt idx="5">
                  <c:v>30</c:v>
                </c:pt>
                <c:pt idx="6">
                  <c:v>30</c:v>
                </c:pt>
                <c:pt idx="7">
                  <c:v>30</c:v>
                </c:pt>
                <c:pt idx="8">
                  <c:v>30</c:v>
                </c:pt>
                <c:pt idx="9">
                  <c:v>30</c:v>
                </c:pt>
                <c:pt idx="10">
                  <c:v>15</c:v>
                </c:pt>
                <c:pt idx="11">
                  <c:v>15</c:v>
                </c:pt>
              </c:numCache>
            </c:numRef>
          </c:val>
          <c:extLst>
            <c:ext xmlns:c16="http://schemas.microsoft.com/office/drawing/2014/chart" uri="{C3380CC4-5D6E-409C-BE32-E72D297353CC}">
              <c16:uniqueId val="{00000000-48F9-4ED0-9DCA-E20D46AD0452}"/>
            </c:ext>
          </c:extLst>
        </c:ser>
        <c:ser>
          <c:idx val="1"/>
          <c:order val="1"/>
          <c:tx>
            <c:strRef>
              <c:f>'Meta No. 5'!$D$26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5'!$D$27:$D$38</c:f>
              <c:numCache>
                <c:formatCode>_(* #,##0_);_(* \(#,##0\);_(* "-"??_);_(@_)</c:formatCode>
                <c:ptCount val="12"/>
                <c:pt idx="0" formatCode="_(* #,##0.00_);_(* \(#,##0.00\);_(* &quot;-&quot;??_);_(@_)">
                  <c:v>0</c:v>
                </c:pt>
              </c:numCache>
            </c:numRef>
          </c:val>
          <c:extLst>
            <c:ext xmlns:c16="http://schemas.microsoft.com/office/drawing/2014/chart" uri="{C3380CC4-5D6E-409C-BE32-E72D297353CC}">
              <c16:uniqueId val="{00000001-48F9-4ED0-9DCA-E20D46AD0452}"/>
            </c:ext>
          </c:extLst>
        </c:ser>
        <c:dLbls>
          <c:showLegendKey val="0"/>
          <c:showVal val="0"/>
          <c:showCatName val="0"/>
          <c:showSerName val="0"/>
          <c:showPercent val="0"/>
          <c:showBubbleSize val="0"/>
        </c:dLbls>
        <c:gapWidth val="150"/>
        <c:axId val="282299984"/>
        <c:axId val="282300544"/>
      </c:barChart>
      <c:lineChart>
        <c:grouping val="standard"/>
        <c:varyColors val="0"/>
        <c:ser>
          <c:idx val="2"/>
          <c:order val="2"/>
          <c:tx>
            <c:strRef>
              <c:f>'Meta No. 5'!$H$26</c:f>
              <c:strCache>
                <c:ptCount val="1"/>
                <c:pt idx="0">
                  <c:v>% Avance acumulado</c:v>
                </c:pt>
              </c:strCache>
            </c:strRef>
          </c:tx>
          <c:val>
            <c:numRef>
              <c:f>'Meta No. 5'!$H$27:$H$38</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48F9-4ED0-9DCA-E20D46AD0452}"/>
            </c:ext>
          </c:extLst>
        </c:ser>
        <c:dLbls>
          <c:showLegendKey val="0"/>
          <c:showVal val="0"/>
          <c:showCatName val="0"/>
          <c:showSerName val="0"/>
          <c:showPercent val="0"/>
          <c:showBubbleSize val="0"/>
        </c:dLbls>
        <c:marker val="1"/>
        <c:smooth val="0"/>
        <c:axId val="686606696"/>
        <c:axId val="685099688"/>
      </c:lineChart>
      <c:catAx>
        <c:axId val="28229998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82300544"/>
        <c:crosses val="autoZero"/>
        <c:auto val="1"/>
        <c:lblAlgn val="ctr"/>
        <c:lblOffset val="100"/>
        <c:noMultiLvlLbl val="0"/>
      </c:catAx>
      <c:valAx>
        <c:axId val="282300544"/>
        <c:scaling>
          <c:orientation val="minMax"/>
          <c:max val="3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82299984"/>
        <c:crosses val="autoZero"/>
        <c:crossBetween val="between"/>
      </c:valAx>
      <c:valAx>
        <c:axId val="685099688"/>
        <c:scaling>
          <c:orientation val="minMax"/>
          <c:max val="1"/>
        </c:scaling>
        <c:delete val="0"/>
        <c:axPos val="r"/>
        <c:numFmt formatCode="0.00%" sourceLinked="1"/>
        <c:majorTickMark val="out"/>
        <c:minorTickMark val="none"/>
        <c:tickLblPos val="nextTo"/>
        <c:crossAx val="686606696"/>
        <c:crosses val="max"/>
        <c:crossBetween val="between"/>
        <c:majorUnit val="0.1"/>
      </c:valAx>
      <c:catAx>
        <c:axId val="686606696"/>
        <c:scaling>
          <c:orientation val="minMax"/>
        </c:scaling>
        <c:delete val="1"/>
        <c:axPos val="b"/>
        <c:majorTickMark val="out"/>
        <c:minorTickMark val="none"/>
        <c:tickLblPos val="nextTo"/>
        <c:crossAx val="685099688"/>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6'!$C$26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6'!$C$27:$C$38</c:f>
              <c:numCache>
                <c:formatCode>_(* #,##0_);_(* \(#,##0\);_(* "-"??_);_(@_)</c:formatCode>
                <c:ptCount val="12"/>
                <c:pt idx="0">
                  <c:v>0</c:v>
                </c:pt>
                <c:pt idx="1">
                  <c:v>0</c:v>
                </c:pt>
                <c:pt idx="2">
                  <c:v>1</c:v>
                </c:pt>
                <c:pt idx="3">
                  <c:v>1</c:v>
                </c:pt>
                <c:pt idx="4">
                  <c:v>1</c:v>
                </c:pt>
                <c:pt idx="5">
                  <c:v>1</c:v>
                </c:pt>
                <c:pt idx="6">
                  <c:v>1</c:v>
                </c:pt>
                <c:pt idx="7">
                  <c:v>1</c:v>
                </c:pt>
                <c:pt idx="8">
                  <c:v>1</c:v>
                </c:pt>
                <c:pt idx="9">
                  <c:v>2</c:v>
                </c:pt>
                <c:pt idx="10">
                  <c:v>2</c:v>
                </c:pt>
                <c:pt idx="11">
                  <c:v>2</c:v>
                </c:pt>
              </c:numCache>
            </c:numRef>
          </c:val>
          <c:extLst>
            <c:ext xmlns:c16="http://schemas.microsoft.com/office/drawing/2014/chart" uri="{C3380CC4-5D6E-409C-BE32-E72D297353CC}">
              <c16:uniqueId val="{00000000-4653-4B0B-937D-FD325FF693BE}"/>
            </c:ext>
          </c:extLst>
        </c:ser>
        <c:ser>
          <c:idx val="1"/>
          <c:order val="1"/>
          <c:tx>
            <c:strRef>
              <c:f>'Meta No. 6'!$D$26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6'!$D$27:$D$38</c:f>
              <c:numCache>
                <c:formatCode>_(* #,##0_);_(* \(#,##0\);_(* "-"??_);_(@_)</c:formatCode>
                <c:ptCount val="12"/>
                <c:pt idx="0" formatCode="_(* #,##0.00_);_(* \(#,##0.00\);_(* &quot;-&quot;??_);_(@_)">
                  <c:v>0</c:v>
                </c:pt>
              </c:numCache>
            </c:numRef>
          </c:val>
          <c:extLst>
            <c:ext xmlns:c16="http://schemas.microsoft.com/office/drawing/2014/chart" uri="{C3380CC4-5D6E-409C-BE32-E72D297353CC}">
              <c16:uniqueId val="{00000001-4653-4B0B-937D-FD325FF693BE}"/>
            </c:ext>
          </c:extLst>
        </c:ser>
        <c:dLbls>
          <c:showLegendKey val="0"/>
          <c:showVal val="0"/>
          <c:showCatName val="0"/>
          <c:showSerName val="0"/>
          <c:showPercent val="0"/>
          <c:showBubbleSize val="0"/>
        </c:dLbls>
        <c:gapWidth val="150"/>
        <c:axId val="282299984"/>
        <c:axId val="282300544"/>
      </c:barChart>
      <c:lineChart>
        <c:grouping val="standard"/>
        <c:varyColors val="0"/>
        <c:ser>
          <c:idx val="2"/>
          <c:order val="2"/>
          <c:tx>
            <c:strRef>
              <c:f>'Meta No. 6'!$H$26</c:f>
              <c:strCache>
                <c:ptCount val="1"/>
                <c:pt idx="0">
                  <c:v>% Avance acumulado</c:v>
                </c:pt>
              </c:strCache>
            </c:strRef>
          </c:tx>
          <c:val>
            <c:numRef>
              <c:f>'Meta No. 6'!$H$27:$H$38</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4653-4B0B-937D-FD325FF693BE}"/>
            </c:ext>
          </c:extLst>
        </c:ser>
        <c:dLbls>
          <c:showLegendKey val="0"/>
          <c:showVal val="0"/>
          <c:showCatName val="0"/>
          <c:showSerName val="0"/>
          <c:showPercent val="0"/>
          <c:showBubbleSize val="0"/>
        </c:dLbls>
        <c:marker val="1"/>
        <c:smooth val="0"/>
        <c:axId val="686606696"/>
        <c:axId val="685099688"/>
      </c:lineChart>
      <c:catAx>
        <c:axId val="28229998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82300544"/>
        <c:crosses val="autoZero"/>
        <c:auto val="1"/>
        <c:lblAlgn val="ctr"/>
        <c:lblOffset val="100"/>
        <c:noMultiLvlLbl val="0"/>
      </c:catAx>
      <c:valAx>
        <c:axId val="282300544"/>
        <c:scaling>
          <c:orientation val="minMax"/>
          <c:max val="2"/>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82299984"/>
        <c:crosses val="autoZero"/>
        <c:crossBetween val="between"/>
      </c:valAx>
      <c:valAx>
        <c:axId val="685099688"/>
        <c:scaling>
          <c:orientation val="minMax"/>
          <c:max val="1"/>
        </c:scaling>
        <c:delete val="0"/>
        <c:axPos val="r"/>
        <c:numFmt formatCode="0.00%" sourceLinked="1"/>
        <c:majorTickMark val="out"/>
        <c:minorTickMark val="none"/>
        <c:tickLblPos val="nextTo"/>
        <c:crossAx val="686606696"/>
        <c:crosses val="max"/>
        <c:crossBetween val="between"/>
        <c:majorUnit val="0.1"/>
      </c:valAx>
      <c:catAx>
        <c:axId val="686606696"/>
        <c:scaling>
          <c:orientation val="minMax"/>
        </c:scaling>
        <c:delete val="1"/>
        <c:axPos val="b"/>
        <c:majorTickMark val="out"/>
        <c:minorTickMark val="none"/>
        <c:tickLblPos val="nextTo"/>
        <c:crossAx val="685099688"/>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731"/>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D17E-4106-A651-64A7A86D208C}"/>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D17E-4106-A651-64A7A86D208C}"/>
            </c:ext>
          </c:extLst>
        </c:ser>
        <c:dLbls>
          <c:showLegendKey val="0"/>
          <c:showVal val="0"/>
          <c:showCatName val="0"/>
          <c:showSerName val="0"/>
          <c:showPercent val="0"/>
          <c:showBubbleSize val="0"/>
        </c:dLbls>
        <c:marker val="1"/>
        <c:smooth val="0"/>
        <c:axId val="237599680"/>
        <c:axId val="237600240"/>
      </c:lineChart>
      <c:catAx>
        <c:axId val="23759968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37600240"/>
        <c:crosses val="autoZero"/>
        <c:auto val="1"/>
        <c:lblAlgn val="ctr"/>
        <c:lblOffset val="100"/>
        <c:noMultiLvlLbl val="0"/>
      </c:catAx>
      <c:valAx>
        <c:axId val="237600240"/>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37599680"/>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image" Target="../media/image2.emf"/><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9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9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9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A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A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A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A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A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A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A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A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A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A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A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A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A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A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A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A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A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A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A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A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A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A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A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A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5784913" name="Imagen 4" descr="escudo_negro">
          <a:extLst>
            <a:ext uri="{FF2B5EF4-FFF2-40B4-BE49-F238E27FC236}">
              <a16:creationId xmlns:a16="http://schemas.microsoft.com/office/drawing/2014/main" id="{00000000-0008-0000-0300-0000D10822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4888" name="Object 1208" hidden="1">
              <a:extLst>
                <a:ext uri="{63B3BB69-23CF-44E3-9099-C40C66FF867C}">
                  <a14:compatExt spid="_x0000_s35784888"/>
                </a:ext>
                <a:ext uri="{FF2B5EF4-FFF2-40B4-BE49-F238E27FC236}">
                  <a16:creationId xmlns:a16="http://schemas.microsoft.com/office/drawing/2014/main" id="{00000000-0008-0000-0300-0000B80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685800</xdr:colOff>
      <xdr:row>39</xdr:row>
      <xdr:rowOff>57150</xdr:rowOff>
    </xdr:from>
    <xdr:to>
      <xdr:col>7</xdr:col>
      <xdr:colOff>369094</xdr:colOff>
      <xdr:row>43</xdr:row>
      <xdr:rowOff>337456</xdr:rowOff>
    </xdr:to>
    <xdr:graphicFrame macro="">
      <xdr:nvGraphicFramePr>
        <xdr:cNvPr id="5" name="3 Gráfico">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9825" name="Object 1" hidden="1">
              <a:extLst>
                <a:ext uri="{63B3BB69-23CF-44E3-9099-C40C66FF867C}">
                  <a14:compatExt spid="_x0000_s35789825"/>
                </a:ext>
                <a:ext uri="{FF2B5EF4-FFF2-40B4-BE49-F238E27FC236}">
                  <a16:creationId xmlns:a16="http://schemas.microsoft.com/office/drawing/2014/main" id="{00000000-0008-0000-0400-0000011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314325</xdr:colOff>
      <xdr:row>39</xdr:row>
      <xdr:rowOff>114300</xdr:rowOff>
    </xdr:from>
    <xdr:to>
      <xdr:col>6</xdr:col>
      <xdr:colOff>1464469</xdr:colOff>
      <xdr:row>43</xdr:row>
      <xdr:rowOff>394606</xdr:rowOff>
    </xdr:to>
    <xdr:graphicFrame macro="">
      <xdr:nvGraphicFramePr>
        <xdr:cNvPr id="6" name="3 Gráfico">
          <a:extLst>
            <a:ext uri="{FF2B5EF4-FFF2-40B4-BE49-F238E27FC236}">
              <a16:creationId xmlns:a16="http://schemas.microsoft.com/office/drawing/2014/main" id="{00000000-0008-0000-04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0849" name="Object 1" hidden="1">
              <a:extLst>
                <a:ext uri="{63B3BB69-23CF-44E3-9099-C40C66FF867C}">
                  <a14:compatExt spid="_x0000_s35790849"/>
                </a:ext>
                <a:ext uri="{FF2B5EF4-FFF2-40B4-BE49-F238E27FC236}">
                  <a16:creationId xmlns:a16="http://schemas.microsoft.com/office/drawing/2014/main" id="{00000000-0008-0000-0500-00000120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666750</xdr:colOff>
      <xdr:row>39</xdr:row>
      <xdr:rowOff>47625</xdr:rowOff>
    </xdr:from>
    <xdr:to>
      <xdr:col>7</xdr:col>
      <xdr:colOff>350044</xdr:colOff>
      <xdr:row>43</xdr:row>
      <xdr:rowOff>327931</xdr:rowOff>
    </xdr:to>
    <xdr:graphicFrame macro="">
      <xdr:nvGraphicFramePr>
        <xdr:cNvPr id="6" name="3 Gráfico">
          <a:extLst>
            <a:ext uri="{FF2B5EF4-FFF2-40B4-BE49-F238E27FC236}">
              <a16:creationId xmlns:a16="http://schemas.microsoft.com/office/drawing/2014/main" id="{00000000-0008-0000-05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1873" name="Object 1" hidden="1">
              <a:extLst>
                <a:ext uri="{63B3BB69-23CF-44E3-9099-C40C66FF867C}">
                  <a14:compatExt spid="_x0000_s35791873"/>
                </a:ext>
                <a:ext uri="{FF2B5EF4-FFF2-40B4-BE49-F238E27FC236}">
                  <a16:creationId xmlns:a16="http://schemas.microsoft.com/office/drawing/2014/main" id="{00000000-0008-0000-0600-0000012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561975</xdr:colOff>
      <xdr:row>39</xdr:row>
      <xdr:rowOff>104775</xdr:rowOff>
    </xdr:from>
    <xdr:to>
      <xdr:col>7</xdr:col>
      <xdr:colOff>245269</xdr:colOff>
      <xdr:row>43</xdr:row>
      <xdr:rowOff>385081</xdr:rowOff>
    </xdr:to>
    <xdr:graphicFrame macro="">
      <xdr:nvGraphicFramePr>
        <xdr:cNvPr id="6" name="3 Gráfico">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2897" name="Object 1" hidden="1">
              <a:extLst>
                <a:ext uri="{63B3BB69-23CF-44E3-9099-C40C66FF867C}">
                  <a14:compatExt spid="_x0000_s35792897"/>
                </a:ext>
                <a:ext uri="{FF2B5EF4-FFF2-40B4-BE49-F238E27FC236}">
                  <a16:creationId xmlns:a16="http://schemas.microsoft.com/office/drawing/2014/main" id="{00000000-0008-0000-0700-0000012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1600200</xdr:colOff>
      <xdr:row>39</xdr:row>
      <xdr:rowOff>95250</xdr:rowOff>
    </xdr:from>
    <xdr:to>
      <xdr:col>6</xdr:col>
      <xdr:colOff>1054894</xdr:colOff>
      <xdr:row>43</xdr:row>
      <xdr:rowOff>375556</xdr:rowOff>
    </xdr:to>
    <xdr:graphicFrame macro="">
      <xdr:nvGraphicFramePr>
        <xdr:cNvPr id="6" name="3 Gráfico">
          <a:extLst>
            <a:ext uri="{FF2B5EF4-FFF2-40B4-BE49-F238E27FC236}">
              <a16:creationId xmlns:a16="http://schemas.microsoft.com/office/drawing/2014/main" id="{00000000-0008-0000-07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3921" name="Object 1" hidden="1">
              <a:extLst>
                <a:ext uri="{63B3BB69-23CF-44E3-9099-C40C66FF867C}">
                  <a14:compatExt spid="_x0000_s35793921"/>
                </a:ext>
                <a:ext uri="{FF2B5EF4-FFF2-40B4-BE49-F238E27FC236}">
                  <a16:creationId xmlns:a16="http://schemas.microsoft.com/office/drawing/2014/main" id="{00000000-0008-0000-0800-0000012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1343025</xdr:colOff>
      <xdr:row>39</xdr:row>
      <xdr:rowOff>57150</xdr:rowOff>
    </xdr:from>
    <xdr:to>
      <xdr:col>6</xdr:col>
      <xdr:colOff>797719</xdr:colOff>
      <xdr:row>43</xdr:row>
      <xdr:rowOff>337456</xdr:rowOff>
    </xdr:to>
    <xdr:graphicFrame macro="">
      <xdr:nvGraphicFramePr>
        <xdr:cNvPr id="7" name="3 Gráfico">
          <a:extLst>
            <a:ext uri="{FF2B5EF4-FFF2-40B4-BE49-F238E27FC236}">
              <a16:creationId xmlns:a16="http://schemas.microsoft.com/office/drawing/2014/main" id="{00000000-0008-0000-08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fil%20ldguerrero/Documents/1.%20DOC%20DARY%202016/1.%20UNIDAD%20EJECUTORA%2002%202016/2.%20POAS%20BOGOTA%20MEJOR%20PARA%20TODOS%202016-2020/4%20POAS%20OCTUBRE%202016%20BMPT/POA%20PROYECTO%201044%20OCTUBRE%20CORREGIDO%20(1%20d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erfil%20ldguerrero/Documents/1.%20DOC%20DARY%202016/1.%20UNIDAD%20EJECUTORA%2002%202016/2.%20POAS%20BOGOTA%20MEJOR%20PARA%20TODOS%202016-2020/3.%20POAS%20SEPTIEMBRE%202016%20BMPT%20PUBLICAR/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Ivan/Desktop/IDPYBA/POA/7555%20Hoja%20del%20indicador%202021%20-%20INICIAL.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row r="29">
          <cell r="D29" t="str">
            <v>Numerador Acumulado (Variable 1)</v>
          </cell>
          <cell r="F29" t="str">
            <v>Denominador Acumulado (Variable 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3. Metas Producto"/>
      <sheetName val="MP - SIT"/>
      <sheetName val="Act.Meta_SIT"/>
      <sheetName val="META No. 1"/>
      <sheetName val="META No. 2"/>
      <sheetName val="META No. 3"/>
      <sheetName val="META No. 4"/>
      <sheetName val="META No. 5"/>
      <sheetName val="META No. 6"/>
      <sheetName val="HV 14"/>
      <sheetName val="Act. 14"/>
      <sheetName val="Hoja3"/>
      <sheetName val="Hoja1"/>
    </sheetNames>
    <sheetDataSet>
      <sheetData sheetId="0" refreshError="1"/>
      <sheetData sheetId="1" refreshError="1"/>
      <sheetData sheetId="2" refreshError="1"/>
      <sheetData sheetId="3">
        <row r="26">
          <cell r="C26" t="str">
            <v>Magnitud programada mensual</v>
          </cell>
        </row>
        <row r="27">
          <cell r="B27" t="str">
            <v xml:space="preserve">Enero </v>
          </cell>
        </row>
        <row r="28">
          <cell r="B28" t="str">
            <v>Febrero</v>
          </cell>
        </row>
        <row r="29">
          <cell r="B29" t="str">
            <v>Marzo</v>
          </cell>
        </row>
        <row r="30">
          <cell r="B30" t="str">
            <v>Abril</v>
          </cell>
        </row>
        <row r="31">
          <cell r="B31" t="str">
            <v>Mayo</v>
          </cell>
        </row>
        <row r="32">
          <cell r="B32" t="str">
            <v>Junio</v>
          </cell>
        </row>
        <row r="33">
          <cell r="B33" t="str">
            <v>Julio</v>
          </cell>
        </row>
        <row r="34">
          <cell r="B34" t="str">
            <v>Agosto</v>
          </cell>
        </row>
        <row r="35">
          <cell r="B35" t="str">
            <v>Septiembre</v>
          </cell>
        </row>
        <row r="36">
          <cell r="B36" t="str">
            <v>Octubre</v>
          </cell>
        </row>
        <row r="37">
          <cell r="B37" t="str">
            <v>Noviembre</v>
          </cell>
        </row>
        <row r="38">
          <cell r="B38" t="str">
            <v>Diciembre</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openxmlformats.org/officeDocument/2006/relationships/comments" Target="../comments4.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7.bin"/><Relationship Id="rId6" Type="http://schemas.openxmlformats.org/officeDocument/2006/relationships/comments" Target="../comments5.xml"/><Relationship Id="rId5" Type="http://schemas.openxmlformats.org/officeDocument/2006/relationships/image" Target="../media/image3.emf"/><Relationship Id="rId4" Type="http://schemas.openxmlformats.org/officeDocument/2006/relationships/oleObject" Target="../embeddings/oleObject5.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8.bin"/><Relationship Id="rId6" Type="http://schemas.openxmlformats.org/officeDocument/2006/relationships/comments" Target="../comments6.xml"/><Relationship Id="rId5" Type="http://schemas.openxmlformats.org/officeDocument/2006/relationships/image" Target="../media/image3.emf"/><Relationship Id="rId4" Type="http://schemas.openxmlformats.org/officeDocument/2006/relationships/oleObject" Target="../embeddings/oleObject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O22"/>
  <sheetViews>
    <sheetView showGridLines="0" topLeftCell="A11" zoomScale="70" zoomScaleNormal="70" zoomScaleSheetLayoutView="80" workbookViewId="0">
      <selection activeCell="AE13" sqref="AE13:AE14"/>
    </sheetView>
  </sheetViews>
  <sheetFormatPr baseColWidth="10" defaultRowHeight="15" x14ac:dyDescent="0.25"/>
  <cols>
    <col min="1" max="1" width="15.85546875" style="74" customWidth="1"/>
    <col min="2" max="2" width="23.140625" style="74" customWidth="1"/>
    <col min="3" max="3" width="16.140625" style="74" customWidth="1"/>
    <col min="4" max="4" width="16.42578125" style="82" customWidth="1"/>
    <col min="5" max="5" width="17.42578125" style="74" customWidth="1"/>
    <col min="6" max="6" width="23.42578125" style="74" customWidth="1"/>
    <col min="7" max="7" width="17.140625" style="74" customWidth="1"/>
    <col min="8" max="8" width="16.5703125" style="74" customWidth="1"/>
    <col min="9" max="9" width="18.140625" style="74" customWidth="1"/>
    <col min="10" max="10" width="13.85546875" style="74" customWidth="1"/>
    <col min="11" max="11" width="13.85546875" style="94" customWidth="1"/>
    <col min="12" max="14" width="13.85546875" style="74" customWidth="1"/>
    <col min="15" max="17" width="13.7109375" style="74" customWidth="1"/>
    <col min="18" max="18" width="11.7109375" style="74" customWidth="1"/>
    <col min="19" max="19" width="9.85546875" style="74" customWidth="1"/>
    <col min="20" max="20" width="10.28515625" style="74" customWidth="1"/>
    <col min="21" max="21" width="14.140625" style="74" customWidth="1"/>
    <col min="22" max="22" width="11.7109375" style="74" customWidth="1"/>
    <col min="23" max="23" width="12.42578125" style="74" customWidth="1"/>
    <col min="24" max="26" width="14.7109375" style="74" customWidth="1"/>
    <col min="27" max="27" width="16.42578125" style="116" customWidth="1"/>
    <col min="28" max="28" width="14.85546875" style="74" customWidth="1"/>
    <col min="29" max="29" width="14.42578125" style="74" customWidth="1"/>
    <col min="30" max="30" width="89.85546875" style="74" customWidth="1"/>
    <col min="31" max="31" width="79.5703125" style="74" customWidth="1"/>
    <col min="32" max="32" width="87.42578125" style="74" customWidth="1"/>
    <col min="33" max="16384" width="11.42578125" style="74"/>
  </cols>
  <sheetData>
    <row r="2" spans="1:67" s="118" customFormat="1" ht="45.75" customHeight="1" x14ac:dyDescent="0.25">
      <c r="A2" s="244"/>
      <c r="B2" s="244"/>
      <c r="C2" s="241" t="s">
        <v>24</v>
      </c>
      <c r="D2" s="241"/>
      <c r="E2" s="241"/>
      <c r="F2" s="241"/>
      <c r="G2" s="241"/>
      <c r="H2" s="241"/>
      <c r="I2" s="241"/>
      <c r="J2" s="241"/>
      <c r="K2" s="241"/>
      <c r="L2" s="241"/>
      <c r="M2" s="241"/>
      <c r="N2" s="241"/>
      <c r="O2" s="241"/>
      <c r="P2" s="241"/>
      <c r="Q2" s="241"/>
      <c r="R2" s="241"/>
      <c r="S2" s="241"/>
      <c r="T2" s="241"/>
      <c r="U2" s="241"/>
      <c r="V2" s="241"/>
      <c r="W2" s="241"/>
      <c r="X2" s="241"/>
      <c r="Y2" s="241"/>
      <c r="Z2" s="241"/>
      <c r="AA2" s="241"/>
      <c r="AB2" s="241"/>
      <c r="AC2" s="241"/>
      <c r="AD2" s="241"/>
      <c r="AE2" s="241"/>
      <c r="AF2" s="271"/>
    </row>
    <row r="3" spans="1:67" s="118" customFormat="1" ht="45.75" customHeight="1" x14ac:dyDescent="0.25">
      <c r="A3" s="244"/>
      <c r="B3" s="244"/>
      <c r="C3" s="241" t="s">
        <v>25</v>
      </c>
      <c r="D3" s="241"/>
      <c r="E3" s="241"/>
      <c r="F3" s="241"/>
      <c r="G3" s="241"/>
      <c r="H3" s="241"/>
      <c r="I3" s="241"/>
      <c r="J3" s="241"/>
      <c r="K3" s="241"/>
      <c r="L3" s="241"/>
      <c r="M3" s="241"/>
      <c r="N3" s="241"/>
      <c r="O3" s="241"/>
      <c r="P3" s="241"/>
      <c r="Q3" s="241"/>
      <c r="R3" s="241"/>
      <c r="S3" s="241"/>
      <c r="T3" s="241"/>
      <c r="U3" s="241"/>
      <c r="V3" s="241"/>
      <c r="W3" s="241"/>
      <c r="X3" s="241"/>
      <c r="Y3" s="241"/>
      <c r="Z3" s="241"/>
      <c r="AA3" s="241"/>
      <c r="AB3" s="241"/>
      <c r="AC3" s="241"/>
      <c r="AD3" s="241"/>
      <c r="AE3" s="241"/>
      <c r="AF3" s="272"/>
    </row>
    <row r="4" spans="1:67" s="118" customFormat="1" ht="45.75" customHeight="1" x14ac:dyDescent="0.25">
      <c r="A4" s="244"/>
      <c r="B4" s="244"/>
      <c r="C4" s="241" t="s">
        <v>198</v>
      </c>
      <c r="D4" s="241"/>
      <c r="E4" s="241"/>
      <c r="F4" s="241"/>
      <c r="G4" s="241"/>
      <c r="H4" s="241"/>
      <c r="I4" s="241"/>
      <c r="J4" s="241"/>
      <c r="K4" s="241"/>
      <c r="L4" s="241"/>
      <c r="M4" s="241"/>
      <c r="N4" s="241"/>
      <c r="O4" s="241"/>
      <c r="P4" s="241"/>
      <c r="Q4" s="241"/>
      <c r="R4" s="241"/>
      <c r="S4" s="241"/>
      <c r="T4" s="241"/>
      <c r="U4" s="241"/>
      <c r="V4" s="241"/>
      <c r="W4" s="241"/>
      <c r="X4" s="241"/>
      <c r="Y4" s="241"/>
      <c r="Z4" s="241"/>
      <c r="AA4" s="241"/>
      <c r="AB4" s="241"/>
      <c r="AC4" s="241"/>
      <c r="AD4" s="241"/>
      <c r="AE4" s="241"/>
      <c r="AF4" s="272"/>
    </row>
    <row r="5" spans="1:67" s="118" customFormat="1" ht="45.75" customHeight="1" x14ac:dyDescent="0.25">
      <c r="A5" s="244"/>
      <c r="B5" s="244"/>
      <c r="C5" s="251" t="s">
        <v>29</v>
      </c>
      <c r="D5" s="251"/>
      <c r="E5" s="251"/>
      <c r="F5" s="251"/>
      <c r="G5" s="251"/>
      <c r="H5" s="251"/>
      <c r="I5" s="251"/>
      <c r="J5" s="251"/>
      <c r="K5" s="251"/>
      <c r="L5" s="251"/>
      <c r="M5" s="251"/>
      <c r="N5" s="251"/>
      <c r="O5" s="251"/>
      <c r="P5" s="251"/>
      <c r="Q5" s="251"/>
      <c r="R5" s="269" t="s">
        <v>189</v>
      </c>
      <c r="S5" s="269"/>
      <c r="T5" s="269"/>
      <c r="U5" s="269"/>
      <c r="V5" s="269"/>
      <c r="W5" s="269"/>
      <c r="X5" s="269"/>
      <c r="Y5" s="269"/>
      <c r="Z5" s="269"/>
      <c r="AA5" s="269"/>
      <c r="AB5" s="269"/>
      <c r="AC5" s="269"/>
      <c r="AD5" s="269"/>
      <c r="AE5" s="269"/>
      <c r="AF5" s="273"/>
    </row>
    <row r="6" spans="1:67" s="119" customFormat="1" ht="30.75" customHeight="1" x14ac:dyDescent="0.25">
      <c r="D6" s="120"/>
      <c r="K6" s="121"/>
      <c r="AA6" s="122"/>
    </row>
    <row r="7" spans="1:67" s="119" customFormat="1" ht="42" customHeight="1" x14ac:dyDescent="0.25">
      <c r="B7" s="123" t="s">
        <v>32</v>
      </c>
      <c r="C7" s="243" t="e">
        <f>+#REF!</f>
        <v>#REF!</v>
      </c>
      <c r="D7" s="243"/>
      <c r="E7" s="243"/>
      <c r="F7" s="243"/>
      <c r="G7" s="243"/>
      <c r="K7" s="121"/>
      <c r="AA7" s="122"/>
    </row>
    <row r="8" spans="1:67" s="119" customFormat="1" ht="42" customHeight="1" x14ac:dyDescent="0.25">
      <c r="B8" s="123" t="s">
        <v>1</v>
      </c>
      <c r="C8" s="243" t="e">
        <f>+#REF!</f>
        <v>#REF!</v>
      </c>
      <c r="D8" s="243"/>
      <c r="E8" s="243"/>
      <c r="F8" s="243"/>
      <c r="G8" s="243"/>
      <c r="K8" s="121"/>
      <c r="AA8" s="122"/>
    </row>
    <row r="9" spans="1:67" s="119" customFormat="1" ht="42" customHeight="1" x14ac:dyDescent="0.25">
      <c r="B9" s="124" t="s">
        <v>30</v>
      </c>
      <c r="C9" s="243" t="e">
        <f>+#REF!</f>
        <v>#REF!</v>
      </c>
      <c r="D9" s="243"/>
      <c r="E9" s="243"/>
      <c r="F9" s="243"/>
      <c r="G9" s="243"/>
      <c r="K9" s="121"/>
      <c r="Q9" s="125"/>
      <c r="R9" s="126"/>
      <c r="AA9" s="122"/>
    </row>
    <row r="10" spans="1:67" s="85" customFormat="1" ht="24.75" customHeight="1" x14ac:dyDescent="0.2">
      <c r="A10" s="83"/>
      <c r="B10" s="83"/>
      <c r="C10" s="83"/>
      <c r="D10" s="83"/>
      <c r="E10" s="84"/>
      <c r="F10" s="84"/>
      <c r="G10" s="84"/>
      <c r="H10" s="84"/>
      <c r="I10" s="84"/>
      <c r="J10" s="84"/>
      <c r="K10" s="99"/>
      <c r="L10" s="84"/>
      <c r="M10" s="84"/>
      <c r="N10" s="84"/>
      <c r="O10" s="84"/>
      <c r="P10" s="84"/>
      <c r="Q10" s="84"/>
      <c r="R10" s="84"/>
      <c r="S10" s="84"/>
      <c r="T10" s="84"/>
      <c r="U10" s="84"/>
      <c r="V10" s="84"/>
      <c r="W10" s="84"/>
      <c r="X10" s="84"/>
      <c r="Y10" s="84"/>
      <c r="Z10" s="84"/>
      <c r="AA10" s="117"/>
      <c r="AB10" s="84"/>
      <c r="AC10" s="84"/>
    </row>
    <row r="11" spans="1:67" s="86" customFormat="1" ht="35.25" customHeight="1" x14ac:dyDescent="0.2">
      <c r="A11" s="260" t="str">
        <f>+'[1]Sección 1. Metas - Magnitud'!B13</f>
        <v>PLAN DE DESARROLLO - BOGOTÁ MEJOR PARA TODOS 2016-2020</v>
      </c>
      <c r="B11" s="261"/>
      <c r="C11" s="261"/>
      <c r="D11" s="261"/>
      <c r="E11" s="261"/>
      <c r="F11" s="261"/>
      <c r="G11" s="261"/>
      <c r="H11" s="262"/>
      <c r="I11" s="275" t="s">
        <v>36</v>
      </c>
      <c r="J11" s="276"/>
      <c r="K11" s="276"/>
      <c r="L11" s="276"/>
      <c r="M11" s="276"/>
      <c r="N11" s="277"/>
      <c r="O11" s="270" t="s">
        <v>38</v>
      </c>
      <c r="P11" s="270"/>
      <c r="Q11" s="270"/>
      <c r="R11" s="270"/>
      <c r="S11" s="270"/>
      <c r="T11" s="270"/>
      <c r="U11" s="270"/>
      <c r="V11" s="270"/>
      <c r="W11" s="270"/>
      <c r="X11" s="270"/>
      <c r="Y11" s="270"/>
      <c r="Z11" s="270"/>
      <c r="AA11" s="270"/>
      <c r="AB11" s="270"/>
      <c r="AC11" s="270"/>
      <c r="AD11" s="260" t="s">
        <v>18</v>
      </c>
      <c r="AE11" s="261"/>
      <c r="AF11" s="262"/>
    </row>
    <row r="12" spans="1:67" s="86" customFormat="1" ht="56.25" customHeight="1" x14ac:dyDescent="0.2">
      <c r="A12" s="79" t="s">
        <v>35</v>
      </c>
      <c r="B12" s="79" t="s">
        <v>27</v>
      </c>
      <c r="C12" s="79" t="s">
        <v>34</v>
      </c>
      <c r="D12" s="79" t="s">
        <v>33</v>
      </c>
      <c r="E12" s="79" t="s">
        <v>26</v>
      </c>
      <c r="F12" s="79" t="s">
        <v>3</v>
      </c>
      <c r="G12" s="79" t="s">
        <v>2</v>
      </c>
      <c r="H12" s="79" t="s">
        <v>150</v>
      </c>
      <c r="I12" s="81" t="s">
        <v>31</v>
      </c>
      <c r="J12" s="81">
        <v>2016</v>
      </c>
      <c r="K12" s="81">
        <v>2017</v>
      </c>
      <c r="L12" s="81">
        <v>2018</v>
      </c>
      <c r="M12" s="81">
        <v>2019</v>
      </c>
      <c r="N12" s="81">
        <v>2020</v>
      </c>
      <c r="O12" s="89" t="s">
        <v>23</v>
      </c>
      <c r="P12" s="89" t="s">
        <v>19</v>
      </c>
      <c r="Q12" s="89" t="s">
        <v>20</v>
      </c>
      <c r="R12" s="89" t="s">
        <v>21</v>
      </c>
      <c r="S12" s="89" t="s">
        <v>22</v>
      </c>
      <c r="T12" s="89" t="s">
        <v>10</v>
      </c>
      <c r="U12" s="89" t="s">
        <v>11</v>
      </c>
      <c r="V12" s="89" t="s">
        <v>12</v>
      </c>
      <c r="W12" s="89" t="s">
        <v>13</v>
      </c>
      <c r="X12" s="89" t="s">
        <v>14</v>
      </c>
      <c r="Y12" s="89" t="s">
        <v>15</v>
      </c>
      <c r="Z12" s="89" t="s">
        <v>16</v>
      </c>
      <c r="AA12" s="89" t="s">
        <v>37</v>
      </c>
      <c r="AB12" s="90" t="s">
        <v>5</v>
      </c>
      <c r="AC12" s="89" t="s">
        <v>6</v>
      </c>
      <c r="AD12" s="80" t="s">
        <v>7</v>
      </c>
      <c r="AE12" s="80" t="s">
        <v>9</v>
      </c>
      <c r="AF12" s="80" t="s">
        <v>8</v>
      </c>
    </row>
    <row r="13" spans="1:67" s="88" customFormat="1" ht="84.75" customHeight="1" x14ac:dyDescent="0.25">
      <c r="A13" s="242" t="s">
        <v>154</v>
      </c>
      <c r="B13" s="242" t="str">
        <f>+'[2]Sección 1. Metas - Magnitud'!I15</f>
        <v>Demarcar 2.600 kilómetro carril de vías</v>
      </c>
      <c r="C13" s="242">
        <v>224</v>
      </c>
      <c r="D13" s="242" t="s">
        <v>187</v>
      </c>
      <c r="E13" s="242">
        <v>171</v>
      </c>
      <c r="F13" s="274" t="s">
        <v>175</v>
      </c>
      <c r="G13" s="242" t="s">
        <v>152</v>
      </c>
      <c r="H13" s="242" t="s">
        <v>70</v>
      </c>
      <c r="I13" s="252" t="e">
        <f>SUM(J13:N14)</f>
        <v>#REF!</v>
      </c>
      <c r="J13" s="249" t="e">
        <f>+#REF!</f>
        <v>#REF!</v>
      </c>
      <c r="K13" s="278" t="e">
        <f>+#REF!</f>
        <v>#REF!</v>
      </c>
      <c r="L13" s="247" t="e">
        <f>+#REF!</f>
        <v>#REF!</v>
      </c>
      <c r="M13" s="249" t="e">
        <f>+#REF!</f>
        <v>#REF!</v>
      </c>
      <c r="N13" s="249" t="e">
        <f>+#REF!</f>
        <v>#REF!</v>
      </c>
      <c r="O13" s="253" t="e">
        <f>+#REF!</f>
        <v>#REF!</v>
      </c>
      <c r="P13" s="253">
        <v>6.45</v>
      </c>
      <c r="Q13" s="253">
        <v>31.03</v>
      </c>
      <c r="R13" s="253"/>
      <c r="S13" s="253" t="e">
        <f>+#REF!</f>
        <v>#REF!</v>
      </c>
      <c r="T13" s="253" t="e">
        <f>+#REF!</f>
        <v>#REF!</v>
      </c>
      <c r="U13" s="253" t="e">
        <f>+#REF!</f>
        <v>#REF!</v>
      </c>
      <c r="V13" s="253" t="e">
        <f>+#REF!</f>
        <v>#REF!</v>
      </c>
      <c r="W13" s="253" t="e">
        <f>+#REF!</f>
        <v>#REF!</v>
      </c>
      <c r="X13" s="253" t="e">
        <f>+#REF!</f>
        <v>#REF!</v>
      </c>
      <c r="Y13" s="253" t="e">
        <f>+#REF!</f>
        <v>#REF!</v>
      </c>
      <c r="Z13" s="253" t="e">
        <f>+#REF!</f>
        <v>#REF!</v>
      </c>
      <c r="AA13" s="258" t="e">
        <f>SUM(O13:Z14)</f>
        <v>#REF!</v>
      </c>
      <c r="AB13" s="255" t="e">
        <f>+AA13/K13</f>
        <v>#REF!</v>
      </c>
      <c r="AC13" s="255" t="e">
        <f>+(J13+AA13)/I13</f>
        <v>#REF!</v>
      </c>
      <c r="AD13" s="256" t="s">
        <v>219</v>
      </c>
      <c r="AE13" s="245" t="s">
        <v>223</v>
      </c>
      <c r="AF13" s="256" t="s">
        <v>220</v>
      </c>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row>
    <row r="14" spans="1:67" ht="195.75" customHeight="1" x14ac:dyDescent="0.25">
      <c r="A14" s="242"/>
      <c r="B14" s="242"/>
      <c r="C14" s="242"/>
      <c r="D14" s="242"/>
      <c r="E14" s="242"/>
      <c r="F14" s="274"/>
      <c r="G14" s="242"/>
      <c r="H14" s="242"/>
      <c r="I14" s="252"/>
      <c r="J14" s="250"/>
      <c r="K14" s="279"/>
      <c r="L14" s="248"/>
      <c r="M14" s="250"/>
      <c r="N14" s="250"/>
      <c r="O14" s="254"/>
      <c r="P14" s="254"/>
      <c r="Q14" s="254"/>
      <c r="R14" s="254"/>
      <c r="S14" s="254"/>
      <c r="T14" s="254"/>
      <c r="U14" s="254"/>
      <c r="V14" s="254"/>
      <c r="W14" s="254"/>
      <c r="X14" s="254"/>
      <c r="Y14" s="254"/>
      <c r="Z14" s="254"/>
      <c r="AA14" s="259"/>
      <c r="AB14" s="255"/>
      <c r="AC14" s="255"/>
      <c r="AD14" s="257"/>
      <c r="AE14" s="246"/>
      <c r="AF14" s="257"/>
    </row>
    <row r="15" spans="1:67" ht="89.25" customHeight="1" x14ac:dyDescent="0.25">
      <c r="A15" s="242" t="s">
        <v>154</v>
      </c>
      <c r="B15" s="242" t="str">
        <f>+'[2]Sección 1. Metas - Magnitud'!I18</f>
        <v>Instalar 35.000 señales verticales de pedestal</v>
      </c>
      <c r="C15" s="242">
        <v>223</v>
      </c>
      <c r="D15" s="242" t="s">
        <v>188</v>
      </c>
      <c r="E15" s="242">
        <v>170</v>
      </c>
      <c r="F15" s="274" t="s">
        <v>174</v>
      </c>
      <c r="G15" s="242" t="s">
        <v>152</v>
      </c>
      <c r="H15" s="242" t="s">
        <v>70</v>
      </c>
      <c r="I15" s="252" t="e">
        <f>SUM(J15:N16)</f>
        <v>#REF!</v>
      </c>
      <c r="J15" s="267" t="e">
        <f>+#REF!</f>
        <v>#REF!</v>
      </c>
      <c r="K15" s="263" t="e">
        <f>+#REF!</f>
        <v>#REF!</v>
      </c>
      <c r="L15" s="265" t="e">
        <f>+#REF!</f>
        <v>#REF!</v>
      </c>
      <c r="M15" s="267" t="e">
        <f>+#REF!</f>
        <v>#REF!</v>
      </c>
      <c r="N15" s="267" t="e">
        <f>+#REF!</f>
        <v>#REF!</v>
      </c>
      <c r="O15" s="253">
        <v>53</v>
      </c>
      <c r="P15" s="253">
        <v>712</v>
      </c>
      <c r="Q15" s="253">
        <v>881</v>
      </c>
      <c r="R15" s="253"/>
      <c r="S15" s="253" t="e">
        <f>+#REF!</f>
        <v>#REF!</v>
      </c>
      <c r="T15" s="253" t="e">
        <f>+#REF!</f>
        <v>#REF!</v>
      </c>
      <c r="U15" s="253" t="e">
        <f>+#REF!</f>
        <v>#REF!</v>
      </c>
      <c r="V15" s="253" t="e">
        <f>+#REF!</f>
        <v>#REF!</v>
      </c>
      <c r="W15" s="253" t="e">
        <f>+#REF!</f>
        <v>#REF!</v>
      </c>
      <c r="X15" s="253" t="e">
        <f>+#REF!</f>
        <v>#REF!</v>
      </c>
      <c r="Y15" s="253" t="e">
        <f>+#REF!</f>
        <v>#REF!</v>
      </c>
      <c r="Z15" s="253" t="e">
        <f>+#REF!</f>
        <v>#REF!</v>
      </c>
      <c r="AA15" s="258" t="e">
        <f>SUM(O15:Z16)</f>
        <v>#REF!</v>
      </c>
      <c r="AB15" s="255" t="e">
        <f>+AA15/K15</f>
        <v>#REF!</v>
      </c>
      <c r="AC15" s="255" t="e">
        <f>+(J15+AA15)/I15</f>
        <v>#REF!</v>
      </c>
      <c r="AD15" s="256" t="s">
        <v>221</v>
      </c>
      <c r="AE15" s="245" t="s">
        <v>223</v>
      </c>
      <c r="AF15" s="256" t="s">
        <v>222</v>
      </c>
    </row>
    <row r="16" spans="1:67" ht="140.25" customHeight="1" x14ac:dyDescent="0.25">
      <c r="A16" s="242"/>
      <c r="B16" s="242"/>
      <c r="C16" s="242"/>
      <c r="D16" s="242"/>
      <c r="E16" s="242"/>
      <c r="F16" s="274"/>
      <c r="G16" s="242"/>
      <c r="H16" s="242"/>
      <c r="I16" s="252"/>
      <c r="J16" s="268"/>
      <c r="K16" s="264"/>
      <c r="L16" s="266"/>
      <c r="M16" s="268"/>
      <c r="N16" s="268"/>
      <c r="O16" s="254"/>
      <c r="P16" s="254"/>
      <c r="Q16" s="254"/>
      <c r="R16" s="254"/>
      <c r="S16" s="254"/>
      <c r="T16" s="254"/>
      <c r="U16" s="254"/>
      <c r="V16" s="254"/>
      <c r="W16" s="254"/>
      <c r="X16" s="254"/>
      <c r="Y16" s="254"/>
      <c r="Z16" s="254"/>
      <c r="AA16" s="259"/>
      <c r="AB16" s="255"/>
      <c r="AC16" s="255"/>
      <c r="AD16" s="257"/>
      <c r="AE16" s="246"/>
      <c r="AF16" s="257"/>
    </row>
    <row r="17" spans="1:32" ht="62.25" customHeight="1" x14ac:dyDescent="0.25">
      <c r="A17" s="242" t="s">
        <v>154</v>
      </c>
      <c r="B17" s="298" t="str">
        <f>+'[2]Sección 1. Metas - Magnitud'!I45</f>
        <v>Realizar el 100% de las actividades para la segunda fase del Sistema Inteligente de Tranporte - SIT</v>
      </c>
      <c r="C17" s="242">
        <v>231</v>
      </c>
      <c r="D17" s="242" t="s">
        <v>176</v>
      </c>
      <c r="E17" s="242">
        <v>178</v>
      </c>
      <c r="F17" s="274" t="s">
        <v>177</v>
      </c>
      <c r="G17" s="242" t="s">
        <v>151</v>
      </c>
      <c r="H17" s="242" t="s">
        <v>70</v>
      </c>
      <c r="I17" s="280">
        <f>SUM(J17:N18)</f>
        <v>1</v>
      </c>
      <c r="J17" s="309">
        <v>0.05</v>
      </c>
      <c r="K17" s="296">
        <v>0.28999999999999998</v>
      </c>
      <c r="L17" s="299">
        <v>0.25</v>
      </c>
      <c r="M17" s="296">
        <v>0.4</v>
      </c>
      <c r="N17" s="296">
        <v>0.01</v>
      </c>
      <c r="O17" s="301">
        <v>0.19</v>
      </c>
      <c r="P17" s="302"/>
      <c r="Q17" s="302"/>
      <c r="R17" s="305">
        <v>0</v>
      </c>
      <c r="S17" s="306"/>
      <c r="T17" s="306"/>
      <c r="U17" s="284">
        <v>0</v>
      </c>
      <c r="V17" s="285"/>
      <c r="W17" s="285"/>
      <c r="X17" s="284">
        <v>0</v>
      </c>
      <c r="Y17" s="285"/>
      <c r="Z17" s="285"/>
      <c r="AA17" s="288">
        <f>+R17+O17+U17+X17</f>
        <v>0.19</v>
      </c>
      <c r="AB17" s="255">
        <f>+AA17/K17</f>
        <v>0.65517241379310354</v>
      </c>
      <c r="AC17" s="255">
        <f>+(J17+AA17)/I17</f>
        <v>0.24</v>
      </c>
      <c r="AD17" s="282" t="s">
        <v>224</v>
      </c>
      <c r="AE17" s="245" t="s">
        <v>223</v>
      </c>
      <c r="AF17" s="282" t="s">
        <v>225</v>
      </c>
    </row>
    <row r="18" spans="1:32" ht="200.25" customHeight="1" x14ac:dyDescent="0.25">
      <c r="A18" s="242"/>
      <c r="B18" s="298"/>
      <c r="C18" s="242"/>
      <c r="D18" s="242"/>
      <c r="E18" s="242"/>
      <c r="F18" s="274"/>
      <c r="G18" s="242"/>
      <c r="H18" s="242"/>
      <c r="I18" s="281"/>
      <c r="J18" s="310"/>
      <c r="K18" s="297"/>
      <c r="L18" s="300"/>
      <c r="M18" s="297"/>
      <c r="N18" s="297"/>
      <c r="O18" s="303"/>
      <c r="P18" s="304"/>
      <c r="Q18" s="304"/>
      <c r="R18" s="307"/>
      <c r="S18" s="308"/>
      <c r="T18" s="308"/>
      <c r="U18" s="286"/>
      <c r="V18" s="287"/>
      <c r="W18" s="287"/>
      <c r="X18" s="286"/>
      <c r="Y18" s="287"/>
      <c r="Z18" s="287"/>
      <c r="AA18" s="289"/>
      <c r="AB18" s="255"/>
      <c r="AC18" s="255"/>
      <c r="AD18" s="283"/>
      <c r="AE18" s="246"/>
      <c r="AF18" s="283"/>
    </row>
    <row r="19" spans="1:32" ht="62.25" customHeight="1" x14ac:dyDescent="0.25">
      <c r="A19" s="242" t="s">
        <v>154</v>
      </c>
      <c r="B19" s="298" t="str">
        <f>+'[2]Sección 1. Metas - Magnitud'!I48</f>
        <v>Realizar el 100% de las actividades para la segunda fase de Semáforos Inteligentes.</v>
      </c>
      <c r="C19" s="242">
        <v>232</v>
      </c>
      <c r="D19" s="242" t="s">
        <v>178</v>
      </c>
      <c r="E19" s="242">
        <v>179</v>
      </c>
      <c r="F19" s="274" t="s">
        <v>179</v>
      </c>
      <c r="G19" s="242" t="s">
        <v>151</v>
      </c>
      <c r="H19" s="242" t="s">
        <v>70</v>
      </c>
      <c r="I19" s="280">
        <f>SUM(J19:N20)</f>
        <v>1</v>
      </c>
      <c r="J19" s="309">
        <v>0.01</v>
      </c>
      <c r="K19" s="296">
        <v>0.15</v>
      </c>
      <c r="L19" s="299">
        <v>0.42</v>
      </c>
      <c r="M19" s="296">
        <v>0.42</v>
      </c>
      <c r="N19" s="296">
        <v>0</v>
      </c>
      <c r="O19" s="292">
        <v>0.35</v>
      </c>
      <c r="P19" s="293"/>
      <c r="Q19" s="293"/>
      <c r="R19" s="301">
        <v>0</v>
      </c>
      <c r="S19" s="302"/>
      <c r="T19" s="302"/>
      <c r="U19" s="292">
        <v>0</v>
      </c>
      <c r="V19" s="293"/>
      <c r="W19" s="293"/>
      <c r="X19" s="292">
        <v>0</v>
      </c>
      <c r="Y19" s="293"/>
      <c r="Z19" s="293"/>
      <c r="AA19" s="290">
        <f>+R19+O19+U19+X19</f>
        <v>0.35</v>
      </c>
      <c r="AB19" s="255">
        <f>+AA19/K19</f>
        <v>2.3333333333333335</v>
      </c>
      <c r="AC19" s="255">
        <f>+(J19+AA19)/I19</f>
        <v>0.36</v>
      </c>
      <c r="AD19" s="282" t="s">
        <v>227</v>
      </c>
      <c r="AE19" s="245" t="s">
        <v>223</v>
      </c>
      <c r="AF19" s="282" t="s">
        <v>225</v>
      </c>
    </row>
    <row r="20" spans="1:32" ht="298.5" customHeight="1" x14ac:dyDescent="0.25">
      <c r="A20" s="242"/>
      <c r="B20" s="298"/>
      <c r="C20" s="242"/>
      <c r="D20" s="242"/>
      <c r="E20" s="242"/>
      <c r="F20" s="274"/>
      <c r="G20" s="242"/>
      <c r="H20" s="242"/>
      <c r="I20" s="281"/>
      <c r="J20" s="310"/>
      <c r="K20" s="297"/>
      <c r="L20" s="300"/>
      <c r="M20" s="297"/>
      <c r="N20" s="297"/>
      <c r="O20" s="294"/>
      <c r="P20" s="295"/>
      <c r="Q20" s="295"/>
      <c r="R20" s="303"/>
      <c r="S20" s="304"/>
      <c r="T20" s="304"/>
      <c r="U20" s="294"/>
      <c r="V20" s="295"/>
      <c r="W20" s="295"/>
      <c r="X20" s="294"/>
      <c r="Y20" s="295"/>
      <c r="Z20" s="295"/>
      <c r="AA20" s="291"/>
      <c r="AB20" s="255"/>
      <c r="AC20" s="255"/>
      <c r="AD20" s="283"/>
      <c r="AE20" s="246"/>
      <c r="AF20" s="283"/>
    </row>
    <row r="21" spans="1:32" ht="62.25" customHeight="1" x14ac:dyDescent="0.25">
      <c r="A21" s="242" t="s">
        <v>154</v>
      </c>
      <c r="B21" s="298" t="str">
        <f>+'[2]Sección 1. Metas - Magnitud'!I51</f>
        <v>Realizar el 100% de las actividades para la primera fase de Detección Electrónica DEI</v>
      </c>
      <c r="C21" s="242">
        <v>233</v>
      </c>
      <c r="D21" s="242" t="s">
        <v>180</v>
      </c>
      <c r="E21" s="242">
        <v>180</v>
      </c>
      <c r="F21" s="274" t="s">
        <v>181</v>
      </c>
      <c r="G21" s="242" t="s">
        <v>151</v>
      </c>
      <c r="H21" s="242" t="s">
        <v>70</v>
      </c>
      <c r="I21" s="280">
        <f>SUM(J21:N22)</f>
        <v>1</v>
      </c>
      <c r="J21" s="309">
        <v>0.01</v>
      </c>
      <c r="K21" s="296">
        <v>0.1</v>
      </c>
      <c r="L21" s="299">
        <v>0.3</v>
      </c>
      <c r="M21" s="296">
        <v>0.55000000000000004</v>
      </c>
      <c r="N21" s="296">
        <v>0.04</v>
      </c>
      <c r="O21" s="292">
        <v>4.4999999999999998E-2</v>
      </c>
      <c r="P21" s="293"/>
      <c r="Q21" s="293"/>
      <c r="R21" s="292">
        <v>0</v>
      </c>
      <c r="S21" s="293"/>
      <c r="T21" s="293"/>
      <c r="U21" s="292">
        <v>0</v>
      </c>
      <c r="V21" s="293"/>
      <c r="W21" s="293"/>
      <c r="X21" s="292">
        <v>0</v>
      </c>
      <c r="Y21" s="293"/>
      <c r="Z21" s="293"/>
      <c r="AA21" s="290">
        <f>+R21+O21+U21+X21</f>
        <v>4.4999999999999998E-2</v>
      </c>
      <c r="AB21" s="255">
        <f>+AA21/K21</f>
        <v>0.44999999999999996</v>
      </c>
      <c r="AC21" s="255">
        <f>+(J21+AA21)/I21</f>
        <v>5.5E-2</v>
      </c>
      <c r="AD21" s="282" t="s">
        <v>228</v>
      </c>
      <c r="AE21" s="245" t="s">
        <v>223</v>
      </c>
      <c r="AF21" s="282" t="s">
        <v>225</v>
      </c>
    </row>
    <row r="22" spans="1:32" ht="124.5" customHeight="1" x14ac:dyDescent="0.25">
      <c r="A22" s="242"/>
      <c r="B22" s="298"/>
      <c r="C22" s="242"/>
      <c r="D22" s="242"/>
      <c r="E22" s="242"/>
      <c r="F22" s="274"/>
      <c r="G22" s="242"/>
      <c r="H22" s="242"/>
      <c r="I22" s="281"/>
      <c r="J22" s="310"/>
      <c r="K22" s="297"/>
      <c r="L22" s="300"/>
      <c r="M22" s="297"/>
      <c r="N22" s="297"/>
      <c r="O22" s="294"/>
      <c r="P22" s="295"/>
      <c r="Q22" s="295"/>
      <c r="R22" s="294"/>
      <c r="S22" s="295"/>
      <c r="T22" s="295"/>
      <c r="U22" s="294"/>
      <c r="V22" s="295"/>
      <c r="W22" s="295"/>
      <c r="X22" s="294"/>
      <c r="Y22" s="295"/>
      <c r="Z22" s="295"/>
      <c r="AA22" s="291"/>
      <c r="AB22" s="255"/>
      <c r="AC22" s="255"/>
      <c r="AD22" s="283"/>
      <c r="AE22" s="246"/>
      <c r="AF22" s="283"/>
    </row>
  </sheetData>
  <mergeCells count="150">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 ref="M21:M22"/>
    <mergeCell ref="N21:N22"/>
    <mergeCell ref="O17:Q18"/>
    <mergeCell ref="R17:T18"/>
    <mergeCell ref="L21:L22"/>
    <mergeCell ref="I19:I20"/>
    <mergeCell ref="J19:J20"/>
    <mergeCell ref="K19:K20"/>
    <mergeCell ref="R19:T20"/>
    <mergeCell ref="J17:J18"/>
    <mergeCell ref="K17:K18"/>
    <mergeCell ref="L17:L18"/>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AF17:AF18"/>
    <mergeCell ref="AB17:AB18"/>
    <mergeCell ref="AC17:AC18"/>
    <mergeCell ref="AD17:AD18"/>
    <mergeCell ref="X17:Z18"/>
    <mergeCell ref="AA17:AA18"/>
    <mergeCell ref="AE17:AE18"/>
    <mergeCell ref="U17:W18"/>
    <mergeCell ref="AF21:AF22"/>
    <mergeCell ref="N15:N16"/>
    <mergeCell ref="O15:O16"/>
    <mergeCell ref="P15:P16"/>
    <mergeCell ref="Q15:Q16"/>
    <mergeCell ref="R15:R16"/>
    <mergeCell ref="S15:S16"/>
    <mergeCell ref="E15:E16"/>
    <mergeCell ref="C17:C18"/>
    <mergeCell ref="D17:D18"/>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r:id="rId1"/>
  <headerFooter>
    <oddFooter>&amp;L&amp;"Arial,Normal"&amp;7PE01-PR01-F01&amp;C&amp;"Arial,Normal"&amp;7Versión Impresa no controlada, verificar su vigencia en el listado Maestro de Documentos&amp;R&amp;"Arial,Normal"Pag &amp;P de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79998168889431442"/>
  </sheetPr>
  <dimension ref="B1:X68"/>
  <sheetViews>
    <sheetView topLeftCell="B22" zoomScale="90" zoomScaleNormal="90" workbookViewId="0">
      <selection activeCell="C30" sqref="C30:I41"/>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6" customHeight="1" thickBot="1" x14ac:dyDescent="0.25"/>
    <row r="2" spans="2:14" ht="25.5" customHeight="1" x14ac:dyDescent="0.2">
      <c r="B2" s="313"/>
      <c r="C2" s="311" t="s">
        <v>24</v>
      </c>
      <c r="D2" s="311"/>
      <c r="E2" s="311"/>
      <c r="F2" s="311"/>
      <c r="G2" s="311"/>
      <c r="H2" s="311"/>
      <c r="I2" s="315"/>
      <c r="J2" s="13"/>
      <c r="K2" s="13"/>
      <c r="M2" s="14" t="s">
        <v>47</v>
      </c>
    </row>
    <row r="3" spans="2:14" ht="25.5" customHeight="1" x14ac:dyDescent="0.2">
      <c r="B3" s="314"/>
      <c r="C3" s="312" t="s">
        <v>25</v>
      </c>
      <c r="D3" s="312"/>
      <c r="E3" s="312"/>
      <c r="F3" s="312"/>
      <c r="G3" s="312"/>
      <c r="H3" s="312"/>
      <c r="I3" s="316"/>
      <c r="J3" s="13"/>
      <c r="K3" s="13"/>
      <c r="M3" s="14" t="s">
        <v>48</v>
      </c>
    </row>
    <row r="4" spans="2:14" ht="25.5" customHeight="1" x14ac:dyDescent="0.2">
      <c r="B4" s="314"/>
      <c r="C4" s="312" t="s">
        <v>49</v>
      </c>
      <c r="D4" s="312"/>
      <c r="E4" s="312"/>
      <c r="F4" s="312"/>
      <c r="G4" s="312"/>
      <c r="H4" s="312"/>
      <c r="I4" s="316"/>
      <c r="J4" s="13"/>
      <c r="K4" s="13"/>
      <c r="M4" s="14" t="s">
        <v>50</v>
      </c>
    </row>
    <row r="5" spans="2:14" ht="25.5" customHeight="1" x14ac:dyDescent="0.2">
      <c r="B5" s="314"/>
      <c r="C5" s="312" t="s">
        <v>51</v>
      </c>
      <c r="D5" s="312"/>
      <c r="E5" s="312"/>
      <c r="F5" s="312"/>
      <c r="G5" s="317" t="s">
        <v>52</v>
      </c>
      <c r="H5" s="317"/>
      <c r="I5" s="316"/>
      <c r="J5" s="13"/>
      <c r="K5" s="13"/>
      <c r="M5" s="14" t="s">
        <v>53</v>
      </c>
    </row>
    <row r="6" spans="2:14" ht="23.25" customHeight="1" x14ac:dyDescent="0.2">
      <c r="B6" s="318" t="s">
        <v>54</v>
      </c>
      <c r="C6" s="319"/>
      <c r="D6" s="319"/>
      <c r="E6" s="319"/>
      <c r="F6" s="319"/>
      <c r="G6" s="319"/>
      <c r="H6" s="319"/>
      <c r="I6" s="320"/>
      <c r="J6" s="15"/>
      <c r="K6" s="15"/>
    </row>
    <row r="7" spans="2:14" ht="24" customHeight="1" x14ac:dyDescent="0.2">
      <c r="B7" s="321" t="s">
        <v>55</v>
      </c>
      <c r="C7" s="322"/>
      <c r="D7" s="322"/>
      <c r="E7" s="322"/>
      <c r="F7" s="322"/>
      <c r="G7" s="322"/>
      <c r="H7" s="322"/>
      <c r="I7" s="323"/>
      <c r="J7" s="16"/>
      <c r="K7" s="16"/>
    </row>
    <row r="8" spans="2:14" ht="24" customHeight="1" x14ac:dyDescent="0.2">
      <c r="B8" s="324" t="s">
        <v>56</v>
      </c>
      <c r="C8" s="325"/>
      <c r="D8" s="325"/>
      <c r="E8" s="325"/>
      <c r="F8" s="325"/>
      <c r="G8" s="325"/>
      <c r="H8" s="325"/>
      <c r="I8" s="326"/>
      <c r="J8" s="58"/>
      <c r="K8" s="58"/>
      <c r="N8" s="6" t="s">
        <v>57</v>
      </c>
    </row>
    <row r="9" spans="2:14" ht="30.75" customHeight="1" x14ac:dyDescent="0.2">
      <c r="B9" s="98" t="s">
        <v>58</v>
      </c>
      <c r="C9" s="59">
        <v>14</v>
      </c>
      <c r="D9" s="332" t="s">
        <v>59</v>
      </c>
      <c r="E9" s="332"/>
      <c r="F9" s="333" t="s">
        <v>207</v>
      </c>
      <c r="G9" s="334"/>
      <c r="H9" s="334"/>
      <c r="I9" s="335"/>
      <c r="J9" s="17"/>
      <c r="K9" s="17"/>
      <c r="M9" s="14" t="s">
        <v>60</v>
      </c>
      <c r="N9" s="6" t="s">
        <v>61</v>
      </c>
    </row>
    <row r="10" spans="2:14" ht="30.75" customHeight="1" x14ac:dyDescent="0.2">
      <c r="B10" s="20" t="s">
        <v>62</v>
      </c>
      <c r="C10" s="60" t="s">
        <v>81</v>
      </c>
      <c r="D10" s="336" t="s">
        <v>63</v>
      </c>
      <c r="E10" s="337"/>
      <c r="F10" s="327" t="s">
        <v>155</v>
      </c>
      <c r="G10" s="328"/>
      <c r="H10" s="18" t="s">
        <v>64</v>
      </c>
      <c r="I10" s="76" t="s">
        <v>81</v>
      </c>
      <c r="J10" s="19"/>
      <c r="K10" s="19"/>
      <c r="M10" s="14" t="s">
        <v>65</v>
      </c>
      <c r="N10" s="6" t="s">
        <v>66</v>
      </c>
    </row>
    <row r="11" spans="2:14" ht="30.75" customHeight="1" x14ac:dyDescent="0.2">
      <c r="B11" s="20" t="s">
        <v>67</v>
      </c>
      <c r="C11" s="329" t="s">
        <v>156</v>
      </c>
      <c r="D11" s="329"/>
      <c r="E11" s="329"/>
      <c r="F11" s="329"/>
      <c r="G11" s="18" t="s">
        <v>68</v>
      </c>
      <c r="H11" s="330">
        <v>1032</v>
      </c>
      <c r="I11" s="331"/>
      <c r="J11" s="21"/>
      <c r="K11" s="21"/>
      <c r="M11" s="14" t="s">
        <v>69</v>
      </c>
      <c r="N11" s="6" t="s">
        <v>70</v>
      </c>
    </row>
    <row r="12" spans="2:14" ht="30.75" customHeight="1" x14ac:dyDescent="0.2">
      <c r="B12" s="20" t="s">
        <v>71</v>
      </c>
      <c r="C12" s="338" t="s">
        <v>65</v>
      </c>
      <c r="D12" s="338"/>
      <c r="E12" s="338"/>
      <c r="F12" s="338"/>
      <c r="G12" s="18" t="s">
        <v>72</v>
      </c>
      <c r="H12" s="545" t="s">
        <v>165</v>
      </c>
      <c r="I12" s="546"/>
      <c r="J12" s="22"/>
      <c r="K12" s="22"/>
      <c r="M12" s="23" t="s">
        <v>73</v>
      </c>
    </row>
    <row r="13" spans="2:14" ht="30.75" customHeight="1" x14ac:dyDescent="0.2">
      <c r="B13" s="20" t="s">
        <v>74</v>
      </c>
      <c r="C13" s="341" t="s">
        <v>45</v>
      </c>
      <c r="D13" s="341"/>
      <c r="E13" s="341"/>
      <c r="F13" s="341"/>
      <c r="G13" s="341"/>
      <c r="H13" s="341"/>
      <c r="I13" s="342"/>
      <c r="J13" s="24"/>
      <c r="K13" s="24"/>
      <c r="M13" s="23"/>
    </row>
    <row r="14" spans="2:14" ht="30.75" customHeight="1" x14ac:dyDescent="0.2">
      <c r="B14" s="20" t="s">
        <v>75</v>
      </c>
      <c r="C14" s="327" t="s">
        <v>153</v>
      </c>
      <c r="D14" s="328"/>
      <c r="E14" s="328"/>
      <c r="F14" s="328"/>
      <c r="G14" s="328"/>
      <c r="H14" s="328"/>
      <c r="I14" s="343"/>
      <c r="J14" s="19"/>
      <c r="K14" s="19"/>
      <c r="M14" s="23"/>
      <c r="N14" s="6" t="s">
        <v>76</v>
      </c>
    </row>
    <row r="15" spans="2:14" ht="30.75" customHeight="1" x14ac:dyDescent="0.2">
      <c r="B15" s="20" t="s">
        <v>77</v>
      </c>
      <c r="C15" s="333" t="s">
        <v>166</v>
      </c>
      <c r="D15" s="334"/>
      <c r="E15" s="334"/>
      <c r="F15" s="527"/>
      <c r="G15" s="18" t="s">
        <v>78</v>
      </c>
      <c r="H15" s="345" t="s">
        <v>91</v>
      </c>
      <c r="I15" s="346"/>
      <c r="J15" s="19"/>
      <c r="K15" s="19"/>
      <c r="M15" s="23" t="s">
        <v>80</v>
      </c>
      <c r="N15" s="6" t="s">
        <v>81</v>
      </c>
    </row>
    <row r="16" spans="2:14" ht="30.75" customHeight="1" x14ac:dyDescent="0.2">
      <c r="B16" s="20" t="s">
        <v>82</v>
      </c>
      <c r="C16" s="347" t="s">
        <v>215</v>
      </c>
      <c r="D16" s="348"/>
      <c r="E16" s="348"/>
      <c r="F16" s="348"/>
      <c r="G16" s="18" t="s">
        <v>83</v>
      </c>
      <c r="H16" s="345" t="s">
        <v>70</v>
      </c>
      <c r="I16" s="346"/>
      <c r="J16" s="19"/>
      <c r="K16" s="19"/>
      <c r="M16" s="23" t="s">
        <v>84</v>
      </c>
    </row>
    <row r="17" spans="2:14" ht="36" customHeight="1" x14ac:dyDescent="0.2">
      <c r="B17" s="20" t="s">
        <v>85</v>
      </c>
      <c r="C17" s="538" t="s">
        <v>167</v>
      </c>
      <c r="D17" s="539"/>
      <c r="E17" s="539"/>
      <c r="F17" s="539"/>
      <c r="G17" s="539"/>
      <c r="H17" s="539"/>
      <c r="I17" s="540"/>
      <c r="J17" s="24"/>
      <c r="K17" s="24"/>
      <c r="M17" s="23" t="s">
        <v>86</v>
      </c>
      <c r="N17" s="6" t="s">
        <v>39</v>
      </c>
    </row>
    <row r="18" spans="2:14" ht="30.75" customHeight="1" x14ac:dyDescent="0.2">
      <c r="B18" s="20" t="s">
        <v>87</v>
      </c>
      <c r="C18" s="333" t="s">
        <v>168</v>
      </c>
      <c r="D18" s="334"/>
      <c r="E18" s="334"/>
      <c r="F18" s="334"/>
      <c r="G18" s="334"/>
      <c r="H18" s="334"/>
      <c r="I18" s="335"/>
      <c r="J18" s="25"/>
      <c r="K18" s="25"/>
      <c r="M18" s="23" t="s">
        <v>88</v>
      </c>
      <c r="N18" s="6" t="s">
        <v>40</v>
      </c>
    </row>
    <row r="19" spans="2:14" ht="30.75" customHeight="1" x14ac:dyDescent="0.2">
      <c r="B19" s="20" t="s">
        <v>89</v>
      </c>
      <c r="C19" s="535" t="s">
        <v>200</v>
      </c>
      <c r="D19" s="536"/>
      <c r="E19" s="536"/>
      <c r="F19" s="536"/>
      <c r="G19" s="536"/>
      <c r="H19" s="536"/>
      <c r="I19" s="537"/>
      <c r="J19" s="26"/>
      <c r="K19" s="26"/>
      <c r="M19" s="23"/>
      <c r="N19" s="6" t="s">
        <v>41</v>
      </c>
    </row>
    <row r="20" spans="2:14" ht="30.75" customHeight="1" x14ac:dyDescent="0.2">
      <c r="B20" s="20" t="s">
        <v>90</v>
      </c>
      <c r="C20" s="541" t="s">
        <v>152</v>
      </c>
      <c r="D20" s="542"/>
      <c r="E20" s="542"/>
      <c r="F20" s="542"/>
      <c r="G20" s="542"/>
      <c r="H20" s="542"/>
      <c r="I20" s="543"/>
      <c r="J20" s="27"/>
      <c r="K20" s="27"/>
      <c r="M20" s="23" t="s">
        <v>91</v>
      </c>
      <c r="N20" s="6" t="s">
        <v>42</v>
      </c>
    </row>
    <row r="21" spans="2:14" ht="27.75" customHeight="1" x14ac:dyDescent="0.2">
      <c r="B21" s="352" t="s">
        <v>92</v>
      </c>
      <c r="C21" s="354" t="s">
        <v>93</v>
      </c>
      <c r="D21" s="354"/>
      <c r="E21" s="354"/>
      <c r="F21" s="355" t="s">
        <v>94</v>
      </c>
      <c r="G21" s="355"/>
      <c r="H21" s="355"/>
      <c r="I21" s="356"/>
      <c r="J21" s="28"/>
      <c r="K21" s="28"/>
      <c r="M21" s="23" t="s">
        <v>79</v>
      </c>
      <c r="N21" s="6" t="s">
        <v>43</v>
      </c>
    </row>
    <row r="22" spans="2:14" ht="27" customHeight="1" x14ac:dyDescent="0.2">
      <c r="B22" s="353"/>
      <c r="C22" s="535" t="s">
        <v>169</v>
      </c>
      <c r="D22" s="536"/>
      <c r="E22" s="544"/>
      <c r="F22" s="535" t="s">
        <v>171</v>
      </c>
      <c r="G22" s="536"/>
      <c r="H22" s="536"/>
      <c r="I22" s="537"/>
      <c r="J22" s="26"/>
      <c r="K22" s="26"/>
      <c r="M22" s="23" t="s">
        <v>95</v>
      </c>
      <c r="N22" s="6" t="s">
        <v>44</v>
      </c>
    </row>
    <row r="23" spans="2:14" ht="39.75" customHeight="1" x14ac:dyDescent="0.2">
      <c r="B23" s="20" t="s">
        <v>96</v>
      </c>
      <c r="C23" s="327" t="s">
        <v>152</v>
      </c>
      <c r="D23" s="328"/>
      <c r="E23" s="531"/>
      <c r="F23" s="327" t="s">
        <v>152</v>
      </c>
      <c r="G23" s="328"/>
      <c r="H23" s="328"/>
      <c r="I23" s="343"/>
      <c r="J23" s="19"/>
      <c r="K23" s="19"/>
      <c r="M23" s="23"/>
      <c r="N23" s="6" t="s">
        <v>45</v>
      </c>
    </row>
    <row r="24" spans="2:14" ht="44.25" customHeight="1" x14ac:dyDescent="0.2">
      <c r="B24" s="20" t="s">
        <v>97</v>
      </c>
      <c r="C24" s="532" t="s">
        <v>170</v>
      </c>
      <c r="D24" s="533"/>
      <c r="E24" s="534"/>
      <c r="F24" s="535" t="s">
        <v>172</v>
      </c>
      <c r="G24" s="536"/>
      <c r="H24" s="536"/>
      <c r="I24" s="537"/>
      <c r="J24" s="25"/>
      <c r="K24" s="25"/>
      <c r="M24" s="29"/>
      <c r="N24" s="6" t="s">
        <v>46</v>
      </c>
    </row>
    <row r="25" spans="2:14" ht="29.25" customHeight="1" x14ac:dyDescent="0.2">
      <c r="B25" s="20" t="s">
        <v>98</v>
      </c>
      <c r="C25" s="369" t="s">
        <v>215</v>
      </c>
      <c r="D25" s="370"/>
      <c r="E25" s="371"/>
      <c r="F25" s="18" t="s">
        <v>99</v>
      </c>
      <c r="G25" s="528">
        <v>74</v>
      </c>
      <c r="H25" s="529"/>
      <c r="I25" s="530"/>
      <c r="J25" s="30"/>
      <c r="K25" s="30"/>
      <c r="M25" s="29"/>
    </row>
    <row r="26" spans="2:14" ht="27" customHeight="1" x14ac:dyDescent="0.2">
      <c r="B26" s="20" t="s">
        <v>100</v>
      </c>
      <c r="C26" s="333" t="s">
        <v>216</v>
      </c>
      <c r="D26" s="334"/>
      <c r="E26" s="527"/>
      <c r="F26" s="18" t="s">
        <v>101</v>
      </c>
      <c r="G26" s="528">
        <v>0</v>
      </c>
      <c r="H26" s="529"/>
      <c r="I26" s="530"/>
      <c r="J26" s="31"/>
      <c r="K26" s="31"/>
      <c r="M26" s="29"/>
    </row>
    <row r="27" spans="2:14" ht="47.25" customHeight="1" x14ac:dyDescent="0.2">
      <c r="B27" s="97" t="s">
        <v>102</v>
      </c>
      <c r="C27" s="327" t="s">
        <v>86</v>
      </c>
      <c r="D27" s="328"/>
      <c r="E27" s="531"/>
      <c r="F27" s="32" t="s">
        <v>103</v>
      </c>
      <c r="G27" s="376" t="s">
        <v>182</v>
      </c>
      <c r="H27" s="377"/>
      <c r="I27" s="378"/>
      <c r="J27" s="28"/>
      <c r="K27" s="28"/>
      <c r="M27" s="29"/>
    </row>
    <row r="28" spans="2:14" ht="30" customHeight="1" x14ac:dyDescent="0.2">
      <c r="B28" s="382" t="s">
        <v>104</v>
      </c>
      <c r="C28" s="383"/>
      <c r="D28" s="383"/>
      <c r="E28" s="383"/>
      <c r="F28" s="383"/>
      <c r="G28" s="383"/>
      <c r="H28" s="383"/>
      <c r="I28" s="384"/>
      <c r="J28" s="58"/>
      <c r="K28" s="58"/>
      <c r="M28" s="29"/>
    </row>
    <row r="29" spans="2:14" ht="56.25" customHeight="1" x14ac:dyDescent="0.2">
      <c r="B29" s="33" t="s">
        <v>105</v>
      </c>
      <c r="C29" s="34" t="s">
        <v>106</v>
      </c>
      <c r="D29" s="34" t="s">
        <v>107</v>
      </c>
      <c r="E29" s="34" t="s">
        <v>108</v>
      </c>
      <c r="F29" s="34" t="s">
        <v>109</v>
      </c>
      <c r="G29" s="35" t="s">
        <v>110</v>
      </c>
      <c r="H29" s="35" t="s">
        <v>111</v>
      </c>
      <c r="I29" s="36" t="s">
        <v>112</v>
      </c>
      <c r="J29" s="70" t="s">
        <v>162</v>
      </c>
      <c r="K29" s="26"/>
      <c r="M29" s="29"/>
    </row>
    <row r="30" spans="2:14" ht="19.5" customHeight="1" x14ac:dyDescent="0.2">
      <c r="B30" s="37" t="s">
        <v>113</v>
      </c>
      <c r="C30" s="141">
        <v>0</v>
      </c>
      <c r="D30" s="142">
        <f>+C30</f>
        <v>0</v>
      </c>
      <c r="E30" s="143">
        <v>0</v>
      </c>
      <c r="F30" s="144">
        <f>+E30</f>
        <v>0</v>
      </c>
      <c r="G30" s="145" t="e">
        <f>+C30/E30</f>
        <v>#DIV/0!</v>
      </c>
      <c r="H30" s="146" t="e">
        <f>+D30/F30</f>
        <v>#DIV/0!</v>
      </c>
      <c r="I30" s="147" t="e">
        <f>+D30/$G$26</f>
        <v>#DIV/0!</v>
      </c>
      <c r="J30" s="69">
        <v>0.99</v>
      </c>
      <c r="K30" s="38"/>
      <c r="M30" s="29"/>
    </row>
    <row r="31" spans="2:14" ht="19.5" customHeight="1" x14ac:dyDescent="0.2">
      <c r="B31" s="37" t="s">
        <v>114</v>
      </c>
      <c r="C31" s="141">
        <v>0</v>
      </c>
      <c r="D31" s="142">
        <f>+D30+C31</f>
        <v>0</v>
      </c>
      <c r="E31" s="143">
        <v>0</v>
      </c>
      <c r="F31" s="144">
        <f>+F30+E31</f>
        <v>0</v>
      </c>
      <c r="G31" s="145" t="e">
        <f t="shared" ref="G31:G41" si="0">+C31/E31</f>
        <v>#DIV/0!</v>
      </c>
      <c r="H31" s="146" t="e">
        <f t="shared" ref="H31:H41" si="1">+D31/F31</f>
        <v>#DIV/0!</v>
      </c>
      <c r="I31" s="147" t="e">
        <f t="shared" ref="I31:I40" si="2">+D31/$G$26</f>
        <v>#DIV/0!</v>
      </c>
      <c r="J31" s="69">
        <v>0.99</v>
      </c>
      <c r="K31" s="38"/>
      <c r="M31" s="29"/>
    </row>
    <row r="32" spans="2:14" ht="19.5" customHeight="1" x14ac:dyDescent="0.2">
      <c r="B32" s="37" t="s">
        <v>115</v>
      </c>
      <c r="C32" s="141">
        <v>0</v>
      </c>
      <c r="D32" s="142">
        <f t="shared" ref="D32:D41" si="3">+D31+C32</f>
        <v>0</v>
      </c>
      <c r="E32" s="143">
        <v>0</v>
      </c>
      <c r="F32" s="144">
        <f t="shared" ref="F32:F41" si="4">+F31+E32</f>
        <v>0</v>
      </c>
      <c r="G32" s="145" t="e">
        <f t="shared" si="0"/>
        <v>#DIV/0!</v>
      </c>
      <c r="H32" s="146" t="e">
        <f t="shared" si="1"/>
        <v>#DIV/0!</v>
      </c>
      <c r="I32" s="147" t="e">
        <f t="shared" si="2"/>
        <v>#DIV/0!</v>
      </c>
      <c r="J32" s="69">
        <v>0.99</v>
      </c>
      <c r="K32" s="38"/>
      <c r="M32" s="29"/>
    </row>
    <row r="33" spans="2:11" ht="19.5" customHeight="1" x14ac:dyDescent="0.2">
      <c r="B33" s="37" t="s">
        <v>116</v>
      </c>
      <c r="C33" s="141">
        <v>0</v>
      </c>
      <c r="D33" s="142">
        <f t="shared" si="3"/>
        <v>0</v>
      </c>
      <c r="E33" s="143">
        <v>0</v>
      </c>
      <c r="F33" s="144">
        <f t="shared" si="4"/>
        <v>0</v>
      </c>
      <c r="G33" s="145" t="e">
        <f t="shared" si="0"/>
        <v>#DIV/0!</v>
      </c>
      <c r="H33" s="146" t="e">
        <f t="shared" si="1"/>
        <v>#DIV/0!</v>
      </c>
      <c r="I33" s="147" t="e">
        <f t="shared" si="2"/>
        <v>#DIV/0!</v>
      </c>
      <c r="J33" s="69">
        <v>0.99</v>
      </c>
      <c r="K33" s="38"/>
    </row>
    <row r="34" spans="2:11" ht="19.5" customHeight="1" x14ac:dyDescent="0.2">
      <c r="B34" s="37" t="s">
        <v>117</v>
      </c>
      <c r="C34" s="141">
        <v>0</v>
      </c>
      <c r="D34" s="142">
        <f t="shared" si="3"/>
        <v>0</v>
      </c>
      <c r="E34" s="143">
        <v>0</v>
      </c>
      <c r="F34" s="144">
        <f t="shared" si="4"/>
        <v>0</v>
      </c>
      <c r="G34" s="145" t="e">
        <f t="shared" si="0"/>
        <v>#DIV/0!</v>
      </c>
      <c r="H34" s="146" t="e">
        <f t="shared" si="1"/>
        <v>#DIV/0!</v>
      </c>
      <c r="I34" s="147" t="e">
        <f t="shared" si="2"/>
        <v>#DIV/0!</v>
      </c>
      <c r="J34" s="69">
        <v>0.99</v>
      </c>
      <c r="K34" s="38"/>
    </row>
    <row r="35" spans="2:11" ht="19.5" customHeight="1" x14ac:dyDescent="0.2">
      <c r="B35" s="37" t="s">
        <v>118</v>
      </c>
      <c r="C35" s="141">
        <v>0</v>
      </c>
      <c r="D35" s="142">
        <f t="shared" si="3"/>
        <v>0</v>
      </c>
      <c r="E35" s="143">
        <v>0</v>
      </c>
      <c r="F35" s="144">
        <f t="shared" si="4"/>
        <v>0</v>
      </c>
      <c r="G35" s="145" t="e">
        <f t="shared" si="0"/>
        <v>#DIV/0!</v>
      </c>
      <c r="H35" s="146" t="e">
        <f t="shared" si="1"/>
        <v>#DIV/0!</v>
      </c>
      <c r="I35" s="147" t="e">
        <f t="shared" si="2"/>
        <v>#DIV/0!</v>
      </c>
      <c r="J35" s="69">
        <v>0.99</v>
      </c>
      <c r="K35" s="38"/>
    </row>
    <row r="36" spans="2:11" ht="19.5" customHeight="1" x14ac:dyDescent="0.2">
      <c r="B36" s="37" t="s">
        <v>119</v>
      </c>
      <c r="C36" s="141">
        <v>0</v>
      </c>
      <c r="D36" s="142">
        <f t="shared" si="3"/>
        <v>0</v>
      </c>
      <c r="E36" s="143">
        <v>0</v>
      </c>
      <c r="F36" s="144">
        <f t="shared" si="4"/>
        <v>0</v>
      </c>
      <c r="G36" s="145" t="e">
        <f t="shared" si="0"/>
        <v>#DIV/0!</v>
      </c>
      <c r="H36" s="146" t="e">
        <f t="shared" si="1"/>
        <v>#DIV/0!</v>
      </c>
      <c r="I36" s="147" t="e">
        <f t="shared" si="2"/>
        <v>#DIV/0!</v>
      </c>
      <c r="J36" s="69">
        <v>0.99</v>
      </c>
      <c r="K36" s="38"/>
    </row>
    <row r="37" spans="2:11" ht="19.5" customHeight="1" x14ac:dyDescent="0.2">
      <c r="B37" s="37" t="s">
        <v>120</v>
      </c>
      <c r="C37" s="141">
        <v>0</v>
      </c>
      <c r="D37" s="142">
        <f t="shared" si="3"/>
        <v>0</v>
      </c>
      <c r="E37" s="143">
        <v>0</v>
      </c>
      <c r="F37" s="144">
        <f t="shared" si="4"/>
        <v>0</v>
      </c>
      <c r="G37" s="145" t="e">
        <f t="shared" si="0"/>
        <v>#DIV/0!</v>
      </c>
      <c r="H37" s="146" t="e">
        <f t="shared" si="1"/>
        <v>#DIV/0!</v>
      </c>
      <c r="I37" s="147" t="e">
        <f t="shared" si="2"/>
        <v>#DIV/0!</v>
      </c>
      <c r="J37" s="69">
        <v>0.99</v>
      </c>
      <c r="K37" s="38"/>
    </row>
    <row r="38" spans="2:11" ht="19.5" customHeight="1" x14ac:dyDescent="0.2">
      <c r="B38" s="37" t="s">
        <v>121</v>
      </c>
      <c r="C38" s="141">
        <v>0</v>
      </c>
      <c r="D38" s="142">
        <f t="shared" si="3"/>
        <v>0</v>
      </c>
      <c r="E38" s="143">
        <v>0</v>
      </c>
      <c r="F38" s="144">
        <f t="shared" si="4"/>
        <v>0</v>
      </c>
      <c r="G38" s="145" t="e">
        <f t="shared" si="0"/>
        <v>#DIV/0!</v>
      </c>
      <c r="H38" s="146" t="e">
        <f t="shared" si="1"/>
        <v>#DIV/0!</v>
      </c>
      <c r="I38" s="147" t="e">
        <f t="shared" si="2"/>
        <v>#DIV/0!</v>
      </c>
      <c r="J38" s="69">
        <v>0.99</v>
      </c>
      <c r="K38" s="38"/>
    </row>
    <row r="39" spans="2:11" ht="19.5" customHeight="1" x14ac:dyDescent="0.2">
      <c r="B39" s="37" t="s">
        <v>122</v>
      </c>
      <c r="C39" s="141">
        <v>0</v>
      </c>
      <c r="D39" s="142">
        <f t="shared" si="3"/>
        <v>0</v>
      </c>
      <c r="E39" s="143">
        <v>0</v>
      </c>
      <c r="F39" s="144">
        <f t="shared" si="4"/>
        <v>0</v>
      </c>
      <c r="G39" s="145" t="e">
        <f t="shared" si="0"/>
        <v>#DIV/0!</v>
      </c>
      <c r="H39" s="146" t="e">
        <f t="shared" si="1"/>
        <v>#DIV/0!</v>
      </c>
      <c r="I39" s="147" t="e">
        <f t="shared" si="2"/>
        <v>#DIV/0!</v>
      </c>
      <c r="J39" s="69">
        <v>0.99</v>
      </c>
      <c r="K39" s="38"/>
    </row>
    <row r="40" spans="2:11" ht="19.5" customHeight="1" x14ac:dyDescent="0.2">
      <c r="B40" s="37" t="s">
        <v>123</v>
      </c>
      <c r="C40" s="141">
        <v>0</v>
      </c>
      <c r="D40" s="142">
        <f t="shared" si="3"/>
        <v>0</v>
      </c>
      <c r="E40" s="143">
        <v>0</v>
      </c>
      <c r="F40" s="144">
        <f t="shared" si="4"/>
        <v>0</v>
      </c>
      <c r="G40" s="145" t="e">
        <f t="shared" si="0"/>
        <v>#DIV/0!</v>
      </c>
      <c r="H40" s="146" t="e">
        <f t="shared" si="1"/>
        <v>#DIV/0!</v>
      </c>
      <c r="I40" s="147" t="e">
        <f t="shared" si="2"/>
        <v>#DIV/0!</v>
      </c>
      <c r="J40" s="69">
        <v>0.99</v>
      </c>
      <c r="K40" s="38"/>
    </row>
    <row r="41" spans="2:11" ht="19.5" customHeight="1" x14ac:dyDescent="0.2">
      <c r="B41" s="37" t="s">
        <v>124</v>
      </c>
      <c r="C41" s="141">
        <v>0</v>
      </c>
      <c r="D41" s="142">
        <f t="shared" si="3"/>
        <v>0</v>
      </c>
      <c r="E41" s="143">
        <v>0</v>
      </c>
      <c r="F41" s="144">
        <f t="shared" si="4"/>
        <v>0</v>
      </c>
      <c r="G41" s="145" t="e">
        <f t="shared" si="0"/>
        <v>#DIV/0!</v>
      </c>
      <c r="H41" s="146" t="e">
        <f t="shared" si="1"/>
        <v>#DIV/0!</v>
      </c>
      <c r="I41" s="147" t="e">
        <f>+D41/$G$26</f>
        <v>#DIV/0!</v>
      </c>
      <c r="J41" s="69">
        <v>0.99</v>
      </c>
      <c r="K41" s="38"/>
    </row>
    <row r="42" spans="2:11" ht="54.75" customHeight="1" x14ac:dyDescent="0.2">
      <c r="B42" s="77" t="s">
        <v>125</v>
      </c>
      <c r="C42" s="387"/>
      <c r="D42" s="387"/>
      <c r="E42" s="387"/>
      <c r="F42" s="387"/>
      <c r="G42" s="387"/>
      <c r="H42" s="387"/>
      <c r="I42" s="388"/>
      <c r="J42" s="39"/>
      <c r="K42" s="39"/>
    </row>
    <row r="43" spans="2:11" ht="29.25" customHeight="1" x14ac:dyDescent="0.2">
      <c r="B43" s="382" t="s">
        <v>126</v>
      </c>
      <c r="C43" s="383"/>
      <c r="D43" s="383"/>
      <c r="E43" s="383"/>
      <c r="F43" s="383"/>
      <c r="G43" s="383"/>
      <c r="H43" s="383"/>
      <c r="I43" s="384"/>
      <c r="J43" s="58"/>
      <c r="K43" s="58"/>
    </row>
    <row r="44" spans="2:11" ht="32.25" customHeight="1" x14ac:dyDescent="0.2">
      <c r="B44" s="357"/>
      <c r="C44" s="358"/>
      <c r="D44" s="358"/>
      <c r="E44" s="358"/>
      <c r="F44" s="358"/>
      <c r="G44" s="358"/>
      <c r="H44" s="358"/>
      <c r="I44" s="359"/>
      <c r="J44" s="58"/>
      <c r="K44" s="58"/>
    </row>
    <row r="45" spans="2:11" ht="32.25" customHeight="1" x14ac:dyDescent="0.2">
      <c r="B45" s="360"/>
      <c r="C45" s="361"/>
      <c r="D45" s="361"/>
      <c r="E45" s="361"/>
      <c r="F45" s="361"/>
      <c r="G45" s="361"/>
      <c r="H45" s="361"/>
      <c r="I45" s="362"/>
      <c r="J45" s="39"/>
      <c r="K45" s="39"/>
    </row>
    <row r="46" spans="2:11" ht="32.25" customHeight="1" x14ac:dyDescent="0.2">
      <c r="B46" s="360"/>
      <c r="C46" s="361"/>
      <c r="D46" s="361"/>
      <c r="E46" s="361"/>
      <c r="F46" s="361"/>
      <c r="G46" s="361"/>
      <c r="H46" s="361"/>
      <c r="I46" s="362"/>
      <c r="J46" s="39"/>
      <c r="K46" s="39"/>
    </row>
    <row r="47" spans="2:11" ht="32.25" customHeight="1" x14ac:dyDescent="0.2">
      <c r="B47" s="360"/>
      <c r="C47" s="361"/>
      <c r="D47" s="361"/>
      <c r="E47" s="361"/>
      <c r="F47" s="361"/>
      <c r="G47" s="361"/>
      <c r="H47" s="361"/>
      <c r="I47" s="362"/>
      <c r="J47" s="39"/>
      <c r="K47" s="39"/>
    </row>
    <row r="48" spans="2:11" ht="32.25" customHeight="1" x14ac:dyDescent="0.2">
      <c r="B48" s="363"/>
      <c r="C48" s="364"/>
      <c r="D48" s="364"/>
      <c r="E48" s="364"/>
      <c r="F48" s="364"/>
      <c r="G48" s="364"/>
      <c r="H48" s="364"/>
      <c r="I48" s="365"/>
      <c r="J48" s="40"/>
      <c r="K48" s="40"/>
    </row>
    <row r="49" spans="2:11" ht="79.5" customHeight="1" x14ac:dyDescent="0.2">
      <c r="B49" s="20" t="s">
        <v>127</v>
      </c>
      <c r="C49" s="521"/>
      <c r="D49" s="522"/>
      <c r="E49" s="522"/>
      <c r="F49" s="522"/>
      <c r="G49" s="522"/>
      <c r="H49" s="522"/>
      <c r="I49" s="523"/>
      <c r="J49" s="41"/>
      <c r="K49" s="41"/>
    </row>
    <row r="50" spans="2:11" ht="26.25" customHeight="1" x14ac:dyDescent="0.2">
      <c r="B50" s="20" t="s">
        <v>128</v>
      </c>
      <c r="C50" s="524"/>
      <c r="D50" s="525"/>
      <c r="E50" s="525"/>
      <c r="F50" s="525"/>
      <c r="G50" s="525"/>
      <c r="H50" s="525"/>
      <c r="I50" s="526"/>
      <c r="J50" s="41"/>
      <c r="K50" s="41"/>
    </row>
    <row r="51" spans="2:11" ht="64.5" customHeight="1" x14ac:dyDescent="0.2">
      <c r="B51" s="127" t="s">
        <v>129</v>
      </c>
      <c r="C51" s="521"/>
      <c r="D51" s="522"/>
      <c r="E51" s="522"/>
      <c r="F51" s="522"/>
      <c r="G51" s="522"/>
      <c r="H51" s="522"/>
      <c r="I51" s="523"/>
      <c r="J51" s="41"/>
      <c r="K51" s="41"/>
    </row>
    <row r="52" spans="2:11" ht="29.25" customHeight="1" x14ac:dyDescent="0.2">
      <c r="B52" s="382" t="s">
        <v>130</v>
      </c>
      <c r="C52" s="383"/>
      <c r="D52" s="383"/>
      <c r="E52" s="383"/>
      <c r="F52" s="383"/>
      <c r="G52" s="383"/>
      <c r="H52" s="383"/>
      <c r="I52" s="384"/>
      <c r="J52" s="41"/>
      <c r="K52" s="41"/>
    </row>
    <row r="53" spans="2:11" ht="33" customHeight="1" x14ac:dyDescent="0.2">
      <c r="B53" s="392" t="s">
        <v>131</v>
      </c>
      <c r="C53" s="128" t="s">
        <v>132</v>
      </c>
      <c r="D53" s="393" t="s">
        <v>133</v>
      </c>
      <c r="E53" s="393"/>
      <c r="F53" s="393"/>
      <c r="G53" s="393" t="s">
        <v>134</v>
      </c>
      <c r="H53" s="393"/>
      <c r="I53" s="394"/>
      <c r="J53" s="42"/>
      <c r="K53" s="42"/>
    </row>
    <row r="54" spans="2:11" ht="31.5" customHeight="1" x14ac:dyDescent="0.2">
      <c r="B54" s="392"/>
      <c r="C54" s="107"/>
      <c r="D54" s="387"/>
      <c r="E54" s="387"/>
      <c r="F54" s="387"/>
      <c r="G54" s="395"/>
      <c r="H54" s="395"/>
      <c r="I54" s="396"/>
      <c r="J54" s="42"/>
      <c r="K54" s="42"/>
    </row>
    <row r="55" spans="2:11" ht="31.5" customHeight="1" x14ac:dyDescent="0.2">
      <c r="B55" s="127" t="s">
        <v>135</v>
      </c>
      <c r="C55" s="519" t="s">
        <v>173</v>
      </c>
      <c r="D55" s="520"/>
      <c r="E55" s="409" t="s">
        <v>136</v>
      </c>
      <c r="F55" s="409"/>
      <c r="G55" s="408" t="s">
        <v>158</v>
      </c>
      <c r="H55" s="408"/>
      <c r="I55" s="410"/>
      <c r="J55" s="44"/>
      <c r="K55" s="44"/>
    </row>
    <row r="56" spans="2:11" ht="31.5" customHeight="1" x14ac:dyDescent="0.2">
      <c r="B56" s="127" t="s">
        <v>137</v>
      </c>
      <c r="C56" s="387" t="str">
        <f>+'[3]HV 1'!C56:D56</f>
        <v>NICOLAS ADOLFO CORREAL HUERTAS</v>
      </c>
      <c r="D56" s="387"/>
      <c r="E56" s="411" t="s">
        <v>138</v>
      </c>
      <c r="F56" s="411"/>
      <c r="G56" s="408" t="str">
        <f>+'[7]HV 1'!G59:I59</f>
        <v>DIANA VIDAL</v>
      </c>
      <c r="H56" s="408"/>
      <c r="I56" s="410"/>
      <c r="J56" s="44"/>
      <c r="K56" s="44"/>
    </row>
    <row r="57" spans="2:11" ht="31.5" customHeight="1" x14ac:dyDescent="0.2">
      <c r="B57" s="127" t="s">
        <v>139</v>
      </c>
      <c r="C57" s="387"/>
      <c r="D57" s="387"/>
      <c r="E57" s="397" t="s">
        <v>140</v>
      </c>
      <c r="F57" s="398"/>
      <c r="G57" s="401"/>
      <c r="H57" s="402"/>
      <c r="I57" s="403"/>
      <c r="J57" s="45"/>
      <c r="K57" s="45"/>
    </row>
    <row r="58" spans="2:11" ht="31.5" customHeight="1" thickBot="1" x14ac:dyDescent="0.25">
      <c r="B58" s="78" t="s">
        <v>141</v>
      </c>
      <c r="C58" s="407"/>
      <c r="D58" s="407"/>
      <c r="E58" s="399"/>
      <c r="F58" s="400"/>
      <c r="G58" s="404"/>
      <c r="H58" s="405"/>
      <c r="I58" s="406"/>
      <c r="J58" s="45"/>
      <c r="K58" s="45"/>
    </row>
    <row r="59" spans="2:11" hidden="1" x14ac:dyDescent="0.2">
      <c r="B59" s="3"/>
      <c r="C59" s="3"/>
      <c r="D59" s="5"/>
      <c r="E59" s="5"/>
      <c r="F59" s="5"/>
      <c r="G59" s="5"/>
      <c r="H59" s="5"/>
      <c r="I59" s="61"/>
      <c r="J59" s="46"/>
      <c r="K59" s="46"/>
    </row>
    <row r="60" spans="2:11" hidden="1" x14ac:dyDescent="0.2">
      <c r="B60" s="62"/>
      <c r="C60" s="63"/>
      <c r="D60" s="63"/>
      <c r="E60" s="64"/>
      <c r="F60" s="64"/>
      <c r="G60" s="65"/>
      <c r="H60" s="66"/>
      <c r="I60" s="63"/>
      <c r="J60" s="47"/>
      <c r="K60" s="47"/>
    </row>
    <row r="61" spans="2:11" hidden="1" x14ac:dyDescent="0.2">
      <c r="B61" s="62"/>
      <c r="C61" s="63"/>
      <c r="D61" s="63"/>
      <c r="E61" s="64"/>
      <c r="F61" s="64"/>
      <c r="G61" s="65"/>
      <c r="H61" s="66"/>
      <c r="I61" s="63"/>
      <c r="J61" s="47"/>
      <c r="K61" s="47"/>
    </row>
    <row r="62" spans="2:11" hidden="1" x14ac:dyDescent="0.2">
      <c r="B62" s="62"/>
      <c r="C62" s="63"/>
      <c r="D62" s="63"/>
      <c r="E62" s="64"/>
      <c r="F62" s="64"/>
      <c r="G62" s="65"/>
      <c r="H62" s="66"/>
      <c r="I62" s="63"/>
      <c r="J62" s="47"/>
      <c r="K62" s="47"/>
    </row>
    <row r="63" spans="2:11" hidden="1" x14ac:dyDescent="0.2">
      <c r="B63" s="62"/>
      <c r="C63" s="63"/>
      <c r="D63" s="63"/>
      <c r="E63" s="64"/>
      <c r="F63" s="64"/>
      <c r="G63" s="65"/>
      <c r="H63" s="66"/>
      <c r="I63" s="63"/>
      <c r="J63" s="47"/>
      <c r="K63" s="47"/>
    </row>
    <row r="64" spans="2:11" hidden="1" x14ac:dyDescent="0.2">
      <c r="B64" s="62"/>
      <c r="C64" s="63"/>
      <c r="D64" s="63"/>
      <c r="E64" s="64"/>
      <c r="F64" s="64"/>
      <c r="G64" s="65"/>
      <c r="H64" s="66"/>
      <c r="I64" s="63"/>
      <c r="J64" s="47"/>
      <c r="K64" s="47"/>
    </row>
    <row r="65" spans="2:11" hidden="1" x14ac:dyDescent="0.2">
      <c r="B65" s="62"/>
      <c r="C65" s="63"/>
      <c r="D65" s="63"/>
      <c r="E65" s="64"/>
      <c r="F65" s="64"/>
      <c r="G65" s="65"/>
      <c r="H65" s="66"/>
      <c r="I65" s="63"/>
      <c r="J65" s="47"/>
      <c r="K65" s="47"/>
    </row>
    <row r="66" spans="2:11" hidden="1" x14ac:dyDescent="0.2">
      <c r="B66" s="62"/>
      <c r="C66" s="63"/>
      <c r="D66" s="63"/>
      <c r="E66" s="64"/>
      <c r="F66" s="64"/>
      <c r="G66" s="65"/>
      <c r="H66" s="66"/>
      <c r="I66" s="63"/>
      <c r="J66" s="47"/>
      <c r="K66" s="47"/>
    </row>
    <row r="67" spans="2:11" hidden="1" x14ac:dyDescent="0.2">
      <c r="B67" s="62"/>
      <c r="C67" s="63"/>
      <c r="D67" s="63"/>
      <c r="E67" s="64"/>
      <c r="F67" s="64"/>
      <c r="G67" s="65"/>
      <c r="H67" s="66"/>
      <c r="I67" s="63"/>
      <c r="J67" s="47"/>
      <c r="K67" s="47"/>
    </row>
    <row r="68" spans="2:11" x14ac:dyDescent="0.2">
      <c r="B68" s="67"/>
      <c r="C68" s="12"/>
      <c r="D68" s="12"/>
      <c r="E68" s="12"/>
      <c r="F68" s="12"/>
      <c r="G68" s="68"/>
      <c r="H68" s="12"/>
      <c r="I68" s="12"/>
    </row>
  </sheetData>
  <mergeCells count="66">
    <mergeCell ref="B2:B5"/>
    <mergeCell ref="C2:H2"/>
    <mergeCell ref="I2:I5"/>
    <mergeCell ref="C3:H3"/>
    <mergeCell ref="C4:H4"/>
    <mergeCell ref="C5:F5"/>
    <mergeCell ref="G5:H5"/>
    <mergeCell ref="B6:I6"/>
    <mergeCell ref="B7:I7"/>
    <mergeCell ref="B8:I8"/>
    <mergeCell ref="D9:E9"/>
    <mergeCell ref="F9:I9"/>
    <mergeCell ref="D10:E10"/>
    <mergeCell ref="F10:G10"/>
    <mergeCell ref="C11:F11"/>
    <mergeCell ref="H11:I11"/>
    <mergeCell ref="C12:F12"/>
    <mergeCell ref="H12:I12"/>
    <mergeCell ref="C13:I13"/>
    <mergeCell ref="C14:I14"/>
    <mergeCell ref="C15:F15"/>
    <mergeCell ref="H15:I15"/>
    <mergeCell ref="C16:F16"/>
    <mergeCell ref="H16:I16"/>
    <mergeCell ref="C17:I17"/>
    <mergeCell ref="C18:I18"/>
    <mergeCell ref="C19:I19"/>
    <mergeCell ref="C20:I20"/>
    <mergeCell ref="B21:B22"/>
    <mergeCell ref="C21:E21"/>
    <mergeCell ref="F21:I21"/>
    <mergeCell ref="C22:E22"/>
    <mergeCell ref="F22:I22"/>
    <mergeCell ref="C23:E23"/>
    <mergeCell ref="F23:I23"/>
    <mergeCell ref="C24:E24"/>
    <mergeCell ref="F24:I24"/>
    <mergeCell ref="C25:E25"/>
    <mergeCell ref="G25:I25"/>
    <mergeCell ref="C26:E26"/>
    <mergeCell ref="G26:I26"/>
    <mergeCell ref="C27:E27"/>
    <mergeCell ref="G27:I27"/>
    <mergeCell ref="B28:I28"/>
    <mergeCell ref="C42:I42"/>
    <mergeCell ref="B43:I43"/>
    <mergeCell ref="B44:I48"/>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900-000000000000}">
      <formula1>$M$15:$M$18</formula1>
    </dataValidation>
    <dataValidation type="list" allowBlank="1" showInputMessage="1" showErrorMessage="1" sqref="C12:F12" xr:uid="{00000000-0002-0000-0900-000001000000}">
      <formula1>$M$9:$M$12</formula1>
    </dataValidation>
    <dataValidation type="list" allowBlank="1" showInputMessage="1" showErrorMessage="1" sqref="K15" xr:uid="{00000000-0002-0000-0900-000002000000}">
      <formula1>O20:O22</formula1>
    </dataValidation>
    <dataValidation type="list" allowBlank="1" showInputMessage="1" showErrorMessage="1" sqref="H15:J15" xr:uid="{00000000-0002-0000-0900-000003000000}">
      <formula1>M20:M22</formula1>
    </dataValidation>
    <dataValidation type="list" allowBlank="1" showInputMessage="1" showErrorMessage="1" sqref="J13:K13" xr:uid="{00000000-0002-0000-0900-000004000000}">
      <formula1>$M$24:$M$31</formula1>
    </dataValidation>
    <dataValidation type="list" allowBlank="1" showInputMessage="1" showErrorMessage="1" sqref="C13:I13" xr:uid="{00000000-0002-0000-0900-000005000000}">
      <formula1>$N$17:$N$24</formula1>
    </dataValidation>
    <dataValidation type="list" allowBlank="1" showInputMessage="1" showErrorMessage="1" sqref="H16:I16" xr:uid="{00000000-0002-0000-0900-000006000000}">
      <formula1>$N$8:$N$11</formula1>
    </dataValidation>
    <dataValidation type="list" allowBlank="1" showInputMessage="1" showErrorMessage="1" sqref="C10 I10" xr:uid="{00000000-0002-0000-0900-000007000000}">
      <formula1>$N$14:$N$15</formula1>
    </dataValidation>
  </dataValidations>
  <pageMargins left="0.70866141732283472" right="0.70866141732283472" top="0.74803149606299213" bottom="0.74803149606299213" header="0.31496062992125984" footer="0.31496062992125984"/>
  <pageSetup scale="5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L30"/>
  <sheetViews>
    <sheetView topLeftCell="A7" workbookViewId="0">
      <selection activeCell="B14" sqref="B14:K19"/>
    </sheetView>
  </sheetViews>
  <sheetFormatPr baseColWidth="10" defaultRowHeight="15" x14ac:dyDescent="0.25"/>
  <cols>
    <col min="1" max="1" width="1.28515625" customWidth="1"/>
    <col min="2" max="2" width="20.140625" style="55" customWidth="1"/>
    <col min="3" max="3" width="34.5703125" customWidth="1"/>
    <col min="4" max="4" width="14.28515625" customWidth="1"/>
    <col min="5" max="5" width="5.85546875" customWidth="1"/>
    <col min="6" max="6" width="47" customWidth="1"/>
    <col min="7" max="8" width="16.140625" customWidth="1"/>
    <col min="9" max="9" width="16.28515625" customWidth="1"/>
    <col min="10" max="10" width="15.7109375" customWidth="1"/>
    <col min="11" max="11" width="20" customWidth="1"/>
    <col min="13" max="13" width="17.85546875" bestFit="1" customWidth="1"/>
    <col min="108" max="108" width="11.42578125" customWidth="1"/>
    <col min="198" max="198" width="1.42578125" customWidth="1"/>
  </cols>
  <sheetData>
    <row r="1" spans="2:11" ht="18" customHeight="1" thickBot="1" x14ac:dyDescent="0.3">
      <c r="B1" s="416"/>
      <c r="C1" s="419" t="s">
        <v>24</v>
      </c>
      <c r="D1" s="420"/>
      <c r="E1" s="420"/>
      <c r="F1" s="420"/>
      <c r="G1" s="420"/>
      <c r="H1" s="421"/>
      <c r="I1" s="422"/>
      <c r="J1" s="423"/>
    </row>
    <row r="2" spans="2:11" ht="18" customHeight="1" thickBot="1" x14ac:dyDescent="0.3">
      <c r="B2" s="417"/>
      <c r="C2" s="428" t="s">
        <v>25</v>
      </c>
      <c r="D2" s="429"/>
      <c r="E2" s="429"/>
      <c r="F2" s="429"/>
      <c r="G2" s="429"/>
      <c r="H2" s="430"/>
      <c r="I2" s="424"/>
      <c r="J2" s="425"/>
    </row>
    <row r="3" spans="2:11" ht="18" customHeight="1" thickBot="1" x14ac:dyDescent="0.3">
      <c r="B3" s="417"/>
      <c r="C3" s="428" t="s">
        <v>183</v>
      </c>
      <c r="D3" s="429"/>
      <c r="E3" s="429"/>
      <c r="F3" s="429"/>
      <c r="G3" s="429"/>
      <c r="H3" s="430"/>
      <c r="I3" s="424"/>
      <c r="J3" s="425"/>
    </row>
    <row r="4" spans="2:11" ht="18" customHeight="1" thickBot="1" x14ac:dyDescent="0.3">
      <c r="B4" s="418"/>
      <c r="C4" s="428" t="s">
        <v>143</v>
      </c>
      <c r="D4" s="429"/>
      <c r="E4" s="429"/>
      <c r="F4" s="430"/>
      <c r="G4" s="431" t="s">
        <v>190</v>
      </c>
      <c r="H4" s="432"/>
      <c r="I4" s="426"/>
      <c r="J4" s="427"/>
    </row>
    <row r="5" spans="2:11" ht="18" customHeight="1" thickBot="1" x14ac:dyDescent="0.3">
      <c r="B5" s="51"/>
      <c r="C5" s="52"/>
      <c r="D5" s="52"/>
      <c r="E5" s="52"/>
      <c r="F5" s="52"/>
      <c r="G5" s="52"/>
      <c r="H5" s="52"/>
      <c r="I5" s="52"/>
      <c r="J5" s="53"/>
    </row>
    <row r="6" spans="2:11" ht="51.75" customHeight="1" thickBot="1" x14ac:dyDescent="0.3">
      <c r="B6" s="1" t="s">
        <v>199</v>
      </c>
      <c r="C6" s="435" t="str">
        <f>+'[5]Sección 1. Metas - Magnitud'!C7</f>
        <v>1032 - Gestión y control de tránsito y transporte</v>
      </c>
      <c r="D6" s="436"/>
      <c r="E6" s="437"/>
      <c r="F6" s="54"/>
      <c r="G6" s="52"/>
      <c r="H6" s="52"/>
      <c r="I6" s="52"/>
      <c r="J6" s="53"/>
    </row>
    <row r="7" spans="2:11" ht="32.25" customHeight="1" thickBot="1" x14ac:dyDescent="0.3">
      <c r="B7" s="2" t="s">
        <v>0</v>
      </c>
      <c r="C7" s="435" t="str">
        <f>+'[5]Sección 1. Metas - Magnitud'!C8:F8</f>
        <v>Dirección de Control y Vigilancia</v>
      </c>
      <c r="D7" s="436"/>
      <c r="E7" s="437"/>
      <c r="F7" s="54"/>
      <c r="G7" s="52"/>
      <c r="H7" s="52"/>
      <c r="I7" s="52"/>
      <c r="J7" s="53"/>
    </row>
    <row r="8" spans="2:11" ht="32.25" customHeight="1" thickBot="1" x14ac:dyDescent="0.3">
      <c r="B8" s="2" t="s">
        <v>144</v>
      </c>
      <c r="C8" s="435" t="str">
        <f>+'[5]Sección 1. Metas - Magnitud'!C9:F9</f>
        <v>Subsecretaría de Servicios de la Movilidad</v>
      </c>
      <c r="D8" s="436"/>
      <c r="E8" s="437"/>
      <c r="F8" s="4"/>
      <c r="G8" s="52"/>
      <c r="H8" s="52"/>
      <c r="I8" s="52"/>
      <c r="J8" s="53"/>
    </row>
    <row r="9" spans="2:11" ht="33.75" customHeight="1" thickBot="1" x14ac:dyDescent="0.3">
      <c r="B9" s="2" t="s">
        <v>28</v>
      </c>
      <c r="C9" s="435" t="s">
        <v>184</v>
      </c>
      <c r="D9" s="436"/>
      <c r="E9" s="437"/>
      <c r="F9" s="54"/>
      <c r="G9" s="52"/>
      <c r="H9" s="52"/>
      <c r="I9" s="52"/>
      <c r="J9" s="53"/>
    </row>
    <row r="10" spans="2:11" ht="33.75" customHeight="1" thickBot="1" x14ac:dyDescent="0.3">
      <c r="B10" s="100" t="s">
        <v>197</v>
      </c>
      <c r="C10" s="435" t="str">
        <f>+'[7]HV 14'!F9</f>
        <v>14. Realizar 241 visitas administrativas y de seguimiento a empresas prestadoras del servicio público de transporte.</v>
      </c>
      <c r="D10" s="436"/>
      <c r="E10" s="437"/>
      <c r="F10" s="54"/>
      <c r="G10" s="52"/>
      <c r="H10" s="52"/>
      <c r="I10" s="52"/>
      <c r="J10" s="53"/>
    </row>
    <row r="11" spans="2:11" ht="34.5" customHeight="1" x14ac:dyDescent="0.25"/>
    <row r="12" spans="2:11" ht="21.75" customHeight="1" x14ac:dyDescent="0.25">
      <c r="B12" s="445" t="s">
        <v>218</v>
      </c>
      <c r="C12" s="446"/>
      <c r="D12" s="446"/>
      <c r="E12" s="446"/>
      <c r="F12" s="446"/>
      <c r="G12" s="446"/>
      <c r="H12" s="447"/>
      <c r="I12" s="553" t="s">
        <v>145</v>
      </c>
      <c r="J12" s="554"/>
      <c r="K12" s="554"/>
    </row>
    <row r="13" spans="2:11" s="56" customFormat="1" ht="30" customHeight="1" x14ac:dyDescent="0.25">
      <c r="B13" s="130" t="s">
        <v>146</v>
      </c>
      <c r="C13" s="130" t="s">
        <v>147</v>
      </c>
      <c r="D13" s="130" t="s">
        <v>196</v>
      </c>
      <c r="E13" s="130" t="s">
        <v>148</v>
      </c>
      <c r="F13" s="130" t="s">
        <v>149</v>
      </c>
      <c r="G13" s="130" t="s">
        <v>191</v>
      </c>
      <c r="H13" s="130" t="s">
        <v>192</v>
      </c>
      <c r="I13" s="129" t="s">
        <v>193</v>
      </c>
      <c r="J13" s="129" t="s">
        <v>194</v>
      </c>
      <c r="K13" s="129" t="s">
        <v>195</v>
      </c>
    </row>
    <row r="14" spans="2:11" s="56" customFormat="1" x14ac:dyDescent="0.25">
      <c r="B14" s="148"/>
      <c r="C14" s="149"/>
      <c r="D14" s="150"/>
      <c r="E14" s="151"/>
      <c r="F14" s="149"/>
      <c r="G14" s="150"/>
      <c r="H14" s="152"/>
      <c r="I14" s="153"/>
      <c r="J14" s="154"/>
      <c r="K14" s="155"/>
    </row>
    <row r="15" spans="2:11" ht="165" customHeight="1" x14ac:dyDescent="0.25">
      <c r="B15" s="148"/>
      <c r="C15" s="156"/>
      <c r="D15" s="150"/>
      <c r="E15" s="157"/>
      <c r="F15" s="158"/>
      <c r="G15" s="150"/>
      <c r="H15" s="152"/>
      <c r="I15" s="153"/>
      <c r="J15" s="154"/>
      <c r="K15" s="551"/>
    </row>
    <row r="16" spans="2:11" x14ac:dyDescent="0.25">
      <c r="B16" s="148"/>
      <c r="C16" s="149"/>
      <c r="D16" s="150"/>
      <c r="E16" s="151"/>
      <c r="F16" s="149"/>
      <c r="G16" s="150"/>
      <c r="H16" s="152"/>
      <c r="I16" s="153"/>
      <c r="J16" s="154"/>
      <c r="K16" s="552"/>
    </row>
    <row r="17" spans="2:12" x14ac:dyDescent="0.25">
      <c r="B17" s="148"/>
      <c r="C17" s="159"/>
      <c r="D17" s="150"/>
      <c r="E17" s="151"/>
      <c r="F17" s="159"/>
      <c r="G17" s="150"/>
      <c r="H17" s="160"/>
      <c r="I17" s="153"/>
      <c r="J17" s="154"/>
      <c r="K17" s="155"/>
    </row>
    <row r="18" spans="2:12" x14ac:dyDescent="0.25">
      <c r="B18" s="148"/>
      <c r="C18" s="159"/>
      <c r="D18" s="150"/>
      <c r="E18" s="151"/>
      <c r="F18" s="159"/>
      <c r="G18" s="150"/>
      <c r="H18" s="160"/>
      <c r="I18" s="161"/>
      <c r="J18" s="154"/>
      <c r="K18" s="162"/>
    </row>
    <row r="19" spans="2:12" ht="15" customHeight="1" x14ac:dyDescent="0.25">
      <c r="B19" s="547" t="s">
        <v>17</v>
      </c>
      <c r="C19" s="548"/>
      <c r="D19" s="163">
        <f>SUM(D15:D16)</f>
        <v>0</v>
      </c>
      <c r="E19" s="549" t="s">
        <v>17</v>
      </c>
      <c r="F19" s="550"/>
      <c r="G19" s="163">
        <v>1</v>
      </c>
      <c r="H19" s="164"/>
      <c r="I19" s="165">
        <f>SUM(I14:I18)</f>
        <v>0</v>
      </c>
      <c r="J19" s="166"/>
      <c r="K19" s="166"/>
    </row>
    <row r="23" spans="2:12" x14ac:dyDescent="0.25">
      <c r="L23" s="137"/>
    </row>
    <row r="24" spans="2:12" x14ac:dyDescent="0.25">
      <c r="L24" s="137"/>
    </row>
    <row r="25" spans="2:12" x14ac:dyDescent="0.25">
      <c r="L25" s="137"/>
    </row>
    <row r="26" spans="2:12" x14ac:dyDescent="0.25">
      <c r="L26" s="137"/>
    </row>
    <row r="27" spans="2:12" x14ac:dyDescent="0.25">
      <c r="L27" s="137"/>
    </row>
    <row r="28" spans="2:12" x14ac:dyDescent="0.25">
      <c r="L28" s="137"/>
    </row>
    <row r="30" spans="2:12" x14ac:dyDescent="0.25">
      <c r="L30" s="138"/>
    </row>
  </sheetData>
  <mergeCells count="17">
    <mergeCell ref="B1:B4"/>
    <mergeCell ref="C1:H1"/>
    <mergeCell ref="I1:J4"/>
    <mergeCell ref="C2:H2"/>
    <mergeCell ref="C3:H3"/>
    <mergeCell ref="C4:F4"/>
    <mergeCell ref="G4:H4"/>
    <mergeCell ref="C8:E8"/>
    <mergeCell ref="C9:E9"/>
    <mergeCell ref="B12:H12"/>
    <mergeCell ref="C6:E6"/>
    <mergeCell ref="C7:E7"/>
    <mergeCell ref="B19:C19"/>
    <mergeCell ref="E19:F19"/>
    <mergeCell ref="K15:K16"/>
    <mergeCell ref="C10:E10"/>
    <mergeCell ref="I12:K12"/>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J9:N27"/>
  <sheetViews>
    <sheetView workbookViewId="0">
      <selection activeCell="G36" sqref="G36"/>
    </sheetView>
  </sheetViews>
  <sheetFormatPr baseColWidth="10" defaultRowHeight="15" x14ac:dyDescent="0.25"/>
  <sheetData>
    <row r="9" spans="10:12" x14ac:dyDescent="0.25">
      <c r="K9" s="136" t="s">
        <v>213</v>
      </c>
      <c r="L9" s="136" t="s">
        <v>214</v>
      </c>
    </row>
    <row r="10" spans="10:12" x14ac:dyDescent="0.25">
      <c r="J10" s="133" t="s">
        <v>208</v>
      </c>
      <c r="K10" s="133">
        <v>77</v>
      </c>
      <c r="L10" s="133">
        <v>2</v>
      </c>
    </row>
    <row r="11" spans="10:12" x14ac:dyDescent="0.25">
      <c r="J11" s="102"/>
      <c r="K11" s="102"/>
      <c r="L11" s="102">
        <v>37</v>
      </c>
    </row>
    <row r="12" spans="10:12" x14ac:dyDescent="0.25">
      <c r="J12" s="102"/>
      <c r="K12" s="102"/>
      <c r="L12" s="102">
        <v>43</v>
      </c>
    </row>
    <row r="13" spans="10:12" x14ac:dyDescent="0.25">
      <c r="K13" s="102" t="s">
        <v>4</v>
      </c>
      <c r="L13" s="131">
        <f>SUM(L10:L12)</f>
        <v>82</v>
      </c>
    </row>
    <row r="14" spans="10:12" x14ac:dyDescent="0.25">
      <c r="J14" s="133" t="s">
        <v>209</v>
      </c>
      <c r="K14" s="133">
        <v>115</v>
      </c>
      <c r="L14" s="133">
        <v>16</v>
      </c>
    </row>
    <row r="15" spans="10:12" x14ac:dyDescent="0.25">
      <c r="J15" s="102"/>
      <c r="K15" s="102"/>
      <c r="L15" s="102">
        <v>27</v>
      </c>
    </row>
    <row r="16" spans="10:12" x14ac:dyDescent="0.25">
      <c r="J16" s="102"/>
      <c r="K16" s="102"/>
      <c r="L16" s="102">
        <v>10</v>
      </c>
    </row>
    <row r="17" spans="10:14" x14ac:dyDescent="0.25">
      <c r="J17" s="102"/>
      <c r="K17" s="102" t="s">
        <v>4</v>
      </c>
      <c r="L17" s="131">
        <f>SUM(L14:L16)</f>
        <v>53</v>
      </c>
    </row>
    <row r="18" spans="10:14" x14ac:dyDescent="0.25">
      <c r="J18" s="133" t="s">
        <v>210</v>
      </c>
      <c r="K18" s="133">
        <v>7</v>
      </c>
      <c r="L18" s="133">
        <v>13</v>
      </c>
    </row>
    <row r="19" spans="10:14" x14ac:dyDescent="0.25">
      <c r="J19" s="102"/>
      <c r="K19" s="102"/>
      <c r="L19" s="102">
        <v>14</v>
      </c>
    </row>
    <row r="20" spans="10:14" x14ac:dyDescent="0.25">
      <c r="J20" s="102"/>
      <c r="K20" s="102"/>
      <c r="L20" s="102">
        <v>10</v>
      </c>
    </row>
    <row r="21" spans="10:14" x14ac:dyDescent="0.25">
      <c r="J21" s="102"/>
      <c r="K21" s="102" t="s">
        <v>4</v>
      </c>
      <c r="L21" s="131">
        <f>SUM(L18:L20)</f>
        <v>37</v>
      </c>
    </row>
    <row r="22" spans="10:14" x14ac:dyDescent="0.25">
      <c r="J22" s="133" t="s">
        <v>211</v>
      </c>
      <c r="K22" s="133">
        <v>52</v>
      </c>
      <c r="L22" s="133">
        <v>10</v>
      </c>
    </row>
    <row r="23" spans="10:14" x14ac:dyDescent="0.25">
      <c r="J23" s="102"/>
      <c r="K23" s="102"/>
      <c r="L23" s="102">
        <v>0</v>
      </c>
    </row>
    <row r="24" spans="10:14" x14ac:dyDescent="0.25">
      <c r="J24" s="102"/>
      <c r="K24" s="102"/>
      <c r="L24" s="102">
        <v>59</v>
      </c>
    </row>
    <row r="25" spans="10:14" x14ac:dyDescent="0.25">
      <c r="J25" s="102"/>
      <c r="K25" s="102" t="s">
        <v>4</v>
      </c>
      <c r="L25" s="131">
        <f>SUM(L22:L24)</f>
        <v>69</v>
      </c>
    </row>
    <row r="27" spans="10:14" x14ac:dyDescent="0.25">
      <c r="J27" s="134" t="s">
        <v>212</v>
      </c>
      <c r="K27" s="134">
        <f>SUM(K10:K22)</f>
        <v>251</v>
      </c>
      <c r="L27" s="134">
        <f>+L13+L17+L21+L25</f>
        <v>241</v>
      </c>
      <c r="M27" s="135">
        <f>+L27/K27</f>
        <v>0.96015936254980083</v>
      </c>
      <c r="N27" s="132"/>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election activeCell="D15" sqref="D15:D35"/>
    </sheetView>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B1:X68"/>
  <sheetViews>
    <sheetView topLeftCell="A37" zoomScale="90" zoomScaleNormal="90" workbookViewId="0">
      <selection activeCell="C51" sqref="C51:I51"/>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6" customHeight="1" thickBot="1" x14ac:dyDescent="0.25"/>
    <row r="2" spans="2:14" ht="25.5" customHeight="1" x14ac:dyDescent="0.2">
      <c r="B2" s="313"/>
      <c r="C2" s="311" t="s">
        <v>24</v>
      </c>
      <c r="D2" s="311"/>
      <c r="E2" s="311"/>
      <c r="F2" s="311"/>
      <c r="G2" s="311"/>
      <c r="H2" s="311"/>
      <c r="I2" s="315"/>
      <c r="J2" s="13"/>
      <c r="K2" s="13"/>
      <c r="M2" s="14" t="s">
        <v>47</v>
      </c>
    </row>
    <row r="3" spans="2:14" ht="25.5" customHeight="1" x14ac:dyDescent="0.2">
      <c r="B3" s="314"/>
      <c r="C3" s="312" t="s">
        <v>25</v>
      </c>
      <c r="D3" s="312"/>
      <c r="E3" s="312"/>
      <c r="F3" s="312"/>
      <c r="G3" s="312"/>
      <c r="H3" s="312"/>
      <c r="I3" s="316"/>
      <c r="J3" s="13"/>
      <c r="K3" s="13"/>
      <c r="M3" s="14" t="s">
        <v>48</v>
      </c>
    </row>
    <row r="4" spans="2:14" ht="25.5" customHeight="1" x14ac:dyDescent="0.2">
      <c r="B4" s="314"/>
      <c r="C4" s="312" t="s">
        <v>49</v>
      </c>
      <c r="D4" s="312"/>
      <c r="E4" s="312"/>
      <c r="F4" s="312"/>
      <c r="G4" s="312"/>
      <c r="H4" s="312"/>
      <c r="I4" s="316"/>
      <c r="J4" s="13"/>
      <c r="K4" s="13"/>
      <c r="M4" s="14" t="s">
        <v>50</v>
      </c>
    </row>
    <row r="5" spans="2:14" ht="25.5" customHeight="1" x14ac:dyDescent="0.2">
      <c r="B5" s="314"/>
      <c r="C5" s="312" t="s">
        <v>51</v>
      </c>
      <c r="D5" s="312"/>
      <c r="E5" s="312"/>
      <c r="F5" s="312"/>
      <c r="G5" s="317" t="s">
        <v>52</v>
      </c>
      <c r="H5" s="317"/>
      <c r="I5" s="316"/>
      <c r="J5" s="13"/>
      <c r="K5" s="13"/>
      <c r="M5" s="14" t="s">
        <v>53</v>
      </c>
    </row>
    <row r="6" spans="2:14" ht="23.25" customHeight="1" x14ac:dyDescent="0.2">
      <c r="B6" s="318" t="s">
        <v>54</v>
      </c>
      <c r="C6" s="319"/>
      <c r="D6" s="319"/>
      <c r="E6" s="319"/>
      <c r="F6" s="319"/>
      <c r="G6" s="319"/>
      <c r="H6" s="319"/>
      <c r="I6" s="320"/>
      <c r="J6" s="15"/>
      <c r="K6" s="15"/>
    </row>
    <row r="7" spans="2:14" ht="24" customHeight="1" x14ac:dyDescent="0.2">
      <c r="B7" s="321" t="s">
        <v>55</v>
      </c>
      <c r="C7" s="322"/>
      <c r="D7" s="322"/>
      <c r="E7" s="322"/>
      <c r="F7" s="322"/>
      <c r="G7" s="322"/>
      <c r="H7" s="322"/>
      <c r="I7" s="323"/>
      <c r="J7" s="16"/>
      <c r="K7" s="16"/>
    </row>
    <row r="8" spans="2:14" ht="24" customHeight="1" x14ac:dyDescent="0.2">
      <c r="B8" s="324" t="s">
        <v>56</v>
      </c>
      <c r="C8" s="325"/>
      <c r="D8" s="325"/>
      <c r="E8" s="325"/>
      <c r="F8" s="325"/>
      <c r="G8" s="325"/>
      <c r="H8" s="325"/>
      <c r="I8" s="326"/>
      <c r="J8" s="58"/>
      <c r="K8" s="58"/>
      <c r="N8" s="6" t="s">
        <v>57</v>
      </c>
    </row>
    <row r="9" spans="2:14" ht="30.75" customHeight="1" x14ac:dyDescent="0.2">
      <c r="B9" s="113" t="s">
        <v>58</v>
      </c>
      <c r="C9" s="59">
        <v>231</v>
      </c>
      <c r="D9" s="332" t="s">
        <v>59</v>
      </c>
      <c r="E9" s="332"/>
      <c r="F9" s="333" t="s">
        <v>201</v>
      </c>
      <c r="G9" s="334"/>
      <c r="H9" s="334"/>
      <c r="I9" s="335"/>
      <c r="J9" s="17"/>
      <c r="K9" s="17"/>
      <c r="M9" s="14" t="s">
        <v>60</v>
      </c>
      <c r="N9" s="6" t="s">
        <v>61</v>
      </c>
    </row>
    <row r="10" spans="2:14" ht="30.75" customHeight="1" x14ac:dyDescent="0.2">
      <c r="B10" s="20" t="s">
        <v>62</v>
      </c>
      <c r="C10" s="60" t="s">
        <v>81</v>
      </c>
      <c r="D10" s="336" t="s">
        <v>63</v>
      </c>
      <c r="E10" s="337"/>
      <c r="F10" s="327" t="s">
        <v>155</v>
      </c>
      <c r="G10" s="328"/>
      <c r="H10" s="18" t="s">
        <v>64</v>
      </c>
      <c r="I10" s="115" t="s">
        <v>81</v>
      </c>
      <c r="J10" s="19"/>
      <c r="K10" s="19"/>
      <c r="M10" s="14" t="s">
        <v>65</v>
      </c>
      <c r="N10" s="6" t="s">
        <v>66</v>
      </c>
    </row>
    <row r="11" spans="2:14" ht="30.75" customHeight="1" x14ac:dyDescent="0.2">
      <c r="B11" s="20" t="s">
        <v>67</v>
      </c>
      <c r="C11" s="329" t="s">
        <v>156</v>
      </c>
      <c r="D11" s="329"/>
      <c r="E11" s="329"/>
      <c r="F11" s="329"/>
      <c r="G11" s="18" t="s">
        <v>68</v>
      </c>
      <c r="H11" s="330">
        <v>1032</v>
      </c>
      <c r="I11" s="331"/>
      <c r="J11" s="21"/>
      <c r="K11" s="21"/>
      <c r="M11" s="14" t="s">
        <v>69</v>
      </c>
      <c r="N11" s="6" t="s">
        <v>70</v>
      </c>
    </row>
    <row r="12" spans="2:14" ht="30.75" customHeight="1" x14ac:dyDescent="0.2">
      <c r="B12" s="20" t="s">
        <v>71</v>
      </c>
      <c r="C12" s="338" t="s">
        <v>65</v>
      </c>
      <c r="D12" s="338"/>
      <c r="E12" s="338"/>
      <c r="F12" s="338"/>
      <c r="G12" s="18" t="s">
        <v>72</v>
      </c>
      <c r="H12" s="339" t="s">
        <v>157</v>
      </c>
      <c r="I12" s="340"/>
      <c r="J12" s="22"/>
      <c r="K12" s="22"/>
      <c r="M12" s="23" t="s">
        <v>73</v>
      </c>
    </row>
    <row r="13" spans="2:14" ht="30.75" customHeight="1" x14ac:dyDescent="0.2">
      <c r="B13" s="20" t="s">
        <v>74</v>
      </c>
      <c r="C13" s="341" t="s">
        <v>45</v>
      </c>
      <c r="D13" s="341"/>
      <c r="E13" s="341"/>
      <c r="F13" s="341"/>
      <c r="G13" s="341"/>
      <c r="H13" s="341"/>
      <c r="I13" s="342"/>
      <c r="J13" s="24"/>
      <c r="K13" s="24"/>
      <c r="M13" s="23"/>
    </row>
    <row r="14" spans="2:14" ht="30.75" customHeight="1" x14ac:dyDescent="0.2">
      <c r="B14" s="20" t="s">
        <v>75</v>
      </c>
      <c r="C14" s="327" t="s">
        <v>202</v>
      </c>
      <c r="D14" s="328"/>
      <c r="E14" s="328"/>
      <c r="F14" s="328"/>
      <c r="G14" s="328"/>
      <c r="H14" s="328"/>
      <c r="I14" s="343"/>
      <c r="J14" s="19"/>
      <c r="K14" s="19"/>
      <c r="M14" s="23"/>
      <c r="N14" s="6" t="s">
        <v>76</v>
      </c>
    </row>
    <row r="15" spans="2:14" ht="30.75" customHeight="1" x14ac:dyDescent="0.2">
      <c r="B15" s="20" t="s">
        <v>77</v>
      </c>
      <c r="C15" s="344" t="s">
        <v>203</v>
      </c>
      <c r="D15" s="344"/>
      <c r="E15" s="344"/>
      <c r="F15" s="344"/>
      <c r="G15" s="18" t="s">
        <v>78</v>
      </c>
      <c r="H15" s="345" t="s">
        <v>91</v>
      </c>
      <c r="I15" s="346"/>
      <c r="J15" s="19"/>
      <c r="K15" s="19"/>
      <c r="M15" s="23" t="s">
        <v>80</v>
      </c>
      <c r="N15" s="6" t="s">
        <v>81</v>
      </c>
    </row>
    <row r="16" spans="2:14" ht="30.75" customHeight="1" x14ac:dyDescent="0.2">
      <c r="B16" s="20" t="s">
        <v>82</v>
      </c>
      <c r="C16" s="347" t="s">
        <v>215</v>
      </c>
      <c r="D16" s="348"/>
      <c r="E16" s="348"/>
      <c r="F16" s="348"/>
      <c r="G16" s="18" t="s">
        <v>83</v>
      </c>
      <c r="H16" s="345" t="s">
        <v>70</v>
      </c>
      <c r="I16" s="346"/>
      <c r="J16" s="19"/>
      <c r="K16" s="19"/>
      <c r="M16" s="23" t="s">
        <v>84</v>
      </c>
    </row>
    <row r="17" spans="2:14" ht="36" customHeight="1" x14ac:dyDescent="0.2">
      <c r="B17" s="20" t="s">
        <v>85</v>
      </c>
      <c r="C17" s="341" t="s">
        <v>204</v>
      </c>
      <c r="D17" s="341"/>
      <c r="E17" s="341"/>
      <c r="F17" s="341"/>
      <c r="G17" s="341"/>
      <c r="H17" s="341"/>
      <c r="I17" s="342"/>
      <c r="J17" s="24"/>
      <c r="K17" s="24"/>
      <c r="M17" s="23" t="s">
        <v>86</v>
      </c>
      <c r="N17" s="6" t="s">
        <v>39</v>
      </c>
    </row>
    <row r="18" spans="2:14" ht="30.75" customHeight="1" x14ac:dyDescent="0.2">
      <c r="B18" s="20" t="s">
        <v>87</v>
      </c>
      <c r="C18" s="344" t="s">
        <v>163</v>
      </c>
      <c r="D18" s="344"/>
      <c r="E18" s="344"/>
      <c r="F18" s="344"/>
      <c r="G18" s="344"/>
      <c r="H18" s="344"/>
      <c r="I18" s="349"/>
      <c r="J18" s="25"/>
      <c r="K18" s="25"/>
      <c r="M18" s="23" t="s">
        <v>88</v>
      </c>
      <c r="N18" s="6" t="s">
        <v>40</v>
      </c>
    </row>
    <row r="19" spans="2:14" ht="30.75" customHeight="1" x14ac:dyDescent="0.2">
      <c r="B19" s="20" t="s">
        <v>89</v>
      </c>
      <c r="C19" s="344" t="s">
        <v>159</v>
      </c>
      <c r="D19" s="344"/>
      <c r="E19" s="344"/>
      <c r="F19" s="344"/>
      <c r="G19" s="344"/>
      <c r="H19" s="344"/>
      <c r="I19" s="349"/>
      <c r="J19" s="26"/>
      <c r="K19" s="26"/>
      <c r="M19" s="23"/>
      <c r="N19" s="6" t="s">
        <v>41</v>
      </c>
    </row>
    <row r="20" spans="2:14" ht="30.75" customHeight="1" x14ac:dyDescent="0.2">
      <c r="B20" s="20" t="s">
        <v>90</v>
      </c>
      <c r="C20" s="350" t="s">
        <v>151</v>
      </c>
      <c r="D20" s="350"/>
      <c r="E20" s="350"/>
      <c r="F20" s="350"/>
      <c r="G20" s="350"/>
      <c r="H20" s="350"/>
      <c r="I20" s="351"/>
      <c r="J20" s="27"/>
      <c r="K20" s="27"/>
      <c r="M20" s="23" t="s">
        <v>91</v>
      </c>
      <c r="N20" s="6" t="s">
        <v>42</v>
      </c>
    </row>
    <row r="21" spans="2:14" ht="27.75" customHeight="1" x14ac:dyDescent="0.2">
      <c r="B21" s="352" t="s">
        <v>92</v>
      </c>
      <c r="C21" s="354" t="s">
        <v>93</v>
      </c>
      <c r="D21" s="354"/>
      <c r="E21" s="354"/>
      <c r="F21" s="355" t="s">
        <v>94</v>
      </c>
      <c r="G21" s="355"/>
      <c r="H21" s="355"/>
      <c r="I21" s="356"/>
      <c r="J21" s="28"/>
      <c r="K21" s="28"/>
      <c r="M21" s="23" t="s">
        <v>79</v>
      </c>
      <c r="N21" s="6" t="s">
        <v>43</v>
      </c>
    </row>
    <row r="22" spans="2:14" ht="27" customHeight="1" x14ac:dyDescent="0.2">
      <c r="B22" s="353"/>
      <c r="C22" s="344" t="s">
        <v>160</v>
      </c>
      <c r="D22" s="344"/>
      <c r="E22" s="344"/>
      <c r="F22" s="344" t="s">
        <v>161</v>
      </c>
      <c r="G22" s="344"/>
      <c r="H22" s="344"/>
      <c r="I22" s="349"/>
      <c r="J22" s="26"/>
      <c r="K22" s="26"/>
      <c r="M22" s="23" t="s">
        <v>95</v>
      </c>
      <c r="N22" s="6" t="s">
        <v>44</v>
      </c>
    </row>
    <row r="23" spans="2:14" ht="39.75" customHeight="1" x14ac:dyDescent="0.2">
      <c r="B23" s="20" t="s">
        <v>96</v>
      </c>
      <c r="C23" s="345" t="s">
        <v>151</v>
      </c>
      <c r="D23" s="345"/>
      <c r="E23" s="345"/>
      <c r="F23" s="345" t="s">
        <v>151</v>
      </c>
      <c r="G23" s="345"/>
      <c r="H23" s="345"/>
      <c r="I23" s="346"/>
      <c r="J23" s="19"/>
      <c r="K23" s="19"/>
      <c r="M23" s="23"/>
      <c r="N23" s="6" t="s">
        <v>45</v>
      </c>
    </row>
    <row r="24" spans="2:14" ht="44.25" customHeight="1" x14ac:dyDescent="0.2">
      <c r="B24" s="20" t="s">
        <v>97</v>
      </c>
      <c r="C24" s="366" t="s">
        <v>205</v>
      </c>
      <c r="D24" s="367"/>
      <c r="E24" s="368"/>
      <c r="F24" s="333" t="s">
        <v>206</v>
      </c>
      <c r="G24" s="334"/>
      <c r="H24" s="334"/>
      <c r="I24" s="335"/>
      <c r="J24" s="25"/>
      <c r="K24" s="25"/>
      <c r="M24" s="29"/>
      <c r="N24" s="6" t="s">
        <v>46</v>
      </c>
    </row>
    <row r="25" spans="2:14" ht="29.25" customHeight="1" x14ac:dyDescent="0.2">
      <c r="B25" s="20" t="s">
        <v>98</v>
      </c>
      <c r="C25" s="369" t="s">
        <v>215</v>
      </c>
      <c r="D25" s="370"/>
      <c r="E25" s="371"/>
      <c r="F25" s="18" t="s">
        <v>99</v>
      </c>
      <c r="G25" s="372">
        <v>0.3</v>
      </c>
      <c r="H25" s="373"/>
      <c r="I25" s="374"/>
      <c r="J25" s="30"/>
      <c r="K25" s="30"/>
      <c r="M25" s="29"/>
    </row>
    <row r="26" spans="2:14" ht="27" customHeight="1" x14ac:dyDescent="0.2">
      <c r="B26" s="20" t="s">
        <v>100</v>
      </c>
      <c r="C26" s="333" t="s">
        <v>216</v>
      </c>
      <c r="D26" s="334"/>
      <c r="E26" s="375"/>
      <c r="F26" s="18" t="s">
        <v>101</v>
      </c>
      <c r="G26" s="376">
        <v>0.3</v>
      </c>
      <c r="H26" s="377"/>
      <c r="I26" s="378"/>
      <c r="J26" s="31"/>
      <c r="K26" s="31"/>
      <c r="M26" s="29"/>
    </row>
    <row r="27" spans="2:14" ht="47.25" customHeight="1" x14ac:dyDescent="0.2">
      <c r="B27" s="112" t="s">
        <v>102</v>
      </c>
      <c r="C27" s="379" t="s">
        <v>86</v>
      </c>
      <c r="D27" s="380"/>
      <c r="E27" s="381"/>
      <c r="F27" s="32" t="s">
        <v>103</v>
      </c>
      <c r="G27" s="376" t="s">
        <v>182</v>
      </c>
      <c r="H27" s="377"/>
      <c r="I27" s="378"/>
      <c r="J27" s="28"/>
      <c r="K27" s="28"/>
      <c r="M27" s="29"/>
    </row>
    <row r="28" spans="2:14" ht="30" customHeight="1" x14ac:dyDescent="0.2">
      <c r="B28" s="382" t="s">
        <v>104</v>
      </c>
      <c r="C28" s="383"/>
      <c r="D28" s="383"/>
      <c r="E28" s="383"/>
      <c r="F28" s="383"/>
      <c r="G28" s="383"/>
      <c r="H28" s="383"/>
      <c r="I28" s="384"/>
      <c r="J28" s="58"/>
      <c r="K28" s="58"/>
      <c r="M28" s="29"/>
    </row>
    <row r="29" spans="2:14" ht="56.25" customHeight="1" x14ac:dyDescent="0.2">
      <c r="B29" s="33" t="s">
        <v>105</v>
      </c>
      <c r="C29" s="34" t="s">
        <v>106</v>
      </c>
      <c r="D29" s="34" t="s">
        <v>107</v>
      </c>
      <c r="E29" s="34" t="s">
        <v>108</v>
      </c>
      <c r="F29" s="34" t="s">
        <v>109</v>
      </c>
      <c r="G29" s="35" t="s">
        <v>110</v>
      </c>
      <c r="H29" s="35" t="s">
        <v>111</v>
      </c>
      <c r="I29" s="36" t="s">
        <v>112</v>
      </c>
      <c r="J29" s="70" t="s">
        <v>162</v>
      </c>
      <c r="K29" s="26"/>
      <c r="M29" s="29"/>
    </row>
    <row r="30" spans="2:14" ht="19.5" customHeight="1" x14ac:dyDescent="0.2">
      <c r="B30" s="37" t="s">
        <v>113</v>
      </c>
      <c r="C30" s="71">
        <v>0</v>
      </c>
      <c r="D30" s="72">
        <f>+C30</f>
        <v>0</v>
      </c>
      <c r="E30" s="92">
        <v>0</v>
      </c>
      <c r="F30" s="73">
        <f>+E30</f>
        <v>0</v>
      </c>
      <c r="G30" s="48" t="e">
        <f>+C30/E30</f>
        <v>#DIV/0!</v>
      </c>
      <c r="H30" s="49" t="e">
        <f>+D30/F30</f>
        <v>#DIV/0!</v>
      </c>
      <c r="I30" s="50">
        <f>+D30/$G$26</f>
        <v>0</v>
      </c>
      <c r="J30" s="69">
        <v>0.99</v>
      </c>
      <c r="K30" s="38"/>
      <c r="M30" s="29"/>
    </row>
    <row r="31" spans="2:14" ht="19.5" customHeight="1" x14ac:dyDescent="0.2">
      <c r="B31" s="37" t="s">
        <v>114</v>
      </c>
      <c r="C31" s="71">
        <v>0</v>
      </c>
      <c r="D31" s="72">
        <f>+D30+C31</f>
        <v>0</v>
      </c>
      <c r="E31" s="92">
        <v>0</v>
      </c>
      <c r="F31" s="73">
        <f>+F30+E31</f>
        <v>0</v>
      </c>
      <c r="G31" s="48" t="e">
        <f t="shared" ref="G31:H40" si="0">+C31/E31</f>
        <v>#DIV/0!</v>
      </c>
      <c r="H31" s="49" t="e">
        <f t="shared" si="0"/>
        <v>#DIV/0!</v>
      </c>
      <c r="I31" s="50">
        <f t="shared" ref="I31:I41" si="1">+D31/$G$26</f>
        <v>0</v>
      </c>
      <c r="J31" s="69">
        <v>0.99</v>
      </c>
      <c r="K31" s="38"/>
      <c r="M31" s="29"/>
    </row>
    <row r="32" spans="2:14" ht="19.5" customHeight="1" x14ac:dyDescent="0.2">
      <c r="B32" s="37" t="s">
        <v>115</v>
      </c>
      <c r="C32" s="71">
        <v>0</v>
      </c>
      <c r="D32" s="72">
        <f t="shared" ref="D32:D40" si="2">+D31+C32</f>
        <v>0</v>
      </c>
      <c r="E32" s="92">
        <v>0.19</v>
      </c>
      <c r="F32" s="73">
        <f t="shared" ref="F32:F41" si="3">+F31+E32</f>
        <v>0.19</v>
      </c>
      <c r="G32" s="48">
        <f t="shared" si="0"/>
        <v>0</v>
      </c>
      <c r="H32" s="49">
        <f t="shared" si="0"/>
        <v>0</v>
      </c>
      <c r="I32" s="50">
        <f t="shared" si="1"/>
        <v>0</v>
      </c>
      <c r="J32" s="69">
        <v>0.99</v>
      </c>
      <c r="K32" s="38"/>
      <c r="M32" s="29"/>
    </row>
    <row r="33" spans="2:11" ht="19.5" customHeight="1" x14ac:dyDescent="0.2">
      <c r="B33" s="37" t="s">
        <v>116</v>
      </c>
      <c r="C33" s="71">
        <v>0</v>
      </c>
      <c r="D33" s="72">
        <f t="shared" si="2"/>
        <v>0</v>
      </c>
      <c r="E33" s="92">
        <v>0</v>
      </c>
      <c r="F33" s="73">
        <f t="shared" si="3"/>
        <v>0.19</v>
      </c>
      <c r="G33" s="48" t="e">
        <f t="shared" si="0"/>
        <v>#DIV/0!</v>
      </c>
      <c r="H33" s="49">
        <f t="shared" si="0"/>
        <v>0</v>
      </c>
      <c r="I33" s="50">
        <f t="shared" si="1"/>
        <v>0</v>
      </c>
      <c r="J33" s="69">
        <v>0.99</v>
      </c>
      <c r="K33" s="38"/>
    </row>
    <row r="34" spans="2:11" ht="19.5" customHeight="1" x14ac:dyDescent="0.2">
      <c r="B34" s="37" t="s">
        <v>117</v>
      </c>
      <c r="C34" s="71">
        <v>0</v>
      </c>
      <c r="D34" s="72">
        <f t="shared" si="2"/>
        <v>0</v>
      </c>
      <c r="E34" s="92">
        <v>0</v>
      </c>
      <c r="F34" s="73">
        <f t="shared" si="3"/>
        <v>0.19</v>
      </c>
      <c r="G34" s="48" t="e">
        <f t="shared" si="0"/>
        <v>#DIV/0!</v>
      </c>
      <c r="H34" s="49">
        <f t="shared" si="0"/>
        <v>0</v>
      </c>
      <c r="I34" s="50">
        <f t="shared" si="1"/>
        <v>0</v>
      </c>
      <c r="J34" s="69">
        <v>0.99</v>
      </c>
      <c r="K34" s="38"/>
    </row>
    <row r="35" spans="2:11" ht="19.5" customHeight="1" x14ac:dyDescent="0.2">
      <c r="B35" s="37" t="s">
        <v>118</v>
      </c>
      <c r="C35" s="71">
        <v>0</v>
      </c>
      <c r="D35" s="72">
        <f t="shared" si="2"/>
        <v>0</v>
      </c>
      <c r="E35" s="92">
        <v>0</v>
      </c>
      <c r="F35" s="73">
        <f t="shared" si="3"/>
        <v>0.19</v>
      </c>
      <c r="G35" s="48" t="e">
        <f t="shared" si="0"/>
        <v>#DIV/0!</v>
      </c>
      <c r="H35" s="49">
        <f t="shared" si="0"/>
        <v>0</v>
      </c>
      <c r="I35" s="50">
        <f t="shared" si="1"/>
        <v>0</v>
      </c>
      <c r="J35" s="69">
        <v>0.99</v>
      </c>
      <c r="K35" s="38"/>
    </row>
    <row r="36" spans="2:11" ht="19.5" customHeight="1" x14ac:dyDescent="0.2">
      <c r="B36" s="37" t="s">
        <v>119</v>
      </c>
      <c r="C36" s="71">
        <v>0</v>
      </c>
      <c r="D36" s="72">
        <f t="shared" si="2"/>
        <v>0</v>
      </c>
      <c r="E36" s="92">
        <v>0</v>
      </c>
      <c r="F36" s="73">
        <f t="shared" si="3"/>
        <v>0.19</v>
      </c>
      <c r="G36" s="48" t="e">
        <f t="shared" si="0"/>
        <v>#DIV/0!</v>
      </c>
      <c r="H36" s="49">
        <f t="shared" si="0"/>
        <v>0</v>
      </c>
      <c r="I36" s="50">
        <f t="shared" si="1"/>
        <v>0</v>
      </c>
      <c r="J36" s="69">
        <v>0.99</v>
      </c>
      <c r="K36" s="38"/>
    </row>
    <row r="37" spans="2:11" ht="19.5" customHeight="1" x14ac:dyDescent="0.2">
      <c r="B37" s="37" t="s">
        <v>120</v>
      </c>
      <c r="C37" s="71">
        <v>0</v>
      </c>
      <c r="D37" s="72">
        <f t="shared" si="2"/>
        <v>0</v>
      </c>
      <c r="E37" s="92">
        <v>0</v>
      </c>
      <c r="F37" s="73">
        <f t="shared" si="3"/>
        <v>0.19</v>
      </c>
      <c r="G37" s="48" t="e">
        <f t="shared" si="0"/>
        <v>#DIV/0!</v>
      </c>
      <c r="H37" s="49">
        <f t="shared" si="0"/>
        <v>0</v>
      </c>
      <c r="I37" s="50">
        <f t="shared" si="1"/>
        <v>0</v>
      </c>
      <c r="J37" s="69">
        <v>0.99</v>
      </c>
      <c r="K37" s="38"/>
    </row>
    <row r="38" spans="2:11" ht="19.5" customHeight="1" x14ac:dyDescent="0.2">
      <c r="B38" s="37" t="s">
        <v>121</v>
      </c>
      <c r="C38" s="71">
        <v>0</v>
      </c>
      <c r="D38" s="72">
        <f t="shared" si="2"/>
        <v>0</v>
      </c>
      <c r="E38" s="92">
        <v>0.02</v>
      </c>
      <c r="F38" s="73">
        <f t="shared" si="3"/>
        <v>0.21</v>
      </c>
      <c r="G38" s="48">
        <f t="shared" si="0"/>
        <v>0</v>
      </c>
      <c r="H38" s="49">
        <f t="shared" si="0"/>
        <v>0</v>
      </c>
      <c r="I38" s="50">
        <f t="shared" si="1"/>
        <v>0</v>
      </c>
      <c r="J38" s="69">
        <v>0.99</v>
      </c>
      <c r="K38" s="38"/>
    </row>
    <row r="39" spans="2:11" ht="19.5" customHeight="1" x14ac:dyDescent="0.2">
      <c r="B39" s="37" t="s">
        <v>122</v>
      </c>
      <c r="C39" s="71">
        <v>0</v>
      </c>
      <c r="D39" s="72">
        <f t="shared" si="2"/>
        <v>0</v>
      </c>
      <c r="E39" s="92">
        <v>0</v>
      </c>
      <c r="F39" s="73">
        <f t="shared" si="3"/>
        <v>0.21</v>
      </c>
      <c r="G39" s="48" t="e">
        <f t="shared" si="0"/>
        <v>#DIV/0!</v>
      </c>
      <c r="H39" s="49">
        <f t="shared" si="0"/>
        <v>0</v>
      </c>
      <c r="I39" s="50">
        <f t="shared" si="1"/>
        <v>0</v>
      </c>
      <c r="J39" s="69">
        <v>0.99</v>
      </c>
      <c r="K39" s="38"/>
    </row>
    <row r="40" spans="2:11" ht="19.5" customHeight="1" x14ac:dyDescent="0.2">
      <c r="B40" s="37" t="s">
        <v>123</v>
      </c>
      <c r="C40" s="71">
        <v>0</v>
      </c>
      <c r="D40" s="72">
        <f t="shared" si="2"/>
        <v>0</v>
      </c>
      <c r="E40" s="92">
        <v>0</v>
      </c>
      <c r="F40" s="73">
        <f t="shared" si="3"/>
        <v>0.21</v>
      </c>
      <c r="G40" s="48" t="e">
        <f t="shared" si="0"/>
        <v>#DIV/0!</v>
      </c>
      <c r="H40" s="49">
        <f t="shared" si="0"/>
        <v>0</v>
      </c>
      <c r="I40" s="50">
        <f t="shared" si="1"/>
        <v>0</v>
      </c>
      <c r="J40" s="69">
        <v>0.99</v>
      </c>
      <c r="K40" s="38"/>
    </row>
    <row r="41" spans="2:11" ht="19.5" customHeight="1" x14ac:dyDescent="0.2">
      <c r="B41" s="37" t="s">
        <v>124</v>
      </c>
      <c r="C41" s="71">
        <v>0</v>
      </c>
      <c r="D41" s="72">
        <f>+D40+C41</f>
        <v>0</v>
      </c>
      <c r="E41" s="92">
        <v>0.04</v>
      </c>
      <c r="F41" s="73">
        <f t="shared" si="3"/>
        <v>0.25</v>
      </c>
      <c r="G41" s="48">
        <f>+C41/E41</f>
        <v>0</v>
      </c>
      <c r="H41" s="49">
        <f>+D41/F41</f>
        <v>0</v>
      </c>
      <c r="I41" s="50">
        <f t="shared" si="1"/>
        <v>0</v>
      </c>
      <c r="J41" s="69">
        <v>0.99</v>
      </c>
      <c r="K41" s="38"/>
    </row>
    <row r="42" spans="2:11" ht="54.75" customHeight="1" x14ac:dyDescent="0.2">
      <c r="B42" s="77" t="s">
        <v>125</v>
      </c>
      <c r="C42" s="385" t="s">
        <v>224</v>
      </c>
      <c r="D42" s="385"/>
      <c r="E42" s="385"/>
      <c r="F42" s="385"/>
      <c r="G42" s="385"/>
      <c r="H42" s="385"/>
      <c r="I42" s="386"/>
      <c r="J42" s="39"/>
      <c r="K42" s="39"/>
    </row>
    <row r="43" spans="2:11" ht="29.25" customHeight="1" x14ac:dyDescent="0.2">
      <c r="B43" s="382" t="s">
        <v>126</v>
      </c>
      <c r="C43" s="383"/>
      <c r="D43" s="383"/>
      <c r="E43" s="383"/>
      <c r="F43" s="383"/>
      <c r="G43" s="383"/>
      <c r="H43" s="383"/>
      <c r="I43" s="384"/>
      <c r="J43" s="58"/>
      <c r="K43" s="58"/>
    </row>
    <row r="44" spans="2:11" ht="32.25" customHeight="1" x14ac:dyDescent="0.2">
      <c r="B44" s="357"/>
      <c r="C44" s="358"/>
      <c r="D44" s="358"/>
      <c r="E44" s="358"/>
      <c r="F44" s="358"/>
      <c r="G44" s="358"/>
      <c r="H44" s="358"/>
      <c r="I44" s="359"/>
      <c r="J44" s="58"/>
      <c r="K44" s="58"/>
    </row>
    <row r="45" spans="2:11" ht="32.25" customHeight="1" x14ac:dyDescent="0.2">
      <c r="B45" s="360"/>
      <c r="C45" s="361"/>
      <c r="D45" s="361"/>
      <c r="E45" s="361"/>
      <c r="F45" s="361"/>
      <c r="G45" s="361"/>
      <c r="H45" s="361"/>
      <c r="I45" s="362"/>
      <c r="J45" s="39"/>
      <c r="K45" s="39"/>
    </row>
    <row r="46" spans="2:11" ht="32.25" customHeight="1" x14ac:dyDescent="0.2">
      <c r="B46" s="360"/>
      <c r="C46" s="361"/>
      <c r="D46" s="361"/>
      <c r="E46" s="361"/>
      <c r="F46" s="361"/>
      <c r="G46" s="361"/>
      <c r="H46" s="361"/>
      <c r="I46" s="362"/>
      <c r="J46" s="39"/>
      <c r="K46" s="39"/>
    </row>
    <row r="47" spans="2:11" ht="32.25" customHeight="1" x14ac:dyDescent="0.2">
      <c r="B47" s="360"/>
      <c r="C47" s="361"/>
      <c r="D47" s="361"/>
      <c r="E47" s="361"/>
      <c r="F47" s="361"/>
      <c r="G47" s="361"/>
      <c r="H47" s="361"/>
      <c r="I47" s="362"/>
      <c r="J47" s="39"/>
      <c r="K47" s="39"/>
    </row>
    <row r="48" spans="2:11" ht="32.25" customHeight="1" x14ac:dyDescent="0.2">
      <c r="B48" s="363"/>
      <c r="C48" s="364"/>
      <c r="D48" s="364"/>
      <c r="E48" s="364"/>
      <c r="F48" s="364"/>
      <c r="G48" s="364"/>
      <c r="H48" s="364"/>
      <c r="I48" s="365"/>
      <c r="J48" s="40"/>
      <c r="K48" s="40"/>
    </row>
    <row r="49" spans="2:11" ht="83.25" customHeight="1" x14ac:dyDescent="0.2">
      <c r="B49" s="20" t="s">
        <v>127</v>
      </c>
      <c r="C49" s="385" t="s">
        <v>224</v>
      </c>
      <c r="D49" s="385"/>
      <c r="E49" s="385"/>
      <c r="F49" s="385"/>
      <c r="G49" s="385"/>
      <c r="H49" s="385"/>
      <c r="I49" s="386"/>
      <c r="J49" s="41"/>
      <c r="K49" s="41"/>
    </row>
    <row r="50" spans="2:11" ht="34.5" customHeight="1" x14ac:dyDescent="0.2">
      <c r="B50" s="20" t="s">
        <v>128</v>
      </c>
      <c r="C50" s="387" t="s">
        <v>182</v>
      </c>
      <c r="D50" s="387"/>
      <c r="E50" s="387"/>
      <c r="F50" s="387"/>
      <c r="G50" s="387"/>
      <c r="H50" s="387"/>
      <c r="I50" s="388"/>
      <c r="J50" s="41"/>
      <c r="K50" s="41"/>
    </row>
    <row r="51" spans="2:11" ht="34.5" customHeight="1" x14ac:dyDescent="0.2">
      <c r="B51" s="114" t="s">
        <v>129</v>
      </c>
      <c r="C51" s="389" t="s">
        <v>225</v>
      </c>
      <c r="D51" s="390"/>
      <c r="E51" s="390"/>
      <c r="F51" s="390"/>
      <c r="G51" s="390"/>
      <c r="H51" s="390"/>
      <c r="I51" s="391"/>
      <c r="J51" s="41"/>
      <c r="K51" s="41"/>
    </row>
    <row r="52" spans="2:11" ht="29.25" customHeight="1" x14ac:dyDescent="0.2">
      <c r="B52" s="382" t="s">
        <v>130</v>
      </c>
      <c r="C52" s="383"/>
      <c r="D52" s="383"/>
      <c r="E52" s="383"/>
      <c r="F52" s="383"/>
      <c r="G52" s="383"/>
      <c r="H52" s="383"/>
      <c r="I52" s="384"/>
      <c r="J52" s="41"/>
      <c r="K52" s="41"/>
    </row>
    <row r="53" spans="2:11" ht="33" customHeight="1" x14ac:dyDescent="0.2">
      <c r="B53" s="392" t="s">
        <v>131</v>
      </c>
      <c r="C53" s="111" t="s">
        <v>132</v>
      </c>
      <c r="D53" s="393" t="s">
        <v>133</v>
      </c>
      <c r="E53" s="393"/>
      <c r="F53" s="393"/>
      <c r="G53" s="393" t="s">
        <v>134</v>
      </c>
      <c r="H53" s="393"/>
      <c r="I53" s="394"/>
      <c r="J53" s="42"/>
      <c r="K53" s="42"/>
    </row>
    <row r="54" spans="2:11" ht="31.5" customHeight="1" x14ac:dyDescent="0.2">
      <c r="B54" s="392"/>
      <c r="C54" s="43"/>
      <c r="D54" s="387"/>
      <c r="E54" s="387"/>
      <c r="F54" s="387"/>
      <c r="G54" s="395"/>
      <c r="H54" s="395"/>
      <c r="I54" s="396"/>
      <c r="J54" s="42"/>
      <c r="K54" s="42"/>
    </row>
    <row r="55" spans="2:11" ht="31.5" customHeight="1" x14ac:dyDescent="0.2">
      <c r="B55" s="114" t="s">
        <v>135</v>
      </c>
      <c r="C55" s="408" t="s">
        <v>164</v>
      </c>
      <c r="D55" s="408"/>
      <c r="E55" s="409" t="s">
        <v>136</v>
      </c>
      <c r="F55" s="409"/>
      <c r="G55" s="408" t="s">
        <v>186</v>
      </c>
      <c r="H55" s="408"/>
      <c r="I55" s="410"/>
      <c r="J55" s="44"/>
      <c r="K55" s="44"/>
    </row>
    <row r="56" spans="2:11" ht="31.5" customHeight="1" x14ac:dyDescent="0.2">
      <c r="B56" s="114" t="s">
        <v>137</v>
      </c>
      <c r="C56" s="387" t="str">
        <f>+'[3]HV 1'!C56:D56</f>
        <v>NICOLAS ADOLFO CORREAL HUERTAS</v>
      </c>
      <c r="D56" s="387"/>
      <c r="E56" s="411" t="s">
        <v>138</v>
      </c>
      <c r="F56" s="411"/>
      <c r="G56" s="408" t="str">
        <f>+'[4]HV 1'!G56:I56</f>
        <v>DIANA VIDAL</v>
      </c>
      <c r="H56" s="408"/>
      <c r="I56" s="410"/>
      <c r="J56" s="44"/>
      <c r="K56" s="44"/>
    </row>
    <row r="57" spans="2:11" ht="31.5" customHeight="1" x14ac:dyDescent="0.2">
      <c r="B57" s="114" t="s">
        <v>139</v>
      </c>
      <c r="C57" s="387"/>
      <c r="D57" s="387"/>
      <c r="E57" s="397" t="s">
        <v>140</v>
      </c>
      <c r="F57" s="398"/>
      <c r="G57" s="401"/>
      <c r="H57" s="402"/>
      <c r="I57" s="403"/>
      <c r="J57" s="45"/>
      <c r="K57" s="45"/>
    </row>
    <row r="58" spans="2:11" ht="31.5" customHeight="1" thickBot="1" x14ac:dyDescent="0.25">
      <c r="B58" s="78" t="s">
        <v>141</v>
      </c>
      <c r="C58" s="407"/>
      <c r="D58" s="407"/>
      <c r="E58" s="399"/>
      <c r="F58" s="400"/>
      <c r="G58" s="404"/>
      <c r="H58" s="405"/>
      <c r="I58" s="406"/>
      <c r="J58" s="45"/>
      <c r="K58" s="45"/>
    </row>
    <row r="59" spans="2:11" hidden="1" x14ac:dyDescent="0.2">
      <c r="B59" s="3"/>
      <c r="C59" s="3"/>
      <c r="D59" s="5"/>
      <c r="E59" s="5"/>
      <c r="F59" s="5"/>
      <c r="G59" s="5"/>
      <c r="H59" s="5"/>
      <c r="I59" s="61"/>
      <c r="J59" s="46"/>
      <c r="K59" s="46"/>
    </row>
    <row r="60" spans="2:11" hidden="1" x14ac:dyDescent="0.2">
      <c r="B60" s="62"/>
      <c r="C60" s="63"/>
      <c r="D60" s="63"/>
      <c r="E60" s="64"/>
      <c r="F60" s="64"/>
      <c r="G60" s="65"/>
      <c r="H60" s="66"/>
      <c r="I60" s="63"/>
      <c r="J60" s="47"/>
      <c r="K60" s="47"/>
    </row>
    <row r="61" spans="2:11" hidden="1" x14ac:dyDescent="0.2">
      <c r="B61" s="62"/>
      <c r="C61" s="63"/>
      <c r="D61" s="63"/>
      <c r="E61" s="64"/>
      <c r="F61" s="64"/>
      <c r="G61" s="65"/>
      <c r="H61" s="66"/>
      <c r="I61" s="63"/>
      <c r="J61" s="47"/>
      <c r="K61" s="47"/>
    </row>
    <row r="62" spans="2:11" hidden="1" x14ac:dyDescent="0.2">
      <c r="B62" s="62"/>
      <c r="C62" s="63"/>
      <c r="D62" s="63"/>
      <c r="E62" s="64"/>
      <c r="F62" s="64"/>
      <c r="G62" s="65"/>
      <c r="H62" s="66"/>
      <c r="I62" s="63"/>
      <c r="J62" s="47"/>
      <c r="K62" s="47"/>
    </row>
    <row r="63" spans="2:11" hidden="1" x14ac:dyDescent="0.2">
      <c r="B63" s="62"/>
      <c r="C63" s="63"/>
      <c r="D63" s="63"/>
      <c r="E63" s="64"/>
      <c r="F63" s="64"/>
      <c r="G63" s="65"/>
      <c r="H63" s="66"/>
      <c r="I63" s="63"/>
      <c r="J63" s="47"/>
      <c r="K63" s="47"/>
    </row>
    <row r="64" spans="2:11" hidden="1" x14ac:dyDescent="0.2">
      <c r="B64" s="62"/>
      <c r="C64" s="63"/>
      <c r="D64" s="63"/>
      <c r="E64" s="64"/>
      <c r="F64" s="64"/>
      <c r="G64" s="65"/>
      <c r="H64" s="66"/>
      <c r="I64" s="63"/>
      <c r="J64" s="47"/>
      <c r="K64" s="47"/>
    </row>
    <row r="65" spans="2:11" hidden="1" x14ac:dyDescent="0.2">
      <c r="B65" s="62"/>
      <c r="C65" s="63"/>
      <c r="D65" s="63"/>
      <c r="E65" s="64"/>
      <c r="F65" s="64"/>
      <c r="G65" s="65"/>
      <c r="H65" s="66"/>
      <c r="I65" s="63"/>
      <c r="J65" s="47"/>
      <c r="K65" s="47"/>
    </row>
    <row r="66" spans="2:11" hidden="1" x14ac:dyDescent="0.2">
      <c r="B66" s="62"/>
      <c r="C66" s="63"/>
      <c r="D66" s="63"/>
      <c r="E66" s="64"/>
      <c r="F66" s="64"/>
      <c r="G66" s="65"/>
      <c r="H66" s="66"/>
      <c r="I66" s="63"/>
      <c r="J66" s="47"/>
      <c r="K66" s="47"/>
    </row>
    <row r="67" spans="2:11" hidden="1" x14ac:dyDescent="0.2">
      <c r="B67" s="62"/>
      <c r="C67" s="63"/>
      <c r="D67" s="63"/>
      <c r="E67" s="64"/>
      <c r="F67" s="64"/>
      <c r="G67" s="65"/>
      <c r="H67" s="66"/>
      <c r="I67" s="63"/>
      <c r="J67" s="47"/>
      <c r="K67" s="47"/>
    </row>
    <row r="68" spans="2:11" x14ac:dyDescent="0.2">
      <c r="B68" s="67"/>
      <c r="C68" s="12"/>
      <c r="D68" s="12"/>
      <c r="E68" s="12"/>
      <c r="F68" s="12"/>
      <c r="G68" s="68"/>
      <c r="H68" s="12"/>
      <c r="I68" s="12"/>
    </row>
  </sheetData>
  <mergeCells count="66">
    <mergeCell ref="C57:D57"/>
    <mergeCell ref="E57:F58"/>
    <mergeCell ref="G57:I58"/>
    <mergeCell ref="C58:D58"/>
    <mergeCell ref="C55:D55"/>
    <mergeCell ref="E55:F55"/>
    <mergeCell ref="G55:I55"/>
    <mergeCell ref="C56:D56"/>
    <mergeCell ref="E56:F56"/>
    <mergeCell ref="G56:I56"/>
    <mergeCell ref="C49:I49"/>
    <mergeCell ref="C50:I50"/>
    <mergeCell ref="C51:I51"/>
    <mergeCell ref="B52:I52"/>
    <mergeCell ref="B53:B54"/>
    <mergeCell ref="D53:F53"/>
    <mergeCell ref="G53:I53"/>
    <mergeCell ref="D54:F54"/>
    <mergeCell ref="G54:I54"/>
    <mergeCell ref="B44:I48"/>
    <mergeCell ref="C24:E24"/>
    <mergeCell ref="F24:I24"/>
    <mergeCell ref="C25:E25"/>
    <mergeCell ref="G25:I25"/>
    <mergeCell ref="C26:E26"/>
    <mergeCell ref="G26:I26"/>
    <mergeCell ref="C27:E27"/>
    <mergeCell ref="G27:I27"/>
    <mergeCell ref="B28:I28"/>
    <mergeCell ref="C42:I42"/>
    <mergeCell ref="B43:I43"/>
    <mergeCell ref="B21:B22"/>
    <mergeCell ref="C21:E21"/>
    <mergeCell ref="F21:I21"/>
    <mergeCell ref="C22:E22"/>
    <mergeCell ref="F22:I22"/>
    <mergeCell ref="C23:E23"/>
    <mergeCell ref="F23:I23"/>
    <mergeCell ref="C16:F16"/>
    <mergeCell ref="H16:I16"/>
    <mergeCell ref="C17:I17"/>
    <mergeCell ref="C18:I18"/>
    <mergeCell ref="C19:I19"/>
    <mergeCell ref="C20:I20"/>
    <mergeCell ref="C12:F12"/>
    <mergeCell ref="H12:I12"/>
    <mergeCell ref="C13:I13"/>
    <mergeCell ref="C14:I14"/>
    <mergeCell ref="C15:F15"/>
    <mergeCell ref="H15:I15"/>
    <mergeCell ref="B6:I6"/>
    <mergeCell ref="B7:I7"/>
    <mergeCell ref="B8:I8"/>
    <mergeCell ref="F10:G10"/>
    <mergeCell ref="C11:F11"/>
    <mergeCell ref="H11:I11"/>
    <mergeCell ref="D9:E9"/>
    <mergeCell ref="F9:I9"/>
    <mergeCell ref="D10:E10"/>
    <mergeCell ref="C2:H2"/>
    <mergeCell ref="C3:H3"/>
    <mergeCell ref="B2:B5"/>
    <mergeCell ref="I2:I5"/>
    <mergeCell ref="C4:H4"/>
    <mergeCell ref="C5:F5"/>
    <mergeCell ref="G5:H5"/>
  </mergeCells>
  <dataValidations count="8">
    <dataValidation type="list" allowBlank="1" showInputMessage="1" showErrorMessage="1" sqref="C27:E27" xr:uid="{00000000-0002-0000-0100-000000000000}">
      <formula1>$M$15:$M$18</formula1>
    </dataValidation>
    <dataValidation type="list" allowBlank="1" showInputMessage="1" showErrorMessage="1" sqref="C12:F12" xr:uid="{00000000-0002-0000-0100-000001000000}">
      <formula1>$M$9:$M$12</formula1>
    </dataValidation>
    <dataValidation type="list" allowBlank="1" showInputMessage="1" showErrorMessage="1" sqref="K15" xr:uid="{00000000-0002-0000-0100-000002000000}">
      <formula1>O20:O22</formula1>
    </dataValidation>
    <dataValidation type="list" allowBlank="1" showInputMessage="1" showErrorMessage="1" sqref="H15:J15" xr:uid="{00000000-0002-0000-0100-000003000000}">
      <formula1>M20:M22</formula1>
    </dataValidation>
    <dataValidation type="list" allowBlank="1" showInputMessage="1" showErrorMessage="1" sqref="J13:K13" xr:uid="{00000000-0002-0000-0100-000004000000}">
      <formula1>$M$24:$M$31</formula1>
    </dataValidation>
    <dataValidation type="list" allowBlank="1" showInputMessage="1" showErrorMessage="1" sqref="C13:I13" xr:uid="{00000000-0002-0000-0100-000005000000}">
      <formula1>$N$17:$N$24</formula1>
    </dataValidation>
    <dataValidation type="list" allowBlank="1" showInputMessage="1" showErrorMessage="1" sqref="H16:I16" xr:uid="{00000000-0002-0000-0100-000006000000}">
      <formula1>$N$8:$N$11</formula1>
    </dataValidation>
    <dataValidation type="list" allowBlank="1" showInputMessage="1" showErrorMessage="1" sqref="C10 I10" xr:uid="{00000000-0002-0000-0100-000007000000}">
      <formula1>$N$14:$N$15</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B1:M18"/>
  <sheetViews>
    <sheetView topLeftCell="A7" zoomScale="90" zoomScaleNormal="90" workbookViewId="0">
      <selection activeCell="A7" sqref="A1:IV65536"/>
    </sheetView>
  </sheetViews>
  <sheetFormatPr baseColWidth="10" defaultRowHeight="15" x14ac:dyDescent="0.25"/>
  <cols>
    <col min="1" max="1" width="1.28515625" customWidth="1"/>
    <col min="2" max="2" width="20.140625" style="55" customWidth="1"/>
    <col min="3" max="3" width="34.5703125" customWidth="1"/>
    <col min="4" max="4" width="14.28515625" customWidth="1"/>
    <col min="5" max="5" width="6.7109375" customWidth="1"/>
    <col min="6" max="6" width="31" customWidth="1"/>
    <col min="7" max="8" width="16.140625" customWidth="1"/>
    <col min="9" max="9" width="16.28515625" customWidth="1"/>
    <col min="10" max="10" width="15.7109375" customWidth="1"/>
    <col min="11" max="11" width="54.42578125" customWidth="1"/>
    <col min="13" max="13" width="17.85546875" bestFit="1" customWidth="1"/>
    <col min="108" max="108" width="11.42578125" customWidth="1"/>
    <col min="198" max="198" width="1.42578125" customWidth="1"/>
  </cols>
  <sheetData>
    <row r="1" spans="2:13" ht="18" customHeight="1" thickBot="1" x14ac:dyDescent="0.3">
      <c r="B1" s="416"/>
      <c r="C1" s="419" t="s">
        <v>24</v>
      </c>
      <c r="D1" s="420"/>
      <c r="E1" s="420"/>
      <c r="F1" s="420"/>
      <c r="G1" s="420"/>
      <c r="H1" s="421"/>
      <c r="I1" s="422"/>
      <c r="J1" s="423"/>
    </row>
    <row r="2" spans="2:13" ht="18" customHeight="1" thickBot="1" x14ac:dyDescent="0.3">
      <c r="B2" s="417"/>
      <c r="C2" s="428" t="s">
        <v>25</v>
      </c>
      <c r="D2" s="429"/>
      <c r="E2" s="429"/>
      <c r="F2" s="429"/>
      <c r="G2" s="429"/>
      <c r="H2" s="430"/>
      <c r="I2" s="424"/>
      <c r="J2" s="425"/>
    </row>
    <row r="3" spans="2:13" ht="18" customHeight="1" thickBot="1" x14ac:dyDescent="0.3">
      <c r="B3" s="417"/>
      <c r="C3" s="428" t="s">
        <v>142</v>
      </c>
      <c r="D3" s="429"/>
      <c r="E3" s="429"/>
      <c r="F3" s="429"/>
      <c r="G3" s="429"/>
      <c r="H3" s="430"/>
      <c r="I3" s="424"/>
      <c r="J3" s="425"/>
    </row>
    <row r="4" spans="2:13" ht="18" customHeight="1" thickBot="1" x14ac:dyDescent="0.3">
      <c r="B4" s="418"/>
      <c r="C4" s="428" t="s">
        <v>143</v>
      </c>
      <c r="D4" s="429"/>
      <c r="E4" s="429"/>
      <c r="F4" s="430"/>
      <c r="G4" s="431" t="s">
        <v>190</v>
      </c>
      <c r="H4" s="432"/>
      <c r="I4" s="426"/>
      <c r="J4" s="427"/>
    </row>
    <row r="5" spans="2:13" ht="18" customHeight="1" thickBot="1" x14ac:dyDescent="0.3">
      <c r="B5" s="51"/>
      <c r="C5" s="52"/>
      <c r="D5" s="52"/>
      <c r="E5" s="52"/>
      <c r="F5" s="52"/>
      <c r="G5" s="52"/>
      <c r="H5" s="52"/>
      <c r="I5" s="52"/>
      <c r="J5" s="53"/>
    </row>
    <row r="6" spans="2:13" ht="51.75" customHeight="1" thickBot="1" x14ac:dyDescent="0.3">
      <c r="B6" s="1" t="s">
        <v>185</v>
      </c>
      <c r="C6" s="435" t="str">
        <f>+'[5]Sección 1. Metas - Magnitud'!C7</f>
        <v>1032 - Gestión y control de tránsito y transporte</v>
      </c>
      <c r="D6" s="436"/>
      <c r="E6" s="437"/>
      <c r="F6" s="54"/>
      <c r="G6" s="52"/>
      <c r="H6" s="52"/>
      <c r="I6" s="52"/>
      <c r="J6" s="53"/>
    </row>
    <row r="7" spans="2:13" ht="32.25" customHeight="1" thickBot="1" x14ac:dyDescent="0.3">
      <c r="B7" s="2" t="s">
        <v>0</v>
      </c>
      <c r="C7" s="435" t="str">
        <f>+'[5]Sección 1. Metas - Magnitud'!C8:F8</f>
        <v>Dirección de Control y Vigilancia</v>
      </c>
      <c r="D7" s="436"/>
      <c r="E7" s="437"/>
      <c r="F7" s="54"/>
      <c r="G7" s="52"/>
      <c r="H7" s="52"/>
      <c r="I7" s="52"/>
      <c r="J7" s="53"/>
    </row>
    <row r="8" spans="2:13" ht="32.25" customHeight="1" thickBot="1" x14ac:dyDescent="0.3">
      <c r="B8" s="2" t="s">
        <v>144</v>
      </c>
      <c r="C8" s="435" t="str">
        <f>+'[5]Sección 1. Metas - Magnitud'!C9:F9</f>
        <v>Subsecretaría de Servicios de la Movilidad</v>
      </c>
      <c r="D8" s="436"/>
      <c r="E8" s="437"/>
      <c r="F8" s="4"/>
      <c r="G8" s="52"/>
      <c r="H8" s="52"/>
      <c r="I8" s="52"/>
      <c r="J8" s="53"/>
    </row>
    <row r="9" spans="2:13" ht="33.75" customHeight="1" thickBot="1" x14ac:dyDescent="0.3">
      <c r="B9" s="2" t="s">
        <v>28</v>
      </c>
      <c r="C9" s="435" t="s">
        <v>184</v>
      </c>
      <c r="D9" s="436"/>
      <c r="E9" s="437"/>
      <c r="F9" s="54"/>
      <c r="G9" s="52"/>
      <c r="H9" s="52"/>
      <c r="I9" s="52"/>
      <c r="J9" s="53"/>
    </row>
    <row r="10" spans="2:13" ht="32.25" customHeight="1" thickBot="1" x14ac:dyDescent="0.3">
      <c r="B10" s="2" t="s">
        <v>197</v>
      </c>
      <c r="C10" s="435" t="s">
        <v>202</v>
      </c>
      <c r="D10" s="436"/>
      <c r="E10" s="437"/>
    </row>
    <row r="12" spans="2:13" x14ac:dyDescent="0.25">
      <c r="B12" s="445" t="s">
        <v>217</v>
      </c>
      <c r="C12" s="446"/>
      <c r="D12" s="446"/>
      <c r="E12" s="446"/>
      <c r="F12" s="446"/>
      <c r="G12" s="446"/>
      <c r="H12" s="447"/>
      <c r="I12" s="439" t="s">
        <v>145</v>
      </c>
      <c r="J12" s="440"/>
      <c r="K12" s="440"/>
    </row>
    <row r="13" spans="2:13" s="56" customFormat="1" ht="30" customHeight="1" x14ac:dyDescent="0.25">
      <c r="B13" s="433" t="s">
        <v>146</v>
      </c>
      <c r="C13" s="433" t="s">
        <v>147</v>
      </c>
      <c r="D13" s="433" t="s">
        <v>196</v>
      </c>
      <c r="E13" s="433" t="s">
        <v>148</v>
      </c>
      <c r="F13" s="433" t="s">
        <v>149</v>
      </c>
      <c r="G13" s="433" t="s">
        <v>191</v>
      </c>
      <c r="H13" s="433" t="s">
        <v>192</v>
      </c>
      <c r="I13" s="441" t="s">
        <v>193</v>
      </c>
      <c r="J13" s="443" t="s">
        <v>194</v>
      </c>
      <c r="K13" s="438" t="s">
        <v>195</v>
      </c>
    </row>
    <row r="14" spans="2:13" s="56" customFormat="1" x14ac:dyDescent="0.25">
      <c r="B14" s="434"/>
      <c r="C14" s="434"/>
      <c r="D14" s="434"/>
      <c r="E14" s="434"/>
      <c r="F14" s="434"/>
      <c r="G14" s="434"/>
      <c r="H14" s="434"/>
      <c r="I14" s="442"/>
      <c r="J14" s="444"/>
      <c r="K14" s="438"/>
    </row>
    <row r="15" spans="2:13" s="56" customFormat="1" ht="105" x14ac:dyDescent="0.25">
      <c r="B15" s="96">
        <v>1</v>
      </c>
      <c r="C15" s="140" t="s">
        <v>229</v>
      </c>
      <c r="D15" s="95">
        <v>0.19</v>
      </c>
      <c r="E15" s="91"/>
      <c r="F15" s="93" t="s">
        <v>230</v>
      </c>
      <c r="G15" s="169">
        <v>0.19</v>
      </c>
      <c r="H15" s="106">
        <v>43160</v>
      </c>
      <c r="I15" s="104">
        <v>0.19</v>
      </c>
      <c r="J15" s="110">
        <v>43132</v>
      </c>
      <c r="K15" s="101"/>
      <c r="M15" s="108"/>
    </row>
    <row r="16" spans="2:13" ht="60" x14ac:dyDescent="0.25">
      <c r="B16" s="139">
        <v>2</v>
      </c>
      <c r="C16" s="102" t="s">
        <v>231</v>
      </c>
      <c r="D16" s="95">
        <v>0.02</v>
      </c>
      <c r="E16" s="91"/>
      <c r="F16" s="93" t="s">
        <v>232</v>
      </c>
      <c r="G16" s="169">
        <v>0.02</v>
      </c>
      <c r="H16" s="106">
        <v>43344</v>
      </c>
      <c r="I16" s="104"/>
      <c r="J16" s="110"/>
      <c r="K16" s="101"/>
      <c r="M16" s="109"/>
    </row>
    <row r="17" spans="2:11" ht="75" x14ac:dyDescent="0.25">
      <c r="B17" s="168">
        <v>3</v>
      </c>
      <c r="C17" s="75" t="s">
        <v>226</v>
      </c>
      <c r="D17" s="95">
        <v>0.04</v>
      </c>
      <c r="E17" s="91"/>
      <c r="F17" s="93" t="s">
        <v>233</v>
      </c>
      <c r="G17" s="169">
        <v>0.04</v>
      </c>
      <c r="H17" s="106">
        <v>43435</v>
      </c>
      <c r="I17" s="104"/>
      <c r="J17" s="110"/>
      <c r="K17" s="101"/>
    </row>
    <row r="18" spans="2:11" x14ac:dyDescent="0.25">
      <c r="B18" s="412" t="s">
        <v>17</v>
      </c>
      <c r="C18" s="413"/>
      <c r="D18" s="57">
        <f>SUM(D15:D17)</f>
        <v>0.25</v>
      </c>
      <c r="E18" s="414" t="s">
        <v>17</v>
      </c>
      <c r="F18" s="415"/>
      <c r="G18" s="57">
        <f>SUM(G15:G17)</f>
        <v>0.25</v>
      </c>
      <c r="H18" s="167"/>
      <c r="I18" s="105">
        <f>SUM(I15:I17)</f>
        <v>0.19</v>
      </c>
      <c r="J18" s="103"/>
      <c r="K18" s="103"/>
    </row>
  </sheetData>
  <mergeCells count="26">
    <mergeCell ref="K13:K14"/>
    <mergeCell ref="I12:K12"/>
    <mergeCell ref="B13:B14"/>
    <mergeCell ref="C13:C14"/>
    <mergeCell ref="D13:D14"/>
    <mergeCell ref="E13:E14"/>
    <mergeCell ref="F13:F14"/>
    <mergeCell ref="G13:G14"/>
    <mergeCell ref="I13:I14"/>
    <mergeCell ref="J13:J14"/>
    <mergeCell ref="B12:H12"/>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sheetPr>
  <dimension ref="A1:X60"/>
  <sheetViews>
    <sheetView tabSelected="1" topLeftCell="B5" zoomScaleNormal="100" workbookViewId="0">
      <selection activeCell="F6" sqref="F6:I6"/>
    </sheetView>
  </sheetViews>
  <sheetFormatPr baseColWidth="10" defaultRowHeight="12.75" x14ac:dyDescent="0.2"/>
  <cols>
    <col min="1" max="1" width="1" style="170" customWidth="1"/>
    <col min="2" max="2" width="25.42578125" style="226" customWidth="1"/>
    <col min="3" max="3" width="14.5703125" style="175" customWidth="1"/>
    <col min="4" max="4" width="20.140625" style="175" customWidth="1"/>
    <col min="5" max="5" width="16.42578125" style="175" customWidth="1"/>
    <col min="6" max="6" width="25" style="175" customWidth="1"/>
    <col min="7" max="7" width="22" style="227"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448"/>
      <c r="C1" s="454" t="s">
        <v>25</v>
      </c>
      <c r="D1" s="454"/>
      <c r="E1" s="454"/>
      <c r="F1" s="454"/>
      <c r="G1" s="454"/>
      <c r="H1" s="454"/>
      <c r="I1" s="449"/>
      <c r="J1" s="171"/>
      <c r="K1" s="171"/>
      <c r="M1" s="173" t="s">
        <v>47</v>
      </c>
    </row>
    <row r="2" spans="2:14" ht="37.5" customHeight="1" x14ac:dyDescent="0.2">
      <c r="B2" s="448"/>
      <c r="C2" s="454" t="s">
        <v>239</v>
      </c>
      <c r="D2" s="454"/>
      <c r="E2" s="454"/>
      <c r="F2" s="454"/>
      <c r="G2" s="454"/>
      <c r="H2" s="454"/>
      <c r="I2" s="449"/>
      <c r="J2" s="171"/>
      <c r="K2" s="171"/>
      <c r="M2" s="173" t="s">
        <v>48</v>
      </c>
    </row>
    <row r="3" spans="2:14" ht="37.5" customHeight="1" x14ac:dyDescent="0.2">
      <c r="B3" s="448"/>
      <c r="C3" s="454" t="s">
        <v>240</v>
      </c>
      <c r="D3" s="454"/>
      <c r="E3" s="454"/>
      <c r="F3" s="454" t="s">
        <v>241</v>
      </c>
      <c r="G3" s="454"/>
      <c r="H3" s="454"/>
      <c r="I3" s="449"/>
      <c r="J3" s="171"/>
      <c r="K3" s="171"/>
      <c r="M3" s="173" t="s">
        <v>50</v>
      </c>
    </row>
    <row r="4" spans="2:14" ht="23.25" customHeight="1" x14ac:dyDescent="0.2">
      <c r="B4" s="455"/>
      <c r="C4" s="455"/>
      <c r="D4" s="455"/>
      <c r="E4" s="455"/>
      <c r="F4" s="455"/>
      <c r="G4" s="455"/>
      <c r="H4" s="455"/>
      <c r="I4" s="455"/>
      <c r="J4" s="176"/>
      <c r="K4" s="176"/>
    </row>
    <row r="5" spans="2:14" ht="24" customHeight="1" x14ac:dyDescent="0.2">
      <c r="B5" s="456" t="s">
        <v>234</v>
      </c>
      <c r="C5" s="456"/>
      <c r="D5" s="456"/>
      <c r="E5" s="456"/>
      <c r="F5" s="456"/>
      <c r="G5" s="456"/>
      <c r="H5" s="456"/>
      <c r="I5" s="456"/>
      <c r="J5" s="177"/>
      <c r="K5" s="177"/>
      <c r="N5" s="178" t="s">
        <v>57</v>
      </c>
    </row>
    <row r="6" spans="2:14" ht="30.75" customHeight="1" x14ac:dyDescent="0.2">
      <c r="B6" s="179" t="s">
        <v>242</v>
      </c>
      <c r="C6" s="180">
        <v>1</v>
      </c>
      <c r="D6" s="457" t="s">
        <v>243</v>
      </c>
      <c r="E6" s="457"/>
      <c r="F6" s="458" t="s">
        <v>289</v>
      </c>
      <c r="G6" s="458"/>
      <c r="H6" s="458"/>
      <c r="I6" s="458"/>
      <c r="J6" s="181"/>
      <c r="K6" s="181"/>
      <c r="M6" s="173" t="s">
        <v>60</v>
      </c>
      <c r="N6" s="178" t="s">
        <v>61</v>
      </c>
    </row>
    <row r="7" spans="2:14" ht="30.75" customHeight="1" x14ac:dyDescent="0.2">
      <c r="B7" s="179" t="s">
        <v>244</v>
      </c>
      <c r="C7" s="180" t="s">
        <v>81</v>
      </c>
      <c r="D7" s="457" t="s">
        <v>245</v>
      </c>
      <c r="E7" s="457"/>
      <c r="F7" s="458" t="s">
        <v>290</v>
      </c>
      <c r="G7" s="458"/>
      <c r="H7" s="182" t="s">
        <v>246</v>
      </c>
      <c r="I7" s="180" t="s">
        <v>76</v>
      </c>
      <c r="J7" s="183"/>
      <c r="K7" s="183"/>
      <c r="M7" s="173" t="s">
        <v>65</v>
      </c>
      <c r="N7" s="178" t="s">
        <v>66</v>
      </c>
    </row>
    <row r="8" spans="2:14" ht="30.75" customHeight="1" x14ac:dyDescent="0.2">
      <c r="B8" s="179" t="s">
        <v>247</v>
      </c>
      <c r="C8" s="458" t="s">
        <v>291</v>
      </c>
      <c r="D8" s="458"/>
      <c r="E8" s="458"/>
      <c r="F8" s="458"/>
      <c r="G8" s="182" t="s">
        <v>248</v>
      </c>
      <c r="H8" s="460">
        <v>7560</v>
      </c>
      <c r="I8" s="460"/>
      <c r="J8" s="184"/>
      <c r="K8" s="184"/>
      <c r="M8" s="173" t="s">
        <v>69</v>
      </c>
      <c r="N8" s="178" t="s">
        <v>70</v>
      </c>
    </row>
    <row r="9" spans="2:14" ht="30.75" customHeight="1" x14ac:dyDescent="0.2">
      <c r="B9" s="179" t="s">
        <v>48</v>
      </c>
      <c r="C9" s="461" t="s">
        <v>65</v>
      </c>
      <c r="D9" s="461"/>
      <c r="E9" s="461"/>
      <c r="F9" s="461"/>
      <c r="G9" s="182" t="s">
        <v>249</v>
      </c>
      <c r="H9" s="462" t="s">
        <v>165</v>
      </c>
      <c r="I9" s="462"/>
      <c r="J9" s="185"/>
      <c r="K9" s="185"/>
      <c r="M9" s="186" t="s">
        <v>73</v>
      </c>
    </row>
    <row r="10" spans="2:14" ht="30.75" customHeight="1" x14ac:dyDescent="0.2">
      <c r="B10" s="179" t="s">
        <v>250</v>
      </c>
      <c r="C10" s="458" t="s">
        <v>393</v>
      </c>
      <c r="D10" s="458"/>
      <c r="E10" s="458"/>
      <c r="F10" s="458"/>
      <c r="G10" s="458"/>
      <c r="H10" s="458"/>
      <c r="I10" s="458"/>
      <c r="J10" s="187"/>
      <c r="K10" s="187"/>
      <c r="M10" s="186"/>
    </row>
    <row r="11" spans="2:14" ht="30.75" customHeight="1" x14ac:dyDescent="0.2">
      <c r="B11" s="179" t="s">
        <v>251</v>
      </c>
      <c r="C11" s="463" t="s">
        <v>293</v>
      </c>
      <c r="D11" s="463"/>
      <c r="E11" s="463"/>
      <c r="F11" s="463"/>
      <c r="G11" s="463"/>
      <c r="H11" s="463"/>
      <c r="I11" s="463"/>
      <c r="J11" s="183"/>
      <c r="K11" s="183"/>
      <c r="M11" s="186"/>
      <c r="N11" s="178" t="s">
        <v>76</v>
      </c>
    </row>
    <row r="12" spans="2:14" ht="30.75" customHeight="1" x14ac:dyDescent="0.2">
      <c r="B12" s="179" t="s">
        <v>254</v>
      </c>
      <c r="C12" s="459" t="s">
        <v>357</v>
      </c>
      <c r="D12" s="459"/>
      <c r="E12" s="459"/>
      <c r="F12" s="459"/>
      <c r="G12" s="182" t="s">
        <v>252</v>
      </c>
      <c r="H12" s="464" t="s">
        <v>91</v>
      </c>
      <c r="I12" s="464"/>
      <c r="J12" s="183"/>
      <c r="K12" s="183"/>
      <c r="M12" s="186" t="s">
        <v>80</v>
      </c>
      <c r="N12" s="178" t="s">
        <v>81</v>
      </c>
    </row>
    <row r="13" spans="2:14" ht="30.75" customHeight="1" x14ac:dyDescent="0.2">
      <c r="B13" s="179" t="s">
        <v>255</v>
      </c>
      <c r="C13" s="465" t="s">
        <v>294</v>
      </c>
      <c r="D13" s="465"/>
      <c r="E13" s="465"/>
      <c r="F13" s="465"/>
      <c r="G13" s="182" t="s">
        <v>253</v>
      </c>
      <c r="H13" s="463" t="s">
        <v>70</v>
      </c>
      <c r="I13" s="463"/>
      <c r="J13" s="183"/>
      <c r="K13" s="183"/>
      <c r="M13" s="186" t="s">
        <v>84</v>
      </c>
    </row>
    <row r="14" spans="2:14" ht="64.5" customHeight="1" x14ac:dyDescent="0.2">
      <c r="B14" s="179" t="s">
        <v>256</v>
      </c>
      <c r="C14" s="466" t="s">
        <v>295</v>
      </c>
      <c r="D14" s="466"/>
      <c r="E14" s="466"/>
      <c r="F14" s="466"/>
      <c r="G14" s="466"/>
      <c r="H14" s="466"/>
      <c r="I14" s="466"/>
      <c r="J14" s="187"/>
      <c r="K14" s="187"/>
      <c r="M14" s="186" t="s">
        <v>86</v>
      </c>
      <c r="N14" s="178"/>
    </row>
    <row r="15" spans="2:14" ht="30.75" customHeight="1" x14ac:dyDescent="0.2">
      <c r="B15" s="179" t="s">
        <v>257</v>
      </c>
      <c r="C15" s="459" t="s">
        <v>296</v>
      </c>
      <c r="D15" s="459"/>
      <c r="E15" s="459"/>
      <c r="F15" s="459"/>
      <c r="G15" s="459"/>
      <c r="H15" s="459"/>
      <c r="I15" s="459"/>
      <c r="J15" s="188"/>
      <c r="K15" s="188"/>
      <c r="M15" s="186" t="s">
        <v>88</v>
      </c>
      <c r="N15" s="178"/>
    </row>
    <row r="16" spans="2:14" ht="20.25" customHeight="1" x14ac:dyDescent="0.2">
      <c r="B16" s="179" t="s">
        <v>258</v>
      </c>
      <c r="C16" s="458" t="s">
        <v>298</v>
      </c>
      <c r="D16" s="458"/>
      <c r="E16" s="458"/>
      <c r="F16" s="458"/>
      <c r="G16" s="458"/>
      <c r="H16" s="458"/>
      <c r="I16" s="458"/>
      <c r="J16" s="189"/>
      <c r="K16" s="189"/>
      <c r="M16" s="186"/>
      <c r="N16" s="178"/>
    </row>
    <row r="17" spans="2:14" ht="30.75" customHeight="1" x14ac:dyDescent="0.2">
      <c r="B17" s="179" t="s">
        <v>259</v>
      </c>
      <c r="C17" s="463" t="s">
        <v>297</v>
      </c>
      <c r="D17" s="467"/>
      <c r="E17" s="467"/>
      <c r="F17" s="467"/>
      <c r="G17" s="467"/>
      <c r="H17" s="467"/>
      <c r="I17" s="467"/>
      <c r="J17" s="190"/>
      <c r="K17" s="190"/>
      <c r="M17" s="186" t="s">
        <v>91</v>
      </c>
      <c r="N17" s="178"/>
    </row>
    <row r="18" spans="2:14" ht="18" customHeight="1" x14ac:dyDescent="0.2">
      <c r="B18" s="468" t="s">
        <v>265</v>
      </c>
      <c r="C18" s="469" t="s">
        <v>237</v>
      </c>
      <c r="D18" s="469"/>
      <c r="E18" s="469"/>
      <c r="F18" s="470" t="s">
        <v>238</v>
      </c>
      <c r="G18" s="470"/>
      <c r="H18" s="470"/>
      <c r="I18" s="470"/>
      <c r="J18" s="191"/>
      <c r="K18" s="191"/>
      <c r="M18" s="186" t="s">
        <v>79</v>
      </c>
      <c r="N18" s="178"/>
    </row>
    <row r="19" spans="2:14" ht="39.75" customHeight="1" x14ac:dyDescent="0.2">
      <c r="B19" s="468"/>
      <c r="C19" s="458" t="s">
        <v>299</v>
      </c>
      <c r="D19" s="458"/>
      <c r="E19" s="458"/>
      <c r="F19" s="458" t="s">
        <v>300</v>
      </c>
      <c r="G19" s="458"/>
      <c r="H19" s="458"/>
      <c r="I19" s="458"/>
      <c r="J19" s="189"/>
      <c r="K19" s="189"/>
      <c r="M19" s="186" t="s">
        <v>95</v>
      </c>
      <c r="N19" s="178"/>
    </row>
    <row r="20" spans="2:14" ht="39.75" customHeight="1" x14ac:dyDescent="0.2">
      <c r="B20" s="192" t="s">
        <v>266</v>
      </c>
      <c r="C20" s="451" t="s">
        <v>301</v>
      </c>
      <c r="D20" s="452"/>
      <c r="E20" s="453"/>
      <c r="F20" s="464" t="s">
        <v>302</v>
      </c>
      <c r="G20" s="464"/>
      <c r="H20" s="464"/>
      <c r="I20" s="474"/>
      <c r="J20" s="183"/>
      <c r="K20" s="183"/>
      <c r="M20" s="186"/>
      <c r="N20" s="178"/>
    </row>
    <row r="21" spans="2:14" ht="42" customHeight="1" x14ac:dyDescent="0.2">
      <c r="B21" s="192" t="s">
        <v>267</v>
      </c>
      <c r="C21" s="475" t="s">
        <v>303</v>
      </c>
      <c r="D21" s="476"/>
      <c r="E21" s="477"/>
      <c r="F21" s="478" t="s">
        <v>304</v>
      </c>
      <c r="G21" s="479"/>
      <c r="H21" s="479"/>
      <c r="I21" s="480"/>
      <c r="J21" s="188"/>
      <c r="K21" s="188"/>
      <c r="M21" s="193"/>
      <c r="N21" s="178"/>
    </row>
    <row r="22" spans="2:14" ht="23.25" customHeight="1" x14ac:dyDescent="0.2">
      <c r="B22" s="192" t="s">
        <v>268</v>
      </c>
      <c r="C22" s="481">
        <v>44197</v>
      </c>
      <c r="D22" s="482"/>
      <c r="E22" s="483"/>
      <c r="F22" s="182" t="s">
        <v>271</v>
      </c>
      <c r="G22" s="194">
        <v>41</v>
      </c>
      <c r="H22" s="182" t="s">
        <v>275</v>
      </c>
      <c r="I22" s="195">
        <v>41</v>
      </c>
      <c r="J22" s="196"/>
      <c r="K22" s="196"/>
      <c r="M22" s="193"/>
    </row>
    <row r="23" spans="2:14" ht="27" customHeight="1" x14ac:dyDescent="0.2">
      <c r="B23" s="192" t="s">
        <v>269</v>
      </c>
      <c r="C23" s="481">
        <v>44561</v>
      </c>
      <c r="D23" s="479"/>
      <c r="E23" s="484"/>
      <c r="F23" s="182" t="s">
        <v>272</v>
      </c>
      <c r="G23" s="485">
        <v>108</v>
      </c>
      <c r="H23" s="486"/>
      <c r="I23" s="487"/>
      <c r="J23" s="197"/>
      <c r="K23" s="197"/>
      <c r="M23" s="193"/>
    </row>
    <row r="24" spans="2:14" ht="45.75" customHeight="1" x14ac:dyDescent="0.2">
      <c r="B24" s="198" t="s">
        <v>270</v>
      </c>
      <c r="C24" s="488" t="s">
        <v>88</v>
      </c>
      <c r="D24" s="489"/>
      <c r="E24" s="490"/>
      <c r="F24" s="199" t="s">
        <v>274</v>
      </c>
      <c r="G24" s="478" t="s">
        <v>305</v>
      </c>
      <c r="H24" s="479"/>
      <c r="I24" s="484"/>
      <c r="J24" s="191"/>
      <c r="K24" s="191"/>
      <c r="M24" s="193"/>
    </row>
    <row r="25" spans="2:14" ht="22.5" customHeight="1" x14ac:dyDescent="0.2">
      <c r="B25" s="491" t="s">
        <v>235</v>
      </c>
      <c r="C25" s="492"/>
      <c r="D25" s="492"/>
      <c r="E25" s="492"/>
      <c r="F25" s="492"/>
      <c r="G25" s="492"/>
      <c r="H25" s="492"/>
      <c r="I25" s="493"/>
      <c r="J25" s="177"/>
      <c r="K25" s="177"/>
      <c r="M25" s="193"/>
    </row>
    <row r="26" spans="2:14" ht="43.5" customHeight="1" x14ac:dyDescent="0.2">
      <c r="B26" s="200" t="s">
        <v>105</v>
      </c>
      <c r="C26" s="201" t="s">
        <v>261</v>
      </c>
      <c r="D26" s="201" t="s">
        <v>260</v>
      </c>
      <c r="E26" s="202" t="s">
        <v>264</v>
      </c>
      <c r="F26" s="201" t="s">
        <v>263</v>
      </c>
      <c r="G26" s="201" t="s">
        <v>262</v>
      </c>
      <c r="H26" s="202" t="s">
        <v>276</v>
      </c>
      <c r="I26" s="203" t="s">
        <v>273</v>
      </c>
      <c r="J26" s="189"/>
      <c r="K26" s="189"/>
      <c r="M26" s="193"/>
    </row>
    <row r="27" spans="2:14" ht="19.5" customHeight="1" x14ac:dyDescent="0.2">
      <c r="B27" s="204" t="s">
        <v>113</v>
      </c>
      <c r="C27" s="205">
        <v>0</v>
      </c>
      <c r="D27" s="205"/>
      <c r="E27" s="206">
        <f>IF(OR(C27=0,C27=""),0,D27/C27)</f>
        <v>0</v>
      </c>
      <c r="F27" s="494">
        <f>SUM(C27:C38)</f>
        <v>108</v>
      </c>
      <c r="G27" s="494">
        <f>SUM(D27:D38)</f>
        <v>0</v>
      </c>
      <c r="H27" s="207">
        <f>+(D27*100%)/$G$23</f>
        <v>0</v>
      </c>
      <c r="I27" s="494">
        <f>G27+I22</f>
        <v>41</v>
      </c>
      <c r="J27" s="208"/>
      <c r="K27" s="208"/>
      <c r="M27" s="193"/>
    </row>
    <row r="28" spans="2:14" ht="19.5" customHeight="1" x14ac:dyDescent="0.2">
      <c r="B28" s="204" t="s">
        <v>114</v>
      </c>
      <c r="C28" s="205">
        <v>0</v>
      </c>
      <c r="D28" s="205"/>
      <c r="E28" s="206">
        <f t="shared" ref="E28:E38" si="0">IF(OR(C28=0,C28=""),0,D28/C28)</f>
        <v>0</v>
      </c>
      <c r="F28" s="495"/>
      <c r="G28" s="495"/>
      <c r="H28" s="207" t="str">
        <f>+IF(D28="","",((D28*100%)/$G$23)+H27)</f>
        <v/>
      </c>
      <c r="I28" s="495"/>
      <c r="J28" s="208"/>
      <c r="K28" s="208"/>
      <c r="M28" s="193"/>
    </row>
    <row r="29" spans="2:14" ht="19.5" customHeight="1" x14ac:dyDescent="0.2">
      <c r="B29" s="204" t="s">
        <v>115</v>
      </c>
      <c r="C29" s="205">
        <v>0</v>
      </c>
      <c r="D29" s="205"/>
      <c r="E29" s="206">
        <f t="shared" si="0"/>
        <v>0</v>
      </c>
      <c r="F29" s="495"/>
      <c r="G29" s="495"/>
      <c r="H29" s="207" t="str">
        <f t="shared" ref="H29:H38" si="1">+IF(D29="","",((D29*100%)/$G$23)+H28)</f>
        <v/>
      </c>
      <c r="I29" s="495"/>
      <c r="J29" s="208"/>
      <c r="K29" s="208"/>
      <c r="M29" s="193"/>
    </row>
    <row r="30" spans="2:14" ht="19.5" customHeight="1" x14ac:dyDescent="0.2">
      <c r="B30" s="204" t="s">
        <v>116</v>
      </c>
      <c r="C30" s="205">
        <v>0</v>
      </c>
      <c r="D30" s="205"/>
      <c r="E30" s="206">
        <f t="shared" si="0"/>
        <v>0</v>
      </c>
      <c r="F30" s="495"/>
      <c r="G30" s="495"/>
      <c r="H30" s="207" t="str">
        <f t="shared" si="1"/>
        <v/>
      </c>
      <c r="I30" s="495"/>
      <c r="J30" s="208"/>
      <c r="K30" s="208"/>
    </row>
    <row r="31" spans="2:14" ht="19.5" customHeight="1" x14ac:dyDescent="0.2">
      <c r="B31" s="204" t="s">
        <v>117</v>
      </c>
      <c r="C31" s="205">
        <v>0</v>
      </c>
      <c r="D31" s="205"/>
      <c r="E31" s="206">
        <f t="shared" si="0"/>
        <v>0</v>
      </c>
      <c r="F31" s="495"/>
      <c r="G31" s="495"/>
      <c r="H31" s="207" t="str">
        <f t="shared" si="1"/>
        <v/>
      </c>
      <c r="I31" s="495"/>
      <c r="J31" s="208"/>
      <c r="K31" s="208"/>
    </row>
    <row r="32" spans="2:14" ht="19.5" customHeight="1" x14ac:dyDescent="0.2">
      <c r="B32" s="204" t="s">
        <v>118</v>
      </c>
      <c r="C32" s="209">
        <v>10</v>
      </c>
      <c r="D32" s="209"/>
      <c r="E32" s="206">
        <f t="shared" si="0"/>
        <v>0</v>
      </c>
      <c r="F32" s="495"/>
      <c r="G32" s="495"/>
      <c r="H32" s="207" t="str">
        <f t="shared" si="1"/>
        <v/>
      </c>
      <c r="I32" s="495"/>
      <c r="J32" s="208"/>
      <c r="K32" s="208"/>
    </row>
    <row r="33" spans="2:11" ht="19.5" customHeight="1" x14ac:dyDescent="0.2">
      <c r="B33" s="204" t="s">
        <v>119</v>
      </c>
      <c r="C33" s="209">
        <v>10</v>
      </c>
      <c r="D33" s="209"/>
      <c r="E33" s="206">
        <f t="shared" si="0"/>
        <v>0</v>
      </c>
      <c r="F33" s="495"/>
      <c r="G33" s="495"/>
      <c r="H33" s="207" t="str">
        <f t="shared" si="1"/>
        <v/>
      </c>
      <c r="I33" s="495"/>
      <c r="J33" s="208"/>
      <c r="K33" s="208"/>
    </row>
    <row r="34" spans="2:11" ht="19.5" customHeight="1" x14ac:dyDescent="0.2">
      <c r="B34" s="204" t="s">
        <v>120</v>
      </c>
      <c r="C34" s="209">
        <v>20</v>
      </c>
      <c r="D34" s="209"/>
      <c r="E34" s="206">
        <f t="shared" si="0"/>
        <v>0</v>
      </c>
      <c r="F34" s="495"/>
      <c r="G34" s="495"/>
      <c r="H34" s="207" t="str">
        <f t="shared" si="1"/>
        <v/>
      </c>
      <c r="I34" s="495"/>
      <c r="J34" s="208"/>
      <c r="K34" s="208"/>
    </row>
    <row r="35" spans="2:11" ht="19.5" customHeight="1" x14ac:dyDescent="0.2">
      <c r="B35" s="204" t="s">
        <v>121</v>
      </c>
      <c r="C35" s="209">
        <v>24</v>
      </c>
      <c r="D35" s="209"/>
      <c r="E35" s="206">
        <f t="shared" si="0"/>
        <v>0</v>
      </c>
      <c r="F35" s="495"/>
      <c r="G35" s="495"/>
      <c r="H35" s="207" t="str">
        <f t="shared" si="1"/>
        <v/>
      </c>
      <c r="I35" s="495"/>
      <c r="J35" s="208"/>
      <c r="K35" s="208"/>
    </row>
    <row r="36" spans="2:11" ht="19.5" customHeight="1" x14ac:dyDescent="0.2">
      <c r="B36" s="204" t="s">
        <v>122</v>
      </c>
      <c r="C36" s="209">
        <v>28</v>
      </c>
      <c r="D36" s="209"/>
      <c r="E36" s="206">
        <f t="shared" si="0"/>
        <v>0</v>
      </c>
      <c r="F36" s="495"/>
      <c r="G36" s="495"/>
      <c r="H36" s="207" t="str">
        <f t="shared" si="1"/>
        <v/>
      </c>
      <c r="I36" s="495"/>
      <c r="J36" s="208"/>
      <c r="K36" s="208"/>
    </row>
    <row r="37" spans="2:11" ht="19.5" customHeight="1" x14ac:dyDescent="0.2">
      <c r="B37" s="204" t="s">
        <v>123</v>
      </c>
      <c r="C37" s="209">
        <v>8</v>
      </c>
      <c r="D37" s="209"/>
      <c r="E37" s="206">
        <f t="shared" si="0"/>
        <v>0</v>
      </c>
      <c r="F37" s="495"/>
      <c r="G37" s="495"/>
      <c r="H37" s="207" t="str">
        <f t="shared" si="1"/>
        <v/>
      </c>
      <c r="I37" s="495"/>
      <c r="J37" s="208"/>
      <c r="K37" s="208"/>
    </row>
    <row r="38" spans="2:11" ht="19.5" customHeight="1" x14ac:dyDescent="0.2">
      <c r="B38" s="204" t="s">
        <v>124</v>
      </c>
      <c r="C38" s="209">
        <v>8</v>
      </c>
      <c r="D38" s="209"/>
      <c r="E38" s="206">
        <f t="shared" si="0"/>
        <v>0</v>
      </c>
      <c r="F38" s="496"/>
      <c r="G38" s="496"/>
      <c r="H38" s="207" t="str">
        <f t="shared" si="1"/>
        <v/>
      </c>
      <c r="I38" s="496"/>
      <c r="J38" s="208"/>
      <c r="K38" s="208"/>
    </row>
    <row r="39" spans="2:11" ht="52.5" customHeight="1" x14ac:dyDescent="0.2">
      <c r="B39" s="210" t="s">
        <v>277</v>
      </c>
      <c r="C39" s="471" t="s">
        <v>375</v>
      </c>
      <c r="D39" s="472"/>
      <c r="E39" s="472"/>
      <c r="F39" s="472"/>
      <c r="G39" s="472"/>
      <c r="H39" s="472"/>
      <c r="I39" s="473"/>
      <c r="J39" s="211"/>
      <c r="K39" s="211"/>
    </row>
    <row r="40" spans="2:11" ht="34.5" customHeight="1" x14ac:dyDescent="0.2">
      <c r="B40" s="500"/>
      <c r="C40" s="501"/>
      <c r="D40" s="501"/>
      <c r="E40" s="501"/>
      <c r="F40" s="501"/>
      <c r="G40" s="501"/>
      <c r="H40" s="501"/>
      <c r="I40" s="502"/>
      <c r="J40" s="177"/>
      <c r="K40" s="177"/>
    </row>
    <row r="41" spans="2:11" ht="34.5" customHeight="1" x14ac:dyDescent="0.2">
      <c r="B41" s="503"/>
      <c r="C41" s="504"/>
      <c r="D41" s="504"/>
      <c r="E41" s="504"/>
      <c r="F41" s="504"/>
      <c r="G41" s="504"/>
      <c r="H41" s="504"/>
      <c r="I41" s="505"/>
      <c r="J41" s="211"/>
      <c r="K41" s="211"/>
    </row>
    <row r="42" spans="2:11" ht="34.5" customHeight="1" x14ac:dyDescent="0.2">
      <c r="B42" s="503"/>
      <c r="C42" s="504"/>
      <c r="D42" s="504"/>
      <c r="E42" s="504"/>
      <c r="F42" s="504"/>
      <c r="G42" s="504"/>
      <c r="H42" s="504"/>
      <c r="I42" s="505"/>
      <c r="J42" s="211"/>
      <c r="K42" s="211"/>
    </row>
    <row r="43" spans="2:11" ht="34.5" customHeight="1" x14ac:dyDescent="0.2">
      <c r="B43" s="503"/>
      <c r="C43" s="504"/>
      <c r="D43" s="504"/>
      <c r="E43" s="504"/>
      <c r="F43" s="504"/>
      <c r="G43" s="504"/>
      <c r="H43" s="504"/>
      <c r="I43" s="505"/>
      <c r="J43" s="211"/>
      <c r="K43" s="211"/>
    </row>
    <row r="44" spans="2:11" ht="34.5" customHeight="1" x14ac:dyDescent="0.2">
      <c r="B44" s="506"/>
      <c r="C44" s="507"/>
      <c r="D44" s="507"/>
      <c r="E44" s="507"/>
      <c r="F44" s="507"/>
      <c r="G44" s="507"/>
      <c r="H44" s="507"/>
      <c r="I44" s="508"/>
      <c r="J44" s="176"/>
      <c r="K44" s="176"/>
    </row>
    <row r="45" spans="2:11" ht="96.75" customHeight="1" x14ac:dyDescent="0.2">
      <c r="B45" s="179" t="s">
        <v>278</v>
      </c>
      <c r="C45" s="509" t="s">
        <v>377</v>
      </c>
      <c r="D45" s="510"/>
      <c r="E45" s="510"/>
      <c r="F45" s="510"/>
      <c r="G45" s="510"/>
      <c r="H45" s="510"/>
      <c r="I45" s="511"/>
      <c r="J45" s="212"/>
      <c r="K45" s="212"/>
    </row>
    <row r="46" spans="2:11" ht="32.25" customHeight="1" x14ac:dyDescent="0.2">
      <c r="B46" s="179" t="s">
        <v>279</v>
      </c>
      <c r="C46" s="509" t="s">
        <v>376</v>
      </c>
      <c r="D46" s="510"/>
      <c r="E46" s="510"/>
      <c r="F46" s="510"/>
      <c r="G46" s="510"/>
      <c r="H46" s="510"/>
      <c r="I46" s="511"/>
      <c r="J46" s="212"/>
      <c r="K46" s="212"/>
    </row>
    <row r="47" spans="2:11" ht="66" customHeight="1" x14ac:dyDescent="0.2">
      <c r="B47" s="213" t="s">
        <v>280</v>
      </c>
      <c r="C47" s="512" t="s">
        <v>364</v>
      </c>
      <c r="D47" s="513"/>
      <c r="E47" s="513"/>
      <c r="F47" s="513"/>
      <c r="G47" s="513"/>
      <c r="H47" s="513"/>
      <c r="I47" s="514"/>
      <c r="J47" s="212"/>
      <c r="K47" s="212"/>
    </row>
    <row r="48" spans="2:11" ht="22.5" customHeight="1" x14ac:dyDescent="0.2">
      <c r="B48" s="492" t="s">
        <v>236</v>
      </c>
      <c r="C48" s="492"/>
      <c r="D48" s="492"/>
      <c r="E48" s="492"/>
      <c r="F48" s="492"/>
      <c r="G48" s="492"/>
      <c r="H48" s="492"/>
      <c r="I48" s="492"/>
      <c r="J48" s="212"/>
      <c r="K48" s="212"/>
    </row>
    <row r="49" spans="2:11" ht="22.5" customHeight="1" x14ac:dyDescent="0.2">
      <c r="B49" s="497" t="s">
        <v>281</v>
      </c>
      <c r="C49" s="214" t="s">
        <v>282</v>
      </c>
      <c r="D49" s="499" t="s">
        <v>283</v>
      </c>
      <c r="E49" s="499"/>
      <c r="F49" s="499"/>
      <c r="G49" s="499" t="s">
        <v>284</v>
      </c>
      <c r="H49" s="499"/>
      <c r="I49" s="499"/>
      <c r="J49" s="215"/>
      <c r="K49" s="215"/>
    </row>
    <row r="50" spans="2:11" ht="30.75" customHeight="1" x14ac:dyDescent="0.2">
      <c r="B50" s="498"/>
      <c r="C50" s="216"/>
      <c r="D50" s="450"/>
      <c r="E50" s="450"/>
      <c r="F50" s="450"/>
      <c r="G50" s="450"/>
      <c r="H50" s="450"/>
      <c r="I50" s="450"/>
      <c r="J50" s="215"/>
      <c r="K50" s="215"/>
    </row>
    <row r="51" spans="2:11" ht="32.25" customHeight="1" x14ac:dyDescent="0.2">
      <c r="B51" s="217" t="s">
        <v>285</v>
      </c>
      <c r="C51" s="450" t="s">
        <v>363</v>
      </c>
      <c r="D51" s="450"/>
      <c r="E51" s="450"/>
      <c r="F51" s="450"/>
      <c r="G51" s="450"/>
      <c r="H51" s="450"/>
      <c r="I51" s="450"/>
      <c r="J51" s="218"/>
      <c r="K51" s="218"/>
    </row>
    <row r="52" spans="2:11" ht="28.5" customHeight="1" x14ac:dyDescent="0.2">
      <c r="B52" s="182" t="s">
        <v>286</v>
      </c>
      <c r="C52" s="451" t="s">
        <v>306</v>
      </c>
      <c r="D52" s="452"/>
      <c r="E52" s="452"/>
      <c r="F52" s="452"/>
      <c r="G52" s="452"/>
      <c r="H52" s="452"/>
      <c r="I52" s="453"/>
      <c r="J52" s="218"/>
      <c r="K52" s="218"/>
    </row>
    <row r="53" spans="2:11" ht="30" customHeight="1" x14ac:dyDescent="0.2">
      <c r="B53" s="213" t="s">
        <v>287</v>
      </c>
      <c r="C53" s="450" t="s">
        <v>307</v>
      </c>
      <c r="D53" s="450"/>
      <c r="E53" s="450"/>
      <c r="F53" s="450"/>
      <c r="G53" s="450"/>
      <c r="H53" s="450"/>
      <c r="I53" s="450"/>
      <c r="J53" s="219"/>
      <c r="K53" s="219"/>
    </row>
    <row r="54" spans="2:11" ht="31.5" customHeight="1" x14ac:dyDescent="0.2">
      <c r="B54" s="213" t="s">
        <v>288</v>
      </c>
      <c r="C54" s="450" t="s">
        <v>308</v>
      </c>
      <c r="D54" s="450"/>
      <c r="E54" s="450"/>
      <c r="F54" s="450"/>
      <c r="G54" s="450"/>
      <c r="H54" s="450"/>
      <c r="I54" s="450"/>
      <c r="J54" s="220"/>
      <c r="K54" s="220"/>
    </row>
    <row r="55" spans="2:11" x14ac:dyDescent="0.2">
      <c r="B55" s="221"/>
      <c r="C55" s="222"/>
      <c r="D55" s="222"/>
      <c r="E55" s="223"/>
      <c r="F55" s="223"/>
      <c r="G55" s="224"/>
      <c r="H55" s="225"/>
      <c r="I55" s="222"/>
      <c r="J55" s="220"/>
      <c r="K55" s="220"/>
    </row>
    <row r="56" spans="2:11" x14ac:dyDescent="0.2">
      <c r="B56" s="221"/>
      <c r="C56" s="222"/>
      <c r="D56" s="222"/>
      <c r="E56" s="223"/>
      <c r="F56" s="223"/>
      <c r="G56" s="224"/>
      <c r="H56" s="225"/>
      <c r="I56" s="222"/>
      <c r="J56" s="220"/>
      <c r="K56" s="220"/>
    </row>
    <row r="57" spans="2:11" x14ac:dyDescent="0.2">
      <c r="B57" s="221"/>
      <c r="C57" s="222"/>
      <c r="D57" s="222"/>
      <c r="E57" s="223"/>
      <c r="F57" s="223"/>
      <c r="G57" s="224"/>
      <c r="H57" s="225"/>
      <c r="I57" s="222"/>
      <c r="J57" s="220"/>
      <c r="K57" s="220"/>
    </row>
    <row r="58" spans="2:11" x14ac:dyDescent="0.2">
      <c r="B58" s="221"/>
      <c r="C58" s="222"/>
      <c r="D58" s="222"/>
      <c r="E58" s="223"/>
      <c r="F58" s="223"/>
      <c r="G58" s="224"/>
      <c r="H58" s="225"/>
      <c r="I58" s="222"/>
      <c r="J58" s="220"/>
      <c r="K58" s="220"/>
    </row>
    <row r="59" spans="2:11" x14ac:dyDescent="0.2">
      <c r="B59" s="221"/>
      <c r="C59" s="222"/>
      <c r="D59" s="222"/>
      <c r="E59" s="223"/>
      <c r="F59" s="223"/>
      <c r="G59" s="224"/>
      <c r="H59" s="225"/>
      <c r="I59" s="222"/>
      <c r="J59" s="220"/>
      <c r="K59" s="220"/>
    </row>
    <row r="60" spans="2:11" ht="25.5" customHeight="1" x14ac:dyDescent="0.2">
      <c r="B60" s="221"/>
      <c r="C60" s="222"/>
      <c r="D60" s="222"/>
      <c r="E60" s="223"/>
      <c r="F60" s="223"/>
      <c r="G60" s="224"/>
      <c r="H60" s="225"/>
      <c r="I60" s="222"/>
      <c r="J60" s="220"/>
      <c r="K60" s="220"/>
    </row>
  </sheetData>
  <sheetProtection algorithmName="SHA-512" hashValue="XqSFetSEKS9D0B5aq35ZdB837tro00mspfZx8csHyl81AH1cC2LkW7D02R9+aJXyh/LGvLmY6SVPaIdTXMNMAA==" saltValue="2eJdzotCXmHiQYjU8WfNdQ==" spinCount="100000" sheet="1" objects="1" scenarios="1"/>
  <mergeCells count="59">
    <mergeCell ref="B49:B50"/>
    <mergeCell ref="D49:F49"/>
    <mergeCell ref="G49:I49"/>
    <mergeCell ref="D50:F50"/>
    <mergeCell ref="B40:I44"/>
    <mergeCell ref="C45:I45"/>
    <mergeCell ref="C46:I46"/>
    <mergeCell ref="C47:I47"/>
    <mergeCell ref="G50:I50"/>
    <mergeCell ref="B48:I48"/>
    <mergeCell ref="C39:I39"/>
    <mergeCell ref="C20:E20"/>
    <mergeCell ref="F20:I20"/>
    <mergeCell ref="C21:E21"/>
    <mergeCell ref="F21:I21"/>
    <mergeCell ref="C22:E22"/>
    <mergeCell ref="C23:E23"/>
    <mergeCell ref="G23:I23"/>
    <mergeCell ref="C24:E24"/>
    <mergeCell ref="G24:I24"/>
    <mergeCell ref="B25:I25"/>
    <mergeCell ref="F27:F38"/>
    <mergeCell ref="G27:G38"/>
    <mergeCell ref="I27:I38"/>
    <mergeCell ref="C16:I16"/>
    <mergeCell ref="C17:I17"/>
    <mergeCell ref="B18:B19"/>
    <mergeCell ref="C18:E18"/>
    <mergeCell ref="F18:I18"/>
    <mergeCell ref="C19:E19"/>
    <mergeCell ref="F19:I19"/>
    <mergeCell ref="C15:I15"/>
    <mergeCell ref="C8:F8"/>
    <mergeCell ref="H8:I8"/>
    <mergeCell ref="C9:F9"/>
    <mergeCell ref="H9:I9"/>
    <mergeCell ref="C10:I10"/>
    <mergeCell ref="C11:I11"/>
    <mergeCell ref="C12:F12"/>
    <mergeCell ref="H12:I12"/>
    <mergeCell ref="C13:F13"/>
    <mergeCell ref="H13:I13"/>
    <mergeCell ref="C14:I14"/>
    <mergeCell ref="B1:B3"/>
    <mergeCell ref="I1:I3"/>
    <mergeCell ref="C53:I53"/>
    <mergeCell ref="C54:I54"/>
    <mergeCell ref="C51:I51"/>
    <mergeCell ref="C52:I52"/>
    <mergeCell ref="C1:H1"/>
    <mergeCell ref="C2:H2"/>
    <mergeCell ref="B4:I4"/>
    <mergeCell ref="B5:I5"/>
    <mergeCell ref="D6:E6"/>
    <mergeCell ref="D7:E7"/>
    <mergeCell ref="F7:G7"/>
    <mergeCell ref="F6:I6"/>
    <mergeCell ref="C3:E3"/>
    <mergeCell ref="F3:H3"/>
  </mergeCells>
  <dataValidations count="7">
    <dataValidation type="list" showDropDown="1" showInputMessage="1" showErrorMessage="1" sqref="K12" xr:uid="{00000000-0002-0000-0300-000000000000}">
      <formula1>O17:O19</formula1>
    </dataValidation>
    <dataValidation type="list" allowBlank="1" showInputMessage="1" showErrorMessage="1" sqref="H12:I12" xr:uid="{00000000-0002-0000-0300-000001000000}">
      <formula1>M17:M19</formula1>
    </dataValidation>
    <dataValidation type="list" allowBlank="1" showInputMessage="1" showErrorMessage="1" sqref="C24:E24" xr:uid="{00000000-0002-0000-0300-000002000000}">
      <formula1>$M$12:$M$15</formula1>
    </dataValidation>
    <dataValidation type="list" allowBlank="1" showInputMessage="1" showErrorMessage="1" sqref="C9:F9" xr:uid="{00000000-0002-0000-0300-000003000000}">
      <formula1>$M$6:$M$9</formula1>
    </dataValidation>
    <dataValidation type="list" allowBlank="1" showInputMessage="1" showErrorMessage="1" sqref="J10:K10" xr:uid="{00000000-0002-0000-0300-000004000000}">
      <formula1>$M$21:$M$28</formula1>
    </dataValidation>
    <dataValidation type="list" allowBlank="1" showInputMessage="1" showErrorMessage="1" sqref="H13:I13" xr:uid="{00000000-0002-0000-0300-000005000000}">
      <formula1>$N$5:$N$8</formula1>
    </dataValidation>
    <dataValidation type="list" allowBlank="1" showInputMessage="1" showErrorMessage="1" sqref="C7 I7" xr:uid="{00000000-0002-0000-03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4888"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4888"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sheetPr>
  <dimension ref="A1:X60"/>
  <sheetViews>
    <sheetView topLeftCell="B22" zoomScaleNormal="100" workbookViewId="0">
      <selection activeCell="D27" sqref="D27"/>
    </sheetView>
  </sheetViews>
  <sheetFormatPr baseColWidth="10" defaultRowHeight="12.75" x14ac:dyDescent="0.2"/>
  <cols>
    <col min="1" max="1" width="1" style="170" customWidth="1"/>
    <col min="2" max="2" width="25.42578125" style="226" customWidth="1"/>
    <col min="3" max="3" width="14.5703125" style="175" customWidth="1"/>
    <col min="4" max="4" width="20.140625" style="175" customWidth="1"/>
    <col min="5" max="5" width="16.42578125" style="175" customWidth="1"/>
    <col min="6" max="6" width="25" style="175" customWidth="1"/>
    <col min="7" max="7" width="22" style="227"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448"/>
      <c r="C1" s="454" t="s">
        <v>25</v>
      </c>
      <c r="D1" s="454"/>
      <c r="E1" s="454"/>
      <c r="F1" s="454"/>
      <c r="G1" s="454"/>
      <c r="H1" s="454"/>
      <c r="I1" s="449"/>
      <c r="J1" s="171"/>
      <c r="K1" s="171"/>
      <c r="M1" s="173" t="s">
        <v>47</v>
      </c>
    </row>
    <row r="2" spans="2:14" ht="37.5" customHeight="1" x14ac:dyDescent="0.2">
      <c r="B2" s="448"/>
      <c r="C2" s="454" t="s">
        <v>239</v>
      </c>
      <c r="D2" s="454"/>
      <c r="E2" s="454"/>
      <c r="F2" s="454"/>
      <c r="G2" s="454"/>
      <c r="H2" s="454"/>
      <c r="I2" s="449"/>
      <c r="J2" s="171"/>
      <c r="K2" s="171"/>
      <c r="M2" s="173" t="s">
        <v>48</v>
      </c>
    </row>
    <row r="3" spans="2:14" ht="37.5" customHeight="1" x14ac:dyDescent="0.2">
      <c r="B3" s="448"/>
      <c r="C3" s="454" t="s">
        <v>240</v>
      </c>
      <c r="D3" s="454"/>
      <c r="E3" s="454"/>
      <c r="F3" s="454" t="s">
        <v>241</v>
      </c>
      <c r="G3" s="454"/>
      <c r="H3" s="454"/>
      <c r="I3" s="449"/>
      <c r="J3" s="171"/>
      <c r="K3" s="171"/>
      <c r="M3" s="173" t="s">
        <v>50</v>
      </c>
    </row>
    <row r="4" spans="2:14" ht="23.25" customHeight="1" x14ac:dyDescent="0.2">
      <c r="B4" s="455"/>
      <c r="C4" s="455"/>
      <c r="D4" s="455"/>
      <c r="E4" s="455"/>
      <c r="F4" s="455"/>
      <c r="G4" s="455"/>
      <c r="H4" s="455"/>
      <c r="I4" s="455"/>
      <c r="J4" s="176"/>
      <c r="K4" s="176"/>
    </row>
    <row r="5" spans="2:14" ht="24" customHeight="1" x14ac:dyDescent="0.2">
      <c r="B5" s="456" t="s">
        <v>234</v>
      </c>
      <c r="C5" s="456"/>
      <c r="D5" s="456"/>
      <c r="E5" s="456"/>
      <c r="F5" s="456"/>
      <c r="G5" s="456"/>
      <c r="H5" s="456"/>
      <c r="I5" s="456"/>
      <c r="J5" s="177"/>
      <c r="K5" s="177"/>
      <c r="N5" s="178" t="s">
        <v>57</v>
      </c>
    </row>
    <row r="6" spans="2:14" ht="30.75" customHeight="1" x14ac:dyDescent="0.2">
      <c r="B6" s="231" t="s">
        <v>242</v>
      </c>
      <c r="C6" s="230">
        <v>2</v>
      </c>
      <c r="D6" s="457" t="s">
        <v>243</v>
      </c>
      <c r="E6" s="457"/>
      <c r="F6" s="458" t="s">
        <v>309</v>
      </c>
      <c r="G6" s="458"/>
      <c r="H6" s="458"/>
      <c r="I6" s="458"/>
      <c r="J6" s="181"/>
      <c r="K6" s="181"/>
      <c r="M6" s="173" t="s">
        <v>60</v>
      </c>
      <c r="N6" s="178" t="s">
        <v>61</v>
      </c>
    </row>
    <row r="7" spans="2:14" ht="30.75" customHeight="1" x14ac:dyDescent="0.2">
      <c r="B7" s="231" t="s">
        <v>244</v>
      </c>
      <c r="C7" s="230" t="s">
        <v>81</v>
      </c>
      <c r="D7" s="457" t="s">
        <v>245</v>
      </c>
      <c r="E7" s="457"/>
      <c r="F7" s="458" t="s">
        <v>290</v>
      </c>
      <c r="G7" s="458"/>
      <c r="H7" s="182" t="s">
        <v>246</v>
      </c>
      <c r="I7" s="230" t="s">
        <v>81</v>
      </c>
      <c r="J7" s="183"/>
      <c r="K7" s="183"/>
      <c r="M7" s="173" t="s">
        <v>65</v>
      </c>
      <c r="N7" s="178" t="s">
        <v>66</v>
      </c>
    </row>
    <row r="8" spans="2:14" ht="30.75" customHeight="1" x14ac:dyDescent="0.2">
      <c r="B8" s="231" t="s">
        <v>247</v>
      </c>
      <c r="C8" s="458" t="s">
        <v>291</v>
      </c>
      <c r="D8" s="458"/>
      <c r="E8" s="458"/>
      <c r="F8" s="458"/>
      <c r="G8" s="182" t="s">
        <v>248</v>
      </c>
      <c r="H8" s="460">
        <v>7560</v>
      </c>
      <c r="I8" s="460"/>
      <c r="J8" s="184"/>
      <c r="K8" s="184"/>
      <c r="M8" s="173" t="s">
        <v>69</v>
      </c>
      <c r="N8" s="178" t="s">
        <v>70</v>
      </c>
    </row>
    <row r="9" spans="2:14" ht="30.75" customHeight="1" x14ac:dyDescent="0.2">
      <c r="B9" s="231" t="s">
        <v>48</v>
      </c>
      <c r="C9" s="461" t="s">
        <v>65</v>
      </c>
      <c r="D9" s="461"/>
      <c r="E9" s="461"/>
      <c r="F9" s="461"/>
      <c r="G9" s="182" t="s">
        <v>249</v>
      </c>
      <c r="H9" s="462" t="s">
        <v>165</v>
      </c>
      <c r="I9" s="462"/>
      <c r="J9" s="185"/>
      <c r="K9" s="185"/>
      <c r="M9" s="186" t="s">
        <v>73</v>
      </c>
    </row>
    <row r="10" spans="2:14" ht="30.75" customHeight="1" x14ac:dyDescent="0.2">
      <c r="B10" s="231" t="s">
        <v>250</v>
      </c>
      <c r="C10" s="515" t="s">
        <v>292</v>
      </c>
      <c r="D10" s="515"/>
      <c r="E10" s="515"/>
      <c r="F10" s="515"/>
      <c r="G10" s="515"/>
      <c r="H10" s="515"/>
      <c r="I10" s="515"/>
      <c r="J10" s="187"/>
      <c r="K10" s="187"/>
      <c r="M10" s="186"/>
    </row>
    <row r="11" spans="2:14" ht="30.75" customHeight="1" x14ac:dyDescent="0.2">
      <c r="B11" s="231" t="s">
        <v>251</v>
      </c>
      <c r="C11" s="463" t="s">
        <v>293</v>
      </c>
      <c r="D11" s="463"/>
      <c r="E11" s="463"/>
      <c r="F11" s="463"/>
      <c r="G11" s="463"/>
      <c r="H11" s="463"/>
      <c r="I11" s="463"/>
      <c r="J11" s="183"/>
      <c r="K11" s="183"/>
      <c r="M11" s="186"/>
      <c r="N11" s="178" t="s">
        <v>76</v>
      </c>
    </row>
    <row r="12" spans="2:14" ht="30.75" customHeight="1" x14ac:dyDescent="0.2">
      <c r="B12" s="231" t="s">
        <v>254</v>
      </c>
      <c r="C12" s="459" t="s">
        <v>358</v>
      </c>
      <c r="D12" s="459"/>
      <c r="E12" s="459"/>
      <c r="F12" s="459"/>
      <c r="G12" s="182" t="s">
        <v>252</v>
      </c>
      <c r="H12" s="464" t="s">
        <v>91</v>
      </c>
      <c r="I12" s="464"/>
      <c r="J12" s="183"/>
      <c r="K12" s="183"/>
      <c r="M12" s="186" t="s">
        <v>80</v>
      </c>
      <c r="N12" s="178" t="s">
        <v>81</v>
      </c>
    </row>
    <row r="13" spans="2:14" ht="30.75" customHeight="1" x14ac:dyDescent="0.2">
      <c r="B13" s="231" t="s">
        <v>255</v>
      </c>
      <c r="C13" s="465" t="s">
        <v>294</v>
      </c>
      <c r="D13" s="465"/>
      <c r="E13" s="465"/>
      <c r="F13" s="465"/>
      <c r="G13" s="182" t="s">
        <v>253</v>
      </c>
      <c r="H13" s="463" t="s">
        <v>70</v>
      </c>
      <c r="I13" s="463"/>
      <c r="J13" s="183"/>
      <c r="K13" s="183"/>
      <c r="M13" s="186" t="s">
        <v>84</v>
      </c>
    </row>
    <row r="14" spans="2:14" ht="64.5" customHeight="1" x14ac:dyDescent="0.2">
      <c r="B14" s="231" t="s">
        <v>256</v>
      </c>
      <c r="C14" s="458" t="s">
        <v>393</v>
      </c>
      <c r="D14" s="458"/>
      <c r="E14" s="458"/>
      <c r="F14" s="458"/>
      <c r="G14" s="458"/>
      <c r="H14" s="458"/>
      <c r="I14" s="458"/>
      <c r="J14" s="187"/>
      <c r="K14" s="187"/>
      <c r="M14" s="186" t="s">
        <v>86</v>
      </c>
      <c r="N14" s="178"/>
    </row>
    <row r="15" spans="2:14" ht="30.75" customHeight="1" x14ac:dyDescent="0.2">
      <c r="B15" s="231" t="s">
        <v>257</v>
      </c>
      <c r="C15" s="459" t="s">
        <v>310</v>
      </c>
      <c r="D15" s="459"/>
      <c r="E15" s="459"/>
      <c r="F15" s="459"/>
      <c r="G15" s="459"/>
      <c r="H15" s="459"/>
      <c r="I15" s="459"/>
      <c r="J15" s="188"/>
      <c r="K15" s="188"/>
      <c r="M15" s="186" t="s">
        <v>88</v>
      </c>
      <c r="N15" s="178"/>
    </row>
    <row r="16" spans="2:14" ht="20.25" customHeight="1" x14ac:dyDescent="0.2">
      <c r="B16" s="231" t="s">
        <v>258</v>
      </c>
      <c r="C16" s="458" t="s">
        <v>312</v>
      </c>
      <c r="D16" s="458"/>
      <c r="E16" s="458"/>
      <c r="F16" s="458"/>
      <c r="G16" s="458"/>
      <c r="H16" s="458"/>
      <c r="I16" s="458"/>
      <c r="J16" s="189"/>
      <c r="K16" s="189"/>
      <c r="M16" s="186"/>
      <c r="N16" s="178"/>
    </row>
    <row r="17" spans="2:14" ht="30.75" customHeight="1" x14ac:dyDescent="0.2">
      <c r="B17" s="231" t="s">
        <v>259</v>
      </c>
      <c r="C17" s="463" t="s">
        <v>311</v>
      </c>
      <c r="D17" s="467"/>
      <c r="E17" s="467"/>
      <c r="F17" s="467"/>
      <c r="G17" s="467"/>
      <c r="H17" s="467"/>
      <c r="I17" s="467"/>
      <c r="J17" s="190"/>
      <c r="K17" s="190"/>
      <c r="M17" s="186" t="s">
        <v>91</v>
      </c>
      <c r="N17" s="178"/>
    </row>
    <row r="18" spans="2:14" ht="18" customHeight="1" x14ac:dyDescent="0.2">
      <c r="B18" s="468" t="s">
        <v>265</v>
      </c>
      <c r="C18" s="469" t="s">
        <v>237</v>
      </c>
      <c r="D18" s="469"/>
      <c r="E18" s="469"/>
      <c r="F18" s="470" t="s">
        <v>238</v>
      </c>
      <c r="G18" s="470"/>
      <c r="H18" s="470"/>
      <c r="I18" s="470"/>
      <c r="J18" s="191"/>
      <c r="K18" s="191"/>
      <c r="M18" s="186" t="s">
        <v>79</v>
      </c>
      <c r="N18" s="178"/>
    </row>
    <row r="19" spans="2:14" ht="39.75" customHeight="1" x14ac:dyDescent="0.2">
      <c r="B19" s="468"/>
      <c r="C19" s="458" t="s">
        <v>313</v>
      </c>
      <c r="D19" s="458"/>
      <c r="E19" s="458"/>
      <c r="F19" s="458" t="s">
        <v>314</v>
      </c>
      <c r="G19" s="458"/>
      <c r="H19" s="458"/>
      <c r="I19" s="458"/>
      <c r="J19" s="189"/>
      <c r="K19" s="189"/>
      <c r="M19" s="186" t="s">
        <v>95</v>
      </c>
      <c r="N19" s="178"/>
    </row>
    <row r="20" spans="2:14" ht="39.75" customHeight="1" x14ac:dyDescent="0.2">
      <c r="B20" s="192" t="s">
        <v>266</v>
      </c>
      <c r="C20" s="451" t="s">
        <v>315</v>
      </c>
      <c r="D20" s="452"/>
      <c r="E20" s="453"/>
      <c r="F20" s="464" t="s">
        <v>316</v>
      </c>
      <c r="G20" s="464"/>
      <c r="H20" s="464"/>
      <c r="I20" s="474"/>
      <c r="J20" s="183"/>
      <c r="K20" s="183"/>
      <c r="M20" s="186"/>
      <c r="N20" s="178"/>
    </row>
    <row r="21" spans="2:14" ht="42" customHeight="1" x14ac:dyDescent="0.2">
      <c r="B21" s="192" t="s">
        <v>267</v>
      </c>
      <c r="C21" s="475" t="s">
        <v>317</v>
      </c>
      <c r="D21" s="476"/>
      <c r="E21" s="477"/>
      <c r="F21" s="478" t="s">
        <v>318</v>
      </c>
      <c r="G21" s="479"/>
      <c r="H21" s="479"/>
      <c r="I21" s="480"/>
      <c r="J21" s="188"/>
      <c r="K21" s="188"/>
      <c r="M21" s="193"/>
      <c r="N21" s="178"/>
    </row>
    <row r="22" spans="2:14" ht="23.25" customHeight="1" x14ac:dyDescent="0.2">
      <c r="B22" s="192" t="s">
        <v>268</v>
      </c>
      <c r="C22" s="481">
        <v>44197</v>
      </c>
      <c r="D22" s="482"/>
      <c r="E22" s="483"/>
      <c r="F22" s="182" t="s">
        <v>271</v>
      </c>
      <c r="G22" s="194">
        <v>1</v>
      </c>
      <c r="H22" s="182" t="s">
        <v>275</v>
      </c>
      <c r="I22" s="195">
        <v>1</v>
      </c>
      <c r="J22" s="196"/>
      <c r="K22" s="196"/>
      <c r="M22" s="193"/>
    </row>
    <row r="23" spans="2:14" ht="27" customHeight="1" x14ac:dyDescent="0.2">
      <c r="B23" s="192" t="s">
        <v>269</v>
      </c>
      <c r="C23" s="481">
        <v>44561</v>
      </c>
      <c r="D23" s="479"/>
      <c r="E23" s="484"/>
      <c r="F23" s="182" t="s">
        <v>272</v>
      </c>
      <c r="G23" s="485">
        <v>2</v>
      </c>
      <c r="H23" s="486"/>
      <c r="I23" s="487"/>
      <c r="J23" s="197"/>
      <c r="K23" s="197"/>
      <c r="M23" s="193"/>
    </row>
    <row r="24" spans="2:14" ht="30.75" customHeight="1" x14ac:dyDescent="0.2">
      <c r="B24" s="198" t="s">
        <v>270</v>
      </c>
      <c r="C24" s="488" t="s">
        <v>88</v>
      </c>
      <c r="D24" s="489"/>
      <c r="E24" s="490"/>
      <c r="F24" s="233" t="s">
        <v>274</v>
      </c>
      <c r="G24" s="478" t="s">
        <v>305</v>
      </c>
      <c r="H24" s="479"/>
      <c r="I24" s="484"/>
      <c r="J24" s="191"/>
      <c r="K24" s="191"/>
      <c r="M24" s="193"/>
    </row>
    <row r="25" spans="2:14" ht="22.5" customHeight="1" x14ac:dyDescent="0.2">
      <c r="B25" s="491" t="s">
        <v>235</v>
      </c>
      <c r="C25" s="492"/>
      <c r="D25" s="492"/>
      <c r="E25" s="492"/>
      <c r="F25" s="492"/>
      <c r="G25" s="492"/>
      <c r="H25" s="492"/>
      <c r="I25" s="493"/>
      <c r="J25" s="177"/>
      <c r="K25" s="177"/>
      <c r="M25" s="193"/>
    </row>
    <row r="26" spans="2:14" ht="43.5" customHeight="1" x14ac:dyDescent="0.2">
      <c r="B26" s="200" t="s">
        <v>105</v>
      </c>
      <c r="C26" s="232" t="s">
        <v>261</v>
      </c>
      <c r="D26" s="232" t="s">
        <v>260</v>
      </c>
      <c r="E26" s="202" t="s">
        <v>264</v>
      </c>
      <c r="F26" s="232" t="s">
        <v>263</v>
      </c>
      <c r="G26" s="232" t="s">
        <v>262</v>
      </c>
      <c r="H26" s="202" t="s">
        <v>276</v>
      </c>
      <c r="I26" s="203" t="s">
        <v>273</v>
      </c>
      <c r="J26" s="189"/>
      <c r="K26" s="189"/>
      <c r="M26" s="193"/>
    </row>
    <row r="27" spans="2:14" ht="19.5" customHeight="1" x14ac:dyDescent="0.2">
      <c r="B27" s="204" t="s">
        <v>113</v>
      </c>
      <c r="C27" s="205">
        <v>0</v>
      </c>
      <c r="D27" s="237">
        <v>0</v>
      </c>
      <c r="E27" s="206">
        <f>IF(OR(C27=0,C27=""),0,D27/C27)</f>
        <v>0</v>
      </c>
      <c r="F27" s="494">
        <f>SUM(C27:C38)</f>
        <v>2</v>
      </c>
      <c r="G27" s="494">
        <f>SUM(D27:D38)</f>
        <v>0</v>
      </c>
      <c r="H27" s="207">
        <f>+(D27*100%)/$G$23</f>
        <v>0</v>
      </c>
      <c r="I27" s="494">
        <f>G27+I22</f>
        <v>1</v>
      </c>
      <c r="J27" s="208"/>
      <c r="K27" s="208"/>
      <c r="M27" s="193"/>
    </row>
    <row r="28" spans="2:14" ht="19.5" customHeight="1" x14ac:dyDescent="0.2">
      <c r="B28" s="204" t="s">
        <v>114</v>
      </c>
      <c r="C28" s="205">
        <v>0</v>
      </c>
      <c r="D28" s="205"/>
      <c r="E28" s="206">
        <f t="shared" ref="E28:E38" si="0">IF(OR(C28=0,C28=""),0,D28/C28)</f>
        <v>0</v>
      </c>
      <c r="F28" s="495"/>
      <c r="G28" s="495"/>
      <c r="H28" s="207" t="str">
        <f>+IF(D28="","",((D28*100%)/$G$23)+H27)</f>
        <v/>
      </c>
      <c r="I28" s="495"/>
      <c r="J28" s="208"/>
      <c r="K28" s="208"/>
      <c r="M28" s="193"/>
    </row>
    <row r="29" spans="2:14" ht="19.5" customHeight="1" x14ac:dyDescent="0.2">
      <c r="B29" s="204" t="s">
        <v>115</v>
      </c>
      <c r="C29" s="205">
        <v>0</v>
      </c>
      <c r="D29" s="205"/>
      <c r="E29" s="206">
        <f t="shared" si="0"/>
        <v>0</v>
      </c>
      <c r="F29" s="495"/>
      <c r="G29" s="495"/>
      <c r="H29" s="207" t="str">
        <f t="shared" ref="H29:H38" si="1">+IF(D29="","",((D29*100%)/$G$23)+H28)</f>
        <v/>
      </c>
      <c r="I29" s="495"/>
      <c r="J29" s="208"/>
      <c r="K29" s="208"/>
      <c r="M29" s="193"/>
    </row>
    <row r="30" spans="2:14" ht="19.5" customHeight="1" x14ac:dyDescent="0.2">
      <c r="B30" s="204" t="s">
        <v>116</v>
      </c>
      <c r="C30" s="205">
        <v>0</v>
      </c>
      <c r="D30" s="205"/>
      <c r="E30" s="206">
        <f t="shared" si="0"/>
        <v>0</v>
      </c>
      <c r="F30" s="495"/>
      <c r="G30" s="495"/>
      <c r="H30" s="207" t="str">
        <f t="shared" si="1"/>
        <v/>
      </c>
      <c r="I30" s="495"/>
      <c r="J30" s="208"/>
      <c r="K30" s="208"/>
    </row>
    <row r="31" spans="2:14" ht="19.5" customHeight="1" x14ac:dyDescent="0.2">
      <c r="B31" s="204" t="s">
        <v>117</v>
      </c>
      <c r="C31" s="205">
        <v>0</v>
      </c>
      <c r="D31" s="205"/>
      <c r="E31" s="206">
        <f t="shared" si="0"/>
        <v>0</v>
      </c>
      <c r="F31" s="495"/>
      <c r="G31" s="495"/>
      <c r="H31" s="207" t="str">
        <f t="shared" si="1"/>
        <v/>
      </c>
      <c r="I31" s="495"/>
      <c r="J31" s="208"/>
      <c r="K31" s="208"/>
    </row>
    <row r="32" spans="2:14" ht="19.5" customHeight="1" x14ac:dyDescent="0.2">
      <c r="B32" s="204" t="s">
        <v>118</v>
      </c>
      <c r="C32" s="205">
        <v>0</v>
      </c>
      <c r="D32" s="205"/>
      <c r="E32" s="206">
        <f t="shared" si="0"/>
        <v>0</v>
      </c>
      <c r="F32" s="495"/>
      <c r="G32" s="495"/>
      <c r="H32" s="207" t="str">
        <f t="shared" si="1"/>
        <v/>
      </c>
      <c r="I32" s="495"/>
      <c r="J32" s="208"/>
      <c r="K32" s="208"/>
    </row>
    <row r="33" spans="2:11" ht="19.5" customHeight="1" x14ac:dyDescent="0.2">
      <c r="B33" s="204" t="s">
        <v>119</v>
      </c>
      <c r="C33" s="205">
        <v>0</v>
      </c>
      <c r="D33" s="205"/>
      <c r="E33" s="206">
        <f t="shared" si="0"/>
        <v>0</v>
      </c>
      <c r="F33" s="495"/>
      <c r="G33" s="495"/>
      <c r="H33" s="207" t="str">
        <f t="shared" si="1"/>
        <v/>
      </c>
      <c r="I33" s="495"/>
      <c r="J33" s="208"/>
      <c r="K33" s="208"/>
    </row>
    <row r="34" spans="2:11" ht="19.5" customHeight="1" x14ac:dyDescent="0.2">
      <c r="B34" s="204" t="s">
        <v>120</v>
      </c>
      <c r="C34" s="205">
        <v>0</v>
      </c>
      <c r="D34" s="205"/>
      <c r="E34" s="206">
        <f t="shared" si="0"/>
        <v>0</v>
      </c>
      <c r="F34" s="495"/>
      <c r="G34" s="495"/>
      <c r="H34" s="207" t="str">
        <f t="shared" si="1"/>
        <v/>
      </c>
      <c r="I34" s="495"/>
      <c r="J34" s="208"/>
      <c r="K34" s="208"/>
    </row>
    <row r="35" spans="2:11" ht="19.5" customHeight="1" x14ac:dyDescent="0.2">
      <c r="B35" s="204" t="s">
        <v>121</v>
      </c>
      <c r="C35" s="205">
        <v>0</v>
      </c>
      <c r="D35" s="205"/>
      <c r="E35" s="206">
        <f t="shared" si="0"/>
        <v>0</v>
      </c>
      <c r="F35" s="495"/>
      <c r="G35" s="495"/>
      <c r="H35" s="207" t="str">
        <f t="shared" si="1"/>
        <v/>
      </c>
      <c r="I35" s="495"/>
      <c r="J35" s="208"/>
      <c r="K35" s="208"/>
    </row>
    <row r="36" spans="2:11" ht="19.5" customHeight="1" x14ac:dyDescent="0.2">
      <c r="B36" s="204" t="s">
        <v>122</v>
      </c>
      <c r="C36" s="240">
        <v>0</v>
      </c>
      <c r="D36" s="240"/>
      <c r="E36" s="206">
        <f t="shared" si="0"/>
        <v>0</v>
      </c>
      <c r="F36" s="495"/>
      <c r="G36" s="495"/>
      <c r="H36" s="207" t="str">
        <f t="shared" si="1"/>
        <v/>
      </c>
      <c r="I36" s="495"/>
      <c r="J36" s="208"/>
      <c r="K36" s="208"/>
    </row>
    <row r="37" spans="2:11" ht="19.5" customHeight="1" x14ac:dyDescent="0.2">
      <c r="B37" s="204" t="s">
        <v>123</v>
      </c>
      <c r="C37" s="240">
        <v>0</v>
      </c>
      <c r="D37" s="240"/>
      <c r="E37" s="206">
        <f t="shared" si="0"/>
        <v>0</v>
      </c>
      <c r="F37" s="495"/>
      <c r="G37" s="495"/>
      <c r="H37" s="207" t="str">
        <f t="shared" si="1"/>
        <v/>
      </c>
      <c r="I37" s="495"/>
      <c r="J37" s="208"/>
      <c r="K37" s="208"/>
    </row>
    <row r="38" spans="2:11" ht="19.5" customHeight="1" x14ac:dyDescent="0.2">
      <c r="B38" s="204" t="s">
        <v>124</v>
      </c>
      <c r="C38" s="240">
        <v>2</v>
      </c>
      <c r="D38" s="240"/>
      <c r="E38" s="206">
        <f t="shared" si="0"/>
        <v>0</v>
      </c>
      <c r="F38" s="496"/>
      <c r="G38" s="496"/>
      <c r="H38" s="207" t="str">
        <f t="shared" si="1"/>
        <v/>
      </c>
      <c r="I38" s="496"/>
      <c r="J38" s="208"/>
      <c r="K38" s="208"/>
    </row>
    <row r="39" spans="2:11" ht="52.5" customHeight="1" x14ac:dyDescent="0.2">
      <c r="B39" s="210" t="s">
        <v>277</v>
      </c>
      <c r="C39" s="471" t="s">
        <v>381</v>
      </c>
      <c r="D39" s="472"/>
      <c r="E39" s="472"/>
      <c r="F39" s="472"/>
      <c r="G39" s="472"/>
      <c r="H39" s="472"/>
      <c r="I39" s="473"/>
      <c r="J39" s="211"/>
      <c r="K39" s="211"/>
    </row>
    <row r="40" spans="2:11" ht="34.5" customHeight="1" x14ac:dyDescent="0.2">
      <c r="B40" s="500"/>
      <c r="C40" s="501"/>
      <c r="D40" s="501"/>
      <c r="E40" s="501"/>
      <c r="F40" s="501"/>
      <c r="G40" s="501"/>
      <c r="H40" s="501"/>
      <c r="I40" s="502"/>
      <c r="J40" s="177"/>
      <c r="K40" s="177"/>
    </row>
    <row r="41" spans="2:11" ht="34.5" customHeight="1" x14ac:dyDescent="0.2">
      <c r="B41" s="503"/>
      <c r="C41" s="504"/>
      <c r="D41" s="504"/>
      <c r="E41" s="504"/>
      <c r="F41" s="504"/>
      <c r="G41" s="504"/>
      <c r="H41" s="504"/>
      <c r="I41" s="505"/>
      <c r="J41" s="211"/>
      <c r="K41" s="211"/>
    </row>
    <row r="42" spans="2:11" ht="34.5" customHeight="1" x14ac:dyDescent="0.2">
      <c r="B42" s="503"/>
      <c r="C42" s="504"/>
      <c r="D42" s="504"/>
      <c r="E42" s="504"/>
      <c r="F42" s="504"/>
      <c r="G42" s="504"/>
      <c r="H42" s="504"/>
      <c r="I42" s="505"/>
      <c r="J42" s="211"/>
      <c r="K42" s="211"/>
    </row>
    <row r="43" spans="2:11" ht="34.5" customHeight="1" x14ac:dyDescent="0.2">
      <c r="B43" s="503"/>
      <c r="C43" s="504"/>
      <c r="D43" s="504"/>
      <c r="E43" s="504"/>
      <c r="F43" s="504"/>
      <c r="G43" s="504"/>
      <c r="H43" s="504"/>
      <c r="I43" s="505"/>
      <c r="J43" s="211"/>
      <c r="K43" s="211"/>
    </row>
    <row r="44" spans="2:11" ht="34.5" customHeight="1" x14ac:dyDescent="0.2">
      <c r="B44" s="506"/>
      <c r="C44" s="507"/>
      <c r="D44" s="507"/>
      <c r="E44" s="507"/>
      <c r="F44" s="507"/>
      <c r="G44" s="507"/>
      <c r="H44" s="507"/>
      <c r="I44" s="508"/>
      <c r="J44" s="176"/>
      <c r="K44" s="176"/>
    </row>
    <row r="45" spans="2:11" ht="96.75" customHeight="1" x14ac:dyDescent="0.2">
      <c r="B45" s="231" t="s">
        <v>278</v>
      </c>
      <c r="C45" s="509" t="s">
        <v>383</v>
      </c>
      <c r="D45" s="510"/>
      <c r="E45" s="510"/>
      <c r="F45" s="510"/>
      <c r="G45" s="510"/>
      <c r="H45" s="510"/>
      <c r="I45" s="511"/>
      <c r="J45" s="212"/>
      <c r="K45" s="212"/>
    </row>
    <row r="46" spans="2:11" ht="32.25" customHeight="1" x14ac:dyDescent="0.2">
      <c r="B46" s="231" t="s">
        <v>279</v>
      </c>
      <c r="C46" s="509" t="s">
        <v>382</v>
      </c>
      <c r="D46" s="510"/>
      <c r="E46" s="510"/>
      <c r="F46" s="510"/>
      <c r="G46" s="510"/>
      <c r="H46" s="510"/>
      <c r="I46" s="511"/>
      <c r="J46" s="212"/>
      <c r="K46" s="212"/>
    </row>
    <row r="47" spans="2:11" ht="66" customHeight="1" x14ac:dyDescent="0.2">
      <c r="B47" s="213" t="s">
        <v>280</v>
      </c>
      <c r="C47" s="512" t="s">
        <v>365</v>
      </c>
      <c r="D47" s="513"/>
      <c r="E47" s="513"/>
      <c r="F47" s="513"/>
      <c r="G47" s="513"/>
      <c r="H47" s="513"/>
      <c r="I47" s="514"/>
      <c r="J47" s="212"/>
      <c r="K47" s="212"/>
    </row>
    <row r="48" spans="2:11" ht="22.5" customHeight="1" x14ac:dyDescent="0.2">
      <c r="B48" s="492" t="s">
        <v>236</v>
      </c>
      <c r="C48" s="492"/>
      <c r="D48" s="492"/>
      <c r="E48" s="492"/>
      <c r="F48" s="492"/>
      <c r="G48" s="492"/>
      <c r="H48" s="492"/>
      <c r="I48" s="492"/>
      <c r="J48" s="212"/>
      <c r="K48" s="212"/>
    </row>
    <row r="49" spans="2:11" ht="22.5" customHeight="1" x14ac:dyDescent="0.2">
      <c r="B49" s="497" t="s">
        <v>281</v>
      </c>
      <c r="C49" s="229" t="s">
        <v>282</v>
      </c>
      <c r="D49" s="499" t="s">
        <v>283</v>
      </c>
      <c r="E49" s="499"/>
      <c r="F49" s="499"/>
      <c r="G49" s="499" t="s">
        <v>284</v>
      </c>
      <c r="H49" s="499"/>
      <c r="I49" s="499"/>
      <c r="J49" s="215"/>
      <c r="K49" s="215"/>
    </row>
    <row r="50" spans="2:11" ht="30.75" customHeight="1" x14ac:dyDescent="0.2">
      <c r="B50" s="498"/>
      <c r="C50" s="216"/>
      <c r="D50" s="450"/>
      <c r="E50" s="450"/>
      <c r="F50" s="450"/>
      <c r="G50" s="450"/>
      <c r="H50" s="450"/>
      <c r="I50" s="450"/>
      <c r="J50" s="215"/>
      <c r="K50" s="215"/>
    </row>
    <row r="51" spans="2:11" ht="32.25" customHeight="1" x14ac:dyDescent="0.2">
      <c r="B51" s="217" t="s">
        <v>285</v>
      </c>
      <c r="C51" s="450" t="s">
        <v>371</v>
      </c>
      <c r="D51" s="450"/>
      <c r="E51" s="450"/>
      <c r="F51" s="450"/>
      <c r="G51" s="450"/>
      <c r="H51" s="450"/>
      <c r="I51" s="450"/>
      <c r="J51" s="218"/>
      <c r="K51" s="218"/>
    </row>
    <row r="52" spans="2:11" ht="28.5" customHeight="1" x14ac:dyDescent="0.2">
      <c r="B52" s="182" t="s">
        <v>286</v>
      </c>
      <c r="C52" s="451" t="s">
        <v>306</v>
      </c>
      <c r="D52" s="452"/>
      <c r="E52" s="452"/>
      <c r="F52" s="452"/>
      <c r="G52" s="452"/>
      <c r="H52" s="452"/>
      <c r="I52" s="453"/>
      <c r="J52" s="218"/>
      <c r="K52" s="218"/>
    </row>
    <row r="53" spans="2:11" ht="30" customHeight="1" x14ac:dyDescent="0.2">
      <c r="B53" s="213" t="s">
        <v>287</v>
      </c>
      <c r="C53" s="450" t="s">
        <v>307</v>
      </c>
      <c r="D53" s="450"/>
      <c r="E53" s="450"/>
      <c r="F53" s="450"/>
      <c r="G53" s="450"/>
      <c r="H53" s="450"/>
      <c r="I53" s="450"/>
      <c r="J53" s="219"/>
      <c r="K53" s="219"/>
    </row>
    <row r="54" spans="2:11" ht="31.5" customHeight="1" x14ac:dyDescent="0.2">
      <c r="B54" s="213" t="s">
        <v>288</v>
      </c>
      <c r="C54" s="450" t="s">
        <v>308</v>
      </c>
      <c r="D54" s="450"/>
      <c r="E54" s="450"/>
      <c r="F54" s="450"/>
      <c r="G54" s="450"/>
      <c r="H54" s="450"/>
      <c r="I54" s="450"/>
      <c r="J54" s="220"/>
      <c r="K54" s="220"/>
    </row>
    <row r="55" spans="2:11" x14ac:dyDescent="0.2">
      <c r="B55" s="221"/>
      <c r="C55" s="222"/>
      <c r="D55" s="222"/>
      <c r="E55" s="223"/>
      <c r="F55" s="223"/>
      <c r="G55" s="224"/>
      <c r="H55" s="225"/>
      <c r="I55" s="222"/>
      <c r="J55" s="220"/>
      <c r="K55" s="220"/>
    </row>
    <row r="56" spans="2:11" x14ac:dyDescent="0.2">
      <c r="B56" s="221"/>
      <c r="C56" s="222"/>
      <c r="D56" s="222"/>
      <c r="E56" s="223"/>
      <c r="F56" s="223"/>
      <c r="G56" s="224"/>
      <c r="H56" s="225"/>
      <c r="I56" s="222"/>
      <c r="J56" s="220"/>
      <c r="K56" s="220"/>
    </row>
    <row r="57" spans="2:11" x14ac:dyDescent="0.2">
      <c r="B57" s="221"/>
      <c r="C57" s="222"/>
      <c r="D57" s="222"/>
      <c r="E57" s="223"/>
      <c r="F57" s="223"/>
      <c r="G57" s="224"/>
      <c r="H57" s="225"/>
      <c r="I57" s="222"/>
      <c r="J57" s="220"/>
      <c r="K57" s="220"/>
    </row>
    <row r="58" spans="2:11" x14ac:dyDescent="0.2">
      <c r="B58" s="221"/>
      <c r="C58" s="222"/>
      <c r="D58" s="222"/>
      <c r="E58" s="223"/>
      <c r="F58" s="223"/>
      <c r="G58" s="224"/>
      <c r="H58" s="225"/>
      <c r="I58" s="222"/>
      <c r="J58" s="220"/>
      <c r="K58" s="220"/>
    </row>
    <row r="59" spans="2:11" x14ac:dyDescent="0.2">
      <c r="B59" s="221"/>
      <c r="C59" s="222"/>
      <c r="D59" s="222"/>
      <c r="E59" s="223"/>
      <c r="F59" s="223"/>
      <c r="G59" s="224"/>
      <c r="H59" s="225"/>
      <c r="I59" s="222"/>
      <c r="J59" s="220"/>
      <c r="K59" s="220"/>
    </row>
    <row r="60" spans="2:11" ht="25.5" customHeight="1" x14ac:dyDescent="0.2">
      <c r="B60" s="221"/>
      <c r="C60" s="222"/>
      <c r="D60" s="222"/>
      <c r="E60" s="223"/>
      <c r="F60" s="223"/>
      <c r="G60" s="224"/>
      <c r="H60" s="225"/>
      <c r="I60" s="222"/>
      <c r="J60" s="220"/>
      <c r="K60" s="220"/>
    </row>
  </sheetData>
  <sheetProtection algorithmName="SHA-512" hashValue="F4U/fNioUhAJN2mSs/TVb69EPWFUVHTC8h210ADL1KBN0hUwBt/vqJtcobN3oM0vSvfC0Jvj/zdvRzZHQLARWA==" saltValue="Cs4PMWT2weyvH2gsZ79Ayg=="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allowBlank="1" showInputMessage="1" showErrorMessage="1" sqref="C7 I7" xr:uid="{00000000-0002-0000-0400-000000000000}">
      <formula1>$N$11:$N$12</formula1>
    </dataValidation>
    <dataValidation type="list" allowBlank="1" showInputMessage="1" showErrorMessage="1" sqref="H13:I13" xr:uid="{00000000-0002-0000-0400-000001000000}">
      <formula1>$N$5:$N$8</formula1>
    </dataValidation>
    <dataValidation type="list" allowBlank="1" showInputMessage="1" showErrorMessage="1" sqref="J10:K10" xr:uid="{00000000-0002-0000-0400-000002000000}">
      <formula1>$M$21:$M$28</formula1>
    </dataValidation>
    <dataValidation type="list" allowBlank="1" showInputMessage="1" showErrorMessage="1" sqref="C9:F9" xr:uid="{00000000-0002-0000-0400-000003000000}">
      <formula1>$M$6:$M$9</formula1>
    </dataValidation>
    <dataValidation type="list" allowBlank="1" showInputMessage="1" showErrorMessage="1" sqref="C24:E24" xr:uid="{00000000-0002-0000-0400-000004000000}">
      <formula1>$M$12:$M$15</formula1>
    </dataValidation>
    <dataValidation type="list" allowBlank="1" showInputMessage="1" showErrorMessage="1" sqref="H12:I12" xr:uid="{00000000-0002-0000-0400-000005000000}">
      <formula1>M17:M19</formula1>
    </dataValidation>
    <dataValidation type="list" showDropDown="1" showInputMessage="1" showErrorMessage="1" sqref="K12" xr:uid="{00000000-0002-0000-04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9825"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9825"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A1:X60"/>
  <sheetViews>
    <sheetView topLeftCell="A25" zoomScaleNormal="100" workbookViewId="0">
      <selection activeCell="H27" sqref="H27"/>
    </sheetView>
  </sheetViews>
  <sheetFormatPr baseColWidth="10" defaultRowHeight="12.75" x14ac:dyDescent="0.2"/>
  <cols>
    <col min="1" max="1" width="1" style="170" customWidth="1"/>
    <col min="2" max="2" width="25.42578125" style="226" customWidth="1"/>
    <col min="3" max="3" width="14.5703125" style="175" customWidth="1"/>
    <col min="4" max="4" width="20.140625" style="175" customWidth="1"/>
    <col min="5" max="5" width="16.42578125" style="175" customWidth="1"/>
    <col min="6" max="6" width="25" style="175" customWidth="1"/>
    <col min="7" max="7" width="22" style="227"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448"/>
      <c r="C1" s="454" t="s">
        <v>25</v>
      </c>
      <c r="D1" s="454"/>
      <c r="E1" s="454"/>
      <c r="F1" s="454"/>
      <c r="G1" s="454"/>
      <c r="H1" s="454"/>
      <c r="I1" s="449"/>
      <c r="J1" s="171"/>
      <c r="K1" s="171"/>
      <c r="M1" s="173" t="s">
        <v>47</v>
      </c>
    </row>
    <row r="2" spans="2:14" ht="37.5" customHeight="1" x14ac:dyDescent="0.2">
      <c r="B2" s="448"/>
      <c r="C2" s="454" t="s">
        <v>239</v>
      </c>
      <c r="D2" s="454"/>
      <c r="E2" s="454"/>
      <c r="F2" s="454"/>
      <c r="G2" s="454"/>
      <c r="H2" s="454"/>
      <c r="I2" s="449"/>
      <c r="J2" s="171"/>
      <c r="K2" s="171"/>
      <c r="M2" s="173" t="s">
        <v>48</v>
      </c>
    </row>
    <row r="3" spans="2:14" ht="37.5" customHeight="1" x14ac:dyDescent="0.2">
      <c r="B3" s="448"/>
      <c r="C3" s="454" t="s">
        <v>240</v>
      </c>
      <c r="D3" s="454"/>
      <c r="E3" s="454"/>
      <c r="F3" s="454" t="s">
        <v>241</v>
      </c>
      <c r="G3" s="454"/>
      <c r="H3" s="454"/>
      <c r="I3" s="449"/>
      <c r="J3" s="171"/>
      <c r="K3" s="171"/>
      <c r="M3" s="173" t="s">
        <v>50</v>
      </c>
    </row>
    <row r="4" spans="2:14" ht="23.25" customHeight="1" x14ac:dyDescent="0.2">
      <c r="B4" s="455"/>
      <c r="C4" s="455"/>
      <c r="D4" s="455"/>
      <c r="E4" s="455"/>
      <c r="F4" s="455"/>
      <c r="G4" s="455"/>
      <c r="H4" s="455"/>
      <c r="I4" s="455"/>
      <c r="J4" s="176"/>
      <c r="K4" s="176"/>
    </row>
    <row r="5" spans="2:14" ht="24" customHeight="1" x14ac:dyDescent="0.2">
      <c r="B5" s="456" t="s">
        <v>234</v>
      </c>
      <c r="C5" s="456"/>
      <c r="D5" s="456"/>
      <c r="E5" s="456"/>
      <c r="F5" s="456"/>
      <c r="G5" s="456"/>
      <c r="H5" s="456"/>
      <c r="I5" s="456"/>
      <c r="J5" s="177"/>
      <c r="K5" s="177"/>
      <c r="N5" s="178" t="s">
        <v>57</v>
      </c>
    </row>
    <row r="6" spans="2:14" ht="30.75" customHeight="1" x14ac:dyDescent="0.2">
      <c r="B6" s="231" t="s">
        <v>242</v>
      </c>
      <c r="C6" s="230">
        <v>3</v>
      </c>
      <c r="D6" s="457" t="s">
        <v>243</v>
      </c>
      <c r="E6" s="457"/>
      <c r="F6" s="458" t="s">
        <v>320</v>
      </c>
      <c r="G6" s="458"/>
      <c r="H6" s="458"/>
      <c r="I6" s="458"/>
      <c r="J6" s="181"/>
      <c r="K6" s="181"/>
      <c r="M6" s="173" t="s">
        <v>60</v>
      </c>
      <c r="N6" s="178" t="s">
        <v>61</v>
      </c>
    </row>
    <row r="7" spans="2:14" ht="30.75" customHeight="1" x14ac:dyDescent="0.2">
      <c r="B7" s="231" t="s">
        <v>244</v>
      </c>
      <c r="C7" s="230" t="s">
        <v>81</v>
      </c>
      <c r="D7" s="457" t="s">
        <v>245</v>
      </c>
      <c r="E7" s="457"/>
      <c r="F7" s="458" t="s">
        <v>290</v>
      </c>
      <c r="G7" s="458"/>
      <c r="H7" s="182" t="s">
        <v>246</v>
      </c>
      <c r="I7" s="230" t="s">
        <v>76</v>
      </c>
      <c r="J7" s="183"/>
      <c r="K7" s="183"/>
      <c r="M7" s="173" t="s">
        <v>65</v>
      </c>
      <c r="N7" s="178" t="s">
        <v>66</v>
      </c>
    </row>
    <row r="8" spans="2:14" ht="30.75" customHeight="1" x14ac:dyDescent="0.2">
      <c r="B8" s="231" t="s">
        <v>247</v>
      </c>
      <c r="C8" s="458" t="s">
        <v>291</v>
      </c>
      <c r="D8" s="458"/>
      <c r="E8" s="458"/>
      <c r="F8" s="458"/>
      <c r="G8" s="182" t="s">
        <v>248</v>
      </c>
      <c r="H8" s="460">
        <v>7560</v>
      </c>
      <c r="I8" s="460"/>
      <c r="J8" s="184"/>
      <c r="K8" s="184"/>
      <c r="M8" s="173" t="s">
        <v>69</v>
      </c>
      <c r="N8" s="178" t="s">
        <v>70</v>
      </c>
    </row>
    <row r="9" spans="2:14" ht="30.75" customHeight="1" x14ac:dyDescent="0.2">
      <c r="B9" s="231" t="s">
        <v>48</v>
      </c>
      <c r="C9" s="461" t="s">
        <v>65</v>
      </c>
      <c r="D9" s="461"/>
      <c r="E9" s="461"/>
      <c r="F9" s="461"/>
      <c r="G9" s="182" t="s">
        <v>249</v>
      </c>
      <c r="H9" s="462" t="s">
        <v>165</v>
      </c>
      <c r="I9" s="462"/>
      <c r="J9" s="185"/>
      <c r="K9" s="185"/>
      <c r="M9" s="186" t="s">
        <v>73</v>
      </c>
    </row>
    <row r="10" spans="2:14" ht="30.75" customHeight="1" x14ac:dyDescent="0.2">
      <c r="B10" s="231" t="s">
        <v>250</v>
      </c>
      <c r="C10" s="515" t="s">
        <v>292</v>
      </c>
      <c r="D10" s="515"/>
      <c r="E10" s="515"/>
      <c r="F10" s="515"/>
      <c r="G10" s="515"/>
      <c r="H10" s="515"/>
      <c r="I10" s="515"/>
      <c r="J10" s="187"/>
      <c r="K10" s="187"/>
      <c r="M10" s="186"/>
    </row>
    <row r="11" spans="2:14" ht="30.75" customHeight="1" x14ac:dyDescent="0.2">
      <c r="B11" s="231" t="s">
        <v>251</v>
      </c>
      <c r="C11" s="463" t="s">
        <v>293</v>
      </c>
      <c r="D11" s="463"/>
      <c r="E11" s="463"/>
      <c r="F11" s="463"/>
      <c r="G11" s="463"/>
      <c r="H11" s="463"/>
      <c r="I11" s="463"/>
      <c r="J11" s="183"/>
      <c r="K11" s="183"/>
      <c r="M11" s="186"/>
      <c r="N11" s="178" t="s">
        <v>76</v>
      </c>
    </row>
    <row r="12" spans="2:14" ht="30.75" customHeight="1" x14ac:dyDescent="0.2">
      <c r="B12" s="231" t="s">
        <v>254</v>
      </c>
      <c r="C12" s="459" t="s">
        <v>359</v>
      </c>
      <c r="D12" s="459"/>
      <c r="E12" s="459"/>
      <c r="F12" s="459"/>
      <c r="G12" s="182" t="s">
        <v>252</v>
      </c>
      <c r="H12" s="464" t="s">
        <v>91</v>
      </c>
      <c r="I12" s="464"/>
      <c r="J12" s="183"/>
      <c r="K12" s="183"/>
      <c r="M12" s="186" t="s">
        <v>80</v>
      </c>
      <c r="N12" s="178" t="s">
        <v>81</v>
      </c>
    </row>
    <row r="13" spans="2:14" ht="30.75" customHeight="1" x14ac:dyDescent="0.2">
      <c r="B13" s="231" t="s">
        <v>255</v>
      </c>
      <c r="C13" s="465" t="s">
        <v>294</v>
      </c>
      <c r="D13" s="465"/>
      <c r="E13" s="465"/>
      <c r="F13" s="465"/>
      <c r="G13" s="182" t="s">
        <v>253</v>
      </c>
      <c r="H13" s="463" t="s">
        <v>70</v>
      </c>
      <c r="I13" s="463"/>
      <c r="J13" s="183"/>
      <c r="K13" s="183"/>
      <c r="M13" s="186" t="s">
        <v>84</v>
      </c>
    </row>
    <row r="14" spans="2:14" ht="64.5" customHeight="1" x14ac:dyDescent="0.2">
      <c r="B14" s="231" t="s">
        <v>256</v>
      </c>
      <c r="C14" s="458" t="s">
        <v>393</v>
      </c>
      <c r="D14" s="458"/>
      <c r="E14" s="458"/>
      <c r="F14" s="458"/>
      <c r="G14" s="458"/>
      <c r="H14" s="458"/>
      <c r="I14" s="458"/>
      <c r="J14" s="187"/>
      <c r="K14" s="187"/>
      <c r="M14" s="186" t="s">
        <v>86</v>
      </c>
      <c r="N14" s="178"/>
    </row>
    <row r="15" spans="2:14" ht="30.75" customHeight="1" x14ac:dyDescent="0.2">
      <c r="B15" s="231" t="s">
        <v>257</v>
      </c>
      <c r="C15" s="459" t="s">
        <v>310</v>
      </c>
      <c r="D15" s="459"/>
      <c r="E15" s="459"/>
      <c r="F15" s="459"/>
      <c r="G15" s="459"/>
      <c r="H15" s="459"/>
      <c r="I15" s="459"/>
      <c r="J15" s="188"/>
      <c r="K15" s="188"/>
      <c r="M15" s="186" t="s">
        <v>88</v>
      </c>
      <c r="N15" s="178"/>
    </row>
    <row r="16" spans="2:14" ht="20.25" customHeight="1" x14ac:dyDescent="0.2">
      <c r="B16" s="231" t="s">
        <v>258</v>
      </c>
      <c r="C16" s="458" t="s">
        <v>322</v>
      </c>
      <c r="D16" s="458"/>
      <c r="E16" s="458"/>
      <c r="F16" s="458"/>
      <c r="G16" s="458"/>
      <c r="H16" s="458"/>
      <c r="I16" s="458"/>
      <c r="J16" s="189"/>
      <c r="K16" s="189"/>
      <c r="M16" s="186"/>
      <c r="N16" s="178"/>
    </row>
    <row r="17" spans="2:14" ht="30.75" customHeight="1" x14ac:dyDescent="0.2">
      <c r="B17" s="231" t="s">
        <v>259</v>
      </c>
      <c r="C17" s="463" t="s">
        <v>321</v>
      </c>
      <c r="D17" s="467"/>
      <c r="E17" s="467"/>
      <c r="F17" s="467"/>
      <c r="G17" s="467"/>
      <c r="H17" s="467"/>
      <c r="I17" s="467"/>
      <c r="J17" s="190"/>
      <c r="K17" s="190"/>
      <c r="M17" s="186" t="s">
        <v>91</v>
      </c>
      <c r="N17" s="178"/>
    </row>
    <row r="18" spans="2:14" ht="18" customHeight="1" x14ac:dyDescent="0.2">
      <c r="B18" s="468" t="s">
        <v>265</v>
      </c>
      <c r="C18" s="469" t="s">
        <v>237</v>
      </c>
      <c r="D18" s="469"/>
      <c r="E18" s="469"/>
      <c r="F18" s="470" t="s">
        <v>238</v>
      </c>
      <c r="G18" s="470"/>
      <c r="H18" s="470"/>
      <c r="I18" s="470"/>
      <c r="J18" s="191"/>
      <c r="K18" s="191"/>
      <c r="M18" s="186" t="s">
        <v>79</v>
      </c>
      <c r="N18" s="178"/>
    </row>
    <row r="19" spans="2:14" ht="39.75" customHeight="1" x14ac:dyDescent="0.2">
      <c r="B19" s="468"/>
      <c r="C19" s="458" t="s">
        <v>323</v>
      </c>
      <c r="D19" s="458"/>
      <c r="E19" s="458"/>
      <c r="F19" s="458" t="s">
        <v>324</v>
      </c>
      <c r="G19" s="458"/>
      <c r="H19" s="458"/>
      <c r="I19" s="458"/>
      <c r="J19" s="189"/>
      <c r="K19" s="189"/>
      <c r="M19" s="186" t="s">
        <v>95</v>
      </c>
      <c r="N19" s="178"/>
    </row>
    <row r="20" spans="2:14" ht="39.75" customHeight="1" x14ac:dyDescent="0.2">
      <c r="B20" s="192" t="s">
        <v>266</v>
      </c>
      <c r="C20" s="451" t="s">
        <v>325</v>
      </c>
      <c r="D20" s="452"/>
      <c r="E20" s="453"/>
      <c r="F20" s="464" t="s">
        <v>326</v>
      </c>
      <c r="G20" s="464"/>
      <c r="H20" s="464"/>
      <c r="I20" s="474"/>
      <c r="J20" s="183"/>
      <c r="K20" s="183"/>
      <c r="M20" s="186"/>
      <c r="N20" s="178"/>
    </row>
    <row r="21" spans="2:14" ht="42" customHeight="1" x14ac:dyDescent="0.2">
      <c r="B21" s="192" t="s">
        <v>267</v>
      </c>
      <c r="C21" s="475" t="s">
        <v>327</v>
      </c>
      <c r="D21" s="476"/>
      <c r="E21" s="477"/>
      <c r="F21" s="478" t="s">
        <v>328</v>
      </c>
      <c r="G21" s="479"/>
      <c r="H21" s="479"/>
      <c r="I21" s="480"/>
      <c r="J21" s="188"/>
      <c r="K21" s="188"/>
      <c r="M21" s="193"/>
      <c r="N21" s="178"/>
    </row>
    <row r="22" spans="2:14" ht="23.25" customHeight="1" x14ac:dyDescent="0.2">
      <c r="B22" s="192" t="s">
        <v>268</v>
      </c>
      <c r="C22" s="481">
        <v>44197</v>
      </c>
      <c r="D22" s="482"/>
      <c r="E22" s="483"/>
      <c r="F22" s="182" t="s">
        <v>271</v>
      </c>
      <c r="G22" s="194">
        <v>1359</v>
      </c>
      <c r="H22" s="182" t="s">
        <v>275</v>
      </c>
      <c r="I22" s="195">
        <v>1359</v>
      </c>
      <c r="J22" s="196"/>
      <c r="K22" s="196"/>
      <c r="M22" s="193"/>
    </row>
    <row r="23" spans="2:14" ht="27" customHeight="1" x14ac:dyDescent="0.2">
      <c r="B23" s="192" t="s">
        <v>269</v>
      </c>
      <c r="C23" s="481">
        <v>44561</v>
      </c>
      <c r="D23" s="479"/>
      <c r="E23" s="484"/>
      <c r="F23" s="182" t="s">
        <v>272</v>
      </c>
      <c r="G23" s="516">
        <v>6751</v>
      </c>
      <c r="H23" s="517"/>
      <c r="I23" s="518"/>
      <c r="J23" s="197"/>
      <c r="K23" s="197"/>
      <c r="M23" s="193"/>
    </row>
    <row r="24" spans="2:14" ht="36" customHeight="1" x14ac:dyDescent="0.2">
      <c r="B24" s="198" t="s">
        <v>270</v>
      </c>
      <c r="C24" s="488" t="s">
        <v>88</v>
      </c>
      <c r="D24" s="489"/>
      <c r="E24" s="490"/>
      <c r="F24" s="228" t="s">
        <v>274</v>
      </c>
      <c r="G24" s="478" t="s">
        <v>305</v>
      </c>
      <c r="H24" s="479"/>
      <c r="I24" s="484"/>
      <c r="J24" s="191"/>
      <c r="K24" s="191"/>
      <c r="M24" s="193"/>
    </row>
    <row r="25" spans="2:14" ht="22.5" customHeight="1" x14ac:dyDescent="0.2">
      <c r="B25" s="491" t="s">
        <v>235</v>
      </c>
      <c r="C25" s="492"/>
      <c r="D25" s="492"/>
      <c r="E25" s="492"/>
      <c r="F25" s="492"/>
      <c r="G25" s="492"/>
      <c r="H25" s="492"/>
      <c r="I25" s="493"/>
      <c r="J25" s="177"/>
      <c r="K25" s="177"/>
      <c r="M25" s="193"/>
    </row>
    <row r="26" spans="2:14" ht="43.5" customHeight="1" x14ac:dyDescent="0.2">
      <c r="B26" s="200" t="s">
        <v>105</v>
      </c>
      <c r="C26" s="232" t="s">
        <v>261</v>
      </c>
      <c r="D26" s="232" t="s">
        <v>260</v>
      </c>
      <c r="E26" s="202" t="s">
        <v>264</v>
      </c>
      <c r="F26" s="232" t="s">
        <v>263</v>
      </c>
      <c r="G26" s="232" t="s">
        <v>262</v>
      </c>
      <c r="H26" s="202" t="s">
        <v>276</v>
      </c>
      <c r="I26" s="203" t="s">
        <v>273</v>
      </c>
      <c r="J26" s="189"/>
      <c r="K26" s="189"/>
      <c r="M26" s="193"/>
    </row>
    <row r="27" spans="2:14" ht="19.5" customHeight="1" x14ac:dyDescent="0.2">
      <c r="B27" s="204" t="s">
        <v>113</v>
      </c>
      <c r="C27" s="209">
        <v>330</v>
      </c>
      <c r="D27" s="237">
        <v>91</v>
      </c>
      <c r="E27" s="235">
        <f>IF(OR(C27=0,C27=""),0,D27/C27)</f>
        <v>0.27575757575757576</v>
      </c>
      <c r="F27" s="494">
        <f>SUM(C27:C38)</f>
        <v>6751</v>
      </c>
      <c r="G27" s="494">
        <f>SUM(D27:D38)</f>
        <v>91</v>
      </c>
      <c r="H27" s="207">
        <f>+(D27*100%)/$G$23</f>
        <v>1.3479484520811732E-2</v>
      </c>
      <c r="I27" s="494">
        <f>G27+I22</f>
        <v>1450</v>
      </c>
      <c r="J27" s="239"/>
      <c r="K27" s="239"/>
      <c r="M27" s="193"/>
    </row>
    <row r="28" spans="2:14" ht="19.5" customHeight="1" x14ac:dyDescent="0.2">
      <c r="B28" s="204" t="s">
        <v>114</v>
      </c>
      <c r="C28" s="209">
        <v>430</v>
      </c>
      <c r="D28" s="209"/>
      <c r="E28" s="206">
        <f t="shared" ref="E28:E38" si="0">IF(OR(C28=0,C28=""),0,D28/C28)</f>
        <v>0</v>
      </c>
      <c r="F28" s="495"/>
      <c r="G28" s="495"/>
      <c r="H28" s="207" t="str">
        <f>+IF(D28="","",((D28*100%)/$G$23)+H27)</f>
        <v/>
      </c>
      <c r="I28" s="495"/>
      <c r="J28" s="208"/>
      <c r="K28" s="208"/>
      <c r="M28" s="193"/>
    </row>
    <row r="29" spans="2:14" ht="19.5" customHeight="1" x14ac:dyDescent="0.2">
      <c r="B29" s="204" t="s">
        <v>115</v>
      </c>
      <c r="C29" s="209">
        <v>550</v>
      </c>
      <c r="D29" s="209"/>
      <c r="E29" s="206">
        <f t="shared" si="0"/>
        <v>0</v>
      </c>
      <c r="F29" s="495"/>
      <c r="G29" s="495"/>
      <c r="H29" s="207" t="str">
        <f t="shared" ref="H29:H38" si="1">+IF(D29="","",((D29*100%)/$G$23)+H28)</f>
        <v/>
      </c>
      <c r="I29" s="495"/>
      <c r="J29" s="208"/>
      <c r="K29" s="208"/>
      <c r="M29" s="193"/>
    </row>
    <row r="30" spans="2:14" ht="19.5" customHeight="1" x14ac:dyDescent="0.2">
      <c r="B30" s="204" t="s">
        <v>116</v>
      </c>
      <c r="C30" s="209">
        <v>571</v>
      </c>
      <c r="D30" s="209"/>
      <c r="E30" s="206">
        <f t="shared" si="0"/>
        <v>0</v>
      </c>
      <c r="F30" s="495"/>
      <c r="G30" s="495"/>
      <c r="H30" s="207" t="str">
        <f t="shared" si="1"/>
        <v/>
      </c>
      <c r="I30" s="495"/>
      <c r="J30" s="208"/>
      <c r="K30" s="208"/>
    </row>
    <row r="31" spans="2:14" ht="19.5" customHeight="1" x14ac:dyDescent="0.2">
      <c r="B31" s="204" t="s">
        <v>117</v>
      </c>
      <c r="C31" s="209">
        <v>560</v>
      </c>
      <c r="D31" s="209"/>
      <c r="E31" s="206">
        <f t="shared" si="0"/>
        <v>0</v>
      </c>
      <c r="F31" s="495"/>
      <c r="G31" s="495"/>
      <c r="H31" s="207" t="str">
        <f t="shared" si="1"/>
        <v/>
      </c>
      <c r="I31" s="495"/>
      <c r="J31" s="208"/>
      <c r="K31" s="208"/>
    </row>
    <row r="32" spans="2:14" ht="19.5" customHeight="1" x14ac:dyDescent="0.2">
      <c r="B32" s="204" t="s">
        <v>118</v>
      </c>
      <c r="C32" s="209">
        <v>580</v>
      </c>
      <c r="D32" s="209"/>
      <c r="E32" s="206">
        <f t="shared" si="0"/>
        <v>0</v>
      </c>
      <c r="F32" s="495"/>
      <c r="G32" s="495"/>
      <c r="H32" s="207" t="str">
        <f t="shared" si="1"/>
        <v/>
      </c>
      <c r="I32" s="495"/>
      <c r="J32" s="208"/>
      <c r="K32" s="208"/>
    </row>
    <row r="33" spans="2:11" ht="19.5" customHeight="1" x14ac:dyDescent="0.2">
      <c r="B33" s="204" t="s">
        <v>119</v>
      </c>
      <c r="C33" s="209">
        <v>516</v>
      </c>
      <c r="D33" s="209"/>
      <c r="E33" s="206">
        <f t="shared" si="0"/>
        <v>0</v>
      </c>
      <c r="F33" s="495"/>
      <c r="G33" s="495"/>
      <c r="H33" s="207" t="str">
        <f t="shared" si="1"/>
        <v/>
      </c>
      <c r="I33" s="495"/>
      <c r="J33" s="208"/>
      <c r="K33" s="208"/>
    </row>
    <row r="34" spans="2:11" ht="19.5" customHeight="1" x14ac:dyDescent="0.2">
      <c r="B34" s="204" t="s">
        <v>120</v>
      </c>
      <c r="C34" s="209">
        <v>616</v>
      </c>
      <c r="D34" s="209"/>
      <c r="E34" s="206">
        <f t="shared" si="0"/>
        <v>0</v>
      </c>
      <c r="F34" s="495"/>
      <c r="G34" s="495"/>
      <c r="H34" s="207" t="str">
        <f t="shared" si="1"/>
        <v/>
      </c>
      <c r="I34" s="495"/>
      <c r="J34" s="208"/>
      <c r="K34" s="208"/>
    </row>
    <row r="35" spans="2:11" ht="19.5" customHeight="1" x14ac:dyDescent="0.2">
      <c r="B35" s="204" t="s">
        <v>121</v>
      </c>
      <c r="C35" s="209">
        <v>616</v>
      </c>
      <c r="D35" s="209"/>
      <c r="E35" s="206">
        <f t="shared" si="0"/>
        <v>0</v>
      </c>
      <c r="F35" s="495"/>
      <c r="G35" s="495"/>
      <c r="H35" s="207" t="str">
        <f t="shared" si="1"/>
        <v/>
      </c>
      <c r="I35" s="495"/>
      <c r="J35" s="208"/>
      <c r="K35" s="208"/>
    </row>
    <row r="36" spans="2:11" ht="19.5" customHeight="1" x14ac:dyDescent="0.2">
      <c r="B36" s="204" t="s">
        <v>122</v>
      </c>
      <c r="C36" s="209">
        <v>816</v>
      </c>
      <c r="D36" s="209"/>
      <c r="E36" s="206">
        <f t="shared" si="0"/>
        <v>0</v>
      </c>
      <c r="F36" s="495"/>
      <c r="G36" s="495"/>
      <c r="H36" s="207" t="str">
        <f t="shared" si="1"/>
        <v/>
      </c>
      <c r="I36" s="495"/>
      <c r="J36" s="208"/>
      <c r="K36" s="208"/>
    </row>
    <row r="37" spans="2:11" ht="19.5" customHeight="1" x14ac:dyDescent="0.2">
      <c r="B37" s="204" t="s">
        <v>123</v>
      </c>
      <c r="C37" s="209">
        <v>616</v>
      </c>
      <c r="D37" s="209"/>
      <c r="E37" s="206">
        <f t="shared" si="0"/>
        <v>0</v>
      </c>
      <c r="F37" s="495"/>
      <c r="G37" s="495"/>
      <c r="H37" s="207" t="str">
        <f t="shared" si="1"/>
        <v/>
      </c>
      <c r="I37" s="495"/>
      <c r="J37" s="208"/>
      <c r="K37" s="208"/>
    </row>
    <row r="38" spans="2:11" ht="19.5" customHeight="1" x14ac:dyDescent="0.2">
      <c r="B38" s="204" t="s">
        <v>124</v>
      </c>
      <c r="C38" s="209">
        <v>550</v>
      </c>
      <c r="D38" s="209"/>
      <c r="E38" s="206">
        <f t="shared" si="0"/>
        <v>0</v>
      </c>
      <c r="F38" s="496"/>
      <c r="G38" s="496"/>
      <c r="H38" s="207" t="str">
        <f t="shared" si="1"/>
        <v/>
      </c>
      <c r="I38" s="496"/>
      <c r="J38" s="208"/>
      <c r="K38" s="208"/>
    </row>
    <row r="39" spans="2:11" ht="52.5" customHeight="1" x14ac:dyDescent="0.2">
      <c r="B39" s="210" t="s">
        <v>277</v>
      </c>
      <c r="C39" s="471" t="s">
        <v>384</v>
      </c>
      <c r="D39" s="472"/>
      <c r="E39" s="472"/>
      <c r="F39" s="472"/>
      <c r="G39" s="472"/>
      <c r="H39" s="472"/>
      <c r="I39" s="473"/>
      <c r="J39" s="211"/>
      <c r="K39" s="211"/>
    </row>
    <row r="40" spans="2:11" ht="34.5" customHeight="1" x14ac:dyDescent="0.2">
      <c r="B40" s="500"/>
      <c r="C40" s="501"/>
      <c r="D40" s="501"/>
      <c r="E40" s="501"/>
      <c r="F40" s="501"/>
      <c r="G40" s="501"/>
      <c r="H40" s="501"/>
      <c r="I40" s="502"/>
      <c r="J40" s="177"/>
      <c r="K40" s="177"/>
    </row>
    <row r="41" spans="2:11" ht="34.5" customHeight="1" x14ac:dyDescent="0.2">
      <c r="B41" s="503"/>
      <c r="C41" s="504"/>
      <c r="D41" s="504"/>
      <c r="E41" s="504"/>
      <c r="F41" s="504"/>
      <c r="G41" s="504"/>
      <c r="H41" s="504"/>
      <c r="I41" s="505"/>
      <c r="J41" s="211"/>
      <c r="K41" s="211"/>
    </row>
    <row r="42" spans="2:11" ht="34.5" customHeight="1" x14ac:dyDescent="0.2">
      <c r="B42" s="503"/>
      <c r="C42" s="504"/>
      <c r="D42" s="504"/>
      <c r="E42" s="504"/>
      <c r="F42" s="504"/>
      <c r="G42" s="504"/>
      <c r="H42" s="504"/>
      <c r="I42" s="505"/>
      <c r="J42" s="211"/>
      <c r="K42" s="211"/>
    </row>
    <row r="43" spans="2:11" ht="34.5" customHeight="1" x14ac:dyDescent="0.2">
      <c r="B43" s="503"/>
      <c r="C43" s="504"/>
      <c r="D43" s="504"/>
      <c r="E43" s="504"/>
      <c r="F43" s="504"/>
      <c r="G43" s="504"/>
      <c r="H43" s="504"/>
      <c r="I43" s="505"/>
      <c r="J43" s="211"/>
      <c r="K43" s="211"/>
    </row>
    <row r="44" spans="2:11" ht="34.5" customHeight="1" x14ac:dyDescent="0.2">
      <c r="B44" s="506"/>
      <c r="C44" s="507"/>
      <c r="D44" s="507"/>
      <c r="E44" s="507"/>
      <c r="F44" s="507"/>
      <c r="G44" s="507"/>
      <c r="H44" s="507"/>
      <c r="I44" s="508"/>
      <c r="J44" s="176"/>
      <c r="K44" s="176"/>
    </row>
    <row r="45" spans="2:11" ht="96.75" customHeight="1" x14ac:dyDescent="0.2">
      <c r="B45" s="231" t="s">
        <v>278</v>
      </c>
      <c r="C45" s="509" t="s">
        <v>385</v>
      </c>
      <c r="D45" s="510"/>
      <c r="E45" s="510"/>
      <c r="F45" s="510"/>
      <c r="G45" s="510"/>
      <c r="H45" s="510"/>
      <c r="I45" s="511"/>
      <c r="J45" s="212"/>
      <c r="K45" s="212"/>
    </row>
    <row r="46" spans="2:11" ht="32.25" customHeight="1" x14ac:dyDescent="0.2">
      <c r="B46" s="231" t="s">
        <v>279</v>
      </c>
      <c r="C46" s="509" t="s">
        <v>386</v>
      </c>
      <c r="D46" s="510"/>
      <c r="E46" s="510"/>
      <c r="F46" s="510"/>
      <c r="G46" s="510"/>
      <c r="H46" s="510"/>
      <c r="I46" s="511"/>
      <c r="J46" s="212"/>
      <c r="K46" s="212"/>
    </row>
    <row r="47" spans="2:11" ht="66" customHeight="1" x14ac:dyDescent="0.2">
      <c r="B47" s="213" t="s">
        <v>280</v>
      </c>
      <c r="C47" s="512" t="s">
        <v>366</v>
      </c>
      <c r="D47" s="513"/>
      <c r="E47" s="513"/>
      <c r="F47" s="513"/>
      <c r="G47" s="513"/>
      <c r="H47" s="513"/>
      <c r="I47" s="514"/>
      <c r="J47" s="212"/>
      <c r="K47" s="212"/>
    </row>
    <row r="48" spans="2:11" ht="22.5" customHeight="1" x14ac:dyDescent="0.2">
      <c r="B48" s="492" t="s">
        <v>236</v>
      </c>
      <c r="C48" s="492"/>
      <c r="D48" s="492"/>
      <c r="E48" s="492"/>
      <c r="F48" s="492"/>
      <c r="G48" s="492"/>
      <c r="H48" s="492"/>
      <c r="I48" s="492"/>
      <c r="J48" s="212"/>
      <c r="K48" s="212"/>
    </row>
    <row r="49" spans="2:11" ht="22.5" customHeight="1" x14ac:dyDescent="0.2">
      <c r="B49" s="497" t="s">
        <v>281</v>
      </c>
      <c r="C49" s="229" t="s">
        <v>282</v>
      </c>
      <c r="D49" s="499" t="s">
        <v>283</v>
      </c>
      <c r="E49" s="499"/>
      <c r="F49" s="499"/>
      <c r="G49" s="499" t="s">
        <v>284</v>
      </c>
      <c r="H49" s="499"/>
      <c r="I49" s="499"/>
      <c r="J49" s="215"/>
      <c r="K49" s="215"/>
    </row>
    <row r="50" spans="2:11" ht="30.75" customHeight="1" x14ac:dyDescent="0.2">
      <c r="B50" s="498"/>
      <c r="C50" s="216"/>
      <c r="D50" s="450"/>
      <c r="E50" s="450"/>
      <c r="F50" s="450"/>
      <c r="G50" s="450"/>
      <c r="H50" s="450"/>
      <c r="I50" s="450"/>
      <c r="J50" s="215"/>
      <c r="K50" s="215"/>
    </row>
    <row r="51" spans="2:11" ht="32.25" customHeight="1" x14ac:dyDescent="0.2">
      <c r="B51" s="217" t="s">
        <v>285</v>
      </c>
      <c r="C51" s="450" t="s">
        <v>370</v>
      </c>
      <c r="D51" s="450"/>
      <c r="E51" s="450"/>
      <c r="F51" s="450"/>
      <c r="G51" s="450"/>
      <c r="H51" s="450"/>
      <c r="I51" s="450"/>
      <c r="J51" s="218"/>
      <c r="K51" s="218"/>
    </row>
    <row r="52" spans="2:11" ht="28.5" customHeight="1" x14ac:dyDescent="0.2">
      <c r="B52" s="182" t="s">
        <v>286</v>
      </c>
      <c r="C52" s="451" t="s">
        <v>319</v>
      </c>
      <c r="D52" s="452"/>
      <c r="E52" s="452"/>
      <c r="F52" s="452"/>
      <c r="G52" s="452"/>
      <c r="H52" s="452"/>
      <c r="I52" s="453"/>
      <c r="J52" s="218"/>
      <c r="K52" s="218"/>
    </row>
    <row r="53" spans="2:11" ht="30" customHeight="1" x14ac:dyDescent="0.2">
      <c r="B53" s="213" t="s">
        <v>287</v>
      </c>
      <c r="C53" s="450" t="s">
        <v>307</v>
      </c>
      <c r="D53" s="450"/>
      <c r="E53" s="450"/>
      <c r="F53" s="450"/>
      <c r="G53" s="450"/>
      <c r="H53" s="450"/>
      <c r="I53" s="450"/>
      <c r="J53" s="219"/>
      <c r="K53" s="219"/>
    </row>
    <row r="54" spans="2:11" ht="31.5" customHeight="1" x14ac:dyDescent="0.2">
      <c r="B54" s="213" t="s">
        <v>288</v>
      </c>
      <c r="C54" s="450" t="s">
        <v>308</v>
      </c>
      <c r="D54" s="450"/>
      <c r="E54" s="450"/>
      <c r="F54" s="450"/>
      <c r="G54" s="450"/>
      <c r="H54" s="450"/>
      <c r="I54" s="450"/>
      <c r="J54" s="220"/>
      <c r="K54" s="220"/>
    </row>
    <row r="55" spans="2:11" x14ac:dyDescent="0.2">
      <c r="B55" s="221"/>
      <c r="C55" s="222"/>
      <c r="D55" s="222"/>
      <c r="E55" s="223"/>
      <c r="F55" s="223"/>
      <c r="G55" s="224"/>
      <c r="H55" s="225"/>
      <c r="I55" s="222"/>
      <c r="J55" s="220"/>
      <c r="K55" s="220"/>
    </row>
    <row r="56" spans="2:11" x14ac:dyDescent="0.2">
      <c r="B56" s="221"/>
      <c r="C56" s="222"/>
      <c r="D56" s="222"/>
      <c r="E56" s="223"/>
      <c r="F56" s="223"/>
      <c r="G56" s="224"/>
      <c r="H56" s="225"/>
      <c r="I56" s="222"/>
      <c r="J56" s="220"/>
      <c r="K56" s="220"/>
    </row>
    <row r="57" spans="2:11" x14ac:dyDescent="0.2">
      <c r="B57" s="221"/>
      <c r="C57" s="222"/>
      <c r="D57" s="222"/>
      <c r="E57" s="223"/>
      <c r="F57" s="223"/>
      <c r="G57" s="224"/>
      <c r="H57" s="225"/>
      <c r="I57" s="222"/>
      <c r="J57" s="220"/>
      <c r="K57" s="220"/>
    </row>
    <row r="58" spans="2:11" x14ac:dyDescent="0.2">
      <c r="B58" s="221"/>
      <c r="C58" s="222"/>
      <c r="D58" s="222"/>
      <c r="E58" s="223"/>
      <c r="F58" s="223"/>
      <c r="G58" s="224"/>
      <c r="H58" s="225"/>
      <c r="I58" s="222"/>
      <c r="J58" s="220"/>
      <c r="K58" s="220"/>
    </row>
    <row r="59" spans="2:11" x14ac:dyDescent="0.2">
      <c r="B59" s="221"/>
      <c r="C59" s="222"/>
      <c r="D59" s="222"/>
      <c r="E59" s="223"/>
      <c r="F59" s="223"/>
      <c r="G59" s="224"/>
      <c r="H59" s="225"/>
      <c r="I59" s="222"/>
      <c r="J59" s="220"/>
      <c r="K59" s="220"/>
    </row>
    <row r="60" spans="2:11" ht="25.5" customHeight="1" x14ac:dyDescent="0.2">
      <c r="B60" s="221"/>
      <c r="C60" s="222"/>
      <c r="D60" s="222"/>
      <c r="E60" s="223"/>
      <c r="F60" s="223"/>
      <c r="G60" s="224"/>
      <c r="H60" s="225"/>
      <c r="I60" s="222"/>
      <c r="J60" s="220"/>
      <c r="K60" s="220"/>
    </row>
  </sheetData>
  <sheetProtection algorithmName="SHA-512" hashValue="Nf3Um3zvlb5ePUoiuX0RT8PCuoF65GYtFJRe6Qurev9zr0fr1lKitIeg3EB98VDNgrvFBgCvN9+YoFmAiEN8yA==" saltValue="8PVJjBu5+u96IG2mSxuD0w=="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showDropDown="1" showInputMessage="1" showErrorMessage="1" sqref="K12" xr:uid="{00000000-0002-0000-0500-000000000000}">
      <formula1>O17:O19</formula1>
    </dataValidation>
    <dataValidation type="list" allowBlank="1" showInputMessage="1" showErrorMessage="1" sqref="H12:I12" xr:uid="{00000000-0002-0000-0500-000001000000}">
      <formula1>M17:M19</formula1>
    </dataValidation>
    <dataValidation type="list" allowBlank="1" showInputMessage="1" showErrorMessage="1" sqref="C24:E24" xr:uid="{00000000-0002-0000-0500-000002000000}">
      <formula1>$M$12:$M$15</formula1>
    </dataValidation>
    <dataValidation type="list" allowBlank="1" showInputMessage="1" showErrorMessage="1" sqref="C9:F9" xr:uid="{00000000-0002-0000-0500-000003000000}">
      <formula1>$M$6:$M$9</formula1>
    </dataValidation>
    <dataValidation type="list" allowBlank="1" showInputMessage="1" showErrorMessage="1" sqref="J10:K10" xr:uid="{00000000-0002-0000-0500-000004000000}">
      <formula1>$M$21:$M$28</formula1>
    </dataValidation>
    <dataValidation type="list" allowBlank="1" showInputMessage="1" showErrorMessage="1" sqref="H13:I13" xr:uid="{00000000-0002-0000-0500-000005000000}">
      <formula1>$N$5:$N$8</formula1>
    </dataValidation>
    <dataValidation type="list" allowBlank="1" showInputMessage="1" showErrorMessage="1" sqref="C7 I7" xr:uid="{00000000-0002-0000-05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0849"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0849"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98168889431442"/>
  </sheetPr>
  <dimension ref="A1:X60"/>
  <sheetViews>
    <sheetView topLeftCell="A25" zoomScaleNormal="100" workbookViewId="0">
      <selection activeCell="D27" sqref="D27"/>
    </sheetView>
  </sheetViews>
  <sheetFormatPr baseColWidth="10" defaultRowHeight="12.75" x14ac:dyDescent="0.2"/>
  <cols>
    <col min="1" max="1" width="1" style="170" customWidth="1"/>
    <col min="2" max="2" width="25.42578125" style="226" customWidth="1"/>
    <col min="3" max="3" width="14.5703125" style="175" customWidth="1"/>
    <col min="4" max="4" width="20.140625" style="175" customWidth="1"/>
    <col min="5" max="5" width="16.42578125" style="175" customWidth="1"/>
    <col min="6" max="6" width="25" style="175" customWidth="1"/>
    <col min="7" max="7" width="22" style="227"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448"/>
      <c r="C1" s="454" t="s">
        <v>25</v>
      </c>
      <c r="D1" s="454"/>
      <c r="E1" s="454"/>
      <c r="F1" s="454"/>
      <c r="G1" s="454"/>
      <c r="H1" s="454"/>
      <c r="I1" s="449"/>
      <c r="J1" s="171"/>
      <c r="K1" s="171"/>
      <c r="M1" s="173" t="s">
        <v>47</v>
      </c>
    </row>
    <row r="2" spans="2:14" ht="37.5" customHeight="1" x14ac:dyDescent="0.2">
      <c r="B2" s="448"/>
      <c r="C2" s="454" t="s">
        <v>239</v>
      </c>
      <c r="D2" s="454"/>
      <c r="E2" s="454"/>
      <c r="F2" s="454"/>
      <c r="G2" s="454"/>
      <c r="H2" s="454"/>
      <c r="I2" s="449"/>
      <c r="J2" s="171"/>
      <c r="K2" s="171"/>
      <c r="M2" s="173" t="s">
        <v>48</v>
      </c>
    </row>
    <row r="3" spans="2:14" ht="37.5" customHeight="1" x14ac:dyDescent="0.2">
      <c r="B3" s="448"/>
      <c r="C3" s="454" t="s">
        <v>240</v>
      </c>
      <c r="D3" s="454"/>
      <c r="E3" s="454"/>
      <c r="F3" s="454" t="s">
        <v>241</v>
      </c>
      <c r="G3" s="454"/>
      <c r="H3" s="454"/>
      <c r="I3" s="449"/>
      <c r="J3" s="171"/>
      <c r="K3" s="171"/>
      <c r="M3" s="173" t="s">
        <v>50</v>
      </c>
    </row>
    <row r="4" spans="2:14" ht="23.25" customHeight="1" x14ac:dyDescent="0.2">
      <c r="B4" s="455"/>
      <c r="C4" s="455"/>
      <c r="D4" s="455"/>
      <c r="E4" s="455"/>
      <c r="F4" s="455"/>
      <c r="G4" s="455"/>
      <c r="H4" s="455"/>
      <c r="I4" s="455"/>
      <c r="J4" s="176"/>
      <c r="K4" s="176"/>
    </row>
    <row r="5" spans="2:14" ht="24" customHeight="1" x14ac:dyDescent="0.2">
      <c r="B5" s="456" t="s">
        <v>234</v>
      </c>
      <c r="C5" s="456"/>
      <c r="D5" s="456"/>
      <c r="E5" s="456"/>
      <c r="F5" s="456"/>
      <c r="G5" s="456"/>
      <c r="H5" s="456"/>
      <c r="I5" s="456"/>
      <c r="J5" s="177"/>
      <c r="K5" s="177"/>
      <c r="N5" s="178" t="s">
        <v>57</v>
      </c>
    </row>
    <row r="6" spans="2:14" ht="40.5" customHeight="1" x14ac:dyDescent="0.2">
      <c r="B6" s="231" t="s">
        <v>242</v>
      </c>
      <c r="C6" s="230">
        <v>4</v>
      </c>
      <c r="D6" s="457" t="s">
        <v>243</v>
      </c>
      <c r="E6" s="457"/>
      <c r="F6" s="458" t="s">
        <v>329</v>
      </c>
      <c r="G6" s="458"/>
      <c r="H6" s="458"/>
      <c r="I6" s="458"/>
      <c r="J6" s="181"/>
      <c r="K6" s="181"/>
      <c r="M6" s="173" t="s">
        <v>60</v>
      </c>
      <c r="N6" s="178" t="s">
        <v>61</v>
      </c>
    </row>
    <row r="7" spans="2:14" ht="30.75" customHeight="1" x14ac:dyDescent="0.2">
      <c r="B7" s="231" t="s">
        <v>244</v>
      </c>
      <c r="C7" s="230" t="s">
        <v>81</v>
      </c>
      <c r="D7" s="457" t="s">
        <v>245</v>
      </c>
      <c r="E7" s="457"/>
      <c r="F7" s="458" t="s">
        <v>290</v>
      </c>
      <c r="G7" s="458"/>
      <c r="H7" s="182" t="s">
        <v>246</v>
      </c>
      <c r="I7" s="230" t="s">
        <v>76</v>
      </c>
      <c r="J7" s="183"/>
      <c r="K7" s="183"/>
      <c r="M7" s="173" t="s">
        <v>65</v>
      </c>
      <c r="N7" s="178" t="s">
        <v>66</v>
      </c>
    </row>
    <row r="8" spans="2:14" ht="30.75" customHeight="1" x14ac:dyDescent="0.2">
      <c r="B8" s="231" t="s">
        <v>247</v>
      </c>
      <c r="C8" s="458" t="s">
        <v>291</v>
      </c>
      <c r="D8" s="458"/>
      <c r="E8" s="458"/>
      <c r="F8" s="458"/>
      <c r="G8" s="182" t="s">
        <v>248</v>
      </c>
      <c r="H8" s="460">
        <v>7560</v>
      </c>
      <c r="I8" s="460"/>
      <c r="J8" s="184"/>
      <c r="K8" s="184"/>
      <c r="M8" s="173" t="s">
        <v>69</v>
      </c>
      <c r="N8" s="178" t="s">
        <v>70</v>
      </c>
    </row>
    <row r="9" spans="2:14" ht="30.75" customHeight="1" x14ac:dyDescent="0.2">
      <c r="B9" s="231" t="s">
        <v>48</v>
      </c>
      <c r="C9" s="461" t="s">
        <v>65</v>
      </c>
      <c r="D9" s="461"/>
      <c r="E9" s="461"/>
      <c r="F9" s="461"/>
      <c r="G9" s="182" t="s">
        <v>249</v>
      </c>
      <c r="H9" s="462" t="s">
        <v>165</v>
      </c>
      <c r="I9" s="462"/>
      <c r="J9" s="185"/>
      <c r="K9" s="185"/>
      <c r="M9" s="186" t="s">
        <v>73</v>
      </c>
    </row>
    <row r="10" spans="2:14" ht="30.75" customHeight="1" x14ac:dyDescent="0.2">
      <c r="B10" s="231" t="s">
        <v>250</v>
      </c>
      <c r="C10" s="458" t="s">
        <v>393</v>
      </c>
      <c r="D10" s="458"/>
      <c r="E10" s="458"/>
      <c r="F10" s="458"/>
      <c r="G10" s="458"/>
      <c r="H10" s="458"/>
      <c r="I10" s="458"/>
      <c r="J10" s="187"/>
      <c r="K10" s="187"/>
      <c r="M10" s="186"/>
    </row>
    <row r="11" spans="2:14" ht="30.75" customHeight="1" x14ac:dyDescent="0.2">
      <c r="B11" s="231" t="s">
        <v>251</v>
      </c>
      <c r="C11" s="463" t="s">
        <v>293</v>
      </c>
      <c r="D11" s="463"/>
      <c r="E11" s="463"/>
      <c r="F11" s="463"/>
      <c r="G11" s="463"/>
      <c r="H11" s="463"/>
      <c r="I11" s="463"/>
      <c r="J11" s="183"/>
      <c r="K11" s="183"/>
      <c r="M11" s="186"/>
      <c r="N11" s="178" t="s">
        <v>76</v>
      </c>
    </row>
    <row r="12" spans="2:14" ht="30.75" customHeight="1" x14ac:dyDescent="0.2">
      <c r="B12" s="231" t="s">
        <v>254</v>
      </c>
      <c r="C12" s="459" t="s">
        <v>360</v>
      </c>
      <c r="D12" s="459"/>
      <c r="E12" s="459"/>
      <c r="F12" s="459"/>
      <c r="G12" s="182" t="s">
        <v>252</v>
      </c>
      <c r="H12" s="464" t="s">
        <v>91</v>
      </c>
      <c r="I12" s="464"/>
      <c r="J12" s="183"/>
      <c r="K12" s="183"/>
      <c r="M12" s="186" t="s">
        <v>80</v>
      </c>
      <c r="N12" s="178" t="s">
        <v>81</v>
      </c>
    </row>
    <row r="13" spans="2:14" ht="30.75" customHeight="1" x14ac:dyDescent="0.2">
      <c r="B13" s="231" t="s">
        <v>255</v>
      </c>
      <c r="C13" s="465" t="s">
        <v>294</v>
      </c>
      <c r="D13" s="465"/>
      <c r="E13" s="465"/>
      <c r="F13" s="465"/>
      <c r="G13" s="182" t="s">
        <v>253</v>
      </c>
      <c r="H13" s="463" t="s">
        <v>70</v>
      </c>
      <c r="I13" s="463"/>
      <c r="J13" s="183"/>
      <c r="K13" s="183"/>
      <c r="M13" s="186" t="s">
        <v>84</v>
      </c>
    </row>
    <row r="14" spans="2:14" ht="64.5" customHeight="1" x14ac:dyDescent="0.2">
      <c r="B14" s="231" t="s">
        <v>256</v>
      </c>
      <c r="C14" s="466" t="s">
        <v>330</v>
      </c>
      <c r="D14" s="466"/>
      <c r="E14" s="466"/>
      <c r="F14" s="466"/>
      <c r="G14" s="466"/>
      <c r="H14" s="466"/>
      <c r="I14" s="466"/>
      <c r="J14" s="187"/>
      <c r="K14" s="187"/>
      <c r="M14" s="186" t="s">
        <v>86</v>
      </c>
      <c r="N14" s="178"/>
    </row>
    <row r="15" spans="2:14" ht="30.75" customHeight="1" x14ac:dyDescent="0.2">
      <c r="B15" s="231" t="s">
        <v>257</v>
      </c>
      <c r="C15" s="459" t="s">
        <v>331</v>
      </c>
      <c r="D15" s="459"/>
      <c r="E15" s="459"/>
      <c r="F15" s="459"/>
      <c r="G15" s="459"/>
      <c r="H15" s="459"/>
      <c r="I15" s="459"/>
      <c r="J15" s="188"/>
      <c r="K15" s="188"/>
      <c r="M15" s="186" t="s">
        <v>88</v>
      </c>
      <c r="N15" s="178"/>
    </row>
    <row r="16" spans="2:14" ht="20.25" customHeight="1" x14ac:dyDescent="0.2">
      <c r="B16" s="231" t="s">
        <v>258</v>
      </c>
      <c r="C16" s="458" t="s">
        <v>332</v>
      </c>
      <c r="D16" s="458"/>
      <c r="E16" s="458"/>
      <c r="F16" s="458"/>
      <c r="G16" s="458"/>
      <c r="H16" s="458"/>
      <c r="I16" s="458"/>
      <c r="J16" s="189"/>
      <c r="K16" s="189"/>
      <c r="M16" s="186"/>
      <c r="N16" s="178"/>
    </row>
    <row r="17" spans="2:14" ht="30.75" customHeight="1" x14ac:dyDescent="0.2">
      <c r="B17" s="231" t="s">
        <v>259</v>
      </c>
      <c r="C17" s="463" t="s">
        <v>321</v>
      </c>
      <c r="D17" s="467"/>
      <c r="E17" s="467"/>
      <c r="F17" s="467"/>
      <c r="G17" s="467"/>
      <c r="H17" s="467"/>
      <c r="I17" s="467"/>
      <c r="J17" s="190"/>
      <c r="K17" s="190"/>
      <c r="M17" s="186" t="s">
        <v>91</v>
      </c>
      <c r="N17" s="178"/>
    </row>
    <row r="18" spans="2:14" ht="18" customHeight="1" x14ac:dyDescent="0.2">
      <c r="B18" s="468" t="s">
        <v>265</v>
      </c>
      <c r="C18" s="469" t="s">
        <v>237</v>
      </c>
      <c r="D18" s="469"/>
      <c r="E18" s="469"/>
      <c r="F18" s="470" t="s">
        <v>238</v>
      </c>
      <c r="G18" s="470"/>
      <c r="H18" s="470"/>
      <c r="I18" s="470"/>
      <c r="J18" s="191"/>
      <c r="K18" s="191"/>
      <c r="M18" s="186" t="s">
        <v>79</v>
      </c>
      <c r="N18" s="178"/>
    </row>
    <row r="19" spans="2:14" ht="39.75" customHeight="1" x14ac:dyDescent="0.2">
      <c r="B19" s="468"/>
      <c r="C19" s="458" t="s">
        <v>333</v>
      </c>
      <c r="D19" s="458"/>
      <c r="E19" s="458"/>
      <c r="F19" s="458" t="s">
        <v>334</v>
      </c>
      <c r="G19" s="458"/>
      <c r="H19" s="458"/>
      <c r="I19" s="458"/>
      <c r="J19" s="189"/>
      <c r="K19" s="189"/>
      <c r="M19" s="186" t="s">
        <v>95</v>
      </c>
      <c r="N19" s="178"/>
    </row>
    <row r="20" spans="2:14" ht="39.75" customHeight="1" x14ac:dyDescent="0.2">
      <c r="B20" s="192" t="s">
        <v>266</v>
      </c>
      <c r="C20" s="451" t="s">
        <v>325</v>
      </c>
      <c r="D20" s="452"/>
      <c r="E20" s="453"/>
      <c r="F20" s="464" t="s">
        <v>326</v>
      </c>
      <c r="G20" s="464"/>
      <c r="H20" s="464"/>
      <c r="I20" s="474"/>
      <c r="J20" s="183"/>
      <c r="K20" s="183"/>
      <c r="M20" s="186"/>
      <c r="N20" s="178"/>
    </row>
    <row r="21" spans="2:14" ht="42" customHeight="1" x14ac:dyDescent="0.2">
      <c r="B21" s="192" t="s">
        <v>267</v>
      </c>
      <c r="C21" s="475" t="s">
        <v>335</v>
      </c>
      <c r="D21" s="476"/>
      <c r="E21" s="477"/>
      <c r="F21" s="478" t="s">
        <v>336</v>
      </c>
      <c r="G21" s="479"/>
      <c r="H21" s="479"/>
      <c r="I21" s="480"/>
      <c r="J21" s="188"/>
      <c r="K21" s="188"/>
      <c r="M21" s="193"/>
      <c r="N21" s="178"/>
    </row>
    <row r="22" spans="2:14" ht="23.25" customHeight="1" x14ac:dyDescent="0.2">
      <c r="B22" s="192" t="s">
        <v>268</v>
      </c>
      <c r="C22" s="481">
        <v>44197</v>
      </c>
      <c r="D22" s="482"/>
      <c r="E22" s="483"/>
      <c r="F22" s="182" t="s">
        <v>271</v>
      </c>
      <c r="G22" s="194">
        <v>404</v>
      </c>
      <c r="H22" s="182" t="s">
        <v>275</v>
      </c>
      <c r="I22" s="195">
        <v>404</v>
      </c>
      <c r="J22" s="196"/>
      <c r="K22" s="196"/>
      <c r="M22" s="193"/>
    </row>
    <row r="23" spans="2:14" ht="27" customHeight="1" x14ac:dyDescent="0.2">
      <c r="B23" s="192" t="s">
        <v>269</v>
      </c>
      <c r="C23" s="481">
        <v>44561</v>
      </c>
      <c r="D23" s="479"/>
      <c r="E23" s="484"/>
      <c r="F23" s="182" t="s">
        <v>272</v>
      </c>
      <c r="G23" s="516">
        <v>1706</v>
      </c>
      <c r="H23" s="517"/>
      <c r="I23" s="518"/>
      <c r="J23" s="197"/>
      <c r="K23" s="197"/>
      <c r="M23" s="193"/>
    </row>
    <row r="24" spans="2:14" ht="36" customHeight="1" x14ac:dyDescent="0.2">
      <c r="B24" s="198" t="s">
        <v>270</v>
      </c>
      <c r="C24" s="488" t="s">
        <v>88</v>
      </c>
      <c r="D24" s="489"/>
      <c r="E24" s="490"/>
      <c r="F24" s="199" t="s">
        <v>274</v>
      </c>
      <c r="G24" s="478" t="s">
        <v>305</v>
      </c>
      <c r="H24" s="479"/>
      <c r="I24" s="484"/>
      <c r="J24" s="191"/>
      <c r="K24" s="191"/>
      <c r="M24" s="193"/>
    </row>
    <row r="25" spans="2:14" ht="22.5" customHeight="1" x14ac:dyDescent="0.2">
      <c r="B25" s="491" t="s">
        <v>235</v>
      </c>
      <c r="C25" s="492"/>
      <c r="D25" s="492"/>
      <c r="E25" s="492"/>
      <c r="F25" s="492"/>
      <c r="G25" s="492"/>
      <c r="H25" s="492"/>
      <c r="I25" s="493"/>
      <c r="J25" s="177"/>
      <c r="K25" s="177"/>
      <c r="M25" s="193"/>
    </row>
    <row r="26" spans="2:14" ht="43.5" customHeight="1" x14ac:dyDescent="0.2">
      <c r="B26" s="200" t="s">
        <v>105</v>
      </c>
      <c r="C26" s="232" t="s">
        <v>261</v>
      </c>
      <c r="D26" s="232" t="s">
        <v>260</v>
      </c>
      <c r="E26" s="202" t="s">
        <v>264</v>
      </c>
      <c r="F26" s="232" t="s">
        <v>263</v>
      </c>
      <c r="G26" s="232" t="s">
        <v>262</v>
      </c>
      <c r="H26" s="202" t="s">
        <v>276</v>
      </c>
      <c r="I26" s="203" t="s">
        <v>273</v>
      </c>
      <c r="J26" s="189"/>
      <c r="K26" s="189"/>
      <c r="M26" s="193"/>
    </row>
    <row r="27" spans="2:14" ht="19.5" customHeight="1" x14ac:dyDescent="0.2">
      <c r="B27" s="204" t="s">
        <v>113</v>
      </c>
      <c r="C27" s="236">
        <v>49</v>
      </c>
      <c r="D27" s="238">
        <v>14</v>
      </c>
      <c r="E27" s="235">
        <f>IF(OR(C27=0,C27=""),0,D27/C27)</f>
        <v>0.2857142857142857</v>
      </c>
      <c r="F27" s="494">
        <f>SUM(C27:C38)</f>
        <v>1706</v>
      </c>
      <c r="G27" s="494">
        <f>SUM(D27:D38)</f>
        <v>14</v>
      </c>
      <c r="H27" s="207">
        <f>+(D27*100%)/$G$23</f>
        <v>8.2063305978898014E-3</v>
      </c>
      <c r="I27" s="494">
        <f>G27+I22</f>
        <v>418</v>
      </c>
      <c r="J27" s="208"/>
      <c r="K27" s="208"/>
      <c r="M27" s="193"/>
    </row>
    <row r="28" spans="2:14" ht="19.5" customHeight="1" x14ac:dyDescent="0.2">
      <c r="B28" s="204" t="s">
        <v>114</v>
      </c>
      <c r="C28" s="236">
        <v>87</v>
      </c>
      <c r="D28" s="236"/>
      <c r="E28" s="206">
        <f t="shared" ref="E28:E38" si="0">IF(OR(C28=0,C28=""),0,D28/C28)</f>
        <v>0</v>
      </c>
      <c r="F28" s="495"/>
      <c r="G28" s="495"/>
      <c r="H28" s="207" t="str">
        <f>+IF(D28="","",((D28*100%)/$G$23)+H27)</f>
        <v/>
      </c>
      <c r="I28" s="495"/>
      <c r="J28" s="208"/>
      <c r="K28" s="208"/>
      <c r="M28" s="193"/>
    </row>
    <row r="29" spans="2:14" ht="19.5" customHeight="1" x14ac:dyDescent="0.2">
      <c r="B29" s="204" t="s">
        <v>115</v>
      </c>
      <c r="C29" s="236">
        <v>154</v>
      </c>
      <c r="D29" s="236"/>
      <c r="E29" s="206">
        <f t="shared" si="0"/>
        <v>0</v>
      </c>
      <c r="F29" s="495"/>
      <c r="G29" s="495"/>
      <c r="H29" s="207" t="str">
        <f t="shared" ref="H29:H38" si="1">+IF(D29="","",((D29*100%)/$G$23)+H28)</f>
        <v/>
      </c>
      <c r="I29" s="495"/>
      <c r="J29" s="208"/>
      <c r="K29" s="208"/>
      <c r="M29" s="193"/>
    </row>
    <row r="30" spans="2:14" ht="19.5" customHeight="1" x14ac:dyDescent="0.2">
      <c r="B30" s="204" t="s">
        <v>116</v>
      </c>
      <c r="C30" s="236">
        <v>174</v>
      </c>
      <c r="D30" s="236"/>
      <c r="E30" s="206">
        <f t="shared" si="0"/>
        <v>0</v>
      </c>
      <c r="F30" s="495"/>
      <c r="G30" s="495"/>
      <c r="H30" s="207" t="str">
        <f t="shared" si="1"/>
        <v/>
      </c>
      <c r="I30" s="495"/>
      <c r="J30" s="208"/>
      <c r="K30" s="208"/>
    </row>
    <row r="31" spans="2:14" ht="19.5" customHeight="1" x14ac:dyDescent="0.2">
      <c r="B31" s="204" t="s">
        <v>117</v>
      </c>
      <c r="C31" s="236">
        <v>150</v>
      </c>
      <c r="D31" s="236"/>
      <c r="E31" s="206">
        <f t="shared" si="0"/>
        <v>0</v>
      </c>
      <c r="F31" s="495"/>
      <c r="G31" s="495"/>
      <c r="H31" s="207" t="str">
        <f t="shared" si="1"/>
        <v/>
      </c>
      <c r="I31" s="495"/>
      <c r="J31" s="208"/>
      <c r="K31" s="208"/>
    </row>
    <row r="32" spans="2:14" ht="19.5" customHeight="1" x14ac:dyDescent="0.2">
      <c r="B32" s="204" t="s">
        <v>118</v>
      </c>
      <c r="C32" s="236">
        <v>179</v>
      </c>
      <c r="D32" s="236"/>
      <c r="E32" s="206">
        <f t="shared" si="0"/>
        <v>0</v>
      </c>
      <c r="F32" s="495"/>
      <c r="G32" s="495"/>
      <c r="H32" s="207" t="str">
        <f t="shared" si="1"/>
        <v/>
      </c>
      <c r="I32" s="495"/>
      <c r="J32" s="208"/>
      <c r="K32" s="208"/>
    </row>
    <row r="33" spans="2:11" ht="19.5" customHeight="1" x14ac:dyDescent="0.2">
      <c r="B33" s="204" t="s">
        <v>119</v>
      </c>
      <c r="C33" s="236">
        <v>179</v>
      </c>
      <c r="D33" s="236"/>
      <c r="E33" s="206">
        <f t="shared" si="0"/>
        <v>0</v>
      </c>
      <c r="F33" s="495"/>
      <c r="G33" s="495"/>
      <c r="H33" s="207" t="str">
        <f t="shared" si="1"/>
        <v/>
      </c>
      <c r="I33" s="495"/>
      <c r="J33" s="208"/>
      <c r="K33" s="208"/>
    </row>
    <row r="34" spans="2:11" ht="19.5" customHeight="1" x14ac:dyDescent="0.2">
      <c r="B34" s="204" t="s">
        <v>120</v>
      </c>
      <c r="C34" s="236">
        <v>222</v>
      </c>
      <c r="D34" s="236"/>
      <c r="E34" s="206">
        <f t="shared" si="0"/>
        <v>0</v>
      </c>
      <c r="F34" s="495"/>
      <c r="G34" s="495"/>
      <c r="H34" s="207" t="str">
        <f t="shared" si="1"/>
        <v/>
      </c>
      <c r="I34" s="495"/>
      <c r="J34" s="208"/>
      <c r="K34" s="208"/>
    </row>
    <row r="35" spans="2:11" ht="19.5" customHeight="1" x14ac:dyDescent="0.2">
      <c r="B35" s="204" t="s">
        <v>121</v>
      </c>
      <c r="C35" s="236">
        <v>181</v>
      </c>
      <c r="D35" s="236"/>
      <c r="E35" s="206">
        <f t="shared" si="0"/>
        <v>0</v>
      </c>
      <c r="F35" s="495"/>
      <c r="G35" s="495"/>
      <c r="H35" s="207" t="str">
        <f t="shared" si="1"/>
        <v/>
      </c>
      <c r="I35" s="495"/>
      <c r="J35" s="208"/>
      <c r="K35" s="208"/>
    </row>
    <row r="36" spans="2:11" ht="19.5" customHeight="1" x14ac:dyDescent="0.2">
      <c r="B36" s="204" t="s">
        <v>122</v>
      </c>
      <c r="C36" s="236">
        <v>223</v>
      </c>
      <c r="D36" s="236"/>
      <c r="E36" s="206">
        <f t="shared" si="0"/>
        <v>0</v>
      </c>
      <c r="F36" s="495"/>
      <c r="G36" s="495"/>
      <c r="H36" s="207" t="str">
        <f t="shared" si="1"/>
        <v/>
      </c>
      <c r="I36" s="495"/>
      <c r="J36" s="208"/>
      <c r="K36" s="208"/>
    </row>
    <row r="37" spans="2:11" ht="19.5" customHeight="1" x14ac:dyDescent="0.2">
      <c r="B37" s="204" t="s">
        <v>123</v>
      </c>
      <c r="C37" s="236">
        <v>67</v>
      </c>
      <c r="D37" s="236"/>
      <c r="E37" s="206">
        <f t="shared" si="0"/>
        <v>0</v>
      </c>
      <c r="F37" s="495"/>
      <c r="G37" s="495"/>
      <c r="H37" s="207" t="str">
        <f t="shared" si="1"/>
        <v/>
      </c>
      <c r="I37" s="495"/>
      <c r="J37" s="208"/>
      <c r="K37" s="208"/>
    </row>
    <row r="38" spans="2:11" ht="19.5" customHeight="1" x14ac:dyDescent="0.2">
      <c r="B38" s="204" t="s">
        <v>124</v>
      </c>
      <c r="C38" s="236">
        <v>41</v>
      </c>
      <c r="D38" s="236"/>
      <c r="E38" s="206">
        <f t="shared" si="0"/>
        <v>0</v>
      </c>
      <c r="F38" s="496"/>
      <c r="G38" s="496"/>
      <c r="H38" s="207" t="str">
        <f t="shared" si="1"/>
        <v/>
      </c>
      <c r="I38" s="496"/>
      <c r="J38" s="208"/>
      <c r="K38" s="208"/>
    </row>
    <row r="39" spans="2:11" ht="52.5" customHeight="1" x14ac:dyDescent="0.2">
      <c r="B39" s="210" t="s">
        <v>277</v>
      </c>
      <c r="C39" s="471" t="s">
        <v>390</v>
      </c>
      <c r="D39" s="472"/>
      <c r="E39" s="472"/>
      <c r="F39" s="472"/>
      <c r="G39" s="472"/>
      <c r="H39" s="472"/>
      <c r="I39" s="473"/>
      <c r="J39" s="211"/>
      <c r="K39" s="211"/>
    </row>
    <row r="40" spans="2:11" ht="34.5" customHeight="1" x14ac:dyDescent="0.2">
      <c r="B40" s="500"/>
      <c r="C40" s="501"/>
      <c r="D40" s="501"/>
      <c r="E40" s="501"/>
      <c r="F40" s="501"/>
      <c r="G40" s="501"/>
      <c r="H40" s="501"/>
      <c r="I40" s="502"/>
      <c r="J40" s="177"/>
      <c r="K40" s="177"/>
    </row>
    <row r="41" spans="2:11" ht="34.5" customHeight="1" x14ac:dyDescent="0.2">
      <c r="B41" s="503"/>
      <c r="C41" s="504"/>
      <c r="D41" s="504"/>
      <c r="E41" s="504"/>
      <c r="F41" s="504"/>
      <c r="G41" s="504"/>
      <c r="H41" s="504"/>
      <c r="I41" s="505"/>
      <c r="J41" s="211"/>
      <c r="K41" s="211"/>
    </row>
    <row r="42" spans="2:11" ht="34.5" customHeight="1" x14ac:dyDescent="0.2">
      <c r="B42" s="503"/>
      <c r="C42" s="504"/>
      <c r="D42" s="504"/>
      <c r="E42" s="504"/>
      <c r="F42" s="504"/>
      <c r="G42" s="504"/>
      <c r="H42" s="504"/>
      <c r="I42" s="505"/>
      <c r="J42" s="211"/>
      <c r="K42" s="211"/>
    </row>
    <row r="43" spans="2:11" ht="34.5" customHeight="1" x14ac:dyDescent="0.2">
      <c r="B43" s="503"/>
      <c r="C43" s="504"/>
      <c r="D43" s="504"/>
      <c r="E43" s="504"/>
      <c r="F43" s="504"/>
      <c r="G43" s="504"/>
      <c r="H43" s="504"/>
      <c r="I43" s="505"/>
      <c r="J43" s="211"/>
      <c r="K43" s="211"/>
    </row>
    <row r="44" spans="2:11" ht="34.5" customHeight="1" x14ac:dyDescent="0.2">
      <c r="B44" s="506"/>
      <c r="C44" s="507"/>
      <c r="D44" s="507"/>
      <c r="E44" s="507"/>
      <c r="F44" s="507"/>
      <c r="G44" s="507"/>
      <c r="H44" s="507"/>
      <c r="I44" s="508"/>
      <c r="J44" s="176"/>
      <c r="K44" s="176"/>
    </row>
    <row r="45" spans="2:11" ht="52.5" customHeight="1" x14ac:dyDescent="0.2">
      <c r="B45" s="231" t="s">
        <v>278</v>
      </c>
      <c r="C45" s="509" t="s">
        <v>391</v>
      </c>
      <c r="D45" s="510"/>
      <c r="E45" s="510"/>
      <c r="F45" s="510"/>
      <c r="G45" s="510"/>
      <c r="H45" s="510"/>
      <c r="I45" s="511"/>
      <c r="J45" s="212"/>
      <c r="K45" s="212"/>
    </row>
    <row r="46" spans="2:11" ht="32.25" customHeight="1" x14ac:dyDescent="0.2">
      <c r="B46" s="231" t="s">
        <v>279</v>
      </c>
      <c r="C46" s="509" t="s">
        <v>392</v>
      </c>
      <c r="D46" s="510"/>
      <c r="E46" s="510"/>
      <c r="F46" s="510"/>
      <c r="G46" s="510"/>
      <c r="H46" s="510"/>
      <c r="I46" s="511"/>
      <c r="J46" s="212"/>
      <c r="K46" s="212"/>
    </row>
    <row r="47" spans="2:11" ht="66" customHeight="1" x14ac:dyDescent="0.2">
      <c r="B47" s="213" t="s">
        <v>280</v>
      </c>
      <c r="C47" s="512" t="s">
        <v>366</v>
      </c>
      <c r="D47" s="513"/>
      <c r="E47" s="513"/>
      <c r="F47" s="513"/>
      <c r="G47" s="513"/>
      <c r="H47" s="513"/>
      <c r="I47" s="514"/>
      <c r="J47" s="212"/>
      <c r="K47" s="212"/>
    </row>
    <row r="48" spans="2:11" ht="22.5" customHeight="1" x14ac:dyDescent="0.2">
      <c r="B48" s="492" t="s">
        <v>236</v>
      </c>
      <c r="C48" s="492"/>
      <c r="D48" s="492"/>
      <c r="E48" s="492"/>
      <c r="F48" s="492"/>
      <c r="G48" s="492"/>
      <c r="H48" s="492"/>
      <c r="I48" s="492"/>
      <c r="J48" s="212"/>
      <c r="K48" s="212"/>
    </row>
    <row r="49" spans="2:11" ht="22.5" customHeight="1" x14ac:dyDescent="0.2">
      <c r="B49" s="497" t="s">
        <v>281</v>
      </c>
      <c r="C49" s="229" t="s">
        <v>282</v>
      </c>
      <c r="D49" s="499" t="s">
        <v>283</v>
      </c>
      <c r="E49" s="499"/>
      <c r="F49" s="499"/>
      <c r="G49" s="499" t="s">
        <v>284</v>
      </c>
      <c r="H49" s="499"/>
      <c r="I49" s="499"/>
      <c r="J49" s="215"/>
      <c r="K49" s="215"/>
    </row>
    <row r="50" spans="2:11" ht="30.75" customHeight="1" x14ac:dyDescent="0.2">
      <c r="B50" s="498"/>
      <c r="C50" s="216"/>
      <c r="D50" s="450"/>
      <c r="E50" s="450"/>
      <c r="F50" s="450"/>
      <c r="G50" s="450"/>
      <c r="H50" s="450"/>
      <c r="I50" s="450"/>
      <c r="J50" s="215"/>
      <c r="K50" s="215"/>
    </row>
    <row r="51" spans="2:11" ht="32.25" customHeight="1" x14ac:dyDescent="0.2">
      <c r="B51" s="217" t="s">
        <v>285</v>
      </c>
      <c r="C51" s="450" t="s">
        <v>369</v>
      </c>
      <c r="D51" s="450"/>
      <c r="E51" s="450"/>
      <c r="F51" s="450"/>
      <c r="G51" s="450"/>
      <c r="H51" s="450"/>
      <c r="I51" s="450"/>
      <c r="J51" s="218"/>
      <c r="K51" s="218"/>
    </row>
    <row r="52" spans="2:11" ht="28.5" customHeight="1" x14ac:dyDescent="0.2">
      <c r="B52" s="182" t="s">
        <v>286</v>
      </c>
      <c r="C52" s="451" t="s">
        <v>306</v>
      </c>
      <c r="D52" s="452"/>
      <c r="E52" s="452"/>
      <c r="F52" s="452"/>
      <c r="G52" s="452"/>
      <c r="H52" s="452"/>
      <c r="I52" s="453"/>
      <c r="J52" s="218"/>
      <c r="K52" s="218"/>
    </row>
    <row r="53" spans="2:11" ht="30" customHeight="1" x14ac:dyDescent="0.2">
      <c r="B53" s="213" t="s">
        <v>287</v>
      </c>
      <c r="C53" s="450" t="s">
        <v>307</v>
      </c>
      <c r="D53" s="450"/>
      <c r="E53" s="450"/>
      <c r="F53" s="450"/>
      <c r="G53" s="450"/>
      <c r="H53" s="450"/>
      <c r="I53" s="450"/>
      <c r="J53" s="219"/>
      <c r="K53" s="219"/>
    </row>
    <row r="54" spans="2:11" ht="31.5" customHeight="1" x14ac:dyDescent="0.2">
      <c r="B54" s="213" t="s">
        <v>288</v>
      </c>
      <c r="C54" s="450" t="s">
        <v>308</v>
      </c>
      <c r="D54" s="450"/>
      <c r="E54" s="450"/>
      <c r="F54" s="450"/>
      <c r="G54" s="450"/>
      <c r="H54" s="450"/>
      <c r="I54" s="450"/>
      <c r="J54" s="220"/>
      <c r="K54" s="220"/>
    </row>
    <row r="55" spans="2:11" x14ac:dyDescent="0.2">
      <c r="B55" s="221"/>
      <c r="C55" s="222"/>
      <c r="D55" s="222"/>
      <c r="E55" s="223"/>
      <c r="F55" s="223"/>
      <c r="G55" s="224"/>
      <c r="H55" s="225"/>
      <c r="I55" s="222"/>
      <c r="J55" s="220"/>
      <c r="K55" s="220"/>
    </row>
    <row r="56" spans="2:11" x14ac:dyDescent="0.2">
      <c r="B56" s="221"/>
      <c r="C56" s="222"/>
      <c r="D56" s="222"/>
      <c r="E56" s="223"/>
      <c r="F56" s="223"/>
      <c r="G56" s="224"/>
      <c r="H56" s="225"/>
      <c r="I56" s="222"/>
      <c r="J56" s="220"/>
      <c r="K56" s="220"/>
    </row>
    <row r="57" spans="2:11" x14ac:dyDescent="0.2">
      <c r="B57" s="221"/>
      <c r="C57" s="222"/>
      <c r="D57" s="222"/>
      <c r="E57" s="223"/>
      <c r="F57" s="223"/>
      <c r="G57" s="224"/>
      <c r="H57" s="225"/>
      <c r="I57" s="222"/>
      <c r="J57" s="220"/>
      <c r="K57" s="220"/>
    </row>
    <row r="58" spans="2:11" x14ac:dyDescent="0.2">
      <c r="B58" s="221"/>
      <c r="C58" s="222"/>
      <c r="D58" s="222"/>
      <c r="E58" s="223"/>
      <c r="F58" s="223"/>
      <c r="G58" s="224"/>
      <c r="H58" s="225"/>
      <c r="I58" s="222"/>
      <c r="J58" s="220"/>
      <c r="K58" s="220"/>
    </row>
    <row r="59" spans="2:11" x14ac:dyDescent="0.2">
      <c r="B59" s="221"/>
      <c r="C59" s="222"/>
      <c r="D59" s="222"/>
      <c r="E59" s="223"/>
      <c r="F59" s="223"/>
      <c r="G59" s="224"/>
      <c r="H59" s="225"/>
      <c r="I59" s="222"/>
      <c r="J59" s="220"/>
      <c r="K59" s="220"/>
    </row>
    <row r="60" spans="2:11" ht="25.5" customHeight="1" x14ac:dyDescent="0.2">
      <c r="B60" s="221"/>
      <c r="C60" s="222"/>
      <c r="D60" s="222"/>
      <c r="E60" s="223"/>
      <c r="F60" s="223"/>
      <c r="G60" s="224"/>
      <c r="H60" s="225"/>
      <c r="I60" s="222"/>
      <c r="J60" s="220"/>
      <c r="K60" s="220"/>
    </row>
  </sheetData>
  <sheetProtection algorithmName="SHA-512" hashValue="BOX8KFiynGn1TCAZeX4eA63qoxeTyWJWt6njzpvgWVLGGP+uXmtGmp017pI6v22X8kUEAXdjiH+qaKLcIIVenA==" saltValue="6/u7+nYNpvDFpPIhIbigdw=="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disablePrompts="1" count="7">
    <dataValidation type="list" allowBlank="1" showInputMessage="1" showErrorMessage="1" sqref="C7 I7" xr:uid="{00000000-0002-0000-0600-000000000000}">
      <formula1>$N$11:$N$12</formula1>
    </dataValidation>
    <dataValidation type="list" allowBlank="1" showInputMessage="1" showErrorMessage="1" sqref="H13:I13" xr:uid="{00000000-0002-0000-0600-000001000000}">
      <formula1>$N$5:$N$8</formula1>
    </dataValidation>
    <dataValidation type="list" allowBlank="1" showInputMessage="1" showErrorMessage="1" sqref="J10:K10" xr:uid="{00000000-0002-0000-0600-000002000000}">
      <formula1>$M$21:$M$28</formula1>
    </dataValidation>
    <dataValidation type="list" allowBlank="1" showInputMessage="1" showErrorMessage="1" sqref="C9:F9" xr:uid="{00000000-0002-0000-0600-000003000000}">
      <formula1>$M$6:$M$9</formula1>
    </dataValidation>
    <dataValidation type="list" allowBlank="1" showInputMessage="1" showErrorMessage="1" sqref="C24:E24" xr:uid="{00000000-0002-0000-0600-000004000000}">
      <formula1>$M$12:$M$15</formula1>
    </dataValidation>
    <dataValidation type="list" allowBlank="1" showInputMessage="1" showErrorMessage="1" sqref="H12:I12" xr:uid="{00000000-0002-0000-0600-000005000000}">
      <formula1>M17:M19</formula1>
    </dataValidation>
    <dataValidation type="list" showDropDown="1" showInputMessage="1" showErrorMessage="1" sqref="K12" xr:uid="{00000000-0002-0000-06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1873"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1873"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sheetPr>
  <dimension ref="A1:X60"/>
  <sheetViews>
    <sheetView topLeftCell="B26" zoomScaleNormal="100" workbookViewId="0">
      <selection activeCell="H27" sqref="H27"/>
    </sheetView>
  </sheetViews>
  <sheetFormatPr baseColWidth="10" defaultRowHeight="12.75" x14ac:dyDescent="0.2"/>
  <cols>
    <col min="1" max="1" width="1" style="170" customWidth="1"/>
    <col min="2" max="2" width="25.42578125" style="226" customWidth="1"/>
    <col min="3" max="3" width="14.5703125" style="175" customWidth="1"/>
    <col min="4" max="4" width="20.140625" style="175" customWidth="1"/>
    <col min="5" max="5" width="16.42578125" style="175" customWidth="1"/>
    <col min="6" max="6" width="25" style="175" customWidth="1"/>
    <col min="7" max="7" width="22" style="227"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448"/>
      <c r="C1" s="454" t="s">
        <v>25</v>
      </c>
      <c r="D1" s="454"/>
      <c r="E1" s="454"/>
      <c r="F1" s="454"/>
      <c r="G1" s="454"/>
      <c r="H1" s="454"/>
      <c r="I1" s="449"/>
      <c r="J1" s="171"/>
      <c r="K1" s="171"/>
      <c r="M1" s="173" t="s">
        <v>47</v>
      </c>
    </row>
    <row r="2" spans="2:14" ht="37.5" customHeight="1" x14ac:dyDescent="0.2">
      <c r="B2" s="448"/>
      <c r="C2" s="454" t="s">
        <v>239</v>
      </c>
      <c r="D2" s="454"/>
      <c r="E2" s="454"/>
      <c r="F2" s="454"/>
      <c r="G2" s="454"/>
      <c r="H2" s="454"/>
      <c r="I2" s="449"/>
      <c r="J2" s="171"/>
      <c r="K2" s="171"/>
      <c r="M2" s="173" t="s">
        <v>48</v>
      </c>
    </row>
    <row r="3" spans="2:14" ht="37.5" customHeight="1" x14ac:dyDescent="0.2">
      <c r="B3" s="448"/>
      <c r="C3" s="454" t="s">
        <v>240</v>
      </c>
      <c r="D3" s="454"/>
      <c r="E3" s="454"/>
      <c r="F3" s="454" t="s">
        <v>241</v>
      </c>
      <c r="G3" s="454"/>
      <c r="H3" s="454"/>
      <c r="I3" s="449"/>
      <c r="J3" s="171"/>
      <c r="K3" s="171"/>
      <c r="M3" s="173" t="s">
        <v>50</v>
      </c>
    </row>
    <row r="4" spans="2:14" ht="23.25" customHeight="1" x14ac:dyDescent="0.2">
      <c r="B4" s="455"/>
      <c r="C4" s="455"/>
      <c r="D4" s="455"/>
      <c r="E4" s="455"/>
      <c r="F4" s="455"/>
      <c r="G4" s="455"/>
      <c r="H4" s="455"/>
      <c r="I4" s="455"/>
      <c r="J4" s="176"/>
      <c r="K4" s="176"/>
    </row>
    <row r="5" spans="2:14" ht="24" customHeight="1" x14ac:dyDescent="0.2">
      <c r="B5" s="456" t="s">
        <v>234</v>
      </c>
      <c r="C5" s="456"/>
      <c r="D5" s="456"/>
      <c r="E5" s="456"/>
      <c r="F5" s="456"/>
      <c r="G5" s="456"/>
      <c r="H5" s="456"/>
      <c r="I5" s="456"/>
      <c r="J5" s="177"/>
      <c r="K5" s="177"/>
      <c r="N5" s="178" t="s">
        <v>57</v>
      </c>
    </row>
    <row r="6" spans="2:14" ht="30.75" customHeight="1" x14ac:dyDescent="0.2">
      <c r="B6" s="231" t="s">
        <v>242</v>
      </c>
      <c r="C6" s="230">
        <v>5</v>
      </c>
      <c r="D6" s="457" t="s">
        <v>243</v>
      </c>
      <c r="E6" s="457"/>
      <c r="F6" s="458" t="s">
        <v>337</v>
      </c>
      <c r="G6" s="458"/>
      <c r="H6" s="458"/>
      <c r="I6" s="458"/>
      <c r="J6" s="181"/>
      <c r="K6" s="181"/>
      <c r="M6" s="173" t="s">
        <v>60</v>
      </c>
      <c r="N6" s="178" t="s">
        <v>61</v>
      </c>
    </row>
    <row r="7" spans="2:14" ht="30.75" customHeight="1" x14ac:dyDescent="0.2">
      <c r="B7" s="231" t="s">
        <v>244</v>
      </c>
      <c r="C7" s="230" t="s">
        <v>81</v>
      </c>
      <c r="D7" s="457" t="s">
        <v>245</v>
      </c>
      <c r="E7" s="457"/>
      <c r="F7" s="458" t="s">
        <v>290</v>
      </c>
      <c r="G7" s="458"/>
      <c r="H7" s="182" t="s">
        <v>246</v>
      </c>
      <c r="I7" s="230" t="s">
        <v>76</v>
      </c>
      <c r="J7" s="183"/>
      <c r="K7" s="183"/>
      <c r="M7" s="173" t="s">
        <v>65</v>
      </c>
      <c r="N7" s="178" t="s">
        <v>66</v>
      </c>
    </row>
    <row r="8" spans="2:14" ht="30.75" customHeight="1" x14ac:dyDescent="0.2">
      <c r="B8" s="231" t="s">
        <v>247</v>
      </c>
      <c r="C8" s="458" t="s">
        <v>291</v>
      </c>
      <c r="D8" s="458"/>
      <c r="E8" s="458"/>
      <c r="F8" s="458"/>
      <c r="G8" s="182" t="s">
        <v>248</v>
      </c>
      <c r="H8" s="460">
        <v>7560</v>
      </c>
      <c r="I8" s="460"/>
      <c r="J8" s="184"/>
      <c r="K8" s="184"/>
      <c r="M8" s="173" t="s">
        <v>69</v>
      </c>
      <c r="N8" s="178" t="s">
        <v>70</v>
      </c>
    </row>
    <row r="9" spans="2:14" ht="30.75" customHeight="1" x14ac:dyDescent="0.2">
      <c r="B9" s="231" t="s">
        <v>48</v>
      </c>
      <c r="C9" s="461" t="s">
        <v>65</v>
      </c>
      <c r="D9" s="461"/>
      <c r="E9" s="461"/>
      <c r="F9" s="461"/>
      <c r="G9" s="182" t="s">
        <v>249</v>
      </c>
      <c r="H9" s="462" t="s">
        <v>165</v>
      </c>
      <c r="I9" s="462"/>
      <c r="J9" s="185"/>
      <c r="K9" s="185"/>
      <c r="M9" s="186" t="s">
        <v>73</v>
      </c>
    </row>
    <row r="10" spans="2:14" ht="30.75" customHeight="1" x14ac:dyDescent="0.2">
      <c r="B10" s="231" t="s">
        <v>250</v>
      </c>
      <c r="C10" s="458" t="s">
        <v>393</v>
      </c>
      <c r="D10" s="458"/>
      <c r="E10" s="458"/>
      <c r="F10" s="458"/>
      <c r="G10" s="458"/>
      <c r="H10" s="458"/>
      <c r="I10" s="458"/>
      <c r="J10" s="187"/>
      <c r="K10" s="187"/>
      <c r="M10" s="186"/>
    </row>
    <row r="11" spans="2:14" ht="30.75" customHeight="1" x14ac:dyDescent="0.2">
      <c r="B11" s="231" t="s">
        <v>251</v>
      </c>
      <c r="C11" s="463" t="s">
        <v>293</v>
      </c>
      <c r="D11" s="463"/>
      <c r="E11" s="463"/>
      <c r="F11" s="463"/>
      <c r="G11" s="463"/>
      <c r="H11" s="463"/>
      <c r="I11" s="463"/>
      <c r="J11" s="183"/>
      <c r="K11" s="183"/>
      <c r="M11" s="186"/>
      <c r="N11" s="178" t="s">
        <v>76</v>
      </c>
    </row>
    <row r="12" spans="2:14" ht="30.75" customHeight="1" x14ac:dyDescent="0.2">
      <c r="B12" s="231" t="s">
        <v>254</v>
      </c>
      <c r="C12" s="459" t="s">
        <v>361</v>
      </c>
      <c r="D12" s="459"/>
      <c r="E12" s="459"/>
      <c r="F12" s="459"/>
      <c r="G12" s="182" t="s">
        <v>252</v>
      </c>
      <c r="H12" s="464" t="s">
        <v>91</v>
      </c>
      <c r="I12" s="464"/>
      <c r="J12" s="183"/>
      <c r="K12" s="183"/>
      <c r="M12" s="186" t="s">
        <v>80</v>
      </c>
      <c r="N12" s="178" t="s">
        <v>81</v>
      </c>
    </row>
    <row r="13" spans="2:14" ht="30.75" customHeight="1" x14ac:dyDescent="0.2">
      <c r="B13" s="231" t="s">
        <v>255</v>
      </c>
      <c r="C13" s="465" t="s">
        <v>294</v>
      </c>
      <c r="D13" s="465"/>
      <c r="E13" s="465"/>
      <c r="F13" s="465"/>
      <c r="G13" s="182" t="s">
        <v>253</v>
      </c>
      <c r="H13" s="463" t="s">
        <v>70</v>
      </c>
      <c r="I13" s="463"/>
      <c r="J13" s="183"/>
      <c r="K13" s="183"/>
      <c r="M13" s="186" t="s">
        <v>84</v>
      </c>
    </row>
    <row r="14" spans="2:14" ht="64.5" customHeight="1" x14ac:dyDescent="0.2">
      <c r="B14" s="231" t="s">
        <v>256</v>
      </c>
      <c r="C14" s="466" t="s">
        <v>338</v>
      </c>
      <c r="D14" s="466"/>
      <c r="E14" s="466"/>
      <c r="F14" s="466"/>
      <c r="G14" s="466"/>
      <c r="H14" s="466"/>
      <c r="I14" s="466"/>
      <c r="J14" s="187"/>
      <c r="K14" s="187"/>
      <c r="M14" s="186" t="s">
        <v>86</v>
      </c>
      <c r="N14" s="178"/>
    </row>
    <row r="15" spans="2:14" ht="30.75" customHeight="1" x14ac:dyDescent="0.2">
      <c r="B15" s="231" t="s">
        <v>257</v>
      </c>
      <c r="C15" s="459" t="s">
        <v>331</v>
      </c>
      <c r="D15" s="459"/>
      <c r="E15" s="459"/>
      <c r="F15" s="459"/>
      <c r="G15" s="459"/>
      <c r="H15" s="459"/>
      <c r="I15" s="459"/>
      <c r="J15" s="188"/>
      <c r="K15" s="188"/>
      <c r="M15" s="186" t="s">
        <v>88</v>
      </c>
      <c r="N15" s="178"/>
    </row>
    <row r="16" spans="2:14" ht="20.25" customHeight="1" x14ac:dyDescent="0.2">
      <c r="B16" s="231" t="s">
        <v>258</v>
      </c>
      <c r="C16" s="458" t="s">
        <v>339</v>
      </c>
      <c r="D16" s="458"/>
      <c r="E16" s="458"/>
      <c r="F16" s="458"/>
      <c r="G16" s="458"/>
      <c r="H16" s="458"/>
      <c r="I16" s="458"/>
      <c r="J16" s="189"/>
      <c r="K16" s="189"/>
      <c r="M16" s="186"/>
      <c r="N16" s="178"/>
    </row>
    <row r="17" spans="2:14" ht="30.75" customHeight="1" x14ac:dyDescent="0.2">
      <c r="B17" s="231" t="s">
        <v>259</v>
      </c>
      <c r="C17" s="463" t="s">
        <v>340</v>
      </c>
      <c r="D17" s="467"/>
      <c r="E17" s="467"/>
      <c r="F17" s="467"/>
      <c r="G17" s="467"/>
      <c r="H17" s="467"/>
      <c r="I17" s="467"/>
      <c r="J17" s="190"/>
      <c r="K17" s="190"/>
      <c r="M17" s="186" t="s">
        <v>91</v>
      </c>
      <c r="N17" s="178"/>
    </row>
    <row r="18" spans="2:14" ht="18" customHeight="1" x14ac:dyDescent="0.2">
      <c r="B18" s="468" t="s">
        <v>265</v>
      </c>
      <c r="C18" s="469" t="s">
        <v>237</v>
      </c>
      <c r="D18" s="469"/>
      <c r="E18" s="469"/>
      <c r="F18" s="470" t="s">
        <v>238</v>
      </c>
      <c r="G18" s="470"/>
      <c r="H18" s="470"/>
      <c r="I18" s="470"/>
      <c r="J18" s="191"/>
      <c r="K18" s="191"/>
      <c r="M18" s="186" t="s">
        <v>79</v>
      </c>
      <c r="N18" s="178"/>
    </row>
    <row r="19" spans="2:14" ht="39.75" customHeight="1" x14ac:dyDescent="0.2">
      <c r="B19" s="468"/>
      <c r="C19" s="458" t="s">
        <v>341</v>
      </c>
      <c r="D19" s="458"/>
      <c r="E19" s="458"/>
      <c r="F19" s="458" t="s">
        <v>342</v>
      </c>
      <c r="G19" s="458"/>
      <c r="H19" s="458"/>
      <c r="I19" s="458"/>
      <c r="J19" s="189"/>
      <c r="K19" s="189"/>
      <c r="M19" s="186" t="s">
        <v>95</v>
      </c>
      <c r="N19" s="178"/>
    </row>
    <row r="20" spans="2:14" ht="39.75" customHeight="1" x14ac:dyDescent="0.2">
      <c r="B20" s="192" t="s">
        <v>266</v>
      </c>
      <c r="C20" s="451" t="s">
        <v>343</v>
      </c>
      <c r="D20" s="452"/>
      <c r="E20" s="453"/>
      <c r="F20" s="464" t="s">
        <v>344</v>
      </c>
      <c r="G20" s="464"/>
      <c r="H20" s="464"/>
      <c r="I20" s="474"/>
      <c r="J20" s="183"/>
      <c r="K20" s="183"/>
      <c r="M20" s="186"/>
      <c r="N20" s="178"/>
    </row>
    <row r="21" spans="2:14" ht="42" customHeight="1" x14ac:dyDescent="0.2">
      <c r="B21" s="192" t="s">
        <v>267</v>
      </c>
      <c r="C21" s="475" t="s">
        <v>345</v>
      </c>
      <c r="D21" s="476"/>
      <c r="E21" s="477"/>
      <c r="F21" s="478" t="s">
        <v>346</v>
      </c>
      <c r="G21" s="479"/>
      <c r="H21" s="479"/>
      <c r="I21" s="480"/>
      <c r="J21" s="188"/>
      <c r="K21" s="188"/>
      <c r="M21" s="193"/>
      <c r="N21" s="178"/>
    </row>
    <row r="22" spans="2:14" ht="23.25" customHeight="1" x14ac:dyDescent="0.2">
      <c r="B22" s="192" t="s">
        <v>268</v>
      </c>
      <c r="C22" s="481">
        <v>44197</v>
      </c>
      <c r="D22" s="482"/>
      <c r="E22" s="483"/>
      <c r="F22" s="182" t="s">
        <v>271</v>
      </c>
      <c r="G22" s="194">
        <v>60</v>
      </c>
      <c r="H22" s="182" t="s">
        <v>275</v>
      </c>
      <c r="I22" s="195">
        <v>60</v>
      </c>
      <c r="J22" s="196"/>
      <c r="K22" s="196"/>
      <c r="M22" s="193"/>
    </row>
    <row r="23" spans="2:14" ht="27" customHeight="1" x14ac:dyDescent="0.2">
      <c r="B23" s="192" t="s">
        <v>269</v>
      </c>
      <c r="C23" s="481">
        <v>44561</v>
      </c>
      <c r="D23" s="479"/>
      <c r="E23" s="484"/>
      <c r="F23" s="182" t="s">
        <v>272</v>
      </c>
      <c r="G23" s="516">
        <v>300</v>
      </c>
      <c r="H23" s="517"/>
      <c r="I23" s="518"/>
      <c r="J23" s="197"/>
      <c r="K23" s="197"/>
      <c r="M23" s="193"/>
    </row>
    <row r="24" spans="2:14" ht="49.5" customHeight="1" x14ac:dyDescent="0.2">
      <c r="B24" s="198" t="s">
        <v>270</v>
      </c>
      <c r="C24" s="488" t="s">
        <v>88</v>
      </c>
      <c r="D24" s="489"/>
      <c r="E24" s="490"/>
      <c r="F24" s="199" t="s">
        <v>274</v>
      </c>
      <c r="G24" s="478" t="s">
        <v>305</v>
      </c>
      <c r="H24" s="479"/>
      <c r="I24" s="484"/>
      <c r="J24" s="191"/>
      <c r="K24" s="191"/>
      <c r="M24" s="193"/>
    </row>
    <row r="25" spans="2:14" ht="22.5" customHeight="1" x14ac:dyDescent="0.2">
      <c r="B25" s="491" t="s">
        <v>235</v>
      </c>
      <c r="C25" s="492"/>
      <c r="D25" s="492"/>
      <c r="E25" s="492"/>
      <c r="F25" s="492"/>
      <c r="G25" s="492"/>
      <c r="H25" s="492"/>
      <c r="I25" s="493"/>
      <c r="J25" s="177"/>
      <c r="K25" s="177"/>
      <c r="M25" s="193"/>
    </row>
    <row r="26" spans="2:14" ht="43.5" customHeight="1" x14ac:dyDescent="0.2">
      <c r="B26" s="200" t="s">
        <v>105</v>
      </c>
      <c r="C26" s="232" t="s">
        <v>261</v>
      </c>
      <c r="D26" s="232" t="s">
        <v>260</v>
      </c>
      <c r="E26" s="202" t="s">
        <v>264</v>
      </c>
      <c r="F26" s="232" t="s">
        <v>263</v>
      </c>
      <c r="G26" s="232" t="s">
        <v>262</v>
      </c>
      <c r="H26" s="202" t="s">
        <v>276</v>
      </c>
      <c r="I26" s="203" t="s">
        <v>273</v>
      </c>
      <c r="J26" s="189"/>
      <c r="K26" s="189"/>
      <c r="M26" s="193"/>
    </row>
    <row r="27" spans="2:14" ht="19.5" customHeight="1" x14ac:dyDescent="0.2">
      <c r="B27" s="204" t="s">
        <v>113</v>
      </c>
      <c r="C27" s="236">
        <v>15</v>
      </c>
      <c r="D27" s="237">
        <v>0</v>
      </c>
      <c r="E27" s="235">
        <f>IF(OR(C27=0,C27=""),0,D27/C27)</f>
        <v>0</v>
      </c>
      <c r="F27" s="494">
        <f>SUM(C27:C38)</f>
        <v>300</v>
      </c>
      <c r="G27" s="494">
        <f>SUM(D27:D38)</f>
        <v>0</v>
      </c>
      <c r="H27" s="207">
        <f>+(D27*100%)/$G$23</f>
        <v>0</v>
      </c>
      <c r="I27" s="494">
        <f>G27+I22</f>
        <v>60</v>
      </c>
      <c r="J27" s="208"/>
      <c r="K27" s="208"/>
      <c r="M27" s="193"/>
    </row>
    <row r="28" spans="2:14" ht="19.5" customHeight="1" x14ac:dyDescent="0.2">
      <c r="B28" s="204" t="s">
        <v>114</v>
      </c>
      <c r="C28" s="236">
        <v>15</v>
      </c>
      <c r="D28" s="236"/>
      <c r="E28" s="206">
        <f t="shared" ref="E28:E38" si="0">IF(OR(C28=0,C28=""),0,D28/C28)</f>
        <v>0</v>
      </c>
      <c r="F28" s="495"/>
      <c r="G28" s="495"/>
      <c r="H28" s="207" t="str">
        <f>+IF(D28="","",((D28*100%)/$G$23)+H27)</f>
        <v/>
      </c>
      <c r="I28" s="495"/>
      <c r="J28" s="208"/>
      <c r="K28" s="208"/>
      <c r="M28" s="193"/>
    </row>
    <row r="29" spans="2:14" ht="19.5" customHeight="1" x14ac:dyDescent="0.2">
      <c r="B29" s="204" t="s">
        <v>115</v>
      </c>
      <c r="C29" s="236">
        <v>30</v>
      </c>
      <c r="D29" s="236"/>
      <c r="E29" s="206">
        <f t="shared" si="0"/>
        <v>0</v>
      </c>
      <c r="F29" s="495"/>
      <c r="G29" s="495"/>
      <c r="H29" s="207" t="str">
        <f t="shared" ref="H29:H38" si="1">+IF(D29="","",((D29*100%)/$G$23)+H28)</f>
        <v/>
      </c>
      <c r="I29" s="495"/>
      <c r="J29" s="208"/>
      <c r="K29" s="208"/>
      <c r="M29" s="193"/>
    </row>
    <row r="30" spans="2:14" ht="19.5" customHeight="1" x14ac:dyDescent="0.2">
      <c r="B30" s="204" t="s">
        <v>116</v>
      </c>
      <c r="C30" s="236">
        <v>30</v>
      </c>
      <c r="D30" s="236"/>
      <c r="E30" s="206">
        <f t="shared" si="0"/>
        <v>0</v>
      </c>
      <c r="F30" s="495"/>
      <c r="G30" s="495"/>
      <c r="H30" s="207" t="str">
        <f t="shared" si="1"/>
        <v/>
      </c>
      <c r="I30" s="495"/>
      <c r="J30" s="208"/>
      <c r="K30" s="208"/>
    </row>
    <row r="31" spans="2:14" ht="19.5" customHeight="1" x14ac:dyDescent="0.2">
      <c r="B31" s="204" t="s">
        <v>117</v>
      </c>
      <c r="C31" s="236">
        <v>30</v>
      </c>
      <c r="D31" s="236"/>
      <c r="E31" s="206">
        <f t="shared" si="0"/>
        <v>0</v>
      </c>
      <c r="F31" s="495"/>
      <c r="G31" s="495"/>
      <c r="H31" s="207" t="str">
        <f t="shared" si="1"/>
        <v/>
      </c>
      <c r="I31" s="495"/>
      <c r="J31" s="208"/>
      <c r="K31" s="208"/>
    </row>
    <row r="32" spans="2:14" ht="19.5" customHeight="1" x14ac:dyDescent="0.2">
      <c r="B32" s="204" t="s">
        <v>118</v>
      </c>
      <c r="C32" s="236">
        <v>30</v>
      </c>
      <c r="D32" s="236"/>
      <c r="E32" s="206">
        <f t="shared" si="0"/>
        <v>0</v>
      </c>
      <c r="F32" s="495"/>
      <c r="G32" s="495"/>
      <c r="H32" s="207" t="str">
        <f t="shared" si="1"/>
        <v/>
      </c>
      <c r="I32" s="495"/>
      <c r="J32" s="208"/>
      <c r="K32" s="208"/>
    </row>
    <row r="33" spans="2:11" ht="19.5" customHeight="1" x14ac:dyDescent="0.2">
      <c r="B33" s="204" t="s">
        <v>119</v>
      </c>
      <c r="C33" s="236">
        <v>30</v>
      </c>
      <c r="D33" s="236"/>
      <c r="E33" s="206">
        <f t="shared" si="0"/>
        <v>0</v>
      </c>
      <c r="F33" s="495"/>
      <c r="G33" s="495"/>
      <c r="H33" s="207" t="str">
        <f t="shared" si="1"/>
        <v/>
      </c>
      <c r="I33" s="495"/>
      <c r="J33" s="208"/>
      <c r="K33" s="208"/>
    </row>
    <row r="34" spans="2:11" ht="19.5" customHeight="1" x14ac:dyDescent="0.2">
      <c r="B34" s="204" t="s">
        <v>120</v>
      </c>
      <c r="C34" s="236">
        <v>30</v>
      </c>
      <c r="D34" s="236"/>
      <c r="E34" s="206">
        <f t="shared" si="0"/>
        <v>0</v>
      </c>
      <c r="F34" s="495"/>
      <c r="G34" s="495"/>
      <c r="H34" s="207" t="str">
        <f t="shared" si="1"/>
        <v/>
      </c>
      <c r="I34" s="495"/>
      <c r="J34" s="208"/>
      <c r="K34" s="208"/>
    </row>
    <row r="35" spans="2:11" ht="19.5" customHeight="1" x14ac:dyDescent="0.2">
      <c r="B35" s="204" t="s">
        <v>121</v>
      </c>
      <c r="C35" s="236">
        <v>30</v>
      </c>
      <c r="D35" s="236"/>
      <c r="E35" s="206">
        <f t="shared" si="0"/>
        <v>0</v>
      </c>
      <c r="F35" s="495"/>
      <c r="G35" s="495"/>
      <c r="H35" s="207" t="str">
        <f t="shared" si="1"/>
        <v/>
      </c>
      <c r="I35" s="495"/>
      <c r="J35" s="208"/>
      <c r="K35" s="208"/>
    </row>
    <row r="36" spans="2:11" ht="19.5" customHeight="1" x14ac:dyDescent="0.2">
      <c r="B36" s="204" t="s">
        <v>122</v>
      </c>
      <c r="C36" s="236">
        <v>30</v>
      </c>
      <c r="D36" s="236"/>
      <c r="E36" s="206">
        <f t="shared" si="0"/>
        <v>0</v>
      </c>
      <c r="F36" s="495"/>
      <c r="G36" s="495"/>
      <c r="H36" s="207" t="str">
        <f t="shared" si="1"/>
        <v/>
      </c>
      <c r="I36" s="495"/>
      <c r="J36" s="208"/>
      <c r="K36" s="208"/>
    </row>
    <row r="37" spans="2:11" ht="19.5" customHeight="1" x14ac:dyDescent="0.2">
      <c r="B37" s="204" t="s">
        <v>123</v>
      </c>
      <c r="C37" s="236">
        <v>15</v>
      </c>
      <c r="D37" s="236"/>
      <c r="E37" s="206">
        <f t="shared" si="0"/>
        <v>0</v>
      </c>
      <c r="F37" s="495"/>
      <c r="G37" s="495"/>
      <c r="H37" s="207" t="str">
        <f t="shared" si="1"/>
        <v/>
      </c>
      <c r="I37" s="495"/>
      <c r="J37" s="208"/>
      <c r="K37" s="208"/>
    </row>
    <row r="38" spans="2:11" ht="19.5" customHeight="1" x14ac:dyDescent="0.2">
      <c r="B38" s="204" t="s">
        <v>124</v>
      </c>
      <c r="C38" s="236">
        <v>15</v>
      </c>
      <c r="D38" s="236"/>
      <c r="E38" s="206">
        <f t="shared" si="0"/>
        <v>0</v>
      </c>
      <c r="F38" s="496"/>
      <c r="G38" s="496"/>
      <c r="H38" s="207" t="str">
        <f t="shared" si="1"/>
        <v/>
      </c>
      <c r="I38" s="496"/>
      <c r="J38" s="208"/>
      <c r="K38" s="208"/>
    </row>
    <row r="39" spans="2:11" ht="52.5" customHeight="1" x14ac:dyDescent="0.2">
      <c r="B39" s="210" t="s">
        <v>277</v>
      </c>
      <c r="C39" s="471" t="s">
        <v>387</v>
      </c>
      <c r="D39" s="472"/>
      <c r="E39" s="472"/>
      <c r="F39" s="472"/>
      <c r="G39" s="472"/>
      <c r="H39" s="472"/>
      <c r="I39" s="473"/>
      <c r="J39" s="211"/>
      <c r="K39" s="211"/>
    </row>
    <row r="40" spans="2:11" ht="34.5" customHeight="1" x14ac:dyDescent="0.2">
      <c r="B40" s="500"/>
      <c r="C40" s="501"/>
      <c r="D40" s="501"/>
      <c r="E40" s="501"/>
      <c r="F40" s="501"/>
      <c r="G40" s="501"/>
      <c r="H40" s="501"/>
      <c r="I40" s="502"/>
      <c r="J40" s="177"/>
      <c r="K40" s="177"/>
    </row>
    <row r="41" spans="2:11" ht="34.5" customHeight="1" x14ac:dyDescent="0.2">
      <c r="B41" s="503"/>
      <c r="C41" s="504"/>
      <c r="D41" s="504"/>
      <c r="E41" s="504"/>
      <c r="F41" s="504"/>
      <c r="G41" s="504"/>
      <c r="H41" s="504"/>
      <c r="I41" s="505"/>
      <c r="J41" s="211"/>
      <c r="K41" s="211"/>
    </row>
    <row r="42" spans="2:11" ht="34.5" customHeight="1" x14ac:dyDescent="0.2">
      <c r="B42" s="503"/>
      <c r="C42" s="504"/>
      <c r="D42" s="504"/>
      <c r="E42" s="504"/>
      <c r="F42" s="504"/>
      <c r="G42" s="504"/>
      <c r="H42" s="504"/>
      <c r="I42" s="505"/>
      <c r="J42" s="211"/>
      <c r="K42" s="211"/>
    </row>
    <row r="43" spans="2:11" ht="34.5" customHeight="1" x14ac:dyDescent="0.2">
      <c r="B43" s="503"/>
      <c r="C43" s="504"/>
      <c r="D43" s="504"/>
      <c r="E43" s="504"/>
      <c r="F43" s="504"/>
      <c r="G43" s="504"/>
      <c r="H43" s="504"/>
      <c r="I43" s="505"/>
      <c r="J43" s="211"/>
      <c r="K43" s="211"/>
    </row>
    <row r="44" spans="2:11" ht="34.5" customHeight="1" x14ac:dyDescent="0.2">
      <c r="B44" s="506"/>
      <c r="C44" s="507"/>
      <c r="D44" s="507"/>
      <c r="E44" s="507"/>
      <c r="F44" s="507"/>
      <c r="G44" s="507"/>
      <c r="H44" s="507"/>
      <c r="I44" s="508"/>
      <c r="J44" s="176"/>
      <c r="K44" s="176"/>
    </row>
    <row r="45" spans="2:11" ht="53.25" customHeight="1" x14ac:dyDescent="0.2">
      <c r="B45" s="231" t="s">
        <v>278</v>
      </c>
      <c r="C45" s="509" t="s">
        <v>388</v>
      </c>
      <c r="D45" s="510"/>
      <c r="E45" s="510"/>
      <c r="F45" s="510"/>
      <c r="G45" s="510"/>
      <c r="H45" s="510"/>
      <c r="I45" s="511"/>
      <c r="J45" s="212"/>
      <c r="K45" s="212"/>
    </row>
    <row r="46" spans="2:11" ht="32.25" customHeight="1" x14ac:dyDescent="0.2">
      <c r="B46" s="231" t="s">
        <v>279</v>
      </c>
      <c r="C46" s="509" t="s">
        <v>389</v>
      </c>
      <c r="D46" s="510"/>
      <c r="E46" s="510"/>
      <c r="F46" s="510"/>
      <c r="G46" s="510"/>
      <c r="H46" s="510"/>
      <c r="I46" s="511"/>
      <c r="J46" s="212"/>
      <c r="K46" s="212"/>
    </row>
    <row r="47" spans="2:11" ht="66" customHeight="1" x14ac:dyDescent="0.2">
      <c r="B47" s="213" t="s">
        <v>280</v>
      </c>
      <c r="C47" s="512" t="s">
        <v>367</v>
      </c>
      <c r="D47" s="513"/>
      <c r="E47" s="513"/>
      <c r="F47" s="513"/>
      <c r="G47" s="513"/>
      <c r="H47" s="513"/>
      <c r="I47" s="514"/>
      <c r="J47" s="212"/>
      <c r="K47" s="212"/>
    </row>
    <row r="48" spans="2:11" ht="22.5" customHeight="1" x14ac:dyDescent="0.2">
      <c r="B48" s="492" t="s">
        <v>236</v>
      </c>
      <c r="C48" s="492"/>
      <c r="D48" s="492"/>
      <c r="E48" s="492"/>
      <c r="F48" s="492"/>
      <c r="G48" s="492"/>
      <c r="H48" s="492"/>
      <c r="I48" s="492"/>
      <c r="J48" s="212"/>
      <c r="K48" s="212"/>
    </row>
    <row r="49" spans="2:11" ht="22.5" customHeight="1" x14ac:dyDescent="0.2">
      <c r="B49" s="497" t="s">
        <v>281</v>
      </c>
      <c r="C49" s="229" t="s">
        <v>282</v>
      </c>
      <c r="D49" s="499" t="s">
        <v>283</v>
      </c>
      <c r="E49" s="499"/>
      <c r="F49" s="499"/>
      <c r="G49" s="499" t="s">
        <v>284</v>
      </c>
      <c r="H49" s="499"/>
      <c r="I49" s="499"/>
      <c r="J49" s="215"/>
      <c r="K49" s="215"/>
    </row>
    <row r="50" spans="2:11" ht="30.75" customHeight="1" x14ac:dyDescent="0.2">
      <c r="B50" s="498"/>
      <c r="C50" s="216"/>
      <c r="D50" s="450"/>
      <c r="E50" s="450"/>
      <c r="F50" s="450"/>
      <c r="G50" s="450"/>
      <c r="H50" s="450"/>
      <c r="I50" s="450"/>
      <c r="J50" s="215"/>
      <c r="K50" s="215"/>
    </row>
    <row r="51" spans="2:11" ht="32.25" customHeight="1" x14ac:dyDescent="0.2">
      <c r="B51" s="217" t="s">
        <v>285</v>
      </c>
      <c r="C51" s="450" t="s">
        <v>372</v>
      </c>
      <c r="D51" s="450"/>
      <c r="E51" s="450"/>
      <c r="F51" s="450"/>
      <c r="G51" s="450"/>
      <c r="H51" s="450"/>
      <c r="I51" s="450"/>
      <c r="J51" s="218"/>
      <c r="K51" s="218"/>
    </row>
    <row r="52" spans="2:11" ht="28.5" customHeight="1" x14ac:dyDescent="0.2">
      <c r="B52" s="182" t="s">
        <v>286</v>
      </c>
      <c r="C52" s="451" t="s">
        <v>306</v>
      </c>
      <c r="D52" s="452"/>
      <c r="E52" s="452"/>
      <c r="F52" s="452"/>
      <c r="G52" s="452"/>
      <c r="H52" s="452"/>
      <c r="I52" s="453"/>
      <c r="J52" s="218"/>
      <c r="K52" s="218"/>
    </row>
    <row r="53" spans="2:11" ht="30" customHeight="1" x14ac:dyDescent="0.2">
      <c r="B53" s="213" t="s">
        <v>287</v>
      </c>
      <c r="C53" s="450" t="s">
        <v>307</v>
      </c>
      <c r="D53" s="450"/>
      <c r="E53" s="450"/>
      <c r="F53" s="450"/>
      <c r="G53" s="450"/>
      <c r="H53" s="450"/>
      <c r="I53" s="450"/>
      <c r="J53" s="219"/>
      <c r="K53" s="219"/>
    </row>
    <row r="54" spans="2:11" ht="31.5" customHeight="1" x14ac:dyDescent="0.2">
      <c r="B54" s="213" t="s">
        <v>288</v>
      </c>
      <c r="C54" s="450" t="s">
        <v>308</v>
      </c>
      <c r="D54" s="450"/>
      <c r="E54" s="450"/>
      <c r="F54" s="450"/>
      <c r="G54" s="450"/>
      <c r="H54" s="450"/>
      <c r="I54" s="450"/>
      <c r="J54" s="220"/>
      <c r="K54" s="220"/>
    </row>
    <row r="55" spans="2:11" x14ac:dyDescent="0.2">
      <c r="B55" s="221"/>
      <c r="C55" s="222"/>
      <c r="D55" s="222"/>
      <c r="E55" s="223"/>
      <c r="F55" s="223"/>
      <c r="G55" s="224"/>
      <c r="H55" s="225"/>
      <c r="I55" s="222"/>
      <c r="J55" s="220"/>
      <c r="K55" s="220"/>
    </row>
    <row r="56" spans="2:11" x14ac:dyDescent="0.2">
      <c r="B56" s="221"/>
      <c r="C56" s="222"/>
      <c r="D56" s="222"/>
      <c r="E56" s="223"/>
      <c r="F56" s="223"/>
      <c r="G56" s="224"/>
      <c r="H56" s="225"/>
      <c r="I56" s="222"/>
      <c r="J56" s="220"/>
      <c r="K56" s="220"/>
    </row>
    <row r="57" spans="2:11" x14ac:dyDescent="0.2">
      <c r="B57" s="221"/>
      <c r="C57" s="222"/>
      <c r="D57" s="222"/>
      <c r="E57" s="223"/>
      <c r="F57" s="223"/>
      <c r="G57" s="224"/>
      <c r="H57" s="225"/>
      <c r="I57" s="222"/>
      <c r="J57" s="220"/>
      <c r="K57" s="220"/>
    </row>
    <row r="58" spans="2:11" x14ac:dyDescent="0.2">
      <c r="B58" s="221"/>
      <c r="C58" s="222"/>
      <c r="D58" s="222"/>
      <c r="E58" s="223"/>
      <c r="F58" s="223"/>
      <c r="G58" s="224"/>
      <c r="H58" s="225"/>
      <c r="I58" s="222"/>
      <c r="J58" s="220"/>
      <c r="K58" s="220"/>
    </row>
    <row r="59" spans="2:11" x14ac:dyDescent="0.2">
      <c r="B59" s="221"/>
      <c r="C59" s="222"/>
      <c r="D59" s="222"/>
      <c r="E59" s="223"/>
      <c r="F59" s="223"/>
      <c r="G59" s="224"/>
      <c r="H59" s="225"/>
      <c r="I59" s="222"/>
      <c r="J59" s="220"/>
      <c r="K59" s="220"/>
    </row>
    <row r="60" spans="2:11" ht="25.5" customHeight="1" x14ac:dyDescent="0.2">
      <c r="B60" s="221"/>
      <c r="C60" s="222"/>
      <c r="D60" s="222"/>
      <c r="E60" s="223"/>
      <c r="F60" s="223"/>
      <c r="G60" s="224"/>
      <c r="H60" s="225"/>
      <c r="I60" s="222"/>
      <c r="J60" s="220"/>
      <c r="K60" s="220"/>
    </row>
  </sheetData>
  <sheetProtection algorithmName="SHA-512" hashValue="4pkHKfl2W7SiezAYDL3R7sjerW6ebkcEY1YLjg35X8ZefvBUud4jPZ4Efi29t1ENuXLkpqi054GEtwXIUzklaA==" saltValue="RaDV/ntBw5ld3ZbDgk2OqQ=="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showDropDown="1" showInputMessage="1" showErrorMessage="1" sqref="K12" xr:uid="{00000000-0002-0000-0700-000000000000}">
      <formula1>O17:O19</formula1>
    </dataValidation>
    <dataValidation type="list" allowBlank="1" showInputMessage="1" showErrorMessage="1" sqref="H12:I12" xr:uid="{00000000-0002-0000-0700-000001000000}">
      <formula1>M17:M19</formula1>
    </dataValidation>
    <dataValidation type="list" allowBlank="1" showInputMessage="1" showErrorMessage="1" sqref="C24:E24" xr:uid="{00000000-0002-0000-0700-000002000000}">
      <formula1>$M$12:$M$15</formula1>
    </dataValidation>
    <dataValidation type="list" allowBlank="1" showInputMessage="1" showErrorMessage="1" sqref="C9:F9" xr:uid="{00000000-0002-0000-0700-000003000000}">
      <formula1>$M$6:$M$9</formula1>
    </dataValidation>
    <dataValidation type="list" allowBlank="1" showInputMessage="1" showErrorMessage="1" sqref="J10:K10" xr:uid="{00000000-0002-0000-0700-000004000000}">
      <formula1>$M$21:$M$28</formula1>
    </dataValidation>
    <dataValidation type="list" allowBlank="1" showInputMessage="1" showErrorMessage="1" sqref="H13:I13" xr:uid="{00000000-0002-0000-0700-000005000000}">
      <formula1>$N$5:$N$8</formula1>
    </dataValidation>
    <dataValidation type="list" allowBlank="1" showInputMessage="1" showErrorMessage="1" sqref="C7 I7" xr:uid="{00000000-0002-0000-07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2897"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2897" r:id="rId4"/>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79998168889431442"/>
  </sheetPr>
  <dimension ref="A1:X60"/>
  <sheetViews>
    <sheetView topLeftCell="A28" zoomScaleNormal="100" workbookViewId="0">
      <selection activeCell="H36" sqref="H36"/>
    </sheetView>
  </sheetViews>
  <sheetFormatPr baseColWidth="10" defaultRowHeight="12.75" x14ac:dyDescent="0.2"/>
  <cols>
    <col min="1" max="1" width="1" style="170" customWidth="1"/>
    <col min="2" max="2" width="25.42578125" style="226" customWidth="1"/>
    <col min="3" max="3" width="14.5703125" style="175" customWidth="1"/>
    <col min="4" max="4" width="20.140625" style="175" customWidth="1"/>
    <col min="5" max="5" width="16.42578125" style="175" customWidth="1"/>
    <col min="6" max="6" width="25" style="175" customWidth="1"/>
    <col min="7" max="7" width="22" style="227"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448"/>
      <c r="C1" s="454" t="s">
        <v>25</v>
      </c>
      <c r="D1" s="454"/>
      <c r="E1" s="454"/>
      <c r="F1" s="454"/>
      <c r="G1" s="454"/>
      <c r="H1" s="454"/>
      <c r="I1" s="449"/>
      <c r="J1" s="171"/>
      <c r="K1" s="171"/>
      <c r="M1" s="173" t="s">
        <v>47</v>
      </c>
    </row>
    <row r="2" spans="2:14" ht="37.5" customHeight="1" x14ac:dyDescent="0.2">
      <c r="B2" s="448"/>
      <c r="C2" s="454" t="s">
        <v>239</v>
      </c>
      <c r="D2" s="454"/>
      <c r="E2" s="454"/>
      <c r="F2" s="454"/>
      <c r="G2" s="454"/>
      <c r="H2" s="454"/>
      <c r="I2" s="449"/>
      <c r="J2" s="171"/>
      <c r="K2" s="171"/>
      <c r="M2" s="173" t="s">
        <v>48</v>
      </c>
    </row>
    <row r="3" spans="2:14" ht="37.5" customHeight="1" x14ac:dyDescent="0.2">
      <c r="B3" s="448"/>
      <c r="C3" s="454" t="s">
        <v>240</v>
      </c>
      <c r="D3" s="454"/>
      <c r="E3" s="454"/>
      <c r="F3" s="454" t="s">
        <v>241</v>
      </c>
      <c r="G3" s="454"/>
      <c r="H3" s="454"/>
      <c r="I3" s="449"/>
      <c r="J3" s="171"/>
      <c r="K3" s="171"/>
      <c r="M3" s="173" t="s">
        <v>50</v>
      </c>
    </row>
    <row r="4" spans="2:14" ht="23.25" customHeight="1" x14ac:dyDescent="0.2">
      <c r="B4" s="455"/>
      <c r="C4" s="455"/>
      <c r="D4" s="455"/>
      <c r="E4" s="455"/>
      <c r="F4" s="455"/>
      <c r="G4" s="455"/>
      <c r="H4" s="455"/>
      <c r="I4" s="455"/>
      <c r="J4" s="176"/>
      <c r="K4" s="176"/>
    </row>
    <row r="5" spans="2:14" ht="24" customHeight="1" x14ac:dyDescent="0.2">
      <c r="B5" s="456" t="s">
        <v>234</v>
      </c>
      <c r="C5" s="456"/>
      <c r="D5" s="456"/>
      <c r="E5" s="456"/>
      <c r="F5" s="456"/>
      <c r="G5" s="456"/>
      <c r="H5" s="456"/>
      <c r="I5" s="456"/>
      <c r="J5" s="177"/>
      <c r="K5" s="177"/>
      <c r="N5" s="178" t="s">
        <v>57</v>
      </c>
    </row>
    <row r="6" spans="2:14" ht="30.75" customHeight="1" x14ac:dyDescent="0.2">
      <c r="B6" s="231" t="s">
        <v>242</v>
      </c>
      <c r="C6" s="230">
        <v>6</v>
      </c>
      <c r="D6" s="457" t="s">
        <v>243</v>
      </c>
      <c r="E6" s="457"/>
      <c r="F6" s="458" t="s">
        <v>347</v>
      </c>
      <c r="G6" s="458"/>
      <c r="H6" s="458"/>
      <c r="I6" s="458"/>
      <c r="J6" s="181"/>
      <c r="K6" s="181"/>
      <c r="M6" s="173" t="s">
        <v>60</v>
      </c>
      <c r="N6" s="178" t="s">
        <v>61</v>
      </c>
    </row>
    <row r="7" spans="2:14" ht="30.75" customHeight="1" x14ac:dyDescent="0.2">
      <c r="B7" s="231" t="s">
        <v>244</v>
      </c>
      <c r="C7" s="230" t="s">
        <v>81</v>
      </c>
      <c r="D7" s="457" t="s">
        <v>245</v>
      </c>
      <c r="E7" s="457"/>
      <c r="F7" s="458" t="s">
        <v>290</v>
      </c>
      <c r="G7" s="458"/>
      <c r="H7" s="182" t="s">
        <v>246</v>
      </c>
      <c r="I7" s="230" t="s">
        <v>76</v>
      </c>
      <c r="J7" s="183"/>
      <c r="K7" s="183"/>
      <c r="M7" s="173" t="s">
        <v>65</v>
      </c>
      <c r="N7" s="178" t="s">
        <v>66</v>
      </c>
    </row>
    <row r="8" spans="2:14" ht="30.75" customHeight="1" x14ac:dyDescent="0.2">
      <c r="B8" s="231" t="s">
        <v>247</v>
      </c>
      <c r="C8" s="458" t="s">
        <v>291</v>
      </c>
      <c r="D8" s="458"/>
      <c r="E8" s="458"/>
      <c r="F8" s="458"/>
      <c r="G8" s="182" t="s">
        <v>248</v>
      </c>
      <c r="H8" s="460">
        <v>7560</v>
      </c>
      <c r="I8" s="460"/>
      <c r="J8" s="184"/>
      <c r="K8" s="184"/>
      <c r="M8" s="173" t="s">
        <v>69</v>
      </c>
      <c r="N8" s="178" t="s">
        <v>70</v>
      </c>
    </row>
    <row r="9" spans="2:14" ht="30.75" customHeight="1" x14ac:dyDescent="0.2">
      <c r="B9" s="231" t="s">
        <v>48</v>
      </c>
      <c r="C9" s="461" t="s">
        <v>65</v>
      </c>
      <c r="D9" s="461"/>
      <c r="E9" s="461"/>
      <c r="F9" s="461"/>
      <c r="G9" s="182" t="s">
        <v>249</v>
      </c>
      <c r="H9" s="462" t="s">
        <v>165</v>
      </c>
      <c r="I9" s="462"/>
      <c r="J9" s="185"/>
      <c r="K9" s="185"/>
      <c r="M9" s="186" t="s">
        <v>73</v>
      </c>
    </row>
    <row r="10" spans="2:14" ht="30.75" customHeight="1" x14ac:dyDescent="0.2">
      <c r="B10" s="231" t="s">
        <v>250</v>
      </c>
      <c r="C10" s="458" t="s">
        <v>393</v>
      </c>
      <c r="D10" s="458"/>
      <c r="E10" s="458"/>
      <c r="F10" s="458"/>
      <c r="G10" s="458"/>
      <c r="H10" s="458"/>
      <c r="I10" s="458"/>
      <c r="J10" s="187"/>
      <c r="K10" s="187"/>
      <c r="M10" s="186"/>
    </row>
    <row r="11" spans="2:14" ht="30.75" customHeight="1" x14ac:dyDescent="0.2">
      <c r="B11" s="231" t="s">
        <v>251</v>
      </c>
      <c r="C11" s="463" t="s">
        <v>293</v>
      </c>
      <c r="D11" s="463"/>
      <c r="E11" s="463"/>
      <c r="F11" s="463"/>
      <c r="G11" s="463"/>
      <c r="H11" s="463"/>
      <c r="I11" s="463"/>
      <c r="J11" s="183"/>
      <c r="K11" s="183"/>
      <c r="M11" s="186"/>
      <c r="N11" s="178" t="s">
        <v>76</v>
      </c>
    </row>
    <row r="12" spans="2:14" ht="30.75" customHeight="1" x14ac:dyDescent="0.2">
      <c r="B12" s="231" t="s">
        <v>254</v>
      </c>
      <c r="C12" s="459" t="s">
        <v>362</v>
      </c>
      <c r="D12" s="459"/>
      <c r="E12" s="459"/>
      <c r="F12" s="459"/>
      <c r="G12" s="182" t="s">
        <v>252</v>
      </c>
      <c r="H12" s="464" t="s">
        <v>91</v>
      </c>
      <c r="I12" s="464"/>
      <c r="J12" s="183"/>
      <c r="K12" s="183"/>
      <c r="M12" s="186" t="s">
        <v>80</v>
      </c>
      <c r="N12" s="178" t="s">
        <v>81</v>
      </c>
    </row>
    <row r="13" spans="2:14" ht="30.75" customHeight="1" x14ac:dyDescent="0.2">
      <c r="B13" s="231" t="s">
        <v>255</v>
      </c>
      <c r="C13" s="465" t="s">
        <v>294</v>
      </c>
      <c r="D13" s="465"/>
      <c r="E13" s="465"/>
      <c r="F13" s="465"/>
      <c r="G13" s="182" t="s">
        <v>253</v>
      </c>
      <c r="H13" s="463" t="s">
        <v>70</v>
      </c>
      <c r="I13" s="463"/>
      <c r="J13" s="183"/>
      <c r="K13" s="183"/>
      <c r="M13" s="186" t="s">
        <v>84</v>
      </c>
    </row>
    <row r="14" spans="2:14" ht="64.5" customHeight="1" x14ac:dyDescent="0.2">
      <c r="B14" s="231" t="s">
        <v>256</v>
      </c>
      <c r="C14" s="466" t="s">
        <v>348</v>
      </c>
      <c r="D14" s="466"/>
      <c r="E14" s="466"/>
      <c r="F14" s="466"/>
      <c r="G14" s="466"/>
      <c r="H14" s="466"/>
      <c r="I14" s="466"/>
      <c r="J14" s="187"/>
      <c r="K14" s="187"/>
      <c r="M14" s="186" t="s">
        <v>86</v>
      </c>
      <c r="N14" s="178"/>
    </row>
    <row r="15" spans="2:14" ht="30.75" customHeight="1" x14ac:dyDescent="0.2">
      <c r="B15" s="231" t="s">
        <v>257</v>
      </c>
      <c r="C15" s="459" t="s">
        <v>374</v>
      </c>
      <c r="D15" s="459"/>
      <c r="E15" s="459"/>
      <c r="F15" s="459"/>
      <c r="G15" s="459"/>
      <c r="H15" s="459"/>
      <c r="I15" s="459"/>
      <c r="J15" s="188"/>
      <c r="K15" s="188"/>
      <c r="M15" s="186" t="s">
        <v>88</v>
      </c>
      <c r="N15" s="178"/>
    </row>
    <row r="16" spans="2:14" ht="20.25" customHeight="1" x14ac:dyDescent="0.2">
      <c r="B16" s="231" t="s">
        <v>258</v>
      </c>
      <c r="C16" s="458" t="s">
        <v>350</v>
      </c>
      <c r="D16" s="458"/>
      <c r="E16" s="458"/>
      <c r="F16" s="458"/>
      <c r="G16" s="458"/>
      <c r="H16" s="458"/>
      <c r="I16" s="458"/>
      <c r="J16" s="189"/>
      <c r="K16" s="189"/>
      <c r="M16" s="186"/>
      <c r="N16" s="178"/>
    </row>
    <row r="17" spans="2:14" ht="30.75" customHeight="1" x14ac:dyDescent="0.2">
      <c r="B17" s="231" t="s">
        <v>259</v>
      </c>
      <c r="C17" s="463" t="s">
        <v>349</v>
      </c>
      <c r="D17" s="467"/>
      <c r="E17" s="467"/>
      <c r="F17" s="467"/>
      <c r="G17" s="467"/>
      <c r="H17" s="467"/>
      <c r="I17" s="467"/>
      <c r="J17" s="190"/>
      <c r="K17" s="190"/>
      <c r="M17" s="186" t="s">
        <v>91</v>
      </c>
      <c r="N17" s="178"/>
    </row>
    <row r="18" spans="2:14" ht="18" customHeight="1" x14ac:dyDescent="0.2">
      <c r="B18" s="468" t="s">
        <v>265</v>
      </c>
      <c r="C18" s="469" t="s">
        <v>237</v>
      </c>
      <c r="D18" s="469"/>
      <c r="E18" s="469"/>
      <c r="F18" s="470" t="s">
        <v>238</v>
      </c>
      <c r="G18" s="470"/>
      <c r="H18" s="470"/>
      <c r="I18" s="470"/>
      <c r="J18" s="191"/>
      <c r="K18" s="191"/>
      <c r="M18" s="186" t="s">
        <v>79</v>
      </c>
      <c r="N18" s="178"/>
    </row>
    <row r="19" spans="2:14" ht="39.75" customHeight="1" x14ac:dyDescent="0.2">
      <c r="B19" s="468"/>
      <c r="C19" s="458" t="s">
        <v>351</v>
      </c>
      <c r="D19" s="458"/>
      <c r="E19" s="458"/>
      <c r="F19" s="458" t="s">
        <v>352</v>
      </c>
      <c r="G19" s="458"/>
      <c r="H19" s="458"/>
      <c r="I19" s="458"/>
      <c r="J19" s="189"/>
      <c r="K19" s="189"/>
      <c r="M19" s="186" t="s">
        <v>95</v>
      </c>
      <c r="N19" s="178"/>
    </row>
    <row r="20" spans="2:14" ht="39.75" customHeight="1" x14ac:dyDescent="0.2">
      <c r="B20" s="192" t="s">
        <v>266</v>
      </c>
      <c r="C20" s="451" t="s">
        <v>353</v>
      </c>
      <c r="D20" s="452"/>
      <c r="E20" s="453"/>
      <c r="F20" s="464" t="s">
        <v>354</v>
      </c>
      <c r="G20" s="464"/>
      <c r="H20" s="464"/>
      <c r="I20" s="474"/>
      <c r="J20" s="183"/>
      <c r="K20" s="183"/>
      <c r="M20" s="186"/>
      <c r="N20" s="178"/>
    </row>
    <row r="21" spans="2:14" ht="42" customHeight="1" x14ac:dyDescent="0.2">
      <c r="B21" s="192" t="s">
        <v>267</v>
      </c>
      <c r="C21" s="475" t="s">
        <v>355</v>
      </c>
      <c r="D21" s="476"/>
      <c r="E21" s="477"/>
      <c r="F21" s="478" t="s">
        <v>356</v>
      </c>
      <c r="G21" s="479"/>
      <c r="H21" s="479"/>
      <c r="I21" s="480"/>
      <c r="J21" s="188"/>
      <c r="K21" s="188"/>
      <c r="M21" s="193"/>
      <c r="N21" s="178"/>
    </row>
    <row r="22" spans="2:14" ht="23.25" customHeight="1" x14ac:dyDescent="0.2">
      <c r="B22" s="192" t="s">
        <v>268</v>
      </c>
      <c r="C22" s="481">
        <v>44197</v>
      </c>
      <c r="D22" s="482"/>
      <c r="E22" s="483"/>
      <c r="F22" s="182" t="s">
        <v>271</v>
      </c>
      <c r="G22" s="194">
        <v>3</v>
      </c>
      <c r="H22" s="182" t="s">
        <v>275</v>
      </c>
      <c r="I22" s="195">
        <v>3</v>
      </c>
      <c r="J22" s="196"/>
      <c r="K22" s="196"/>
      <c r="M22" s="193"/>
    </row>
    <row r="23" spans="2:14" ht="27" customHeight="1" x14ac:dyDescent="0.2">
      <c r="B23" s="192" t="s">
        <v>269</v>
      </c>
      <c r="C23" s="481">
        <v>44561</v>
      </c>
      <c r="D23" s="479"/>
      <c r="E23" s="484"/>
      <c r="F23" s="182" t="s">
        <v>272</v>
      </c>
      <c r="G23" s="516">
        <v>13</v>
      </c>
      <c r="H23" s="517"/>
      <c r="I23" s="518"/>
      <c r="J23" s="197"/>
      <c r="K23" s="197"/>
      <c r="M23" s="193"/>
    </row>
    <row r="24" spans="2:14" ht="30.75" customHeight="1" x14ac:dyDescent="0.2">
      <c r="B24" s="198" t="s">
        <v>270</v>
      </c>
      <c r="C24" s="488" t="s">
        <v>88</v>
      </c>
      <c r="D24" s="489"/>
      <c r="E24" s="490"/>
      <c r="F24" s="233" t="s">
        <v>274</v>
      </c>
      <c r="G24" s="478" t="s">
        <v>305</v>
      </c>
      <c r="H24" s="479"/>
      <c r="I24" s="484"/>
      <c r="J24" s="191"/>
      <c r="K24" s="191"/>
      <c r="M24" s="193"/>
    </row>
    <row r="25" spans="2:14" ht="22.5" customHeight="1" x14ac:dyDescent="0.2">
      <c r="B25" s="491" t="s">
        <v>235</v>
      </c>
      <c r="C25" s="492"/>
      <c r="D25" s="492"/>
      <c r="E25" s="492"/>
      <c r="F25" s="492"/>
      <c r="G25" s="492"/>
      <c r="H25" s="492"/>
      <c r="I25" s="493"/>
      <c r="J25" s="177"/>
      <c r="K25" s="177"/>
      <c r="M25" s="193"/>
    </row>
    <row r="26" spans="2:14" ht="43.5" customHeight="1" x14ac:dyDescent="0.2">
      <c r="B26" s="200" t="s">
        <v>105</v>
      </c>
      <c r="C26" s="232" t="s">
        <v>261</v>
      </c>
      <c r="D26" s="232" t="s">
        <v>260</v>
      </c>
      <c r="E26" s="202" t="s">
        <v>264</v>
      </c>
      <c r="F26" s="232" t="s">
        <v>263</v>
      </c>
      <c r="G26" s="232" t="s">
        <v>262</v>
      </c>
      <c r="H26" s="202" t="s">
        <v>276</v>
      </c>
      <c r="I26" s="203" t="s">
        <v>273</v>
      </c>
      <c r="J26" s="189"/>
      <c r="K26" s="189"/>
      <c r="M26" s="193"/>
    </row>
    <row r="27" spans="2:14" ht="19.5" customHeight="1" x14ac:dyDescent="0.2">
      <c r="B27" s="204" t="s">
        <v>113</v>
      </c>
      <c r="C27" s="209">
        <v>0</v>
      </c>
      <c r="D27" s="234">
        <v>0</v>
      </c>
      <c r="E27" s="235">
        <f>IF(OR(C27=0,C27=""),0,D27/C27)</f>
        <v>0</v>
      </c>
      <c r="F27" s="494">
        <f>SUM(C27:C38)</f>
        <v>13</v>
      </c>
      <c r="G27" s="494">
        <f>SUM(D27:D38)</f>
        <v>0</v>
      </c>
      <c r="H27" s="207">
        <f>+(D27*100%)/$G$23</f>
        <v>0</v>
      </c>
      <c r="I27" s="494">
        <f>G27+I22</f>
        <v>3</v>
      </c>
      <c r="J27" s="208"/>
      <c r="K27" s="208"/>
      <c r="M27" s="193"/>
    </row>
    <row r="28" spans="2:14" ht="19.5" customHeight="1" x14ac:dyDescent="0.2">
      <c r="B28" s="204" t="s">
        <v>114</v>
      </c>
      <c r="C28" s="209">
        <v>0</v>
      </c>
      <c r="D28" s="209"/>
      <c r="E28" s="206">
        <f t="shared" ref="E28:E38" si="0">IF(OR(C28=0,C28=""),0,D28/C28)</f>
        <v>0</v>
      </c>
      <c r="F28" s="495"/>
      <c r="G28" s="495"/>
      <c r="H28" s="207" t="str">
        <f>+IF(D28="","",((D28*100%)/$G$23)+H27)</f>
        <v/>
      </c>
      <c r="I28" s="495"/>
      <c r="J28" s="208"/>
      <c r="K28" s="208"/>
      <c r="M28" s="193"/>
    </row>
    <row r="29" spans="2:14" ht="19.5" customHeight="1" x14ac:dyDescent="0.2">
      <c r="B29" s="204" t="s">
        <v>115</v>
      </c>
      <c r="C29" s="236">
        <v>1</v>
      </c>
      <c r="D29" s="236"/>
      <c r="E29" s="206">
        <f t="shared" si="0"/>
        <v>0</v>
      </c>
      <c r="F29" s="495"/>
      <c r="G29" s="495"/>
      <c r="H29" s="207" t="str">
        <f t="shared" ref="H29:H38" si="1">+IF(D29="","",((D29*100%)/$G$23)+H28)</f>
        <v/>
      </c>
      <c r="I29" s="495"/>
      <c r="J29" s="208"/>
      <c r="K29" s="208"/>
      <c r="M29" s="193"/>
    </row>
    <row r="30" spans="2:14" ht="19.5" customHeight="1" x14ac:dyDescent="0.2">
      <c r="B30" s="204" t="s">
        <v>116</v>
      </c>
      <c r="C30" s="236">
        <v>1</v>
      </c>
      <c r="D30" s="236"/>
      <c r="E30" s="206">
        <f t="shared" si="0"/>
        <v>0</v>
      </c>
      <c r="F30" s="495"/>
      <c r="G30" s="495"/>
      <c r="H30" s="207" t="str">
        <f t="shared" si="1"/>
        <v/>
      </c>
      <c r="I30" s="495"/>
      <c r="J30" s="208"/>
      <c r="K30" s="208"/>
    </row>
    <row r="31" spans="2:14" ht="19.5" customHeight="1" x14ac:dyDescent="0.2">
      <c r="B31" s="204" t="s">
        <v>117</v>
      </c>
      <c r="C31" s="236">
        <v>1</v>
      </c>
      <c r="D31" s="236"/>
      <c r="E31" s="206">
        <f t="shared" si="0"/>
        <v>0</v>
      </c>
      <c r="F31" s="495"/>
      <c r="G31" s="495"/>
      <c r="H31" s="207" t="str">
        <f t="shared" si="1"/>
        <v/>
      </c>
      <c r="I31" s="495"/>
      <c r="J31" s="208"/>
      <c r="K31" s="208"/>
    </row>
    <row r="32" spans="2:14" ht="19.5" customHeight="1" x14ac:dyDescent="0.2">
      <c r="B32" s="204" t="s">
        <v>118</v>
      </c>
      <c r="C32" s="236">
        <v>1</v>
      </c>
      <c r="D32" s="236"/>
      <c r="E32" s="206">
        <f t="shared" si="0"/>
        <v>0</v>
      </c>
      <c r="F32" s="495"/>
      <c r="G32" s="495"/>
      <c r="H32" s="207" t="str">
        <f t="shared" si="1"/>
        <v/>
      </c>
      <c r="I32" s="495"/>
      <c r="J32" s="208"/>
      <c r="K32" s="208"/>
    </row>
    <row r="33" spans="2:11" ht="19.5" customHeight="1" x14ac:dyDescent="0.2">
      <c r="B33" s="204" t="s">
        <v>119</v>
      </c>
      <c r="C33" s="236">
        <v>1</v>
      </c>
      <c r="D33" s="236"/>
      <c r="E33" s="206">
        <f t="shared" si="0"/>
        <v>0</v>
      </c>
      <c r="F33" s="495"/>
      <c r="G33" s="495"/>
      <c r="H33" s="207" t="str">
        <f t="shared" si="1"/>
        <v/>
      </c>
      <c r="I33" s="495"/>
      <c r="J33" s="208"/>
      <c r="K33" s="208"/>
    </row>
    <row r="34" spans="2:11" ht="19.5" customHeight="1" x14ac:dyDescent="0.2">
      <c r="B34" s="204" t="s">
        <v>120</v>
      </c>
      <c r="C34" s="236">
        <v>1</v>
      </c>
      <c r="D34" s="236"/>
      <c r="E34" s="206">
        <f t="shared" si="0"/>
        <v>0</v>
      </c>
      <c r="F34" s="495"/>
      <c r="G34" s="495"/>
      <c r="H34" s="207" t="str">
        <f t="shared" si="1"/>
        <v/>
      </c>
      <c r="I34" s="495"/>
      <c r="J34" s="208"/>
      <c r="K34" s="208"/>
    </row>
    <row r="35" spans="2:11" ht="19.5" customHeight="1" x14ac:dyDescent="0.2">
      <c r="B35" s="204" t="s">
        <v>121</v>
      </c>
      <c r="C35" s="236">
        <v>1</v>
      </c>
      <c r="D35" s="236"/>
      <c r="E35" s="206">
        <f t="shared" si="0"/>
        <v>0</v>
      </c>
      <c r="F35" s="495"/>
      <c r="G35" s="495"/>
      <c r="H35" s="207" t="str">
        <f t="shared" si="1"/>
        <v/>
      </c>
      <c r="I35" s="495"/>
      <c r="J35" s="208"/>
      <c r="K35" s="208"/>
    </row>
    <row r="36" spans="2:11" ht="19.5" customHeight="1" x14ac:dyDescent="0.2">
      <c r="B36" s="204" t="s">
        <v>122</v>
      </c>
      <c r="C36" s="236">
        <v>2</v>
      </c>
      <c r="D36" s="236"/>
      <c r="E36" s="206">
        <f t="shared" si="0"/>
        <v>0</v>
      </c>
      <c r="F36" s="495"/>
      <c r="G36" s="495"/>
      <c r="H36" s="207" t="str">
        <f t="shared" si="1"/>
        <v/>
      </c>
      <c r="I36" s="495"/>
      <c r="J36" s="208"/>
      <c r="K36" s="208"/>
    </row>
    <row r="37" spans="2:11" ht="19.5" customHeight="1" x14ac:dyDescent="0.2">
      <c r="B37" s="204" t="s">
        <v>123</v>
      </c>
      <c r="C37" s="236">
        <v>2</v>
      </c>
      <c r="D37" s="236"/>
      <c r="E37" s="206">
        <f t="shared" si="0"/>
        <v>0</v>
      </c>
      <c r="F37" s="495"/>
      <c r="G37" s="495"/>
      <c r="H37" s="207" t="str">
        <f t="shared" si="1"/>
        <v/>
      </c>
      <c r="I37" s="495"/>
      <c r="J37" s="208"/>
      <c r="K37" s="208"/>
    </row>
    <row r="38" spans="2:11" ht="19.5" customHeight="1" x14ac:dyDescent="0.2">
      <c r="B38" s="204" t="s">
        <v>124</v>
      </c>
      <c r="C38" s="236">
        <v>2</v>
      </c>
      <c r="D38" s="236"/>
      <c r="E38" s="206">
        <f t="shared" si="0"/>
        <v>0</v>
      </c>
      <c r="F38" s="496"/>
      <c r="G38" s="496"/>
      <c r="H38" s="207" t="str">
        <f t="shared" si="1"/>
        <v/>
      </c>
      <c r="I38" s="496"/>
      <c r="J38" s="208"/>
      <c r="K38" s="208"/>
    </row>
    <row r="39" spans="2:11" ht="52.5" customHeight="1" x14ac:dyDescent="0.2">
      <c r="B39" s="210" t="s">
        <v>277</v>
      </c>
      <c r="C39" s="471" t="s">
        <v>379</v>
      </c>
      <c r="D39" s="472"/>
      <c r="E39" s="472"/>
      <c r="F39" s="472"/>
      <c r="G39" s="472"/>
      <c r="H39" s="472"/>
      <c r="I39" s="473"/>
      <c r="J39" s="211"/>
      <c r="K39" s="211"/>
    </row>
    <row r="40" spans="2:11" ht="34.5" customHeight="1" x14ac:dyDescent="0.2">
      <c r="B40" s="500"/>
      <c r="C40" s="501"/>
      <c r="D40" s="501"/>
      <c r="E40" s="501"/>
      <c r="F40" s="501"/>
      <c r="G40" s="501"/>
      <c r="H40" s="501"/>
      <c r="I40" s="502"/>
      <c r="J40" s="177"/>
      <c r="K40" s="177"/>
    </row>
    <row r="41" spans="2:11" ht="34.5" customHeight="1" x14ac:dyDescent="0.2">
      <c r="B41" s="503"/>
      <c r="C41" s="504"/>
      <c r="D41" s="504"/>
      <c r="E41" s="504"/>
      <c r="F41" s="504"/>
      <c r="G41" s="504"/>
      <c r="H41" s="504"/>
      <c r="I41" s="505"/>
      <c r="J41" s="211"/>
      <c r="K41" s="211"/>
    </row>
    <row r="42" spans="2:11" ht="34.5" customHeight="1" x14ac:dyDescent="0.2">
      <c r="B42" s="503"/>
      <c r="C42" s="504"/>
      <c r="D42" s="504"/>
      <c r="E42" s="504"/>
      <c r="F42" s="504"/>
      <c r="G42" s="504"/>
      <c r="H42" s="504"/>
      <c r="I42" s="505"/>
      <c r="J42" s="211"/>
      <c r="K42" s="211"/>
    </row>
    <row r="43" spans="2:11" ht="34.5" customHeight="1" x14ac:dyDescent="0.2">
      <c r="B43" s="503"/>
      <c r="C43" s="504"/>
      <c r="D43" s="504"/>
      <c r="E43" s="504"/>
      <c r="F43" s="504"/>
      <c r="G43" s="504"/>
      <c r="H43" s="504"/>
      <c r="I43" s="505"/>
      <c r="J43" s="211"/>
      <c r="K43" s="211"/>
    </row>
    <row r="44" spans="2:11" ht="34.5" customHeight="1" x14ac:dyDescent="0.2">
      <c r="B44" s="506"/>
      <c r="C44" s="507"/>
      <c r="D44" s="507"/>
      <c r="E44" s="507"/>
      <c r="F44" s="507"/>
      <c r="G44" s="507"/>
      <c r="H44" s="507"/>
      <c r="I44" s="508"/>
      <c r="J44" s="176"/>
      <c r="K44" s="176"/>
    </row>
    <row r="45" spans="2:11" ht="96.75" customHeight="1" x14ac:dyDescent="0.2">
      <c r="B45" s="231" t="s">
        <v>278</v>
      </c>
      <c r="C45" s="509" t="s">
        <v>380</v>
      </c>
      <c r="D45" s="510"/>
      <c r="E45" s="510"/>
      <c r="F45" s="510"/>
      <c r="G45" s="510"/>
      <c r="H45" s="510"/>
      <c r="I45" s="511"/>
      <c r="J45" s="212"/>
      <c r="K45" s="212"/>
    </row>
    <row r="46" spans="2:11" ht="32.25" customHeight="1" x14ac:dyDescent="0.2">
      <c r="B46" s="231" t="s">
        <v>279</v>
      </c>
      <c r="C46" s="509" t="s">
        <v>378</v>
      </c>
      <c r="D46" s="510"/>
      <c r="E46" s="510"/>
      <c r="F46" s="510"/>
      <c r="G46" s="510"/>
      <c r="H46" s="510"/>
      <c r="I46" s="511"/>
      <c r="J46" s="212"/>
      <c r="K46" s="212"/>
    </row>
    <row r="47" spans="2:11" ht="66" customHeight="1" x14ac:dyDescent="0.2">
      <c r="B47" s="213" t="s">
        <v>280</v>
      </c>
      <c r="C47" s="512" t="s">
        <v>368</v>
      </c>
      <c r="D47" s="513"/>
      <c r="E47" s="513"/>
      <c r="F47" s="513"/>
      <c r="G47" s="513"/>
      <c r="H47" s="513"/>
      <c r="I47" s="514"/>
      <c r="J47" s="212"/>
      <c r="K47" s="212"/>
    </row>
    <row r="48" spans="2:11" ht="22.5" customHeight="1" x14ac:dyDescent="0.2">
      <c r="B48" s="492" t="s">
        <v>236</v>
      </c>
      <c r="C48" s="492"/>
      <c r="D48" s="492"/>
      <c r="E48" s="492"/>
      <c r="F48" s="492"/>
      <c r="G48" s="492"/>
      <c r="H48" s="492"/>
      <c r="I48" s="492"/>
      <c r="J48" s="212"/>
      <c r="K48" s="212"/>
    </row>
    <row r="49" spans="2:11" ht="22.5" customHeight="1" x14ac:dyDescent="0.2">
      <c r="B49" s="497" t="s">
        <v>281</v>
      </c>
      <c r="C49" s="229" t="s">
        <v>282</v>
      </c>
      <c r="D49" s="499" t="s">
        <v>283</v>
      </c>
      <c r="E49" s="499"/>
      <c r="F49" s="499"/>
      <c r="G49" s="499" t="s">
        <v>284</v>
      </c>
      <c r="H49" s="499"/>
      <c r="I49" s="499"/>
      <c r="J49" s="215"/>
      <c r="K49" s="215"/>
    </row>
    <row r="50" spans="2:11" ht="30.75" customHeight="1" x14ac:dyDescent="0.2">
      <c r="B50" s="498"/>
      <c r="C50" s="216"/>
      <c r="D50" s="450"/>
      <c r="E50" s="450"/>
      <c r="F50" s="450"/>
      <c r="G50" s="450"/>
      <c r="H50" s="450"/>
      <c r="I50" s="450"/>
      <c r="J50" s="215"/>
      <c r="K50" s="215"/>
    </row>
    <row r="51" spans="2:11" ht="32.25" customHeight="1" x14ac:dyDescent="0.2">
      <c r="B51" s="217" t="s">
        <v>285</v>
      </c>
      <c r="C51" s="450" t="s">
        <v>373</v>
      </c>
      <c r="D51" s="450"/>
      <c r="E51" s="450"/>
      <c r="F51" s="450"/>
      <c r="G51" s="450"/>
      <c r="H51" s="450"/>
      <c r="I51" s="450"/>
      <c r="J51" s="218"/>
      <c r="K51" s="218"/>
    </row>
    <row r="52" spans="2:11" ht="28.5" customHeight="1" x14ac:dyDescent="0.2">
      <c r="B52" s="182" t="s">
        <v>286</v>
      </c>
      <c r="C52" s="451" t="s">
        <v>306</v>
      </c>
      <c r="D52" s="452"/>
      <c r="E52" s="452"/>
      <c r="F52" s="452"/>
      <c r="G52" s="452"/>
      <c r="H52" s="452"/>
      <c r="I52" s="453"/>
      <c r="J52" s="218"/>
      <c r="K52" s="218"/>
    </row>
    <row r="53" spans="2:11" ht="30" customHeight="1" x14ac:dyDescent="0.2">
      <c r="B53" s="213" t="s">
        <v>287</v>
      </c>
      <c r="C53" s="450" t="s">
        <v>307</v>
      </c>
      <c r="D53" s="450"/>
      <c r="E53" s="450"/>
      <c r="F53" s="450"/>
      <c r="G53" s="450"/>
      <c r="H53" s="450"/>
      <c r="I53" s="450"/>
      <c r="J53" s="219"/>
      <c r="K53" s="219"/>
    </row>
    <row r="54" spans="2:11" ht="31.5" customHeight="1" x14ac:dyDescent="0.2">
      <c r="B54" s="213" t="s">
        <v>288</v>
      </c>
      <c r="C54" s="450" t="s">
        <v>308</v>
      </c>
      <c r="D54" s="450"/>
      <c r="E54" s="450"/>
      <c r="F54" s="450"/>
      <c r="G54" s="450"/>
      <c r="H54" s="450"/>
      <c r="I54" s="450"/>
      <c r="J54" s="220"/>
      <c r="K54" s="220"/>
    </row>
    <row r="55" spans="2:11" ht="12.75" customHeight="1" x14ac:dyDescent="0.2">
      <c r="B55" s="221"/>
      <c r="C55" s="222"/>
      <c r="D55" s="222"/>
      <c r="E55" s="223"/>
      <c r="F55" s="223"/>
      <c r="G55" s="224"/>
      <c r="H55" s="225"/>
      <c r="I55" s="222"/>
      <c r="J55" s="220"/>
      <c r="K55" s="220"/>
    </row>
    <row r="56" spans="2:11" x14ac:dyDescent="0.2">
      <c r="B56" s="221"/>
      <c r="C56" s="222"/>
      <c r="D56" s="222"/>
      <c r="E56" s="223"/>
      <c r="F56" s="223"/>
      <c r="G56" s="224"/>
      <c r="H56" s="225"/>
      <c r="I56" s="222"/>
      <c r="J56" s="220"/>
      <c r="K56" s="220"/>
    </row>
    <row r="57" spans="2:11" x14ac:dyDescent="0.2">
      <c r="B57" s="221"/>
      <c r="C57" s="222"/>
      <c r="D57" s="222"/>
      <c r="E57" s="223"/>
      <c r="F57" s="223"/>
      <c r="G57" s="224"/>
      <c r="H57" s="225"/>
      <c r="I57" s="222"/>
      <c r="J57" s="220"/>
      <c r="K57" s="220"/>
    </row>
    <row r="58" spans="2:11" x14ac:dyDescent="0.2">
      <c r="B58" s="221"/>
      <c r="C58" s="222"/>
      <c r="D58" s="222"/>
      <c r="E58" s="223"/>
      <c r="F58" s="223"/>
      <c r="G58" s="224"/>
      <c r="H58" s="225"/>
      <c r="I58" s="222"/>
      <c r="J58" s="220"/>
      <c r="K58" s="220"/>
    </row>
    <row r="59" spans="2:11" x14ac:dyDescent="0.2">
      <c r="B59" s="221"/>
      <c r="C59" s="222"/>
      <c r="D59" s="222"/>
      <c r="E59" s="223"/>
      <c r="F59" s="223"/>
      <c r="G59" s="224"/>
      <c r="H59" s="225"/>
      <c r="I59" s="222"/>
      <c r="J59" s="220"/>
      <c r="K59" s="220"/>
    </row>
    <row r="60" spans="2:11" ht="25.5" customHeight="1" x14ac:dyDescent="0.2">
      <c r="B60" s="221"/>
      <c r="C60" s="222"/>
      <c r="D60" s="222"/>
      <c r="E60" s="223"/>
      <c r="F60" s="223"/>
      <c r="G60" s="224"/>
      <c r="H60" s="225"/>
      <c r="I60" s="222"/>
      <c r="J60" s="220"/>
      <c r="K60" s="220"/>
    </row>
  </sheetData>
  <sheetProtection algorithmName="SHA-512" hashValue="8seVKHc8XJC7U/4+WyfOQTHRJct3ObNjyK+sAQ8YNCc03RPFsdUCEzotnrs0LHv59fYz4Dnf1tOlzF4F1hnfUA==" saltValue="2LmWtcXy4LnvAcjRYzcaAg=="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disablePrompts="1" count="7">
    <dataValidation type="list" allowBlank="1" showInputMessage="1" showErrorMessage="1" sqref="C7 I7" xr:uid="{00000000-0002-0000-0800-000000000000}">
      <formula1>$N$11:$N$12</formula1>
    </dataValidation>
    <dataValidation type="list" allowBlank="1" showInputMessage="1" showErrorMessage="1" sqref="H13:I13" xr:uid="{00000000-0002-0000-0800-000001000000}">
      <formula1>$N$5:$N$8</formula1>
    </dataValidation>
    <dataValidation type="list" allowBlank="1" showInputMessage="1" showErrorMessage="1" sqref="J10:K10" xr:uid="{00000000-0002-0000-0800-000002000000}">
      <formula1>$M$21:$M$28</formula1>
    </dataValidation>
    <dataValidation type="list" allowBlank="1" showInputMessage="1" showErrorMessage="1" sqref="C9:F9" xr:uid="{00000000-0002-0000-0800-000003000000}">
      <formula1>$M$6:$M$9</formula1>
    </dataValidation>
    <dataValidation type="list" allowBlank="1" showInputMessage="1" showErrorMessage="1" sqref="C24:E24" xr:uid="{00000000-0002-0000-0800-000004000000}">
      <formula1>$M$12:$M$15</formula1>
    </dataValidation>
    <dataValidation type="list" allowBlank="1" showInputMessage="1" showErrorMessage="1" sqref="H12:I12" xr:uid="{00000000-0002-0000-0800-000005000000}">
      <formula1>M17:M19</formula1>
    </dataValidation>
    <dataValidation type="list" showDropDown="1" showInputMessage="1" showErrorMessage="1" sqref="K12" xr:uid="{00000000-0002-0000-08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3921"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3921"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0" ma:contentTypeDescription="Crear nuevo documento." ma:contentTypeScope="" ma:versionID="b3d3a41c2aaa008cae5af340ddeeab0a">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e9d9b707683c6b69122fa93f75747aae"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F0EA1A3-3C27-480B-B2AD-449A025DA571}">
  <ds:schemaRefs>
    <ds:schemaRef ds:uri="http://schemas.microsoft.com/sharepoint/v3/contenttype/forms"/>
  </ds:schemaRefs>
</ds:datastoreItem>
</file>

<file path=customXml/itemProps2.xml><?xml version="1.0" encoding="utf-8"?>
<ds:datastoreItem xmlns:ds="http://schemas.openxmlformats.org/officeDocument/2006/customXml" ds:itemID="{3F664237-BA00-4E19-9D4C-97CF951D95E6}">
  <ds:schemaRefs>
    <ds:schemaRef ds:uri="http://purl.org/dc/elements/1.1/"/>
    <ds:schemaRef ds:uri="http://schemas.microsoft.com/office/infopath/2007/PartnerControls"/>
    <ds:schemaRef ds:uri="http://purl.org/dc/dcmitype/"/>
    <ds:schemaRef ds:uri="http://schemas.microsoft.com/office/2006/documentManagement/types"/>
    <ds:schemaRef ds:uri="http://purl.org/dc/terms/"/>
    <ds:schemaRef ds:uri="http://schemas.openxmlformats.org/package/2006/metadata/core-properties"/>
    <ds:schemaRef ds:uri="http://www.w3.org/XML/1998/namespace"/>
    <ds:schemaRef ds:uri="08ebe415-1e9a-4b26-acfc-09642d3d19df"/>
    <ds:schemaRef ds:uri="d472a95f-029e-48ed-8556-580ff62e7833"/>
    <ds:schemaRef ds:uri="http://schemas.microsoft.com/office/2006/metadata/properties"/>
  </ds:schemaRefs>
</ds:datastoreItem>
</file>

<file path=customXml/itemProps3.xml><?xml version="1.0" encoding="utf-8"?>
<ds:datastoreItem xmlns:ds="http://schemas.openxmlformats.org/officeDocument/2006/customXml" ds:itemID="{B2788C33-E6FA-4C62-BC94-CD96BA7719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Sección 3. Metas Producto</vt:lpstr>
      <vt:lpstr>MP - SIT</vt:lpstr>
      <vt:lpstr>Act.Meta_SIT</vt:lpstr>
      <vt:lpstr>Meta No. 1</vt:lpstr>
      <vt:lpstr>Meta No. 2</vt:lpstr>
      <vt:lpstr>Meta No. 3</vt:lpstr>
      <vt:lpstr>Meta No. 4</vt:lpstr>
      <vt:lpstr>Meta No. 5</vt:lpstr>
      <vt:lpstr>Meta No. 6</vt:lpstr>
      <vt:lpstr>HV 14</vt:lpstr>
      <vt:lpstr>Act. 14</vt:lpstr>
      <vt:lpstr>Hoja3</vt:lpstr>
      <vt:lpstr>Hoja1</vt:lpstr>
      <vt:lpstr>'Sección 3. Metas Producto'!Área_de_impresión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ANDRES</cp:lastModifiedBy>
  <cp:lastPrinted>2018-04-10T15:28:46Z</cp:lastPrinted>
  <dcterms:created xsi:type="dcterms:W3CDTF">2010-03-25T16:40:43Z</dcterms:created>
  <dcterms:modified xsi:type="dcterms:W3CDTF">2021-03-09T20:11:36Z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