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FEBRERO\Obligacion 9\REPORTENERO2021\2DAPUBLICACION\"/>
    </mc:Choice>
  </mc:AlternateContent>
  <xr:revisionPtr revIDLastSave="0" documentId="13_ncr:1_{488E763D-C00F-420F-9AC1-B84B96506A67}" xr6:coauthVersionLast="46" xr6:coauthVersionMax="46"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1" l="1"/>
  <c r="E37" i="71"/>
  <c r="E36" i="71"/>
  <c r="E35" i="71"/>
  <c r="E34" i="71"/>
  <c r="E33" i="71"/>
  <c r="E32" i="71"/>
  <c r="E31" i="71"/>
  <c r="E30" i="71"/>
  <c r="E29" i="71"/>
  <c r="H28" i="71"/>
  <c r="H29" i="71" s="1"/>
  <c r="H30" i="71" s="1"/>
  <c r="H31" i="71" s="1"/>
  <c r="H32" i="71" s="1"/>
  <c r="H33" i="71" s="1"/>
  <c r="H34" i="71" s="1"/>
  <c r="H35" i="71" s="1"/>
  <c r="H36" i="71" s="1"/>
  <c r="H37" i="71" s="1"/>
  <c r="H38" i="71" s="1"/>
  <c r="E28" i="71"/>
  <c r="H27" i="71"/>
  <c r="G27" i="71"/>
  <c r="I27" i="71" s="1"/>
  <c r="F27" i="71"/>
  <c r="E27" i="71"/>
  <c r="E38" i="70"/>
  <c r="E37" i="70"/>
  <c r="E36" i="70"/>
  <c r="E35" i="70"/>
  <c r="E34" i="70"/>
  <c r="E33" i="70"/>
  <c r="E32" i="70"/>
  <c r="E31" i="70"/>
  <c r="E30" i="70"/>
  <c r="E29" i="70"/>
  <c r="H28" i="70"/>
  <c r="H29" i="70" s="1"/>
  <c r="H30" i="70" s="1"/>
  <c r="H31" i="70" s="1"/>
  <c r="H32" i="70" s="1"/>
  <c r="H33" i="70" s="1"/>
  <c r="H34" i="70" s="1"/>
  <c r="H35" i="70" s="1"/>
  <c r="H36" i="70" s="1"/>
  <c r="H37" i="70" s="1"/>
  <c r="H38" i="70" s="1"/>
  <c r="E28" i="70"/>
  <c r="H27" i="70"/>
  <c r="G27" i="70"/>
  <c r="I27" i="70" s="1"/>
  <c r="F27" i="70"/>
  <c r="E27" i="70"/>
  <c r="E38" i="69"/>
  <c r="E37" i="69"/>
  <c r="E36" i="69"/>
  <c r="E35" i="69"/>
  <c r="E34" i="69"/>
  <c r="E33" i="69"/>
  <c r="E32" i="69"/>
  <c r="E31" i="69"/>
  <c r="E30" i="69"/>
  <c r="E29" i="69"/>
  <c r="H28" i="69"/>
  <c r="H29" i="69" s="1"/>
  <c r="H30" i="69" s="1"/>
  <c r="H31" i="69" s="1"/>
  <c r="H32" i="69" s="1"/>
  <c r="H33" i="69" s="1"/>
  <c r="H34" i="69" s="1"/>
  <c r="H35" i="69" s="1"/>
  <c r="H36" i="69" s="1"/>
  <c r="H37" i="69" s="1"/>
  <c r="H38" i="69" s="1"/>
  <c r="E28" i="69"/>
  <c r="H27" i="69"/>
  <c r="G27" i="69"/>
  <c r="I27" i="69" s="1"/>
  <c r="F27" i="69"/>
  <c r="E27" i="69"/>
  <c r="E38" i="68"/>
  <c r="E37" i="68"/>
  <c r="E36" i="68"/>
  <c r="E35" i="68"/>
  <c r="E34" i="68"/>
  <c r="E33" i="68"/>
  <c r="E32" i="68"/>
  <c r="E31" i="68"/>
  <c r="E30" i="68"/>
  <c r="H29" i="68"/>
  <c r="H30" i="68" s="1"/>
  <c r="H31" i="68" s="1"/>
  <c r="H32" i="68" s="1"/>
  <c r="H33" i="68" s="1"/>
  <c r="H34" i="68" s="1"/>
  <c r="H35" i="68" s="1"/>
  <c r="H36" i="68" s="1"/>
  <c r="H37" i="68" s="1"/>
  <c r="H38" i="68" s="1"/>
  <c r="E29" i="68"/>
  <c r="H28" i="68"/>
  <c r="E28" i="68"/>
  <c r="H27" i="68"/>
  <c r="G27" i="68"/>
  <c r="I27" i="68" s="1"/>
  <c r="F27" i="68"/>
  <c r="E27" i="68"/>
  <c r="E38" i="67"/>
  <c r="E37" i="67"/>
  <c r="E36" i="67"/>
  <c r="E35" i="67"/>
  <c r="E34" i="67"/>
  <c r="E33" i="67"/>
  <c r="E32" i="67"/>
  <c r="E31" i="67"/>
  <c r="E30" i="67"/>
  <c r="H29" i="67"/>
  <c r="H30" i="67" s="1"/>
  <c r="H31" i="67" s="1"/>
  <c r="H32" i="67" s="1"/>
  <c r="H33" i="67" s="1"/>
  <c r="H34" i="67" s="1"/>
  <c r="H35" i="67" s="1"/>
  <c r="H36" i="67" s="1"/>
  <c r="H37" i="67" s="1"/>
  <c r="H38" i="67" s="1"/>
  <c r="E29" i="67"/>
  <c r="H28" i="67"/>
  <c r="E28" i="67"/>
  <c r="H27" i="67"/>
  <c r="G27" i="67"/>
  <c r="I27" i="67" s="1"/>
  <c r="F27" i="67"/>
  <c r="E27" i="67"/>
  <c r="H27" i="24"/>
  <c r="H28" i="24" s="1"/>
  <c r="H29" i="24" s="1"/>
  <c r="H30" i="24" s="1"/>
  <c r="H31" i="24" s="1"/>
  <c r="H32" i="24" s="1"/>
  <c r="H33" i="24" s="1"/>
  <c r="H34" i="24" s="1"/>
  <c r="H35" i="24" s="1"/>
  <c r="H36" i="24" s="1"/>
  <c r="H37" i="24" s="1"/>
  <c r="H38" i="24" s="1"/>
  <c r="E38" i="24"/>
  <c r="E37" i="24"/>
  <c r="E36" i="24"/>
  <c r="E35" i="24"/>
  <c r="E34" i="24"/>
  <c r="E33" i="24"/>
  <c r="E32" i="24"/>
  <c r="E31" i="24"/>
  <c r="E30" i="24"/>
  <c r="E29" i="24"/>
  <c r="E28" i="24"/>
  <c r="E27" i="24"/>
  <c r="G27" i="24" l="1"/>
  <c r="I27" i="24" s="1"/>
  <c r="F27" i="24"/>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AC21" i="5" s="1"/>
  <c r="B21" i="5"/>
  <c r="I19" i="5"/>
  <c r="AC19" i="5" s="1"/>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D31" i="47"/>
  <c r="I31" i="47" s="1"/>
  <c r="AB21" i="5"/>
  <c r="J13" i="5"/>
  <c r="I13" i="5" s="1"/>
  <c r="J15" i="5"/>
  <c r="I30" i="62"/>
  <c r="D32" i="62" l="1"/>
  <c r="I31" i="62"/>
  <c r="H30" i="47"/>
  <c r="D32" i="47"/>
  <c r="L27" i="66"/>
  <c r="M27" i="66" s="1"/>
  <c r="AB13" i="5"/>
  <c r="F32" i="47"/>
  <c r="H31" i="47"/>
  <c r="I32" i="62"/>
  <c r="D33" i="62"/>
  <c r="I15" i="5"/>
  <c r="AA15" i="5"/>
  <c r="AB15" i="5" s="1"/>
  <c r="AC17" i="5"/>
  <c r="F31" i="62"/>
  <c r="F32" i="62" s="1"/>
  <c r="F33" i="62" s="1"/>
  <c r="F34" i="62" s="1"/>
  <c r="F35" i="62" s="1"/>
  <c r="H30" i="62"/>
  <c r="AC13" i="5"/>
  <c r="F36" i="62"/>
  <c r="F37" i="62" s="1"/>
  <c r="F38" i="62" s="1"/>
  <c r="F39" i="62" s="1"/>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<sst xmlns="http://schemas.openxmlformats.org/spreadsheetml/2006/main" count="1158" uniqueCount="394">
  <si>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</si>
  <si>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</si>
  <si>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</si>
  <si>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</si>
  <si>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</si>
  <si>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</si>
  <si>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</si>
  <si>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</si>
  <si>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</si>
  <si>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</si>
  <si>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</si>
  <si>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</si>
  <si>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</si>
  <si>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</si>
  <si>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</si>
  <si>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</si>
  <si>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</si>
  <si>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</si>
  <si>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</si>
  <si>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</si>
  <si>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</si>
  <si>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</si>
  <si>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</si>
  <si>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</si>
  <si>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</si>
  <si>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</si>
  <si>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</si>
  <si>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</si>
  <si>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</si>
  <si>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</si>
  <si>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</si>
  <si>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</si>
  <si>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</si>
  <si>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</si>
  <si>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</si>
  <si>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</si>
  <si>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</si>
  <si>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</si>
  <si>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</si>
  <si>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</si>
  <si>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</si>
  <si>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</si>
  <si>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</si>
  <si>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</si>
  <si>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</si>
  <si>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</si>
  <si>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</si>
  <si>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</si>
  <si>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</si>
  <si>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</si>
  <si>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</si>
  <si>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</si>
  <si>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</si>
  <si>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</si>
  <si>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</si>
  <si>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</si>
  <si>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</si>
  <si>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</si>
  <si>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</si>
  <si>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</si>
  <si>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</si>
  <si>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</si>
  <si>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</si>
  <si>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</si>
  <si>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</si>
  <si>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</si>
  <si>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</si>
  <si>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</si>
  <si>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</si>
  <si>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</si>
  <si>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</si>
  <si>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</si>
  <si>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</si>
  <si>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</si>
  <si>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</si>
  <si>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</si>
  <si>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</si>
  <si>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</si>
  <si>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</si>
  <si>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</si>
  <si>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</si>
  <si>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</si>
  <si>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</si>
  <si>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</si>
  <si>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</si>
  <si>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</si>
  <si>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</si>
  <si>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</si>
  <si>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</si>
  <si>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</si>
  <si>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</si>
  <si>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</si>
  <si>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</si>
  <si>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</si>
  <si>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</si>
  <si>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</si>
  <si>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</si>
  <si>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</si>
  <si>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</si>
  <si>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</si>
  <si>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</si>
  <si>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</si>
  <si>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</si>
  <si>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</si>
  <si>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</si>
  <si>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</si>
  <si>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</si>
  <si>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</si>
  <si>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</si>
  <si>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</si>
  <si>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</si>
  <si>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</si>
  <si>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</si>
  <si>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</si>
  <si>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</si>
  <si>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</si>
  <si>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</si>
  <si>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</si>
  <si>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</si>
  <si>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</si>
  <si>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</si>
  <si>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</si>
  <si>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</si>
  <si>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</si>
  <si>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</si>
  <si>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</si>
  <si>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</si>
  <si>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</si>
  <si>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</si>
  <si>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</si>
  <si>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</si>
  <si>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</si>
  <si>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</si>
  <si>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</si>
  <si>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</si>
  <si>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</si>
  <si>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</si>
  <si>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</si>
  <si>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</si>
  <si>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</si>
  <si>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</si>
  <si>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</si>
  <si>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</si>
  <si>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</si>
  <si>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</si>
  <si>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</si>
  <si>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</si>
  <si>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</si>
  <si>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</si>
  <si>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</si>
  <si>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</si>
  <si>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</si>
  <si>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</si>
  <si>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</si>
  <si>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</si>
  <si>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</si>
  <si>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</si>
  <si>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</si>
  <si>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</si>
  <si>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</si>
  <si>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</si>
  <si>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</si>
  <si>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</si>
  <si>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</si>
  <si>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</si>
  <si>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</si>
  <si>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</si>
  <si>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</si>
  <si>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</si>
  <si>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</si>
  <si>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</si>
  <si>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</si>
  <si>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</si>
  <si>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</si>
  <si>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</si>
  <si>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</si>
  <si>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</si>
  <si>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</si>
  <si>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</si>
  <si>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</si>
  <si>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</si>
  <si>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</si>
  <si>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</si>
  <si>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</si>
  <si>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</si>
  <si>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</si>
  <si>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</si>
  <si>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</si>
  <si>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</si>
  <si>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</si>
  <si>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</si>
  <si>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</si>
  <si>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</si>
  <si>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</si>
  <si>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</si>
  <si>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</si>
  <si>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</si>
  <si>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</si>
  <si>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</si>
  <si>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</si>
  <si>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</si>
  <si>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</si>
  <si>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</si>
  <si>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</si>
  <si>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</si>
  <si>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</si>
  <si>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</si>
  <si>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</si>
  <si>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</si>
  <si>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</si>
  <si>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</si>
  <si>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</si>
  <si>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</si>
  <si>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</si>
  <si>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</si>
  <si>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</si>
  <si>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</si>
  <si>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</si>
  <si>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</si>
  <si>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</si>
  <si>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</si>
  <si>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</si>
  <si>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</si>
  <si>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</si>
  <si>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</si>
  <si>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</si>
  <si>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</si>
  <si>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</si>
  <si>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</si>
  <si>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</si>
  <si>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</si>
  <si>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</si>
  <si>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</si>
  <si>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</si>
  <si>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</si>
  <si>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</si>
  <si>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</si>
  <si>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</si>
  <si>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</si>
  <si>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</si>
  <si>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</si>
  <si>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</si>
  <si>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</si>
  <si>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</si>
  <si>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</si>
  <si>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</si>
  <si>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</si>
  <si>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</si>
  <si>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</si>
  <si>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</si>
  <si>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</si>
  <si>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</si>
  <si>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</si>
  <si>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</si>
  <si>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</si>
  <si>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</si>
  <si>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</si>
  <si>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</si>
  <si>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</si>
  <si>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</si>
  <si>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</si>
  <si>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</si>
  <si>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</si>
  <si>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</si>
  <si>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</si>
  <si>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</si>
  <si>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</si>
  <si>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</si>
  <si>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</si>
  <si>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</si>
  <si>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</si>
  <si>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</si>
  <si>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</si>
  <si>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</si>
  <si>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</si>
  <si>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</si>
  <si>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</si>
  <si>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</si>
  <si>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</si>
  <si>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</si>
  <si>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</si>
  <si>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</si>
  <si>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</si>
  <si>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</si>
  <si>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</si>
  <si>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</si>
  <si>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</si>
  <si>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</si>
  <si>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</si>
  <si>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</si>
  <si>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</si>
  <si>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</si>
  <si>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Aumentar la vinculación de ciudadanos y ciudadanas a las estrategias de cultura y participación ciudadana orientadas a la convivencia, defensa, protección y bienestar de la fauna que habita en Bogotá, con enfoque territorial, diferencial y de género</t>
  </si>
  <si>
    <t>160  - Vincular 3.500.000 personas a las estrategias de cultura ciudadana, participación, educación ambiental y protección animal, con enfoque territorial, diferencial y de género.</t>
  </si>
  <si>
    <t>01/01/2021</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</si>
  <si>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</si>
  <si>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</si>
  <si>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</si>
  <si>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</si>
  <si>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</si>
  <si>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</si>
  <si>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</si>
  <si>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</si>
  <si>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</si>
  <si>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</si>
  <si>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</si>
  <si>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Ivan Dario Narvaez Quintero</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</si>
  <si>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</si>
  <si>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</si>
  <si>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</si>
  <si>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</si>
  <si>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</si>
  <si>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</si>
  <si>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</si>
  <si>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</si>
  <si>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</si>
  <si>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</si>
  <si>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</si>
  <si>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</si>
  <si>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Ivan Dario Narvaez Quitnero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</si>
  <si>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</si>
  <si>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</si>
  <si>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</si>
  <si>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</si>
  <si>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</si>
  <si>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</si>
  <si>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</si>
  <si>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</si>
  <si>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</si>
  <si>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</si>
  <si>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</si>
  <si>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</si>
  <si>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</si>
  <si>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</si>
  <si>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</si>
  <si>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</si>
  <si>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</si>
  <si>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</si>
  <si>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</si>
  <si>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</si>
  <si>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</si>
  <si>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</si>
  <si>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</si>
  <si>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</si>
  <si>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</si>
  <si>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</si>
  <si>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</si>
  <si>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</si>
  <si>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</si>
  <si>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</si>
  <si>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</si>
  <si>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</si>
  <si>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</si>
  <si>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</si>
  <si>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</si>
  <si>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</si>
  <si>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</si>
  <si>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</si>
  <si>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</si>
  <si>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</si>
  <si>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</si>
  <si>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</si>
  <si>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</si>
  <si>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</si>
  <si>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</si>
  <si>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</si>
  <si>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</si>
  <si>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</si>
  <si>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</si>
  <si>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Juan Pablo Olmos - Equipo de Participacion Ciudadana</t>
  </si>
  <si>
    <t>Andrea Millan - Equipo de Cultura Ciudadana</t>
  </si>
  <si>
    <t>Andrea Paola Acosta / Yenny Moreno / Andrea Millan -  Equipo de Cultura Ciudadana</t>
  </si>
  <si>
    <t>Juan Pablo Olmos - Equipo de Participacion ciudadana</t>
  </si>
  <si>
    <t>Catalina Tenjo Leon - Equipo Administrativo</t>
  </si>
  <si>
    <t xml:space="preserve"> Equipo Administrativo de la  Subdirección de Cultura Ciudadana y Gestión del Conocimiento. </t>
  </si>
  <si>
    <t>Durente el mes de Enero del 2021 , se realizaron los siguientes avances:
-Construcción preliminar del documento técnico soporte titulado"Inspeccion y vigilancia a prestadores de servicio para y con los animales"
-Se avanzo en la revision juridica del documento tecnico, incluyendo tematicas psicosociales y normativas, en compañia de la Oficina Asesora Juridica y Direccion General.</t>
  </si>
  <si>
    <t>Ninguno</t>
  </si>
  <si>
    <t>Elaboracion del documento preliminar técnico soporte sobre la implementación de las funciones de inspección y vigilancia para la regulación de prestaciones de servicios para y con los animales en el distrito capital, titulado "Inspeccion y vigilancia a prestadores de servicio para y con los animales" en compañia de la Oficina Asesora Juridica y el abogado de la Direccion General.</t>
  </si>
  <si>
    <t>Ninguno.</t>
  </si>
  <si>
    <t>Se realizaron mesas de trabajo, para articular los acuerdos de voluntades con las siguientes entidades: Ministerio de Ciencias - Minciencias, Universidad del Bosque, la Subsecretaría de bienestar animal de Medellín y Colegio Kennedy</t>
  </si>
  <si>
    <t>Se realizaron mesas de trabajo, para articular los acuerdos de voluntades con las siguientes entidades: Ministerio de Ciencias - Minciencias, Universidad del Bosque, la Subsecretaría de bienestar animal de Medellín y Colegio Kennedy. Las alianzas con Caja de Vivienda Popular y  Fundación Universitaria UNITEC se encuentran para revision y firma de las partes.</t>
  </si>
  <si>
    <t>Por motivos de Terminaciones de contratos del personal de Diseño e implementacion de campañas y por motivos de incapacidad y de vacaciones de los funcionarios a cargo, se tenia programada una reunion el viernes 29 de Enero del 2021, la cual quedo aplazada hasta el 24 de Febrero del 2021.</t>
  </si>
  <si>
    <t>Se reprogramo la reunion sobre la eleccion de tematicas para el 24 de Febrero del 2021, para cuando se retome el funcionario de vacaciones y se realicen las contrataciones de la subdireccion</t>
  </si>
  <si>
    <t xml:space="preserve">Se tienen como opciones iniciales de las campañas pedagógicas de la vigencia 2021, las campañas para los temas de "Animales no convencionales" y  "Violencia Simbolica" (titulos pendientes) </t>
  </si>
  <si>
    <t>Se han vinculado 91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*50 Ambito Institucional
*41 Ambito Comunitario</t>
  </si>
  <si>
    <t>Se han vinculado 91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Del ambito comunitario se vincularon  41 personas en la implementacion de la estrategia de sensibilizacion y educacion, incluido se realizo los siguientes acompañamientos:
-Se realizaron 7 Visitas del programa Huellitas de la calle.
-Se realizo una jornada del programa de Mirar y No tocar es Amar, la cual realizo una pajereada o avistamiento de avez en la Localidad de Martires
Del ambito institucional se vincularon  50 personas en la implementacion de la estrategia de sensibilizacion y educacion, en la Casa de la Participacion en la Localidad de Bosa.</t>
  </si>
  <si>
    <t>Para evitar los retrasos en el cumplimiento de la meta, se dara prioridad a la contratacion del personal misional para dar continuidad al servicio del area de educacion y cultura ciudadana.</t>
  </si>
  <si>
    <t>Se han realizado 20 compromisos de pactos a la comunidad, que se van a ejecutar en el mes de Febrero del 2021</t>
  </si>
  <si>
    <t>Se han realizado compromisos con las localidades de la Ciudad de Bogota, pero por motivos de terminacion de contratos del personal del equipo de Participacion Ciudadana se van a ejecutar en el mes de Febrero</t>
  </si>
  <si>
    <t>Se realizara el seguimiento y ejecucion de los pactos realizados en las localidades de Bogota a partir de la segunda semana de Febrero del 2021.</t>
  </si>
  <si>
    <t>Se han vinculado 14 ciudadanos y ciudadanas en talleres de formación que aborden la normatividad vigente y su aplicación en las instancias y los espacios de participación ciudadana
*14 en Voluntariado Social</t>
  </si>
  <si>
    <t xml:space="preserve">Se han vinculado 14 ciudadanos en el programa de Voluntariado Social PYBA, en la Actividad virtual de propuestas plan de trabajo en tiempos de confinamiento por COVID 19, el 23 y 28 de Enero del 2021. </t>
  </si>
  <si>
    <t>Para evitar los retrasos en el cumplimiento de la meta, se dara prioridad a la contratacion de los prestadores de servicios para dar continuidad al servicio del area de participacion ciudadana</t>
  </si>
  <si>
    <t xml:space="preserve">
Generar e impulsar procesos ciudadanos innovadores de transformación cultural, mediante la promoción prácticas de relacionamiento humano - animal.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</si>
</sst>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55">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center"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5" fillId="24" borderId="1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172" fontId="65" fillId="0" borderId="10" xfId="1250" applyNumberFormat="1"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hidden="1"/>
    </xf>
    <xf numFmtId="0" fontId="8" fillId="61" borderId="17" xfId="1371" applyFont="1" applyFill="1" applyBorder="1" applyAlignment="1" applyProtection="1">
      <alignment vertical="top" wrapText="1"/>
      <protection hidden="1"/>
    </xf>
    <xf numFmtId="167" fontId="9" fillId="0" borderId="20" xfId="1250" applyFont="1" applyFill="1" applyBorder="1" applyAlignment="1" applyProtection="1">
      <alignment horizontal="center" vertical="center"/>
      <protection hidden="1"/>
    </xf>
    <xf numFmtId="10" fontId="56" fillId="0" borderId="10" xfId="1495" applyNumberFormat="1" applyFont="1" applyBorder="1" applyProtection="1">
      <protection hidden="1"/>
    </xf>
    <xf numFmtId="172"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0" fontId="61" fillId="0" borderId="0" xfId="1495" applyNumberFormat="1" applyFont="1" applyFill="1" applyBorder="1" applyAlignment="1" applyProtection="1">
      <alignment horizontal="center" vertical="center" wrapText="1"/>
      <protection hidden="1"/>
    </xf>
    <xf numFmtId="167" fontId="65" fillId="24" borderId="10" xfId="1250" applyFont="1" applyFill="1" applyBorder="1" applyAlignment="1" applyProtection="1">
      <alignment horizontal="center"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1" fontId="9" fillId="24" borderId="20" xfId="1250" applyNumberFormat="1" applyFont="1" applyFill="1" applyBorder="1" applyAlignment="1" applyProtection="1">
      <alignment horizontal="center" vertical="center" wrapText="1"/>
      <protection hidden="1"/>
    </xf>
    <xf numFmtId="1" fontId="9" fillId="24" borderId="33" xfId="1250" applyNumberFormat="1" applyFont="1" applyFill="1" applyBorder="1" applyAlignment="1" applyProtection="1">
      <alignment horizontal="center" vertical="center" wrapText="1"/>
      <protection hidden="1"/>
    </xf>
    <xf numFmtId="1" fontId="9" fillId="24" borderId="47" xfId="1250"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57" borderId="10" xfId="1371" applyFont="1" applyFill="1" applyBorder="1" applyAlignment="1" applyProtection="1">
      <alignment horizontal="center" vertical="center" wrapText="1"/>
      <protection hidden="1"/>
    </xf>
    <xf numFmtId="172" fontId="9" fillId="24" borderId="20" xfId="1250" applyNumberFormat="1" applyFont="1" applyFill="1" applyBorder="1" applyAlignment="1" applyProtection="1">
      <alignment horizontal="center" vertical="center" wrapText="1"/>
      <protection hidden="1"/>
    </xf>
    <xf numFmtId="172" fontId="9" fillId="24" borderId="33" xfId="1250" applyNumberFormat="1" applyFont="1" applyFill="1" applyBorder="1" applyAlignment="1" applyProtection="1">
      <alignment horizontal="center" vertical="center" wrapText="1"/>
      <protection hidden="1"/>
    </xf>
    <xf numFmtId="172" fontId="9" fillId="24" borderId="47" xfId="1250" applyNumberFormat="1" applyFont="1" applyFill="1" applyBorder="1" applyAlignment="1" applyProtection="1">
      <alignment horizontal="center" vertical="center" wrapText="1"/>
      <protection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C445-4302-8CA8-47C058252CC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C445-4302-8CA8-47C058252CC9}"/>
            </c:ext>
          </c:extLst>
        </c:ser>
        <c:dLbls>
          <c:showLegendKey val="0"/>
          <c:showVal val="0"/>
          <c:showCatName val="0"/>
          <c:showSerName val="0"/>
          <c:showPercent val="0"/>
          <c:showBubbleSize val="0"/>
        </c:dLbls>
        <c:marker val="1"/>
        <c:smooth val="0"/>
        <c:axId val="229275296"/>
        <c:axId val="239995728"/>
      </c:lineChart>
      <c:catAx>
        <c:axId val="22927529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9995728"/>
        <c:crosses val="autoZero"/>
        <c:auto val="1"/>
        <c:lblAlgn val="ctr"/>
        <c:lblOffset val="100"/>
        <c:noMultiLvlLbl val="0"/>
      </c:catAx>
      <c:valAx>
        <c:axId val="23999572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927529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0</c:v>
                </c:pt>
                <c:pt idx="5" formatCode="_(* #,##0_);_(* \(#,##0\);_(* &quot;-&quot;??_);_(@_)">
                  <c:v>10</c:v>
                </c:pt>
                <c:pt idx="6" formatCode="_(* #,##0_);_(* \(#,##0\);_(* &quot;-&quot;??_);_(@_)">
                  <c:v>10</c:v>
                </c:pt>
                <c:pt idx="7" formatCode="_(* #,##0_);_(* \(#,##0\);_(* &quot;-&quot;??_);_(@_)">
                  <c:v>20</c:v>
                </c:pt>
                <c:pt idx="8" formatCode="_(* #,##0_);_(* \(#,##0\);_(* &quot;-&quot;??_);_(@_)">
                  <c:v>24</c:v>
                </c:pt>
                <c:pt idx="9" formatCode="_(* #,##0_);_(* \(#,##0\);_(* &quot;-&quot;??_);_(@_)">
                  <c:v>28</c:v>
                </c:pt>
                <c:pt idx="10" formatCode="_(* #,##0_);_(* \(#,##0\);_(* &quot;-&quot;??_);_(@_)">
                  <c:v>8</c:v>
                </c:pt>
                <c:pt idx="11" formatCode="_(* #,##0_);_(* \(#,##0\);_(* &quot;-&quot;??_);_(@_)">
                  <c:v>8</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#,##0.0_);_(* \(#,##0.0\);_(* "-"??_);_(@_)</c:formatCode>
                <c:ptCount val="12"/>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374-4E62-9838-C73018DD72F6}"/>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30"/>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2</c:v>
                </c:pt>
              </c:numCache>
            </c:numRef>
          </c:val>
          <c:extLst>
            <c:ext xmlns:c16="http://schemas.microsoft.com/office/drawing/2014/chart" uri="{C3380CC4-5D6E-409C-BE32-E72D297353CC}">
              <c16:uniqueId val="{00000000-F655-43A5-9D01-1F5E5BAF76F3}"/>
            </c:ext>
          </c:extLst>
        </c:ser>
        <c:ser>
          <c:idx val="1"/>
          <c:order val="1"/>
          <c:tx>
            <c:strRef>
              <c:f>'Meta No.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#,##0.0_);_(* \(#,##0.0\);_(* "-"??_);_(@_)</c:formatCode>
                <c:ptCount val="12"/>
                <c:pt idx="0" formatCode="_(* #,##0.00_);_(* \(#,##0.00\);_(* &quot;-&quot;??_);_(@_)">
                  <c:v>0</c:v>
                </c:pt>
              </c:numCache>
            </c:numRef>
          </c:val>
          <c:extLst>
            <c:ext xmlns:c16="http://schemas.microsoft.com/office/drawing/2014/chart" uri="{C3380CC4-5D6E-409C-BE32-E72D297353CC}">
              <c16:uniqueId val="{00000001-F655-43A5-9D01-1F5E5BAF76F3}"/>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655-43A5-9D01-1F5E5BAF76F3}"/>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330</c:v>
                </c:pt>
                <c:pt idx="1">
                  <c:v>430</c:v>
                </c:pt>
                <c:pt idx="2">
                  <c:v>550</c:v>
                </c:pt>
                <c:pt idx="3">
                  <c:v>571</c:v>
                </c:pt>
                <c:pt idx="4">
                  <c:v>560</c:v>
                </c:pt>
                <c:pt idx="5">
                  <c:v>580</c:v>
                </c:pt>
                <c:pt idx="6">
                  <c:v>516</c:v>
                </c:pt>
                <c:pt idx="7">
                  <c:v>616</c:v>
                </c:pt>
                <c:pt idx="8">
                  <c:v>616</c:v>
                </c:pt>
                <c:pt idx="9">
                  <c:v>816</c:v>
                </c:pt>
                <c:pt idx="10">
                  <c:v>616</c:v>
                </c:pt>
                <c:pt idx="11">
                  <c:v>550</c:v>
                </c:pt>
              </c:numCache>
            </c:numRef>
          </c:val>
          <c:extLst>
            <c:ext xmlns:c16="http://schemas.microsoft.com/office/drawing/2014/chart" uri="{C3380CC4-5D6E-409C-BE32-E72D297353CC}">
              <c16:uniqueId val="{00000000-DF4E-4BAE-A61C-621FB585DFD7}"/>
            </c:ext>
          </c:extLst>
        </c:ser>
        <c:ser>
          <c:idx val="1"/>
          <c:order val="1"/>
          <c:tx>
            <c:strRef>
              <c:f>'Meta No.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formatCode="_(* #,##0.00_);_(* \(#,##0.00\);_(* &quot;-&quot;??_);_(@_)">
                  <c:v>91</c:v>
                </c:pt>
              </c:numCache>
            </c:numRef>
          </c:val>
          <c:extLst>
            <c:ext xmlns:c16="http://schemas.microsoft.com/office/drawing/2014/chart" uri="{C3380CC4-5D6E-409C-BE32-E72D297353CC}">
              <c16:uniqueId val="{00000001-DF4E-4BAE-A61C-621FB585DFD7}"/>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1.3479484520811732E-2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F4E-4BAE-A61C-621FB585DFD7}"/>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8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majorUnit val="0.1"/>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49</c:v>
                </c:pt>
                <c:pt idx="1">
                  <c:v>87</c:v>
                </c:pt>
                <c:pt idx="2">
                  <c:v>154</c:v>
                </c:pt>
                <c:pt idx="3">
                  <c:v>174</c:v>
                </c:pt>
                <c:pt idx="4">
                  <c:v>150</c:v>
                </c:pt>
                <c:pt idx="5">
                  <c:v>179</c:v>
                </c:pt>
                <c:pt idx="6">
                  <c:v>179</c:v>
                </c:pt>
                <c:pt idx="7">
                  <c:v>222</c:v>
                </c:pt>
                <c:pt idx="8">
                  <c:v>181</c:v>
                </c:pt>
                <c:pt idx="9">
                  <c:v>223</c:v>
                </c:pt>
                <c:pt idx="10">
                  <c:v>67</c:v>
                </c:pt>
                <c:pt idx="11">
                  <c:v>41</c:v>
                </c:pt>
              </c:numCache>
            </c:numRef>
          </c:val>
          <c:extLst>
            <c:ext xmlns:c16="http://schemas.microsoft.com/office/drawing/2014/chart" uri="{C3380CC4-5D6E-409C-BE32-E72D297353CC}">
              <c16:uniqueId val="{00000000-1844-4C03-94FB-9F9AAC792311}"/>
            </c:ext>
          </c:extLst>
        </c:ser>
        <c:ser>
          <c:idx val="1"/>
          <c:order val="1"/>
          <c:tx>
            <c:strRef>
              <c:f>'Meta No.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#,##0_);_(* \(#,##0\);_(* "-"??_);_(@_)</c:formatCode>
                <c:ptCount val="12"/>
                <c:pt idx="0">
                  <c:v>14</c:v>
                </c:pt>
              </c:numCache>
            </c:numRef>
          </c:val>
          <c:extLst>
            <c:ext xmlns:c16="http://schemas.microsoft.com/office/drawing/2014/chart" uri="{C3380CC4-5D6E-409C-BE32-E72D297353CC}">
              <c16:uniqueId val="{00000001-1844-4C03-94FB-9F9AAC792311}"/>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8.2063305978898014E-3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844-4C03-94FB-9F9AAC792311}"/>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2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majorUnit val="0.1"/>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15</c:v>
                </c:pt>
                <c:pt idx="1">
                  <c:v>15</c:v>
                </c:pt>
                <c:pt idx="2">
                  <c:v>30</c:v>
                </c:pt>
                <c:pt idx="3">
                  <c:v>30</c:v>
                </c:pt>
                <c:pt idx="4">
                  <c:v>30</c:v>
                </c:pt>
                <c:pt idx="5">
                  <c:v>30</c:v>
                </c:pt>
                <c:pt idx="6">
                  <c:v>30</c:v>
                </c:pt>
                <c:pt idx="7">
                  <c:v>30</c:v>
                </c:pt>
                <c:pt idx="8">
                  <c:v>30</c:v>
                </c:pt>
                <c:pt idx="9">
                  <c:v>30</c:v>
                </c:pt>
                <c:pt idx="10">
                  <c:v>15</c:v>
                </c:pt>
                <c:pt idx="11">
                  <c:v>15</c:v>
                </c:pt>
              </c:numCache>
            </c:numRef>
          </c:val>
          <c:extLst>
            <c:ext xmlns:c16="http://schemas.microsoft.com/office/drawing/2014/chart" uri="{C3380CC4-5D6E-409C-BE32-E72D297353CC}">
              <c16:uniqueId val="{00000000-48F9-4ED0-9DCA-E20D46AD0452}"/>
            </c:ext>
          </c:extLst>
        </c:ser>
        <c:ser>
          <c:idx val="1"/>
          <c:order val="1"/>
          <c:tx>
            <c:strRef>
              <c:f>'Meta No. 5'!$D$26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formatCode="_(* #,##0.00_);_(* \(#,##0.00\);_(* &quot;-&quot;??_);_(@_)">
                  <c:v>0</c:v>
                </c:pt>
              </c:numCache>
            </c:numRef>
          </c:val>
          <c:extLst>
            <c:ext xmlns:c16="http://schemas.microsoft.com/office/drawing/2014/chart" uri="{C3380CC4-5D6E-409C-BE32-E72D297353CC}">
              <c16:uniqueId val="{00000001-48F9-4ED0-9DCA-E20D46AD0452}"/>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8F9-4ED0-9DCA-E20D46AD0452}"/>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3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majorUnit val="0.1"/>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0-4653-4B0B-937D-FD325FF693BE}"/>
            </c:ext>
          </c:extLst>
        </c:ser>
        <c:ser>
          <c:idx val="1"/>
          <c:order val="1"/>
          <c:tx>
            <c:strRef>
              <c:f>'Meta No. 6'!$D$26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#,##0_);_(* \(#,##0\);_(* "-"??_);_(@_)</c:formatCode>
                <c:ptCount val="12"/>
                <c:pt idx="0" formatCode="_(* #,##0.00_);_(* \(#,##0.00\);_(* &quot;-&quot;??_);_(@_)">
                  <c:v>0</c:v>
                </c:pt>
              </c:numCache>
            </c:numRef>
          </c:val>
          <c:extLst>
            <c:ext xmlns:c16="http://schemas.microsoft.com/office/drawing/2014/chart" uri="{C3380CC4-5D6E-409C-BE32-E72D297353CC}">
              <c16:uniqueId val="{00000001-4653-4B0B-937D-FD325FF693BE}"/>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653-4B0B-937D-FD325FF693BE}"/>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2"/>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majorUnit val="0.1"/>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7E-4106-A651-64A7A86D208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7E-4106-A651-64A7A86D208C}"/>
            </c:ext>
          </c:extLst>
        </c:ser>
        <c:dLbls>
          <c:showLegendKey val="0"/>
          <c:showVal val="0"/>
          <c:showCatName val="0"/>
          <c:showSerName val="0"/>
          <c:showPercent val="0"/>
          <c:showBubbleSize val="0"/>
        </c:dLbls>
        <c:marker val="1"/>
        <c:smooth val="0"/>
        <c:axId val="237599680"/>
        <c:axId val="237600240"/>
      </c:lineChart>
      <c:catAx>
        <c:axId val="237599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7600240"/>
        <c:crosses val="autoZero"/>
        <c:auto val="1"/>
        <c:lblAlgn val="ctr"/>
        <c:lblOffset val="100"/>
        <c:noMultiLvlLbl val="0"/>
      </c:catAx>
      <c:valAx>
        <c:axId val="237600240"/>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59968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685800</xdr:colOff>
      <xdr:row>39</xdr:row>
      <xdr:rowOff>57150</xdr:rowOff>
    </xdr:from>
    <xdr:to>
      <xdr:col>7</xdr:col>
      <xdr:colOff>369094</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314325</xdr:colOff>
      <xdr:row>39</xdr:row>
      <xdr:rowOff>114300</xdr:rowOff>
    </xdr:from>
    <xdr:to>
      <xdr:col>6</xdr:col>
      <xdr:colOff>1464469</xdr:colOff>
      <xdr:row>43</xdr:row>
      <xdr:rowOff>394606</xdr:rowOff>
    </xdr:to>
    <xdr:graphicFrame macro="">
      <xdr:nvGraphicFramePr>
        <xdr:cNvPr id="6" name="3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666750</xdr:colOff>
      <xdr:row>39</xdr:row>
      <xdr:rowOff>47625</xdr:rowOff>
    </xdr:from>
    <xdr:to>
      <xdr:col>7</xdr:col>
      <xdr:colOff>350044</xdr:colOff>
      <xdr:row>43</xdr:row>
      <xdr:rowOff>327931</xdr:rowOff>
    </xdr:to>
    <xdr:graphicFrame macro="">
      <xdr:nvGraphicFramePr>
        <xdr:cNvPr id="6" name="3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561975</xdr:colOff>
      <xdr:row>39</xdr:row>
      <xdr:rowOff>104775</xdr:rowOff>
    </xdr:from>
    <xdr:to>
      <xdr:col>7</xdr:col>
      <xdr:colOff>245269</xdr:colOff>
      <xdr:row>43</xdr:row>
      <xdr:rowOff>385081</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1600200</xdr:colOff>
      <xdr:row>39</xdr:row>
      <xdr:rowOff>95250</xdr:rowOff>
    </xdr:from>
    <xdr:to>
      <xdr:col>6</xdr:col>
      <xdr:colOff>1054894</xdr:colOff>
      <xdr:row>43</xdr:row>
      <xdr:rowOff>375556</xdr:rowOff>
    </xdr:to>
    <xdr:graphicFrame macro="">
      <xdr:nvGraphicFramePr>
        <xdr:cNvPr id="6" name="3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1343025</xdr:colOff>
      <xdr:row>39</xdr:row>
      <xdr:rowOff>57150</xdr:rowOff>
    </xdr:from>
    <xdr:to>
      <xdr:col>6</xdr:col>
      <xdr:colOff>797719</xdr:colOff>
      <xdr:row>43</xdr:row>
      <xdr:rowOff>337456</xdr:rowOff>
    </xdr:to>
    <xdr:graphicFrame macro="">
      <xdr:nvGraphicFramePr>
        <xdr:cNvPr id="7" name="3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44"/>
      <c r="B2" s="244"/>
      <c r="C2" s="241" t="s">
        <v>24</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71"/>
    </row>
    <row r="3" spans="1:67" s="118" customFormat="1" ht="45.75" customHeight="1" x14ac:dyDescent="0.25">
      <c r="A3" s="244"/>
      <c r="B3" s="244"/>
      <c r="C3" s="241" t="s">
        <v>25</v>
      </c>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72"/>
    </row>
    <row r="4" spans="1:67" s="118" customFormat="1" ht="45.75" customHeight="1" x14ac:dyDescent="0.25">
      <c r="A4" s="244"/>
      <c r="B4" s="244"/>
      <c r="C4" s="241" t="s">
        <v>198</v>
      </c>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72"/>
    </row>
    <row r="5" spans="1:67" s="118" customFormat="1" ht="45.75" customHeight="1" x14ac:dyDescent="0.25">
      <c r="A5" s="244"/>
      <c r="B5" s="244"/>
      <c r="C5" s="251" t="s">
        <v>29</v>
      </c>
      <c r="D5" s="251"/>
      <c r="E5" s="251"/>
      <c r="F5" s="251"/>
      <c r="G5" s="251"/>
      <c r="H5" s="251"/>
      <c r="I5" s="251"/>
      <c r="J5" s="251"/>
      <c r="K5" s="251"/>
      <c r="L5" s="251"/>
      <c r="M5" s="251"/>
      <c r="N5" s="251"/>
      <c r="O5" s="251"/>
      <c r="P5" s="251"/>
      <c r="Q5" s="251"/>
      <c r="R5" s="269" t="s">
        <v>189</v>
      </c>
      <c r="S5" s="269"/>
      <c r="T5" s="269"/>
      <c r="U5" s="269"/>
      <c r="V5" s="269"/>
      <c r="W5" s="269"/>
      <c r="X5" s="269"/>
      <c r="Y5" s="269"/>
      <c r="Z5" s="269"/>
      <c r="AA5" s="269"/>
      <c r="AB5" s="269"/>
      <c r="AC5" s="269"/>
      <c r="AD5" s="269"/>
      <c r="AE5" s="269"/>
      <c r="AF5" s="273"/>
    </row>
    <row r="6" spans="1:67" s="119" customFormat="1" ht="30.75" customHeight="1" x14ac:dyDescent="0.25">
      <c r="D6" s="120"/>
      <c r="K6" s="121"/>
      <c r="AA6" s="122"/>
    </row>
    <row r="7" spans="1:67" s="119" customFormat="1" ht="42" customHeight="1" x14ac:dyDescent="0.25">
      <c r="B7" s="123" t="s">
        <v>32</v>
      </c>
      <c r="C7" s="243" t="e">
        <f>+#REF!</f>
        <v>#REF!</v>
      </c>
      <c r="D7" s="243"/>
      <c r="E7" s="243"/>
      <c r="F7" s="243"/>
      <c r="G7" s="243"/>
      <c r="K7" s="121"/>
      <c r="AA7" s="122"/>
    </row>
    <row r="8" spans="1:67" s="119" customFormat="1" ht="42" customHeight="1" x14ac:dyDescent="0.25">
      <c r="B8" s="123" t="s">
        <v>1</v>
      </c>
      <c r="C8" s="243" t="e">
        <f>+#REF!</f>
        <v>#REF!</v>
      </c>
      <c r="D8" s="243"/>
      <c r="E8" s="243"/>
      <c r="F8" s="243"/>
      <c r="G8" s="243"/>
      <c r="K8" s="121"/>
      <c r="AA8" s="122"/>
    </row>
    <row r="9" spans="1:67" s="119" customFormat="1" ht="42" customHeight="1" x14ac:dyDescent="0.25">
      <c r="B9" s="124" t="s">
        <v>30</v>
      </c>
      <c r="C9" s="243" t="e">
        <f>+#REF!</f>
        <v>#REF!</v>
      </c>
      <c r="D9" s="243"/>
      <c r="E9" s="243"/>
      <c r="F9" s="243"/>
      <c r="G9" s="243"/>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60" t="str">
        <f>+'[1]Sección 1. Metas - Magnitud'!B13</f>
        <v>PLAN DE DESARROLLO - BOGOTÁ MEJOR PARA TODOS 2016-2020</v>
      </c>
      <c r="B11" s="261"/>
      <c r="C11" s="261"/>
      <c r="D11" s="261"/>
      <c r="E11" s="261"/>
      <c r="F11" s="261"/>
      <c r="G11" s="261"/>
      <c r="H11" s="262"/>
      <c r="I11" s="275" t="s">
        <v>36</v>
      </c>
      <c r="J11" s="276"/>
      <c r="K11" s="276"/>
      <c r="L11" s="276"/>
      <c r="M11" s="276"/>
      <c r="N11" s="277"/>
      <c r="O11" s="270" t="s">
        <v>38</v>
      </c>
      <c r="P11" s="270"/>
      <c r="Q11" s="270"/>
      <c r="R11" s="270"/>
      <c r="S11" s="270"/>
      <c r="T11" s="270"/>
      <c r="U11" s="270"/>
      <c r="V11" s="270"/>
      <c r="W11" s="270"/>
      <c r="X11" s="270"/>
      <c r="Y11" s="270"/>
      <c r="Z11" s="270"/>
      <c r="AA11" s="270"/>
      <c r="AB11" s="270"/>
      <c r="AC11" s="270"/>
      <c r="AD11" s="260" t="s">
        <v>18</v>
      </c>
      <c r="AE11" s="261"/>
      <c r="AF11" s="262"/>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42" t="s">
        <v>154</v>
      </c>
      <c r="B13" s="242" t="str">
        <f>+'[2]Sección 1. Metas - Magnitud'!I15</f>
        <v>Demarcar 2.600 kilómetro carril de vías</v>
      </c>
      <c r="C13" s="242">
        <v>224</v>
      </c>
      <c r="D13" s="242" t="s">
        <v>187</v>
      </c>
      <c r="E13" s="242">
        <v>171</v>
      </c>
      <c r="F13" s="274" t="s">
        <v>175</v>
      </c>
      <c r="G13" s="242" t="s">
        <v>152</v>
      </c>
      <c r="H13" s="242" t="s">
        <v>70</v>
      </c>
      <c r="I13" s="252" t="e">
        <f>SUM(J13:N14)</f>
        <v>#REF!</v>
      </c>
      <c r="J13" s="249" t="e">
        <f>+#REF!</f>
        <v>#REF!</v>
      </c>
      <c r="K13" s="278" t="e">
        <f>+#REF!</f>
        <v>#REF!</v>
      </c>
      <c r="L13" s="247" t="e">
        <f>+#REF!</f>
        <v>#REF!</v>
      </c>
      <c r="M13" s="249" t="e">
        <f>+#REF!</f>
        <v>#REF!</v>
      </c>
      <c r="N13" s="249" t="e">
        <f>+#REF!</f>
        <v>#REF!</v>
      </c>
      <c r="O13" s="253" t="e">
        <f>+#REF!</f>
        <v>#REF!</v>
      </c>
      <c r="P13" s="253">
        <v>6.45</v>
      </c>
      <c r="Q13" s="253">
        <v>31.03</v>
      </c>
      <c r="R13" s="253"/>
      <c r="S13" s="253" t="e">
        <f>+#REF!</f>
        <v>#REF!</v>
      </c>
      <c r="T13" s="253" t="e">
        <f>+#REF!</f>
        <v>#REF!</v>
      </c>
      <c r="U13" s="253" t="e">
        <f>+#REF!</f>
        <v>#REF!</v>
      </c>
      <c r="V13" s="253" t="e">
        <f>+#REF!</f>
        <v>#REF!</v>
      </c>
      <c r="W13" s="253" t="e">
        <f>+#REF!</f>
        <v>#REF!</v>
      </c>
      <c r="X13" s="253" t="e">
        <f>+#REF!</f>
        <v>#REF!</v>
      </c>
      <c r="Y13" s="253" t="e">
        <f>+#REF!</f>
        <v>#REF!</v>
      </c>
      <c r="Z13" s="253" t="e">
        <f>+#REF!</f>
        <v>#REF!</v>
      </c>
      <c r="AA13" s="258" t="e">
        <f>SUM(O13:Z14)</f>
        <v>#REF!</v>
      </c>
      <c r="AB13" s="255" t="e">
        <f>+AA13/K13</f>
        <v>#REF!</v>
      </c>
      <c r="AC13" s="255" t="e">
        <f>+(J13+AA13)/I13</f>
        <v>#REF!</v>
      </c>
      <c r="AD13" s="256" t="s">
        <v>219</v>
      </c>
      <c r="AE13" s="245" t="s">
        <v>223</v>
      </c>
      <c r="AF13" s="256"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2"/>
      <c r="B14" s="242"/>
      <c r="C14" s="242"/>
      <c r="D14" s="242"/>
      <c r="E14" s="242"/>
      <c r="F14" s="274"/>
      <c r="G14" s="242"/>
      <c r="H14" s="242"/>
      <c r="I14" s="252"/>
      <c r="J14" s="250"/>
      <c r="K14" s="279"/>
      <c r="L14" s="248"/>
      <c r="M14" s="250"/>
      <c r="N14" s="250"/>
      <c r="O14" s="254"/>
      <c r="P14" s="254"/>
      <c r="Q14" s="254"/>
      <c r="R14" s="254"/>
      <c r="S14" s="254"/>
      <c r="T14" s="254"/>
      <c r="U14" s="254"/>
      <c r="V14" s="254"/>
      <c r="W14" s="254"/>
      <c r="X14" s="254"/>
      <c r="Y14" s="254"/>
      <c r="Z14" s="254"/>
      <c r="AA14" s="259"/>
      <c r="AB14" s="255"/>
      <c r="AC14" s="255"/>
      <c r="AD14" s="257"/>
      <c r="AE14" s="246"/>
      <c r="AF14" s="257"/>
    </row>
    <row r="15" spans="1:67" ht="89.25" customHeight="1" x14ac:dyDescent="0.25">
      <c r="A15" s="242" t="s">
        <v>154</v>
      </c>
      <c r="B15" s="242" t="str">
        <f>+'[2]Sección 1. Metas - Magnitud'!I18</f>
        <v>Instalar 35.000 señales verticales de pedestal</v>
      </c>
      <c r="C15" s="242">
        <v>223</v>
      </c>
      <c r="D15" s="242" t="s">
        <v>188</v>
      </c>
      <c r="E15" s="242">
        <v>170</v>
      </c>
      <c r="F15" s="274" t="s">
        <v>174</v>
      </c>
      <c r="G15" s="242" t="s">
        <v>152</v>
      </c>
      <c r="H15" s="242" t="s">
        <v>70</v>
      </c>
      <c r="I15" s="252" t="e">
        <f>SUM(J15:N16)</f>
        <v>#REF!</v>
      </c>
      <c r="J15" s="267" t="e">
        <f>+#REF!</f>
        <v>#REF!</v>
      </c>
      <c r="K15" s="263" t="e">
        <f>+#REF!</f>
        <v>#REF!</v>
      </c>
      <c r="L15" s="265" t="e">
        <f>+#REF!</f>
        <v>#REF!</v>
      </c>
      <c r="M15" s="267" t="e">
        <f>+#REF!</f>
        <v>#REF!</v>
      </c>
      <c r="N15" s="267" t="e">
        <f>+#REF!</f>
        <v>#REF!</v>
      </c>
      <c r="O15" s="253">
        <v>53</v>
      </c>
      <c r="P15" s="253">
        <v>712</v>
      </c>
      <c r="Q15" s="253">
        <v>881</v>
      </c>
      <c r="R15" s="253"/>
      <c r="S15" s="253" t="e">
        <f>+#REF!</f>
        <v>#REF!</v>
      </c>
      <c r="T15" s="253" t="e">
        <f>+#REF!</f>
        <v>#REF!</v>
      </c>
      <c r="U15" s="253" t="e">
        <f>+#REF!</f>
        <v>#REF!</v>
      </c>
      <c r="V15" s="253" t="e">
        <f>+#REF!</f>
        <v>#REF!</v>
      </c>
      <c r="W15" s="253" t="e">
        <f>+#REF!</f>
        <v>#REF!</v>
      </c>
      <c r="X15" s="253" t="e">
        <f>+#REF!</f>
        <v>#REF!</v>
      </c>
      <c r="Y15" s="253" t="e">
        <f>+#REF!</f>
        <v>#REF!</v>
      </c>
      <c r="Z15" s="253" t="e">
        <f>+#REF!</f>
        <v>#REF!</v>
      </c>
      <c r="AA15" s="258" t="e">
        <f>SUM(O15:Z16)</f>
        <v>#REF!</v>
      </c>
      <c r="AB15" s="255" t="e">
        <f>+AA15/K15</f>
        <v>#REF!</v>
      </c>
      <c r="AC15" s="255" t="e">
        <f>+(J15+AA15)/I15</f>
        <v>#REF!</v>
      </c>
      <c r="AD15" s="256" t="s">
        <v>221</v>
      </c>
      <c r="AE15" s="245" t="s">
        <v>223</v>
      </c>
      <c r="AF15" s="256" t="s">
        <v>222</v>
      </c>
    </row>
    <row r="16" spans="1:67" ht="140.25" customHeight="1" x14ac:dyDescent="0.25">
      <c r="A16" s="242"/>
      <c r="B16" s="242"/>
      <c r="C16" s="242"/>
      <c r="D16" s="242"/>
      <c r="E16" s="242"/>
      <c r="F16" s="274"/>
      <c r="G16" s="242"/>
      <c r="H16" s="242"/>
      <c r="I16" s="252"/>
      <c r="J16" s="268"/>
      <c r="K16" s="264"/>
      <c r="L16" s="266"/>
      <c r="M16" s="268"/>
      <c r="N16" s="268"/>
      <c r="O16" s="254"/>
      <c r="P16" s="254"/>
      <c r="Q16" s="254"/>
      <c r="R16" s="254"/>
      <c r="S16" s="254"/>
      <c r="T16" s="254"/>
      <c r="U16" s="254"/>
      <c r="V16" s="254"/>
      <c r="W16" s="254"/>
      <c r="X16" s="254"/>
      <c r="Y16" s="254"/>
      <c r="Z16" s="254"/>
      <c r="AA16" s="259"/>
      <c r="AB16" s="255"/>
      <c r="AC16" s="255"/>
      <c r="AD16" s="257"/>
      <c r="AE16" s="246"/>
      <c r="AF16" s="257"/>
    </row>
    <row r="17" spans="1:32" ht="62.25" customHeight="1" x14ac:dyDescent="0.25">
      <c r="A17" s="242" t="s">
        <v>154</v>
      </c>
      <c r="B17" s="298" t="str">
        <f>+'[2]Sección 1. Metas - Magnitud'!I45</f>
        <v>Realizar el 100% de las actividades para la segunda fase del Sistema Inteligente de Tranporte - SIT</v>
      </c>
      <c r="C17" s="242">
        <v>231</v>
      </c>
      <c r="D17" s="242" t="s">
        <v>176</v>
      </c>
      <c r="E17" s="242">
        <v>178</v>
      </c>
      <c r="F17" s="274" t="s">
        <v>177</v>
      </c>
      <c r="G17" s="242" t="s">
        <v>151</v>
      </c>
      <c r="H17" s="242" t="s">
        <v>70</v>
      </c>
      <c r="I17" s="280">
        <f>SUM(J17:N18)</f>
        <v>1</v>
      </c>
      <c r="J17" s="309">
        <v>0.05</v>
      </c>
      <c r="K17" s="296">
        <v>0.28999999999999998</v>
      </c>
      <c r="L17" s="299">
        <v>0.25</v>
      </c>
      <c r="M17" s="296">
        <v>0.4</v>
      </c>
      <c r="N17" s="296">
        <v>0.01</v>
      </c>
      <c r="O17" s="301">
        <v>0.19</v>
      </c>
      <c r="P17" s="302"/>
      <c r="Q17" s="302"/>
      <c r="R17" s="305">
        <v>0</v>
      </c>
      <c r="S17" s="306"/>
      <c r="T17" s="306"/>
      <c r="U17" s="284">
        <v>0</v>
      </c>
      <c r="V17" s="285"/>
      <c r="W17" s="285"/>
      <c r="X17" s="284">
        <v>0</v>
      </c>
      <c r="Y17" s="285"/>
      <c r="Z17" s="285"/>
      <c r="AA17" s="288">
        <f>+R17+O17+U17+X17</f>
        <v>0.19</v>
      </c>
      <c r="AB17" s="255">
        <f>+AA17/K17</f>
        <v>0.65517241379310354</v>
      </c>
      <c r="AC17" s="255">
        <f>+(J17+AA17)/I17</f>
        <v>0.24</v>
      </c>
      <c r="AD17" s="282" t="s">
        <v>224</v>
      </c>
      <c r="AE17" s="245" t="s">
        <v>223</v>
      </c>
      <c r="AF17" s="282" t="s">
        <v>225</v>
      </c>
    </row>
    <row r="18" spans="1:32" ht="200.25" customHeight="1" x14ac:dyDescent="0.25">
      <c r="A18" s="242"/>
      <c r="B18" s="298"/>
      <c r="C18" s="242"/>
      <c r="D18" s="242"/>
      <c r="E18" s="242"/>
      <c r="F18" s="274"/>
      <c r="G18" s="242"/>
      <c r="H18" s="242"/>
      <c r="I18" s="281"/>
      <c r="J18" s="310"/>
      <c r="K18" s="297"/>
      <c r="L18" s="300"/>
      <c r="M18" s="297"/>
      <c r="N18" s="297"/>
      <c r="O18" s="303"/>
      <c r="P18" s="304"/>
      <c r="Q18" s="304"/>
      <c r="R18" s="307"/>
      <c r="S18" s="308"/>
      <c r="T18" s="308"/>
      <c r="U18" s="286"/>
      <c r="V18" s="287"/>
      <c r="W18" s="287"/>
      <c r="X18" s="286"/>
      <c r="Y18" s="287"/>
      <c r="Z18" s="287"/>
      <c r="AA18" s="289"/>
      <c r="AB18" s="255"/>
      <c r="AC18" s="255"/>
      <c r="AD18" s="283"/>
      <c r="AE18" s="246"/>
      <c r="AF18" s="283"/>
    </row>
    <row r="19" spans="1:32" ht="62.25" customHeight="1" x14ac:dyDescent="0.25">
      <c r="A19" s="242" t="s">
        <v>154</v>
      </c>
      <c r="B19" s="298" t="str">
        <f>+'[2]Sección 1. Metas - Magnitud'!I48</f>
        <v>Realizar el 100% de las actividades para la segunda fase de Semáforos Inteligentes.</v>
      </c>
      <c r="C19" s="242">
        <v>232</v>
      </c>
      <c r="D19" s="242" t="s">
        <v>178</v>
      </c>
      <c r="E19" s="242">
        <v>179</v>
      </c>
      <c r="F19" s="274" t="s">
        <v>179</v>
      </c>
      <c r="G19" s="242" t="s">
        <v>151</v>
      </c>
      <c r="H19" s="242" t="s">
        <v>70</v>
      </c>
      <c r="I19" s="280">
        <f>SUM(J19:N20)</f>
        <v>1</v>
      </c>
      <c r="J19" s="309">
        <v>0.01</v>
      </c>
      <c r="K19" s="296">
        <v>0.15</v>
      </c>
      <c r="L19" s="299">
        <v>0.42</v>
      </c>
      <c r="M19" s="296">
        <v>0.42</v>
      </c>
      <c r="N19" s="296">
        <v>0</v>
      </c>
      <c r="O19" s="292">
        <v>0.35</v>
      </c>
      <c r="P19" s="293"/>
      <c r="Q19" s="293"/>
      <c r="R19" s="301">
        <v>0</v>
      </c>
      <c r="S19" s="302"/>
      <c r="T19" s="302"/>
      <c r="U19" s="292">
        <v>0</v>
      </c>
      <c r="V19" s="293"/>
      <c r="W19" s="293"/>
      <c r="X19" s="292">
        <v>0</v>
      </c>
      <c r="Y19" s="293"/>
      <c r="Z19" s="293"/>
      <c r="AA19" s="290">
        <f>+R19+O19+U19+X19</f>
        <v>0.35</v>
      </c>
      <c r="AB19" s="255">
        <f>+AA19/K19</f>
        <v>2.3333333333333335</v>
      </c>
      <c r="AC19" s="255">
        <f>+(J19+AA19)/I19</f>
        <v>0.36</v>
      </c>
      <c r="AD19" s="282" t="s">
        <v>227</v>
      </c>
      <c r="AE19" s="245" t="s">
        <v>223</v>
      </c>
      <c r="AF19" s="282" t="s">
        <v>225</v>
      </c>
    </row>
    <row r="20" spans="1:32" ht="298.5" customHeight="1" x14ac:dyDescent="0.25">
      <c r="A20" s="242"/>
      <c r="B20" s="298"/>
      <c r="C20" s="242"/>
      <c r="D20" s="242"/>
      <c r="E20" s="242"/>
      <c r="F20" s="274"/>
      <c r="G20" s="242"/>
      <c r="H20" s="242"/>
      <c r="I20" s="281"/>
      <c r="J20" s="310"/>
      <c r="K20" s="297"/>
      <c r="L20" s="300"/>
      <c r="M20" s="297"/>
      <c r="N20" s="297"/>
      <c r="O20" s="294"/>
      <c r="P20" s="295"/>
      <c r="Q20" s="295"/>
      <c r="R20" s="303"/>
      <c r="S20" s="304"/>
      <c r="T20" s="304"/>
      <c r="U20" s="294"/>
      <c r="V20" s="295"/>
      <c r="W20" s="295"/>
      <c r="X20" s="294"/>
      <c r="Y20" s="295"/>
      <c r="Z20" s="295"/>
      <c r="AA20" s="291"/>
      <c r="AB20" s="255"/>
      <c r="AC20" s="255"/>
      <c r="AD20" s="283"/>
      <c r="AE20" s="246"/>
      <c r="AF20" s="283"/>
    </row>
    <row r="21" spans="1:32" ht="62.25" customHeight="1" x14ac:dyDescent="0.25">
      <c r="A21" s="242" t="s">
        <v>154</v>
      </c>
      <c r="B21" s="298" t="str">
        <f>+'[2]Sección 1. Metas - Magnitud'!I51</f>
        <v>Realizar el 100% de las actividades para la primera fase de Detección Electrónica DEI</v>
      </c>
      <c r="C21" s="242">
        <v>233</v>
      </c>
      <c r="D21" s="242" t="s">
        <v>180</v>
      </c>
      <c r="E21" s="242">
        <v>180</v>
      </c>
      <c r="F21" s="274" t="s">
        <v>181</v>
      </c>
      <c r="G21" s="242" t="s">
        <v>151</v>
      </c>
      <c r="H21" s="242" t="s">
        <v>70</v>
      </c>
      <c r="I21" s="280">
        <f>SUM(J21:N22)</f>
        <v>1</v>
      </c>
      <c r="J21" s="309">
        <v>0.01</v>
      </c>
      <c r="K21" s="296">
        <v>0.1</v>
      </c>
      <c r="L21" s="299">
        <v>0.3</v>
      </c>
      <c r="M21" s="296">
        <v>0.55000000000000004</v>
      </c>
      <c r="N21" s="296">
        <v>0.04</v>
      </c>
      <c r="O21" s="292">
        <v>4.4999999999999998E-2</v>
      </c>
      <c r="P21" s="293"/>
      <c r="Q21" s="293"/>
      <c r="R21" s="292">
        <v>0</v>
      </c>
      <c r="S21" s="293"/>
      <c r="T21" s="293"/>
      <c r="U21" s="292">
        <v>0</v>
      </c>
      <c r="V21" s="293"/>
      <c r="W21" s="293"/>
      <c r="X21" s="292">
        <v>0</v>
      </c>
      <c r="Y21" s="293"/>
      <c r="Z21" s="293"/>
      <c r="AA21" s="290">
        <f>+R21+O21+U21+X21</f>
        <v>4.4999999999999998E-2</v>
      </c>
      <c r="AB21" s="255">
        <f>+AA21/K21</f>
        <v>0.44999999999999996</v>
      </c>
      <c r="AC21" s="255">
        <f>+(J21+AA21)/I21</f>
        <v>5.5E-2</v>
      </c>
      <c r="AD21" s="282" t="s">
        <v>228</v>
      </c>
      <c r="AE21" s="245" t="s">
        <v>223</v>
      </c>
      <c r="AF21" s="282" t="s">
        <v>225</v>
      </c>
    </row>
    <row r="22" spans="1:32" ht="124.5" customHeight="1" x14ac:dyDescent="0.25">
      <c r="A22" s="242"/>
      <c r="B22" s="298"/>
      <c r="C22" s="242"/>
      <c r="D22" s="242"/>
      <c r="E22" s="242"/>
      <c r="F22" s="274"/>
      <c r="G22" s="242"/>
      <c r="H22" s="242"/>
      <c r="I22" s="281"/>
      <c r="J22" s="310"/>
      <c r="K22" s="297"/>
      <c r="L22" s="300"/>
      <c r="M22" s="297"/>
      <c r="N22" s="297"/>
      <c r="O22" s="294"/>
      <c r="P22" s="295"/>
      <c r="Q22" s="295"/>
      <c r="R22" s="294"/>
      <c r="S22" s="295"/>
      <c r="T22" s="295"/>
      <c r="U22" s="294"/>
      <c r="V22" s="295"/>
      <c r="W22" s="295"/>
      <c r="X22" s="294"/>
      <c r="Y22" s="295"/>
      <c r="Z22" s="295"/>
      <c r="AA22" s="291"/>
      <c r="AB22" s="255"/>
      <c r="AC22" s="255"/>
      <c r="AD22" s="283"/>
      <c r="AE22" s="246"/>
      <c r="AF22" s="283"/>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3"/>
      <c r="C2" s="311" t="s">
        <v>24</v>
      </c>
      <c r="D2" s="311"/>
      <c r="E2" s="311"/>
      <c r="F2" s="311"/>
      <c r="G2" s="311"/>
      <c r="H2" s="311"/>
      <c r="I2" s="315"/>
      <c r="J2" s="13"/>
      <c r="K2" s="13"/>
      <c r="M2" s="14" t="s">
        <v>47</v>
      </c>
    </row>
    <row r="3" spans="2:14" ht="25.5" customHeight="1" x14ac:dyDescent="0.2">
      <c r="B3" s="314"/>
      <c r="C3" s="312" t="s">
        <v>25</v>
      </c>
      <c r="D3" s="312"/>
      <c r="E3" s="312"/>
      <c r="F3" s="312"/>
      <c r="G3" s="312"/>
      <c r="H3" s="312"/>
      <c r="I3" s="316"/>
      <c r="J3" s="13"/>
      <c r="K3" s="13"/>
      <c r="M3" s="14" t="s">
        <v>48</v>
      </c>
    </row>
    <row r="4" spans="2:14" ht="25.5" customHeight="1" x14ac:dyDescent="0.2">
      <c r="B4" s="314"/>
      <c r="C4" s="312" t="s">
        <v>49</v>
      </c>
      <c r="D4" s="312"/>
      <c r="E4" s="312"/>
      <c r="F4" s="312"/>
      <c r="G4" s="312"/>
      <c r="H4" s="312"/>
      <c r="I4" s="316"/>
      <c r="J4" s="13"/>
      <c r="K4" s="13"/>
      <c r="M4" s="14" t="s">
        <v>50</v>
      </c>
    </row>
    <row r="5" spans="2:14" ht="25.5" customHeight="1" x14ac:dyDescent="0.2">
      <c r="B5" s="314"/>
      <c r="C5" s="312" t="s">
        <v>51</v>
      </c>
      <c r="D5" s="312"/>
      <c r="E5" s="312"/>
      <c r="F5" s="312"/>
      <c r="G5" s="317" t="s">
        <v>52</v>
      </c>
      <c r="H5" s="317"/>
      <c r="I5" s="316"/>
      <c r="J5" s="13"/>
      <c r="K5" s="13"/>
      <c r="M5" s="14" t="s">
        <v>53</v>
      </c>
    </row>
    <row r="6" spans="2:14" ht="23.25" customHeight="1" x14ac:dyDescent="0.2">
      <c r="B6" s="318" t="s">
        <v>54</v>
      </c>
      <c r="C6" s="319"/>
      <c r="D6" s="319"/>
      <c r="E6" s="319"/>
      <c r="F6" s="319"/>
      <c r="G6" s="319"/>
      <c r="H6" s="319"/>
      <c r="I6" s="320"/>
      <c r="J6" s="15"/>
      <c r="K6" s="15"/>
    </row>
    <row r="7" spans="2:14" ht="24" customHeight="1" x14ac:dyDescent="0.2">
      <c r="B7" s="321" t="s">
        <v>55</v>
      </c>
      <c r="C7" s="322"/>
      <c r="D7" s="322"/>
      <c r="E7" s="322"/>
      <c r="F7" s="322"/>
      <c r="G7" s="322"/>
      <c r="H7" s="322"/>
      <c r="I7" s="323"/>
      <c r="J7" s="16"/>
      <c r="K7" s="16"/>
    </row>
    <row r="8" spans="2:14" ht="24" customHeight="1" x14ac:dyDescent="0.2">
      <c r="B8" s="324" t="s">
        <v>56</v>
      </c>
      <c r="C8" s="325"/>
      <c r="D8" s="325"/>
      <c r="E8" s="325"/>
      <c r="F8" s="325"/>
      <c r="G8" s="325"/>
      <c r="H8" s="325"/>
      <c r="I8" s="326"/>
      <c r="J8" s="58"/>
      <c r="K8" s="58"/>
      <c r="N8" s="6" t="s">
        <v>57</v>
      </c>
    </row>
    <row r="9" spans="2:14" ht="30.75" customHeight="1" x14ac:dyDescent="0.2">
      <c r="B9" s="113" t="s">
        <v>58</v>
      </c>
      <c r="C9" s="59">
        <v>231</v>
      </c>
      <c r="D9" s="332" t="s">
        <v>59</v>
      </c>
      <c r="E9" s="332"/>
      <c r="F9" s="333" t="s">
        <v>201</v>
      </c>
      <c r="G9" s="334"/>
      <c r="H9" s="334"/>
      <c r="I9" s="335"/>
      <c r="J9" s="17"/>
      <c r="K9" s="17"/>
      <c r="M9" s="14" t="s">
        <v>60</v>
      </c>
      <c r="N9" s="6" t="s">
        <v>61</v>
      </c>
    </row>
    <row r="10" spans="2:14" ht="30.75" customHeight="1" x14ac:dyDescent="0.2">
      <c r="B10" s="20" t="s">
        <v>62</v>
      </c>
      <c r="C10" s="60" t="s">
        <v>81</v>
      </c>
      <c r="D10" s="336" t="s">
        <v>63</v>
      </c>
      <c r="E10" s="337"/>
      <c r="F10" s="327" t="s">
        <v>155</v>
      </c>
      <c r="G10" s="328"/>
      <c r="H10" s="18" t="s">
        <v>64</v>
      </c>
      <c r="I10" s="115" t="s">
        <v>81</v>
      </c>
      <c r="J10" s="19"/>
      <c r="K10" s="19"/>
      <c r="M10" s="14" t="s">
        <v>65</v>
      </c>
      <c r="N10" s="6" t="s">
        <v>66</v>
      </c>
    </row>
    <row r="11" spans="2:14" ht="30.75" customHeight="1" x14ac:dyDescent="0.2">
      <c r="B11" s="20" t="s">
        <v>67</v>
      </c>
      <c r="C11" s="329" t="s">
        <v>156</v>
      </c>
      <c r="D11" s="329"/>
      <c r="E11" s="329"/>
      <c r="F11" s="329"/>
      <c r="G11" s="18" t="s">
        <v>68</v>
      </c>
      <c r="H11" s="330">
        <v>1032</v>
      </c>
      <c r="I11" s="331"/>
      <c r="J11" s="21"/>
      <c r="K11" s="21"/>
      <c r="M11" s="14" t="s">
        <v>69</v>
      </c>
      <c r="N11" s="6" t="s">
        <v>70</v>
      </c>
    </row>
    <row r="12" spans="2:14" ht="30.75" customHeight="1" x14ac:dyDescent="0.2">
      <c r="B12" s="20" t="s">
        <v>71</v>
      </c>
      <c r="C12" s="338" t="s">
        <v>65</v>
      </c>
      <c r="D12" s="338"/>
      <c r="E12" s="338"/>
      <c r="F12" s="338"/>
      <c r="G12" s="18" t="s">
        <v>72</v>
      </c>
      <c r="H12" s="339" t="s">
        <v>157</v>
      </c>
      <c r="I12" s="340"/>
      <c r="J12" s="22"/>
      <c r="K12" s="22"/>
      <c r="M12" s="23" t="s">
        <v>73</v>
      </c>
    </row>
    <row r="13" spans="2:14" ht="30.75" customHeight="1" x14ac:dyDescent="0.2">
      <c r="B13" s="20" t="s">
        <v>74</v>
      </c>
      <c r="C13" s="341" t="s">
        <v>45</v>
      </c>
      <c r="D13" s="341"/>
      <c r="E13" s="341"/>
      <c r="F13" s="341"/>
      <c r="G13" s="341"/>
      <c r="H13" s="341"/>
      <c r="I13" s="342"/>
      <c r="J13" s="24"/>
      <c r="K13" s="24"/>
      <c r="M13" s="23"/>
    </row>
    <row r="14" spans="2:14" ht="30.75" customHeight="1" x14ac:dyDescent="0.2">
      <c r="B14" s="20" t="s">
        <v>75</v>
      </c>
      <c r="C14" s="327" t="s">
        <v>202</v>
      </c>
      <c r="D14" s="328"/>
      <c r="E14" s="328"/>
      <c r="F14" s="328"/>
      <c r="G14" s="328"/>
      <c r="H14" s="328"/>
      <c r="I14" s="343"/>
      <c r="J14" s="19"/>
      <c r="K14" s="19"/>
      <c r="M14" s="23"/>
      <c r="N14" s="6" t="s">
        <v>76</v>
      </c>
    </row>
    <row r="15" spans="2:14" ht="30.75" customHeight="1" x14ac:dyDescent="0.2">
      <c r="B15" s="20" t="s">
        <v>77</v>
      </c>
      <c r="C15" s="344" t="s">
        <v>203</v>
      </c>
      <c r="D15" s="344"/>
      <c r="E15" s="344"/>
      <c r="F15" s="344"/>
      <c r="G15" s="18" t="s">
        <v>78</v>
      </c>
      <c r="H15" s="345" t="s">
        <v>91</v>
      </c>
      <c r="I15" s="346"/>
      <c r="J15" s="19"/>
      <c r="K15" s="19"/>
      <c r="M15" s="23" t="s">
        <v>80</v>
      </c>
      <c r="N15" s="6" t="s">
        <v>81</v>
      </c>
    </row>
    <row r="16" spans="2:14" ht="30.75" customHeight="1" x14ac:dyDescent="0.2">
      <c r="B16" s="20" t="s">
        <v>82</v>
      </c>
      <c r="C16" s="347" t="s">
        <v>215</v>
      </c>
      <c r="D16" s="348"/>
      <c r="E16" s="348"/>
      <c r="F16" s="348"/>
      <c r="G16" s="18" t="s">
        <v>83</v>
      </c>
      <c r="H16" s="345" t="s">
        <v>70</v>
      </c>
      <c r="I16" s="346"/>
      <c r="J16" s="19"/>
      <c r="K16" s="19"/>
      <c r="M16" s="23" t="s">
        <v>84</v>
      </c>
    </row>
    <row r="17" spans="2:14" ht="36" customHeight="1" x14ac:dyDescent="0.2">
      <c r="B17" s="20" t="s">
        <v>85</v>
      </c>
      <c r="C17" s="341" t="s">
        <v>204</v>
      </c>
      <c r="D17" s="341"/>
      <c r="E17" s="341"/>
      <c r="F17" s="341"/>
      <c r="G17" s="341"/>
      <c r="H17" s="341"/>
      <c r="I17" s="342"/>
      <c r="J17" s="24"/>
      <c r="K17" s="24"/>
      <c r="M17" s="23" t="s">
        <v>86</v>
      </c>
      <c r="N17" s="6" t="s">
        <v>39</v>
      </c>
    </row>
    <row r="18" spans="2:14" ht="30.75" customHeight="1" x14ac:dyDescent="0.2">
      <c r="B18" s="20" t="s">
        <v>87</v>
      </c>
      <c r="C18" s="344" t="s">
        <v>163</v>
      </c>
      <c r="D18" s="344"/>
      <c r="E18" s="344"/>
      <c r="F18" s="344"/>
      <c r="G18" s="344"/>
      <c r="H18" s="344"/>
      <c r="I18" s="349"/>
      <c r="J18" s="25"/>
      <c r="K18" s="25"/>
      <c r="M18" s="23" t="s">
        <v>88</v>
      </c>
      <c r="N18" s="6" t="s">
        <v>40</v>
      </c>
    </row>
    <row r="19" spans="2:14" ht="30.75" customHeight="1" x14ac:dyDescent="0.2">
      <c r="B19" s="20" t="s">
        <v>89</v>
      </c>
      <c r="C19" s="344" t="s">
        <v>159</v>
      </c>
      <c r="D19" s="344"/>
      <c r="E19" s="344"/>
      <c r="F19" s="344"/>
      <c r="G19" s="344"/>
      <c r="H19" s="344"/>
      <c r="I19" s="349"/>
      <c r="J19" s="26"/>
      <c r="K19" s="26"/>
      <c r="M19" s="23"/>
      <c r="N19" s="6" t="s">
        <v>41</v>
      </c>
    </row>
    <row r="20" spans="2:14" ht="30.75" customHeight="1" x14ac:dyDescent="0.2">
      <c r="B20" s="20" t="s">
        <v>90</v>
      </c>
      <c r="C20" s="350" t="s">
        <v>151</v>
      </c>
      <c r="D20" s="350"/>
      <c r="E20" s="350"/>
      <c r="F20" s="350"/>
      <c r="G20" s="350"/>
      <c r="H20" s="350"/>
      <c r="I20" s="351"/>
      <c r="J20" s="27"/>
      <c r="K20" s="27"/>
      <c r="M20" s="23" t="s">
        <v>91</v>
      </c>
      <c r="N20" s="6" t="s">
        <v>42</v>
      </c>
    </row>
    <row r="21" spans="2:14" ht="27.75" customHeight="1" x14ac:dyDescent="0.2">
      <c r="B21" s="352" t="s">
        <v>92</v>
      </c>
      <c r="C21" s="354" t="s">
        <v>93</v>
      </c>
      <c r="D21" s="354"/>
      <c r="E21" s="354"/>
      <c r="F21" s="355" t="s">
        <v>94</v>
      </c>
      <c r="G21" s="355"/>
      <c r="H21" s="355"/>
      <c r="I21" s="356"/>
      <c r="J21" s="28"/>
      <c r="K21" s="28"/>
      <c r="M21" s="23" t="s">
        <v>79</v>
      </c>
      <c r="N21" s="6" t="s">
        <v>43</v>
      </c>
    </row>
    <row r="22" spans="2:14" ht="27" customHeight="1" x14ac:dyDescent="0.2">
      <c r="B22" s="353"/>
      <c r="C22" s="344" t="s">
        <v>160</v>
      </c>
      <c r="D22" s="344"/>
      <c r="E22" s="344"/>
      <c r="F22" s="344" t="s">
        <v>161</v>
      </c>
      <c r="G22" s="344"/>
      <c r="H22" s="344"/>
      <c r="I22" s="349"/>
      <c r="J22" s="26"/>
      <c r="K22" s="26"/>
      <c r="M22" s="23" t="s">
        <v>95</v>
      </c>
      <c r="N22" s="6" t="s">
        <v>44</v>
      </c>
    </row>
    <row r="23" spans="2:14" ht="39.75" customHeight="1" x14ac:dyDescent="0.2">
      <c r="B23" s="20" t="s">
        <v>96</v>
      </c>
      <c r="C23" s="345" t="s">
        <v>151</v>
      </c>
      <c r="D23" s="345"/>
      <c r="E23" s="345"/>
      <c r="F23" s="345" t="s">
        <v>151</v>
      </c>
      <c r="G23" s="345"/>
      <c r="H23" s="345"/>
      <c r="I23" s="346"/>
      <c r="J23" s="19"/>
      <c r="K23" s="19"/>
      <c r="M23" s="23"/>
      <c r="N23" s="6" t="s">
        <v>45</v>
      </c>
    </row>
    <row r="24" spans="2:14" ht="44.25" customHeight="1" x14ac:dyDescent="0.2">
      <c r="B24" s="20" t="s">
        <v>97</v>
      </c>
      <c r="C24" s="366" t="s">
        <v>205</v>
      </c>
      <c r="D24" s="367"/>
      <c r="E24" s="368"/>
      <c r="F24" s="333" t="s">
        <v>206</v>
      </c>
      <c r="G24" s="334"/>
      <c r="H24" s="334"/>
      <c r="I24" s="335"/>
      <c r="J24" s="25"/>
      <c r="K24" s="25"/>
      <c r="M24" s="29"/>
      <c r="N24" s="6" t="s">
        <v>46</v>
      </c>
    </row>
    <row r="25" spans="2:14" ht="29.25" customHeight="1" x14ac:dyDescent="0.2">
      <c r="B25" s="20" t="s">
        <v>98</v>
      </c>
      <c r="C25" s="369" t="s">
        <v>215</v>
      </c>
      <c r="D25" s="370"/>
      <c r="E25" s="371"/>
      <c r="F25" s="18" t="s">
        <v>99</v>
      </c>
      <c r="G25" s="372">
        <v>0.3</v>
      </c>
      <c r="H25" s="373"/>
      <c r="I25" s="374"/>
      <c r="J25" s="30"/>
      <c r="K25" s="30"/>
      <c r="M25" s="29"/>
    </row>
    <row r="26" spans="2:14" ht="27" customHeight="1" x14ac:dyDescent="0.2">
      <c r="B26" s="20" t="s">
        <v>100</v>
      </c>
      <c r="C26" s="333" t="s">
        <v>216</v>
      </c>
      <c r="D26" s="334"/>
      <c r="E26" s="375"/>
      <c r="F26" s="18" t="s">
        <v>101</v>
      </c>
      <c r="G26" s="376">
        <v>0.3</v>
      </c>
      <c r="H26" s="377"/>
      <c r="I26" s="378"/>
      <c r="J26" s="31"/>
      <c r="K26" s="31"/>
      <c r="M26" s="29"/>
    </row>
    <row r="27" spans="2:14" ht="47.25" customHeight="1" x14ac:dyDescent="0.2">
      <c r="B27" s="112" t="s">
        <v>102</v>
      </c>
      <c r="C27" s="379" t="s">
        <v>86</v>
      </c>
      <c r="D27" s="380"/>
      <c r="E27" s="381"/>
      <c r="F27" s="32" t="s">
        <v>103</v>
      </c>
      <c r="G27" s="376" t="s">
        <v>182</v>
      </c>
      <c r="H27" s="377"/>
      <c r="I27" s="378"/>
      <c r="J27" s="28"/>
      <c r="K27" s="28"/>
      <c r="M27" s="29"/>
    </row>
    <row r="28" spans="2:14" ht="30" customHeight="1" x14ac:dyDescent="0.2">
      <c r="B28" s="382" t="s">
        <v>104</v>
      </c>
      <c r="C28" s="383"/>
      <c r="D28" s="383"/>
      <c r="E28" s="383"/>
      <c r="F28" s="383"/>
      <c r="G28" s="383"/>
      <c r="H28" s="383"/>
      <c r="I28" s="384"/>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85" t="s">
        <v>224</v>
      </c>
      <c r="D42" s="385"/>
      <c r="E42" s="385"/>
      <c r="F42" s="385"/>
      <c r="G42" s="385"/>
      <c r="H42" s="385"/>
      <c r="I42" s="386"/>
      <c r="J42" s="39"/>
      <c r="K42" s="39"/>
    </row>
    <row r="43" spans="2:11" ht="29.25" customHeight="1" x14ac:dyDescent="0.2">
      <c r="B43" s="382" t="s">
        <v>126</v>
      </c>
      <c r="C43" s="383"/>
      <c r="D43" s="383"/>
      <c r="E43" s="383"/>
      <c r="F43" s="383"/>
      <c r="G43" s="383"/>
      <c r="H43" s="383"/>
      <c r="I43" s="384"/>
      <c r="J43" s="58"/>
      <c r="K43" s="58"/>
    </row>
    <row r="44" spans="2:11" ht="32.25" customHeight="1" x14ac:dyDescent="0.2">
      <c r="B44" s="357"/>
      <c r="C44" s="358"/>
      <c r="D44" s="358"/>
      <c r="E44" s="358"/>
      <c r="F44" s="358"/>
      <c r="G44" s="358"/>
      <c r="H44" s="358"/>
      <c r="I44" s="359"/>
      <c r="J44" s="58"/>
      <c r="K44" s="58"/>
    </row>
    <row r="45" spans="2:11" ht="32.25" customHeight="1" x14ac:dyDescent="0.2">
      <c r="B45" s="360"/>
      <c r="C45" s="361"/>
      <c r="D45" s="361"/>
      <c r="E45" s="361"/>
      <c r="F45" s="361"/>
      <c r="G45" s="361"/>
      <c r="H45" s="361"/>
      <c r="I45" s="362"/>
      <c r="J45" s="39"/>
      <c r="K45" s="39"/>
    </row>
    <row r="46" spans="2:11" ht="32.25" customHeight="1" x14ac:dyDescent="0.2">
      <c r="B46" s="360"/>
      <c r="C46" s="361"/>
      <c r="D46" s="361"/>
      <c r="E46" s="361"/>
      <c r="F46" s="361"/>
      <c r="G46" s="361"/>
      <c r="H46" s="361"/>
      <c r="I46" s="362"/>
      <c r="J46" s="39"/>
      <c r="K46" s="39"/>
    </row>
    <row r="47" spans="2:11" ht="32.25" customHeight="1" x14ac:dyDescent="0.2">
      <c r="B47" s="360"/>
      <c r="C47" s="361"/>
      <c r="D47" s="361"/>
      <c r="E47" s="361"/>
      <c r="F47" s="361"/>
      <c r="G47" s="361"/>
      <c r="H47" s="361"/>
      <c r="I47" s="362"/>
      <c r="J47" s="39"/>
      <c r="K47" s="39"/>
    </row>
    <row r="48" spans="2:11" ht="32.25" customHeight="1" x14ac:dyDescent="0.2">
      <c r="B48" s="363"/>
      <c r="C48" s="364"/>
      <c r="D48" s="364"/>
      <c r="E48" s="364"/>
      <c r="F48" s="364"/>
      <c r="G48" s="364"/>
      <c r="H48" s="364"/>
      <c r="I48" s="365"/>
      <c r="J48" s="40"/>
      <c r="K48" s="40"/>
    </row>
    <row r="49" spans="2:11" ht="83.25" customHeight="1" x14ac:dyDescent="0.2">
      <c r="B49" s="20" t="s">
        <v>127</v>
      </c>
      <c r="C49" s="385" t="s">
        <v>224</v>
      </c>
      <c r="D49" s="385"/>
      <c r="E49" s="385"/>
      <c r="F49" s="385"/>
      <c r="G49" s="385"/>
      <c r="H49" s="385"/>
      <c r="I49" s="386"/>
      <c r="J49" s="41"/>
      <c r="K49" s="41"/>
    </row>
    <row r="50" spans="2:11" ht="34.5" customHeight="1" x14ac:dyDescent="0.2">
      <c r="B50" s="20" t="s">
        <v>128</v>
      </c>
      <c r="C50" s="387" t="s">
        <v>182</v>
      </c>
      <c r="D50" s="387"/>
      <c r="E50" s="387"/>
      <c r="F50" s="387"/>
      <c r="G50" s="387"/>
      <c r="H50" s="387"/>
      <c r="I50" s="388"/>
      <c r="J50" s="41"/>
      <c r="K50" s="41"/>
    </row>
    <row r="51" spans="2:11" ht="34.5" customHeight="1" x14ac:dyDescent="0.2">
      <c r="B51" s="114" t="s">
        <v>129</v>
      </c>
      <c r="C51" s="389" t="s">
        <v>225</v>
      </c>
      <c r="D51" s="390"/>
      <c r="E51" s="390"/>
      <c r="F51" s="390"/>
      <c r="G51" s="390"/>
      <c r="H51" s="390"/>
      <c r="I51" s="391"/>
      <c r="J51" s="41"/>
      <c r="K51" s="41"/>
    </row>
    <row r="52" spans="2:11" ht="29.25" customHeight="1" x14ac:dyDescent="0.2">
      <c r="B52" s="382" t="s">
        <v>130</v>
      </c>
      <c r="C52" s="383"/>
      <c r="D52" s="383"/>
      <c r="E52" s="383"/>
      <c r="F52" s="383"/>
      <c r="G52" s="383"/>
      <c r="H52" s="383"/>
      <c r="I52" s="384"/>
      <c r="J52" s="41"/>
      <c r="K52" s="41"/>
    </row>
    <row r="53" spans="2:11" ht="33" customHeight="1" x14ac:dyDescent="0.2">
      <c r="B53" s="392" t="s">
        <v>131</v>
      </c>
      <c r="C53" s="111" t="s">
        <v>132</v>
      </c>
      <c r="D53" s="393" t="s">
        <v>133</v>
      </c>
      <c r="E53" s="393"/>
      <c r="F53" s="393"/>
      <c r="G53" s="393" t="s">
        <v>134</v>
      </c>
      <c r="H53" s="393"/>
      <c r="I53" s="394"/>
      <c r="J53" s="42"/>
      <c r="K53" s="42"/>
    </row>
    <row r="54" spans="2:11" ht="31.5" customHeight="1" x14ac:dyDescent="0.2">
      <c r="B54" s="392"/>
      <c r="C54" s="43"/>
      <c r="D54" s="387"/>
      <c r="E54" s="387"/>
      <c r="F54" s="387"/>
      <c r="G54" s="395"/>
      <c r="H54" s="395"/>
      <c r="I54" s="396"/>
      <c r="J54" s="42"/>
      <c r="K54" s="42"/>
    </row>
    <row r="55" spans="2:11" ht="31.5" customHeight="1" x14ac:dyDescent="0.2">
      <c r="B55" s="114" t="s">
        <v>135</v>
      </c>
      <c r="C55" s="408" t="s">
        <v>164</v>
      </c>
      <c r="D55" s="408"/>
      <c r="E55" s="409" t="s">
        <v>136</v>
      </c>
      <c r="F55" s="409"/>
      <c r="G55" s="408" t="s">
        <v>186</v>
      </c>
      <c r="H55" s="408"/>
      <c r="I55" s="410"/>
      <c r="J55" s="44"/>
      <c r="K55" s="44"/>
    </row>
    <row r="56" spans="2:11" ht="31.5" customHeight="1" x14ac:dyDescent="0.2">
      <c r="B56" s="114" t="s">
        <v>137</v>
      </c>
      <c r="C56" s="387" t="str">
        <f>+'[3]HV 1'!C56:D56</f>
        <v>NICOLAS ADOLFO CORREAL HUERTAS</v>
      </c>
      <c r="D56" s="387"/>
      <c r="E56" s="411" t="s">
        <v>138</v>
      </c>
      <c r="F56" s="411"/>
      <c r="G56" s="408" t="str">
        <f>+'[4]HV 1'!G56:I56</f>
        <v>DIANA VIDAL</v>
      </c>
      <c r="H56" s="408"/>
      <c r="I56" s="410"/>
      <c r="J56" s="44"/>
      <c r="K56" s="44"/>
    </row>
    <row r="57" spans="2:11" ht="31.5" customHeight="1" x14ac:dyDescent="0.2">
      <c r="B57" s="114" t="s">
        <v>139</v>
      </c>
      <c r="C57" s="387"/>
      <c r="D57" s="387"/>
      <c r="E57" s="397" t="s">
        <v>140</v>
      </c>
      <c r="F57" s="398"/>
      <c r="G57" s="401"/>
      <c r="H57" s="402"/>
      <c r="I57" s="403"/>
      <c r="J57" s="45"/>
      <c r="K57" s="45"/>
    </row>
    <row r="58" spans="2:11" ht="31.5" customHeight="1" thickBot="1" x14ac:dyDescent="0.25">
      <c r="B58" s="78" t="s">
        <v>141</v>
      </c>
      <c r="C58" s="407"/>
      <c r="D58" s="407"/>
      <c r="E58" s="399"/>
      <c r="F58" s="400"/>
      <c r="G58" s="404"/>
      <c r="H58" s="405"/>
      <c r="I58" s="406"/>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6"/>
      <c r="C1" s="419" t="s">
        <v>24</v>
      </c>
      <c r="D1" s="420"/>
      <c r="E1" s="420"/>
      <c r="F1" s="420"/>
      <c r="G1" s="420"/>
      <c r="H1" s="421"/>
      <c r="I1" s="422"/>
      <c r="J1" s="423"/>
    </row>
    <row r="2" spans="2:13" ht="18" customHeight="1" thickBot="1" x14ac:dyDescent="0.3">
      <c r="B2" s="417"/>
      <c r="C2" s="428" t="s">
        <v>25</v>
      </c>
      <c r="D2" s="429"/>
      <c r="E2" s="429"/>
      <c r="F2" s="429"/>
      <c r="G2" s="429"/>
      <c r="H2" s="430"/>
      <c r="I2" s="424"/>
      <c r="J2" s="425"/>
    </row>
    <row r="3" spans="2:13" ht="18" customHeight="1" thickBot="1" x14ac:dyDescent="0.3">
      <c r="B3" s="417"/>
      <c r="C3" s="428" t="s">
        <v>142</v>
      </c>
      <c r="D3" s="429"/>
      <c r="E3" s="429"/>
      <c r="F3" s="429"/>
      <c r="G3" s="429"/>
      <c r="H3" s="430"/>
      <c r="I3" s="424"/>
      <c r="J3" s="425"/>
    </row>
    <row r="4" spans="2:13" ht="18" customHeight="1" thickBot="1" x14ac:dyDescent="0.3">
      <c r="B4" s="418"/>
      <c r="C4" s="428" t="s">
        <v>143</v>
      </c>
      <c r="D4" s="429"/>
      <c r="E4" s="429"/>
      <c r="F4" s="430"/>
      <c r="G4" s="431" t="s">
        <v>190</v>
      </c>
      <c r="H4" s="432"/>
      <c r="I4" s="426"/>
      <c r="J4" s="427"/>
    </row>
    <row r="5" spans="2:13" ht="18" customHeight="1" thickBot="1" x14ac:dyDescent="0.3">
      <c r="B5" s="51"/>
      <c r="C5" s="52"/>
      <c r="D5" s="52"/>
      <c r="E5" s="52"/>
      <c r="F5" s="52"/>
      <c r="G5" s="52"/>
      <c r="H5" s="52"/>
      <c r="I5" s="52"/>
      <c r="J5" s="53"/>
    </row>
    <row r="6" spans="2:13" ht="51.75" customHeight="1" thickBot="1" x14ac:dyDescent="0.3">
      <c r="B6" s="1" t="s">
        <v>185</v>
      </c>
      <c r="C6" s="435" t="str">
        <f>+'[5]Sección 1. Metas - Magnitud'!C7</f>
        <v>1032 - Gestión y control de tránsito y transporte</v>
      </c>
      <c r="D6" s="436"/>
      <c r="E6" s="437"/>
      <c r="F6" s="54"/>
      <c r="G6" s="52"/>
      <c r="H6" s="52"/>
      <c r="I6" s="52"/>
      <c r="J6" s="53"/>
    </row>
    <row r="7" spans="2:13" ht="32.25" customHeight="1" thickBot="1" x14ac:dyDescent="0.3">
      <c r="B7" s="2" t="s">
        <v>0</v>
      </c>
      <c r="C7" s="435" t="str">
        <f>+'[5]Sección 1. Metas - Magnitud'!C8:F8</f>
        <v>Dirección de Control y Vigilancia</v>
      </c>
      <c r="D7" s="436"/>
      <c r="E7" s="437"/>
      <c r="F7" s="54"/>
      <c r="G7" s="52"/>
      <c r="H7" s="52"/>
      <c r="I7" s="52"/>
      <c r="J7" s="53"/>
    </row>
    <row r="8" spans="2:13" ht="32.25" customHeight="1" thickBot="1" x14ac:dyDescent="0.3">
      <c r="B8" s="2" t="s">
        <v>144</v>
      </c>
      <c r="C8" s="435" t="str">
        <f>+'[5]Sección 1. Metas - Magnitud'!C9:F9</f>
        <v>Subsecretaría de Servicios de la Movilidad</v>
      </c>
      <c r="D8" s="436"/>
      <c r="E8" s="437"/>
      <c r="F8" s="4"/>
      <c r="G8" s="52"/>
      <c r="H8" s="52"/>
      <c r="I8" s="52"/>
      <c r="J8" s="53"/>
    </row>
    <row r="9" spans="2:13" ht="33.75" customHeight="1" thickBot="1" x14ac:dyDescent="0.3">
      <c r="B9" s="2" t="s">
        <v>28</v>
      </c>
      <c r="C9" s="435" t="s">
        <v>184</v>
      </c>
      <c r="D9" s="436"/>
      <c r="E9" s="437"/>
      <c r="F9" s="54"/>
      <c r="G9" s="52"/>
      <c r="H9" s="52"/>
      <c r="I9" s="52"/>
      <c r="J9" s="53"/>
    </row>
    <row r="10" spans="2:13" ht="32.25" customHeight="1" thickBot="1" x14ac:dyDescent="0.3">
      <c r="B10" s="2" t="s">
        <v>197</v>
      </c>
      <c r="C10" s="435" t="s">
        <v>202</v>
      </c>
      <c r="D10" s="436"/>
      <c r="E10" s="437"/>
    </row>
    <row r="12" spans="2:13" x14ac:dyDescent="0.25">
      <c r="B12" s="445" t="s">
        <v>217</v>
      </c>
      <c r="C12" s="446"/>
      <c r="D12" s="446"/>
      <c r="E12" s="446"/>
      <c r="F12" s="446"/>
      <c r="G12" s="446"/>
      <c r="H12" s="447"/>
      <c r="I12" s="439" t="s">
        <v>145</v>
      </c>
      <c r="J12" s="440"/>
      <c r="K12" s="440"/>
    </row>
    <row r="13" spans="2:13" s="56" customFormat="1" ht="30" customHeight="1" x14ac:dyDescent="0.25">
      <c r="B13" s="433" t="s">
        <v>146</v>
      </c>
      <c r="C13" s="433" t="s">
        <v>147</v>
      </c>
      <c r="D13" s="433" t="s">
        <v>196</v>
      </c>
      <c r="E13" s="433" t="s">
        <v>148</v>
      </c>
      <c r="F13" s="433" t="s">
        <v>149</v>
      </c>
      <c r="G13" s="433" t="s">
        <v>191</v>
      </c>
      <c r="H13" s="433" t="s">
        <v>192</v>
      </c>
      <c r="I13" s="441" t="s">
        <v>193</v>
      </c>
      <c r="J13" s="443" t="s">
        <v>194</v>
      </c>
      <c r="K13" s="438" t="s">
        <v>195</v>
      </c>
    </row>
    <row r="14" spans="2:13" s="56" customFormat="1" x14ac:dyDescent="0.25">
      <c r="B14" s="434"/>
      <c r="C14" s="434"/>
      <c r="D14" s="434"/>
      <c r="E14" s="434"/>
      <c r="F14" s="434"/>
      <c r="G14" s="434"/>
      <c r="H14" s="434"/>
      <c r="I14" s="442"/>
      <c r="J14" s="444"/>
      <c r="K14" s="438"/>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12" t="s">
        <v>17</v>
      </c>
      <c r="C18" s="413"/>
      <c r="D18" s="57">
        <f>SUM(D15:D17)</f>
        <v>0.25</v>
      </c>
      <c r="E18" s="414" t="s">
        <v>17</v>
      </c>
      <c r="F18" s="415"/>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5" zoomScaleNormal="100" workbookViewId="0">
      <selection activeCell="F6" sqref="F6:I6"/>
    </sheetView>
  </sheetViews>
  <sheetFormatPr baseColWidth="10" defaultRowHeight="12.75" x14ac:dyDescent="0.2"/>
  <cols>
    <col min="1" max="1" width="1" style="170" customWidth="1"/>
    <col min="2" max="2" width="25.42578125" style="226" customWidth="1"/>
    <col min="3" max="3" width="14.5703125" style="175" customWidth="1"/>
    <col min="4" max="4" width="20.140625" style="175" customWidth="1"/>
    <col min="5" max="5" width="16.42578125" style="175" customWidth="1"/>
    <col min="6" max="6" width="25" style="175" customWidth="1"/>
    <col min="7" max="7" width="22" style="227"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8"/>
      <c r="C1" s="454" t="s">
        <v>25</v>
      </c>
      <c r="D1" s="454"/>
      <c r="E1" s="454"/>
      <c r="F1" s="454"/>
      <c r="G1" s="454"/>
      <c r="H1" s="454"/>
      <c r="I1" s="449"/>
      <c r="J1" s="171"/>
      <c r="K1" s="171"/>
      <c r="M1" s="173" t="s">
        <v>47</v>
      </c>
    </row>
    <row r="2" spans="2:14" ht="37.5" customHeight="1" x14ac:dyDescent="0.2">
      <c r="B2" s="448"/>
      <c r="C2" s="454" t="s">
        <v>239</v>
      </c>
      <c r="D2" s="454"/>
      <c r="E2" s="454"/>
      <c r="F2" s="454"/>
      <c r="G2" s="454"/>
      <c r="H2" s="454"/>
      <c r="I2" s="449"/>
      <c r="J2" s="171"/>
      <c r="K2" s="171"/>
      <c r="M2" s="173" t="s">
        <v>48</v>
      </c>
    </row>
    <row r="3" spans="2:14" ht="37.5" customHeight="1" x14ac:dyDescent="0.2">
      <c r="B3" s="448"/>
      <c r="C3" s="454" t="s">
        <v>240</v>
      </c>
      <c r="D3" s="454"/>
      <c r="E3" s="454"/>
      <c r="F3" s="454" t="s">
        <v>241</v>
      </c>
      <c r="G3" s="454"/>
      <c r="H3" s="454"/>
      <c r="I3" s="449"/>
      <c r="J3" s="171"/>
      <c r="K3" s="171"/>
      <c r="M3" s="173" t="s">
        <v>50</v>
      </c>
    </row>
    <row r="4" spans="2:14" ht="23.25" customHeight="1" x14ac:dyDescent="0.2">
      <c r="B4" s="455"/>
      <c r="C4" s="455"/>
      <c r="D4" s="455"/>
      <c r="E4" s="455"/>
      <c r="F4" s="455"/>
      <c r="G4" s="455"/>
      <c r="H4" s="455"/>
      <c r="I4" s="455"/>
      <c r="J4" s="176"/>
      <c r="K4" s="176"/>
    </row>
    <row r="5" spans="2:14" ht="24" customHeight="1" x14ac:dyDescent="0.2">
      <c r="B5" s="456" t="s">
        <v>234</v>
      </c>
      <c r="C5" s="456"/>
      <c r="D5" s="456"/>
      <c r="E5" s="456"/>
      <c r="F5" s="456"/>
      <c r="G5" s="456"/>
      <c r="H5" s="456"/>
      <c r="I5" s="456"/>
      <c r="J5" s="177"/>
      <c r="K5" s="177"/>
      <c r="N5" s="178" t="s">
        <v>57</v>
      </c>
    </row>
    <row r="6" spans="2:14" ht="30.75" customHeight="1" x14ac:dyDescent="0.2">
      <c r="B6" s="179" t="s">
        <v>242</v>
      </c>
      <c r="C6" s="180">
        <v>1</v>
      </c>
      <c r="D6" s="457" t="s">
        <v>243</v>
      </c>
      <c r="E6" s="457"/>
      <c r="F6" s="458" t="s">
        <v>289</v>
      </c>
      <c r="G6" s="458"/>
      <c r="H6" s="458"/>
      <c r="I6" s="458"/>
      <c r="J6" s="181"/>
      <c r="K6" s="181"/>
      <c r="M6" s="173" t="s">
        <v>60</v>
      </c>
      <c r="N6" s="178" t="s">
        <v>61</v>
      </c>
    </row>
    <row r="7" spans="2:14" ht="30.75" customHeight="1" x14ac:dyDescent="0.2">
      <c r="B7" s="179" t="s">
        <v>244</v>
      </c>
      <c r="C7" s="180" t="s">
        <v>81</v>
      </c>
      <c r="D7" s="457" t="s">
        <v>245</v>
      </c>
      <c r="E7" s="457"/>
      <c r="F7" s="458" t="s">
        <v>290</v>
      </c>
      <c r="G7" s="458"/>
      <c r="H7" s="182" t="s">
        <v>246</v>
      </c>
      <c r="I7" s="180" t="s">
        <v>76</v>
      </c>
      <c r="J7" s="183"/>
      <c r="K7" s="183"/>
      <c r="M7" s="173" t="s">
        <v>65</v>
      </c>
      <c r="N7" s="178" t="s">
        <v>66</v>
      </c>
    </row>
    <row r="8" spans="2:14" ht="30.75" customHeight="1" x14ac:dyDescent="0.2">
      <c r="B8" s="179" t="s">
        <v>247</v>
      </c>
      <c r="C8" s="458" t="s">
        <v>291</v>
      </c>
      <c r="D8" s="458"/>
      <c r="E8" s="458"/>
      <c r="F8" s="458"/>
      <c r="G8" s="182" t="s">
        <v>248</v>
      </c>
      <c r="H8" s="460">
        <v>7560</v>
      </c>
      <c r="I8" s="460"/>
      <c r="J8" s="184"/>
      <c r="K8" s="184"/>
      <c r="M8" s="173" t="s">
        <v>69</v>
      </c>
      <c r="N8" s="178" t="s">
        <v>70</v>
      </c>
    </row>
    <row r="9" spans="2:14" ht="30.75" customHeight="1" x14ac:dyDescent="0.2">
      <c r="B9" s="179" t="s">
        <v>48</v>
      </c>
      <c r="C9" s="461" t="s">
        <v>65</v>
      </c>
      <c r="D9" s="461"/>
      <c r="E9" s="461"/>
      <c r="F9" s="461"/>
      <c r="G9" s="182" t="s">
        <v>249</v>
      </c>
      <c r="H9" s="462" t="s">
        <v>165</v>
      </c>
      <c r="I9" s="462"/>
      <c r="J9" s="185"/>
      <c r="K9" s="185"/>
      <c r="M9" s="186" t="s">
        <v>73</v>
      </c>
    </row>
    <row r="10" spans="2:14" ht="30.75" customHeight="1" x14ac:dyDescent="0.2">
      <c r="B10" s="179" t="s">
        <v>250</v>
      </c>
      <c r="C10" s="458" t="s">
        <v>393</v>
      </c>
      <c r="D10" s="458"/>
      <c r="E10" s="458"/>
      <c r="F10" s="458"/>
      <c r="G10" s="458"/>
      <c r="H10" s="458"/>
      <c r="I10" s="458"/>
      <c r="J10" s="187"/>
      <c r="K10" s="187"/>
      <c r="M10" s="186"/>
    </row>
    <row r="11" spans="2:14" ht="30.75" customHeight="1" x14ac:dyDescent="0.2">
      <c r="B11" s="179" t="s">
        <v>251</v>
      </c>
      <c r="C11" s="463" t="s">
        <v>293</v>
      </c>
      <c r="D11" s="463"/>
      <c r="E11" s="463"/>
      <c r="F11" s="463"/>
      <c r="G11" s="463"/>
      <c r="H11" s="463"/>
      <c r="I11" s="463"/>
      <c r="J11" s="183"/>
      <c r="K11" s="183"/>
      <c r="M11" s="186"/>
      <c r="N11" s="178" t="s">
        <v>76</v>
      </c>
    </row>
    <row r="12" spans="2:14" ht="30.75" customHeight="1" x14ac:dyDescent="0.2">
      <c r="B12" s="179" t="s">
        <v>254</v>
      </c>
      <c r="C12" s="459" t="s">
        <v>357</v>
      </c>
      <c r="D12" s="459"/>
      <c r="E12" s="459"/>
      <c r="F12" s="459"/>
      <c r="G12" s="182" t="s">
        <v>252</v>
      </c>
      <c r="H12" s="464" t="s">
        <v>91</v>
      </c>
      <c r="I12" s="464"/>
      <c r="J12" s="183"/>
      <c r="K12" s="183"/>
      <c r="M12" s="186" t="s">
        <v>80</v>
      </c>
      <c r="N12" s="178" t="s">
        <v>81</v>
      </c>
    </row>
    <row r="13" spans="2:14" ht="30.75" customHeight="1" x14ac:dyDescent="0.2">
      <c r="B13" s="179" t="s">
        <v>255</v>
      </c>
      <c r="C13" s="465" t="s">
        <v>294</v>
      </c>
      <c r="D13" s="465"/>
      <c r="E13" s="465"/>
      <c r="F13" s="465"/>
      <c r="G13" s="182" t="s">
        <v>253</v>
      </c>
      <c r="H13" s="463" t="s">
        <v>70</v>
      </c>
      <c r="I13" s="463"/>
      <c r="J13" s="183"/>
      <c r="K13" s="183"/>
      <c r="M13" s="186" t="s">
        <v>84</v>
      </c>
    </row>
    <row r="14" spans="2:14" ht="64.5" customHeight="1" x14ac:dyDescent="0.2">
      <c r="B14" s="179" t="s">
        <v>256</v>
      </c>
      <c r="C14" s="466" t="s">
        <v>295</v>
      </c>
      <c r="D14" s="466"/>
      <c r="E14" s="466"/>
      <c r="F14" s="466"/>
      <c r="G14" s="466"/>
      <c r="H14" s="466"/>
      <c r="I14" s="466"/>
      <c r="J14" s="187"/>
      <c r="K14" s="187"/>
      <c r="M14" s="186" t="s">
        <v>86</v>
      </c>
      <c r="N14" s="178"/>
    </row>
    <row r="15" spans="2:14" ht="30.75" customHeight="1" x14ac:dyDescent="0.2">
      <c r="B15" s="179" t="s">
        <v>257</v>
      </c>
      <c r="C15" s="459" t="s">
        <v>296</v>
      </c>
      <c r="D15" s="459"/>
      <c r="E15" s="459"/>
      <c r="F15" s="459"/>
      <c r="G15" s="459"/>
      <c r="H15" s="459"/>
      <c r="I15" s="459"/>
      <c r="J15" s="188"/>
      <c r="K15" s="188"/>
      <c r="M15" s="186" t="s">
        <v>88</v>
      </c>
      <c r="N15" s="178"/>
    </row>
    <row r="16" spans="2:14" ht="20.25" customHeight="1" x14ac:dyDescent="0.2">
      <c r="B16" s="179" t="s">
        <v>258</v>
      </c>
      <c r="C16" s="458" t="s">
        <v>298</v>
      </c>
      <c r="D16" s="458"/>
      <c r="E16" s="458"/>
      <c r="F16" s="458"/>
      <c r="G16" s="458"/>
      <c r="H16" s="458"/>
      <c r="I16" s="458"/>
      <c r="J16" s="189"/>
      <c r="K16" s="189"/>
      <c r="M16" s="186"/>
      <c r="N16" s="178"/>
    </row>
    <row r="17" spans="2:14" ht="30.75" customHeight="1" x14ac:dyDescent="0.2">
      <c r="B17" s="179" t="s">
        <v>259</v>
      </c>
      <c r="C17" s="463" t="s">
        <v>297</v>
      </c>
      <c r="D17" s="467"/>
      <c r="E17" s="467"/>
      <c r="F17" s="467"/>
      <c r="G17" s="467"/>
      <c r="H17" s="467"/>
      <c r="I17" s="467"/>
      <c r="J17" s="190"/>
      <c r="K17" s="190"/>
      <c r="M17" s="186" t="s">
        <v>91</v>
      </c>
      <c r="N17" s="178"/>
    </row>
    <row r="18" spans="2:14" ht="18" customHeight="1" x14ac:dyDescent="0.2">
      <c r="B18" s="468" t="s">
        <v>265</v>
      </c>
      <c r="C18" s="469" t="s">
        <v>237</v>
      </c>
      <c r="D18" s="469"/>
      <c r="E18" s="469"/>
      <c r="F18" s="470" t="s">
        <v>238</v>
      </c>
      <c r="G18" s="470"/>
      <c r="H18" s="470"/>
      <c r="I18" s="470"/>
      <c r="J18" s="191"/>
      <c r="K18" s="191"/>
      <c r="M18" s="186" t="s">
        <v>79</v>
      </c>
      <c r="N18" s="178"/>
    </row>
    <row r="19" spans="2:14" ht="39.75" customHeight="1" x14ac:dyDescent="0.2">
      <c r="B19" s="468"/>
      <c r="C19" s="458" t="s">
        <v>299</v>
      </c>
      <c r="D19" s="458"/>
      <c r="E19" s="458"/>
      <c r="F19" s="458" t="s">
        <v>300</v>
      </c>
      <c r="G19" s="458"/>
      <c r="H19" s="458"/>
      <c r="I19" s="458"/>
      <c r="J19" s="189"/>
      <c r="K19" s="189"/>
      <c r="M19" s="186" t="s">
        <v>95</v>
      </c>
      <c r="N19" s="178"/>
    </row>
    <row r="20" spans="2:14" ht="39.75" customHeight="1" x14ac:dyDescent="0.2">
      <c r="B20" s="192" t="s">
        <v>266</v>
      </c>
      <c r="C20" s="451" t="s">
        <v>301</v>
      </c>
      <c r="D20" s="452"/>
      <c r="E20" s="453"/>
      <c r="F20" s="464" t="s">
        <v>302</v>
      </c>
      <c r="G20" s="464"/>
      <c r="H20" s="464"/>
      <c r="I20" s="474"/>
      <c r="J20" s="183"/>
      <c r="K20" s="183"/>
      <c r="M20" s="186"/>
      <c r="N20" s="178"/>
    </row>
    <row r="21" spans="2:14" ht="42" customHeight="1" x14ac:dyDescent="0.2">
      <c r="B21" s="192" t="s">
        <v>267</v>
      </c>
      <c r="C21" s="475" t="s">
        <v>303</v>
      </c>
      <c r="D21" s="476"/>
      <c r="E21" s="477"/>
      <c r="F21" s="478" t="s">
        <v>304</v>
      </c>
      <c r="G21" s="479"/>
      <c r="H21" s="479"/>
      <c r="I21" s="480"/>
      <c r="J21" s="188"/>
      <c r="K21" s="188"/>
      <c r="M21" s="193"/>
      <c r="N21" s="178"/>
    </row>
    <row r="22" spans="2:14" ht="23.25" customHeight="1" x14ac:dyDescent="0.2">
      <c r="B22" s="192" t="s">
        <v>268</v>
      </c>
      <c r="C22" s="481">
        <v>44197</v>
      </c>
      <c r="D22" s="482"/>
      <c r="E22" s="483"/>
      <c r="F22" s="182" t="s">
        <v>271</v>
      </c>
      <c r="G22" s="194">
        <v>41</v>
      </c>
      <c r="H22" s="182" t="s">
        <v>275</v>
      </c>
      <c r="I22" s="195">
        <v>41</v>
      </c>
      <c r="J22" s="196"/>
      <c r="K22" s="196"/>
      <c r="M22" s="193"/>
    </row>
    <row r="23" spans="2:14" ht="27" customHeight="1" x14ac:dyDescent="0.2">
      <c r="B23" s="192" t="s">
        <v>269</v>
      </c>
      <c r="C23" s="481">
        <v>44561</v>
      </c>
      <c r="D23" s="479"/>
      <c r="E23" s="484"/>
      <c r="F23" s="182" t="s">
        <v>272</v>
      </c>
      <c r="G23" s="485">
        <v>108</v>
      </c>
      <c r="H23" s="486"/>
      <c r="I23" s="487"/>
      <c r="J23" s="197"/>
      <c r="K23" s="197"/>
      <c r="M23" s="193"/>
    </row>
    <row r="24" spans="2:14" ht="45.75" customHeight="1" x14ac:dyDescent="0.2">
      <c r="B24" s="198" t="s">
        <v>270</v>
      </c>
      <c r="C24" s="488" t="s">
        <v>88</v>
      </c>
      <c r="D24" s="489"/>
      <c r="E24" s="490"/>
      <c r="F24" s="199" t="s">
        <v>274</v>
      </c>
      <c r="G24" s="478" t="s">
        <v>305</v>
      </c>
      <c r="H24" s="479"/>
      <c r="I24" s="484"/>
      <c r="J24" s="191"/>
      <c r="K24" s="191"/>
      <c r="M24" s="193"/>
    </row>
    <row r="25" spans="2:14" ht="22.5" customHeight="1" x14ac:dyDescent="0.2">
      <c r="B25" s="491" t="s">
        <v>235</v>
      </c>
      <c r="C25" s="492"/>
      <c r="D25" s="492"/>
      <c r="E25" s="492"/>
      <c r="F25" s="492"/>
      <c r="G25" s="492"/>
      <c r="H25" s="492"/>
      <c r="I25" s="493"/>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0</v>
      </c>
      <c r="D27" s="205"/>
      <c r="E27" s="206">
        <f>IF(OR(C27=0,C27=""),0,D27/C27)</f>
        <v>0</v>
      </c>
      <c r="F27" s="494">
        <f>SUM(C27:C38)</f>
        <v>108</v>
      </c>
      <c r="G27" s="494">
        <f>SUM(D27:D38)</f>
        <v>0</v>
      </c>
      <c r="H27" s="207">
        <f>+(D27*100%)/$G$23</f>
        <v>0</v>
      </c>
      <c r="I27" s="494">
        <f>G27+I22</f>
        <v>41</v>
      </c>
      <c r="J27" s="208"/>
      <c r="K27" s="208"/>
      <c r="M27" s="193"/>
    </row>
    <row r="28" spans="2:14" ht="19.5" customHeight="1" x14ac:dyDescent="0.2">
      <c r="B28" s="204" t="s">
        <v>114</v>
      </c>
      <c r="C28" s="205">
        <v>0</v>
      </c>
      <c r="D28" s="205"/>
      <c r="E28" s="206">
        <f t="shared" ref="E28:E38" si="0">IF(OR(C28=0,C28=""),0,D28/C28)</f>
        <v>0</v>
      </c>
      <c r="F28" s="495"/>
      <c r="G28" s="495"/>
      <c r="H28" s="207" t="str">
        <f>+IF(D28="","",((D28*100%)/$G$23)+H27)</f>
        <v/>
      </c>
      <c r="I28" s="495"/>
      <c r="J28" s="208"/>
      <c r="K28" s="208"/>
      <c r="M28" s="193"/>
    </row>
    <row r="29" spans="2:14" ht="19.5" customHeight="1" x14ac:dyDescent="0.2">
      <c r="B29" s="204" t="s">
        <v>115</v>
      </c>
      <c r="C29" s="205">
        <v>0</v>
      </c>
      <c r="D29" s="205"/>
      <c r="E29" s="206">
        <f t="shared" si="0"/>
        <v>0</v>
      </c>
      <c r="F29" s="495"/>
      <c r="G29" s="495"/>
      <c r="H29" s="207" t="str">
        <f t="shared" ref="H29:H38" si="1">+IF(D29="","",((D29*100%)/$G$23)+H28)</f>
        <v/>
      </c>
      <c r="I29" s="495"/>
      <c r="J29" s="208"/>
      <c r="K29" s="208"/>
      <c r="M29" s="193"/>
    </row>
    <row r="30" spans="2:14" ht="19.5" customHeight="1" x14ac:dyDescent="0.2">
      <c r="B30" s="204" t="s">
        <v>116</v>
      </c>
      <c r="C30" s="205">
        <v>0</v>
      </c>
      <c r="D30" s="205"/>
      <c r="E30" s="206">
        <f t="shared" si="0"/>
        <v>0</v>
      </c>
      <c r="F30" s="495"/>
      <c r="G30" s="495"/>
      <c r="H30" s="207" t="str">
        <f t="shared" si="1"/>
        <v/>
      </c>
      <c r="I30" s="495"/>
      <c r="J30" s="208"/>
      <c r="K30" s="208"/>
    </row>
    <row r="31" spans="2:14" ht="19.5" customHeight="1" x14ac:dyDescent="0.2">
      <c r="B31" s="204" t="s">
        <v>117</v>
      </c>
      <c r="C31" s="205">
        <v>0</v>
      </c>
      <c r="D31" s="205"/>
      <c r="E31" s="206">
        <f t="shared" si="0"/>
        <v>0</v>
      </c>
      <c r="F31" s="495"/>
      <c r="G31" s="495"/>
      <c r="H31" s="207" t="str">
        <f t="shared" si="1"/>
        <v/>
      </c>
      <c r="I31" s="495"/>
      <c r="J31" s="208"/>
      <c r="K31" s="208"/>
    </row>
    <row r="32" spans="2:14" ht="19.5" customHeight="1" x14ac:dyDescent="0.2">
      <c r="B32" s="204" t="s">
        <v>118</v>
      </c>
      <c r="C32" s="209">
        <v>10</v>
      </c>
      <c r="D32" s="209"/>
      <c r="E32" s="206">
        <f t="shared" si="0"/>
        <v>0</v>
      </c>
      <c r="F32" s="495"/>
      <c r="G32" s="495"/>
      <c r="H32" s="207" t="str">
        <f t="shared" si="1"/>
        <v/>
      </c>
      <c r="I32" s="495"/>
      <c r="J32" s="208"/>
      <c r="K32" s="208"/>
    </row>
    <row r="33" spans="2:11" ht="19.5" customHeight="1" x14ac:dyDescent="0.2">
      <c r="B33" s="204" t="s">
        <v>119</v>
      </c>
      <c r="C33" s="209">
        <v>10</v>
      </c>
      <c r="D33" s="209"/>
      <c r="E33" s="206">
        <f t="shared" si="0"/>
        <v>0</v>
      </c>
      <c r="F33" s="495"/>
      <c r="G33" s="495"/>
      <c r="H33" s="207" t="str">
        <f t="shared" si="1"/>
        <v/>
      </c>
      <c r="I33" s="495"/>
      <c r="J33" s="208"/>
      <c r="K33" s="208"/>
    </row>
    <row r="34" spans="2:11" ht="19.5" customHeight="1" x14ac:dyDescent="0.2">
      <c r="B34" s="204" t="s">
        <v>120</v>
      </c>
      <c r="C34" s="209">
        <v>20</v>
      </c>
      <c r="D34" s="209"/>
      <c r="E34" s="206">
        <f t="shared" si="0"/>
        <v>0</v>
      </c>
      <c r="F34" s="495"/>
      <c r="G34" s="495"/>
      <c r="H34" s="207" t="str">
        <f t="shared" si="1"/>
        <v/>
      </c>
      <c r="I34" s="495"/>
      <c r="J34" s="208"/>
      <c r="K34" s="208"/>
    </row>
    <row r="35" spans="2:11" ht="19.5" customHeight="1" x14ac:dyDescent="0.2">
      <c r="B35" s="204" t="s">
        <v>121</v>
      </c>
      <c r="C35" s="209">
        <v>24</v>
      </c>
      <c r="D35" s="209"/>
      <c r="E35" s="206">
        <f t="shared" si="0"/>
        <v>0</v>
      </c>
      <c r="F35" s="495"/>
      <c r="G35" s="495"/>
      <c r="H35" s="207" t="str">
        <f t="shared" si="1"/>
        <v/>
      </c>
      <c r="I35" s="495"/>
      <c r="J35" s="208"/>
      <c r="K35" s="208"/>
    </row>
    <row r="36" spans="2:11" ht="19.5" customHeight="1" x14ac:dyDescent="0.2">
      <c r="B36" s="204" t="s">
        <v>122</v>
      </c>
      <c r="C36" s="209">
        <v>28</v>
      </c>
      <c r="D36" s="209"/>
      <c r="E36" s="206">
        <f t="shared" si="0"/>
        <v>0</v>
      </c>
      <c r="F36" s="495"/>
      <c r="G36" s="495"/>
      <c r="H36" s="207" t="str">
        <f t="shared" si="1"/>
        <v/>
      </c>
      <c r="I36" s="495"/>
      <c r="J36" s="208"/>
      <c r="K36" s="208"/>
    </row>
    <row r="37" spans="2:11" ht="19.5" customHeight="1" x14ac:dyDescent="0.2">
      <c r="B37" s="204" t="s">
        <v>123</v>
      </c>
      <c r="C37" s="209">
        <v>8</v>
      </c>
      <c r="D37" s="209"/>
      <c r="E37" s="206">
        <f t="shared" si="0"/>
        <v>0</v>
      </c>
      <c r="F37" s="495"/>
      <c r="G37" s="495"/>
      <c r="H37" s="207" t="str">
        <f t="shared" si="1"/>
        <v/>
      </c>
      <c r="I37" s="495"/>
      <c r="J37" s="208"/>
      <c r="K37" s="208"/>
    </row>
    <row r="38" spans="2:11" ht="19.5" customHeight="1" x14ac:dyDescent="0.2">
      <c r="B38" s="204" t="s">
        <v>124</v>
      </c>
      <c r="C38" s="209">
        <v>8</v>
      </c>
      <c r="D38" s="209"/>
      <c r="E38" s="206">
        <f t="shared" si="0"/>
        <v>0</v>
      </c>
      <c r="F38" s="496"/>
      <c r="G38" s="496"/>
      <c r="H38" s="207" t="str">
        <f t="shared" si="1"/>
        <v/>
      </c>
      <c r="I38" s="496"/>
      <c r="J38" s="208"/>
      <c r="K38" s="208"/>
    </row>
    <row r="39" spans="2:11" ht="52.5" customHeight="1" x14ac:dyDescent="0.2">
      <c r="B39" s="210" t="s">
        <v>277</v>
      </c>
      <c r="C39" s="471" t="s">
        <v>375</v>
      </c>
      <c r="D39" s="472"/>
      <c r="E39" s="472"/>
      <c r="F39" s="472"/>
      <c r="G39" s="472"/>
      <c r="H39" s="472"/>
      <c r="I39" s="473"/>
      <c r="J39" s="211"/>
      <c r="K39" s="211"/>
    </row>
    <row r="40" spans="2:11" ht="34.5" customHeight="1" x14ac:dyDescent="0.2">
      <c r="B40" s="500"/>
      <c r="C40" s="501"/>
      <c r="D40" s="501"/>
      <c r="E40" s="501"/>
      <c r="F40" s="501"/>
      <c r="G40" s="501"/>
      <c r="H40" s="501"/>
      <c r="I40" s="502"/>
      <c r="J40" s="177"/>
      <c r="K40" s="177"/>
    </row>
    <row r="41" spans="2:11" ht="34.5" customHeight="1" x14ac:dyDescent="0.2">
      <c r="B41" s="503"/>
      <c r="C41" s="504"/>
      <c r="D41" s="504"/>
      <c r="E41" s="504"/>
      <c r="F41" s="504"/>
      <c r="G41" s="504"/>
      <c r="H41" s="504"/>
      <c r="I41" s="505"/>
      <c r="J41" s="211"/>
      <c r="K41" s="211"/>
    </row>
    <row r="42" spans="2:11" ht="34.5" customHeight="1" x14ac:dyDescent="0.2">
      <c r="B42" s="503"/>
      <c r="C42" s="504"/>
      <c r="D42" s="504"/>
      <c r="E42" s="504"/>
      <c r="F42" s="504"/>
      <c r="G42" s="504"/>
      <c r="H42" s="504"/>
      <c r="I42" s="505"/>
      <c r="J42" s="211"/>
      <c r="K42" s="211"/>
    </row>
    <row r="43" spans="2:11" ht="34.5" customHeight="1" x14ac:dyDescent="0.2">
      <c r="B43" s="503"/>
      <c r="C43" s="504"/>
      <c r="D43" s="504"/>
      <c r="E43" s="504"/>
      <c r="F43" s="504"/>
      <c r="G43" s="504"/>
      <c r="H43" s="504"/>
      <c r="I43" s="505"/>
      <c r="J43" s="211"/>
      <c r="K43" s="211"/>
    </row>
    <row r="44" spans="2:11" ht="34.5" customHeight="1" x14ac:dyDescent="0.2">
      <c r="B44" s="506"/>
      <c r="C44" s="507"/>
      <c r="D44" s="507"/>
      <c r="E44" s="507"/>
      <c r="F44" s="507"/>
      <c r="G44" s="507"/>
      <c r="H44" s="507"/>
      <c r="I44" s="508"/>
      <c r="J44" s="176"/>
      <c r="K44" s="176"/>
    </row>
    <row r="45" spans="2:11" ht="96.75" customHeight="1" x14ac:dyDescent="0.2">
      <c r="B45" s="179" t="s">
        <v>278</v>
      </c>
      <c r="C45" s="509" t="s">
        <v>377</v>
      </c>
      <c r="D45" s="510"/>
      <c r="E45" s="510"/>
      <c r="F45" s="510"/>
      <c r="G45" s="510"/>
      <c r="H45" s="510"/>
      <c r="I45" s="511"/>
      <c r="J45" s="212"/>
      <c r="K45" s="212"/>
    </row>
    <row r="46" spans="2:11" ht="32.25" customHeight="1" x14ac:dyDescent="0.2">
      <c r="B46" s="179" t="s">
        <v>279</v>
      </c>
      <c r="C46" s="509" t="s">
        <v>376</v>
      </c>
      <c r="D46" s="510"/>
      <c r="E46" s="510"/>
      <c r="F46" s="510"/>
      <c r="G46" s="510"/>
      <c r="H46" s="510"/>
      <c r="I46" s="511"/>
      <c r="J46" s="212"/>
      <c r="K46" s="212"/>
    </row>
    <row r="47" spans="2:11" ht="66" customHeight="1" x14ac:dyDescent="0.2">
      <c r="B47" s="213" t="s">
        <v>280</v>
      </c>
      <c r="C47" s="512" t="s">
        <v>364</v>
      </c>
      <c r="D47" s="513"/>
      <c r="E47" s="513"/>
      <c r="F47" s="513"/>
      <c r="G47" s="513"/>
      <c r="H47" s="513"/>
      <c r="I47" s="514"/>
      <c r="J47" s="212"/>
      <c r="K47" s="212"/>
    </row>
    <row r="48" spans="2:11" ht="22.5" customHeight="1" x14ac:dyDescent="0.2">
      <c r="B48" s="492" t="s">
        <v>236</v>
      </c>
      <c r="C48" s="492"/>
      <c r="D48" s="492"/>
      <c r="E48" s="492"/>
      <c r="F48" s="492"/>
      <c r="G48" s="492"/>
      <c r="H48" s="492"/>
      <c r="I48" s="492"/>
      <c r="J48" s="212"/>
      <c r="K48" s="212"/>
    </row>
    <row r="49" spans="2:11" ht="22.5" customHeight="1" x14ac:dyDescent="0.2">
      <c r="B49" s="497" t="s">
        <v>281</v>
      </c>
      <c r="C49" s="214" t="s">
        <v>282</v>
      </c>
      <c r="D49" s="499" t="s">
        <v>283</v>
      </c>
      <c r="E49" s="499"/>
      <c r="F49" s="499"/>
      <c r="G49" s="499" t="s">
        <v>284</v>
      </c>
      <c r="H49" s="499"/>
      <c r="I49" s="499"/>
      <c r="J49" s="215"/>
      <c r="K49" s="215"/>
    </row>
    <row r="50" spans="2:11" ht="30.75" customHeight="1" x14ac:dyDescent="0.2">
      <c r="B50" s="498"/>
      <c r="C50" s="216"/>
      <c r="D50" s="450"/>
      <c r="E50" s="450"/>
      <c r="F50" s="450"/>
      <c r="G50" s="450"/>
      <c r="H50" s="450"/>
      <c r="I50" s="450"/>
      <c r="J50" s="215"/>
      <c r="K50" s="215"/>
    </row>
    <row r="51" spans="2:11" ht="32.25" customHeight="1" x14ac:dyDescent="0.2">
      <c r="B51" s="217" t="s">
        <v>285</v>
      </c>
      <c r="C51" s="450" t="s">
        <v>363</v>
      </c>
      <c r="D51" s="450"/>
      <c r="E51" s="450"/>
      <c r="F51" s="450"/>
      <c r="G51" s="450"/>
      <c r="H51" s="450"/>
      <c r="I51" s="450"/>
      <c r="J51" s="218"/>
      <c r="K51" s="218"/>
    </row>
    <row r="52" spans="2:11" ht="28.5" customHeight="1" x14ac:dyDescent="0.2">
      <c r="B52" s="182" t="s">
        <v>286</v>
      </c>
      <c r="C52" s="451" t="s">
        <v>306</v>
      </c>
      <c r="D52" s="452"/>
      <c r="E52" s="452"/>
      <c r="F52" s="452"/>
      <c r="G52" s="452"/>
      <c r="H52" s="452"/>
      <c r="I52" s="453"/>
      <c r="J52" s="218"/>
      <c r="K52" s="218"/>
    </row>
    <row r="53" spans="2:11" ht="30" customHeight="1" x14ac:dyDescent="0.2">
      <c r="B53" s="213" t="s">
        <v>287</v>
      </c>
      <c r="C53" s="450" t="s">
        <v>307</v>
      </c>
      <c r="D53" s="450"/>
      <c r="E53" s="450"/>
      <c r="F53" s="450"/>
      <c r="G53" s="450"/>
      <c r="H53" s="450"/>
      <c r="I53" s="450"/>
      <c r="J53" s="219"/>
      <c r="K53" s="219"/>
    </row>
    <row r="54" spans="2:11" ht="31.5" customHeight="1" x14ac:dyDescent="0.2">
      <c r="B54" s="213" t="s">
        <v>288</v>
      </c>
      <c r="C54" s="450" t="s">
        <v>308</v>
      </c>
      <c r="D54" s="450"/>
      <c r="E54" s="450"/>
      <c r="F54" s="450"/>
      <c r="G54" s="450"/>
      <c r="H54" s="450"/>
      <c r="I54" s="450"/>
      <c r="J54" s="220"/>
      <c r="K54" s="220"/>
    </row>
    <row r="55" spans="2:11" x14ac:dyDescent="0.2">
      <c r="B55" s="221"/>
      <c r="C55" s="222"/>
      <c r="D55" s="222"/>
      <c r="E55" s="223"/>
      <c r="F55" s="223"/>
      <c r="G55" s="224"/>
      <c r="H55" s="225"/>
      <c r="I55" s="222"/>
      <c r="J55" s="220"/>
      <c r="K55" s="220"/>
    </row>
    <row r="56" spans="2:11" x14ac:dyDescent="0.2">
      <c r="B56" s="221"/>
      <c r="C56" s="222"/>
      <c r="D56" s="222"/>
      <c r="E56" s="223"/>
      <c r="F56" s="223"/>
      <c r="G56" s="224"/>
      <c r="H56" s="225"/>
      <c r="I56" s="222"/>
      <c r="J56" s="220"/>
      <c r="K56" s="220"/>
    </row>
    <row r="57" spans="2:11" x14ac:dyDescent="0.2">
      <c r="B57" s="221"/>
      <c r="C57" s="222"/>
      <c r="D57" s="222"/>
      <c r="E57" s="223"/>
      <c r="F57" s="223"/>
      <c r="G57" s="224"/>
      <c r="H57" s="225"/>
      <c r="I57" s="222"/>
      <c r="J57" s="220"/>
      <c r="K57" s="220"/>
    </row>
    <row r="58" spans="2:11" x14ac:dyDescent="0.2">
      <c r="B58" s="221"/>
      <c r="C58" s="222"/>
      <c r="D58" s="222"/>
      <c r="E58" s="223"/>
      <c r="F58" s="223"/>
      <c r="G58" s="224"/>
      <c r="H58" s="225"/>
      <c r="I58" s="222"/>
      <c r="J58" s="220"/>
      <c r="K58" s="220"/>
    </row>
    <row r="59" spans="2:11" x14ac:dyDescent="0.2">
      <c r="B59" s="221"/>
      <c r="C59" s="222"/>
      <c r="D59" s="222"/>
      <c r="E59" s="223"/>
      <c r="F59" s="223"/>
      <c r="G59" s="224"/>
      <c r="H59" s="225"/>
      <c r="I59" s="222"/>
      <c r="J59" s="220"/>
      <c r="K59" s="220"/>
    </row>
    <row r="60" spans="2:11" ht="25.5" customHeight="1" x14ac:dyDescent="0.2">
      <c r="B60" s="221"/>
      <c r="C60" s="222"/>
      <c r="D60" s="222"/>
      <c r="E60" s="223"/>
      <c r="F60" s="223"/>
      <c r="G60" s="224"/>
      <c r="H60" s="225"/>
      <c r="I60" s="222"/>
      <c r="J60" s="220"/>
      <c r="K60" s="220"/>
    </row>
  </sheetData>
  <sheetProtection algorithmName="SHA-512" hashValue="XqSFetSEKS9D0B5aq35ZdB837tro00mspfZx8csHyl81AH1cC2LkW7D02R9+aJXyh/LGvLmY6SVPaIdTXMNMAA==" saltValue="2eJdzotCXmHiQYjU8WfNdQ=="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2" zoomScaleNormal="100" workbookViewId="0">
      <selection activeCell="D27" sqref="D27"/>
    </sheetView>
  </sheetViews>
  <sheetFormatPr baseColWidth="10" defaultRowHeight="12.75" x14ac:dyDescent="0.2"/>
  <cols>
    <col min="1" max="1" width="1" style="170" customWidth="1"/>
    <col min="2" max="2" width="25.42578125" style="226" customWidth="1"/>
    <col min="3" max="3" width="14.5703125" style="175" customWidth="1"/>
    <col min="4" max="4" width="20.140625" style="175" customWidth="1"/>
    <col min="5" max="5" width="16.42578125" style="175" customWidth="1"/>
    <col min="6" max="6" width="25" style="175" customWidth="1"/>
    <col min="7" max="7" width="22" style="227"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8"/>
      <c r="C1" s="454" t="s">
        <v>25</v>
      </c>
      <c r="D1" s="454"/>
      <c r="E1" s="454"/>
      <c r="F1" s="454"/>
      <c r="G1" s="454"/>
      <c r="H1" s="454"/>
      <c r="I1" s="449"/>
      <c r="J1" s="171"/>
      <c r="K1" s="171"/>
      <c r="M1" s="173" t="s">
        <v>47</v>
      </c>
    </row>
    <row r="2" spans="2:14" ht="37.5" customHeight="1" x14ac:dyDescent="0.2">
      <c r="B2" s="448"/>
      <c r="C2" s="454" t="s">
        <v>239</v>
      </c>
      <c r="D2" s="454"/>
      <c r="E2" s="454"/>
      <c r="F2" s="454"/>
      <c r="G2" s="454"/>
      <c r="H2" s="454"/>
      <c r="I2" s="449"/>
      <c r="J2" s="171"/>
      <c r="K2" s="171"/>
      <c r="M2" s="173" t="s">
        <v>48</v>
      </c>
    </row>
    <row r="3" spans="2:14" ht="37.5" customHeight="1" x14ac:dyDescent="0.2">
      <c r="B3" s="448"/>
      <c r="C3" s="454" t="s">
        <v>240</v>
      </c>
      <c r="D3" s="454"/>
      <c r="E3" s="454"/>
      <c r="F3" s="454" t="s">
        <v>241</v>
      </c>
      <c r="G3" s="454"/>
      <c r="H3" s="454"/>
      <c r="I3" s="449"/>
      <c r="J3" s="171"/>
      <c r="K3" s="171"/>
      <c r="M3" s="173" t="s">
        <v>50</v>
      </c>
    </row>
    <row r="4" spans="2:14" ht="23.25" customHeight="1" x14ac:dyDescent="0.2">
      <c r="B4" s="455"/>
      <c r="C4" s="455"/>
      <c r="D4" s="455"/>
      <c r="E4" s="455"/>
      <c r="F4" s="455"/>
      <c r="G4" s="455"/>
      <c r="H4" s="455"/>
      <c r="I4" s="455"/>
      <c r="J4" s="176"/>
      <c r="K4" s="176"/>
    </row>
    <row r="5" spans="2:14" ht="24" customHeight="1" x14ac:dyDescent="0.2">
      <c r="B5" s="456" t="s">
        <v>234</v>
      </c>
      <c r="C5" s="456"/>
      <c r="D5" s="456"/>
      <c r="E5" s="456"/>
      <c r="F5" s="456"/>
      <c r="G5" s="456"/>
      <c r="H5" s="456"/>
      <c r="I5" s="456"/>
      <c r="J5" s="177"/>
      <c r="K5" s="177"/>
      <c r="N5" s="178" t="s">
        <v>57</v>
      </c>
    </row>
    <row r="6" spans="2:14" ht="30.75" customHeight="1" x14ac:dyDescent="0.2">
      <c r="B6" s="231" t="s">
        <v>242</v>
      </c>
      <c r="C6" s="230">
        <v>2</v>
      </c>
      <c r="D6" s="457" t="s">
        <v>243</v>
      </c>
      <c r="E6" s="457"/>
      <c r="F6" s="458" t="s">
        <v>309</v>
      </c>
      <c r="G6" s="458"/>
      <c r="H6" s="458"/>
      <c r="I6" s="458"/>
      <c r="J6" s="181"/>
      <c r="K6" s="181"/>
      <c r="M6" s="173" t="s">
        <v>60</v>
      </c>
      <c r="N6" s="178" t="s">
        <v>61</v>
      </c>
    </row>
    <row r="7" spans="2:14" ht="30.75" customHeight="1" x14ac:dyDescent="0.2">
      <c r="B7" s="231" t="s">
        <v>244</v>
      </c>
      <c r="C7" s="230" t="s">
        <v>81</v>
      </c>
      <c r="D7" s="457" t="s">
        <v>245</v>
      </c>
      <c r="E7" s="457"/>
      <c r="F7" s="458" t="s">
        <v>290</v>
      </c>
      <c r="G7" s="458"/>
      <c r="H7" s="182" t="s">
        <v>246</v>
      </c>
      <c r="I7" s="230" t="s">
        <v>81</v>
      </c>
      <c r="J7" s="183"/>
      <c r="K7" s="183"/>
      <c r="M7" s="173" t="s">
        <v>65</v>
      </c>
      <c r="N7" s="178" t="s">
        <v>66</v>
      </c>
    </row>
    <row r="8" spans="2:14" ht="30.75" customHeight="1" x14ac:dyDescent="0.2">
      <c r="B8" s="231" t="s">
        <v>247</v>
      </c>
      <c r="C8" s="458" t="s">
        <v>291</v>
      </c>
      <c r="D8" s="458"/>
      <c r="E8" s="458"/>
      <c r="F8" s="458"/>
      <c r="G8" s="182" t="s">
        <v>248</v>
      </c>
      <c r="H8" s="460">
        <v>7560</v>
      </c>
      <c r="I8" s="460"/>
      <c r="J8" s="184"/>
      <c r="K8" s="184"/>
      <c r="M8" s="173" t="s">
        <v>69</v>
      </c>
      <c r="N8" s="178" t="s">
        <v>70</v>
      </c>
    </row>
    <row r="9" spans="2:14" ht="30.75" customHeight="1" x14ac:dyDescent="0.2">
      <c r="B9" s="231" t="s">
        <v>48</v>
      </c>
      <c r="C9" s="461" t="s">
        <v>65</v>
      </c>
      <c r="D9" s="461"/>
      <c r="E9" s="461"/>
      <c r="F9" s="461"/>
      <c r="G9" s="182" t="s">
        <v>249</v>
      </c>
      <c r="H9" s="462" t="s">
        <v>165</v>
      </c>
      <c r="I9" s="462"/>
      <c r="J9" s="185"/>
      <c r="K9" s="185"/>
      <c r="M9" s="186" t="s">
        <v>73</v>
      </c>
    </row>
    <row r="10" spans="2:14" ht="30.75" customHeight="1" x14ac:dyDescent="0.2">
      <c r="B10" s="231" t="s">
        <v>250</v>
      </c>
      <c r="C10" s="515" t="s">
        <v>292</v>
      </c>
      <c r="D10" s="515"/>
      <c r="E10" s="515"/>
      <c r="F10" s="515"/>
      <c r="G10" s="515"/>
      <c r="H10" s="515"/>
      <c r="I10" s="515"/>
      <c r="J10" s="187"/>
      <c r="K10" s="187"/>
      <c r="M10" s="186"/>
    </row>
    <row r="11" spans="2:14" ht="30.75" customHeight="1" x14ac:dyDescent="0.2">
      <c r="B11" s="231" t="s">
        <v>251</v>
      </c>
      <c r="C11" s="463" t="s">
        <v>293</v>
      </c>
      <c r="D11" s="463"/>
      <c r="E11" s="463"/>
      <c r="F11" s="463"/>
      <c r="G11" s="463"/>
      <c r="H11" s="463"/>
      <c r="I11" s="463"/>
      <c r="J11" s="183"/>
      <c r="K11" s="183"/>
      <c r="M11" s="186"/>
      <c r="N11" s="178" t="s">
        <v>76</v>
      </c>
    </row>
    <row r="12" spans="2:14" ht="30.75" customHeight="1" x14ac:dyDescent="0.2">
      <c r="B12" s="231" t="s">
        <v>254</v>
      </c>
      <c r="C12" s="459" t="s">
        <v>358</v>
      </c>
      <c r="D12" s="459"/>
      <c r="E12" s="459"/>
      <c r="F12" s="459"/>
      <c r="G12" s="182" t="s">
        <v>252</v>
      </c>
      <c r="H12" s="464" t="s">
        <v>91</v>
      </c>
      <c r="I12" s="464"/>
      <c r="J12" s="183"/>
      <c r="K12" s="183"/>
      <c r="M12" s="186" t="s">
        <v>80</v>
      </c>
      <c r="N12" s="178" t="s">
        <v>81</v>
      </c>
    </row>
    <row r="13" spans="2:14" ht="30.75" customHeight="1" x14ac:dyDescent="0.2">
      <c r="B13" s="231" t="s">
        <v>255</v>
      </c>
      <c r="C13" s="465" t="s">
        <v>294</v>
      </c>
      <c r="D13" s="465"/>
      <c r="E13" s="465"/>
      <c r="F13" s="465"/>
      <c r="G13" s="182" t="s">
        <v>253</v>
      </c>
      <c r="H13" s="463" t="s">
        <v>70</v>
      </c>
      <c r="I13" s="463"/>
      <c r="J13" s="183"/>
      <c r="K13" s="183"/>
      <c r="M13" s="186" t="s">
        <v>84</v>
      </c>
    </row>
    <row r="14" spans="2:14" ht="64.5" customHeight="1" x14ac:dyDescent="0.2">
      <c r="B14" s="231" t="s">
        <v>256</v>
      </c>
      <c r="C14" s="458" t="s">
        <v>393</v>
      </c>
      <c r="D14" s="458"/>
      <c r="E14" s="458"/>
      <c r="F14" s="458"/>
      <c r="G14" s="458"/>
      <c r="H14" s="458"/>
      <c r="I14" s="458"/>
      <c r="J14" s="187"/>
      <c r="K14" s="187"/>
      <c r="M14" s="186" t="s">
        <v>86</v>
      </c>
      <c r="N14" s="178"/>
    </row>
    <row r="15" spans="2:14" ht="30.75" customHeight="1" x14ac:dyDescent="0.2">
      <c r="B15" s="231" t="s">
        <v>257</v>
      </c>
      <c r="C15" s="459" t="s">
        <v>310</v>
      </c>
      <c r="D15" s="459"/>
      <c r="E15" s="459"/>
      <c r="F15" s="459"/>
      <c r="G15" s="459"/>
      <c r="H15" s="459"/>
      <c r="I15" s="459"/>
      <c r="J15" s="188"/>
      <c r="K15" s="188"/>
      <c r="M15" s="186" t="s">
        <v>88</v>
      </c>
      <c r="N15" s="178"/>
    </row>
    <row r="16" spans="2:14" ht="20.25" customHeight="1" x14ac:dyDescent="0.2">
      <c r="B16" s="231" t="s">
        <v>258</v>
      </c>
      <c r="C16" s="458" t="s">
        <v>312</v>
      </c>
      <c r="D16" s="458"/>
      <c r="E16" s="458"/>
      <c r="F16" s="458"/>
      <c r="G16" s="458"/>
      <c r="H16" s="458"/>
      <c r="I16" s="458"/>
      <c r="J16" s="189"/>
      <c r="K16" s="189"/>
      <c r="M16" s="186"/>
      <c r="N16" s="178"/>
    </row>
    <row r="17" spans="2:14" ht="30.75" customHeight="1" x14ac:dyDescent="0.2">
      <c r="B17" s="231" t="s">
        <v>259</v>
      </c>
      <c r="C17" s="463" t="s">
        <v>311</v>
      </c>
      <c r="D17" s="467"/>
      <c r="E17" s="467"/>
      <c r="F17" s="467"/>
      <c r="G17" s="467"/>
      <c r="H17" s="467"/>
      <c r="I17" s="467"/>
      <c r="J17" s="190"/>
      <c r="K17" s="190"/>
      <c r="M17" s="186" t="s">
        <v>91</v>
      </c>
      <c r="N17" s="178"/>
    </row>
    <row r="18" spans="2:14" ht="18" customHeight="1" x14ac:dyDescent="0.2">
      <c r="B18" s="468" t="s">
        <v>265</v>
      </c>
      <c r="C18" s="469" t="s">
        <v>237</v>
      </c>
      <c r="D18" s="469"/>
      <c r="E18" s="469"/>
      <c r="F18" s="470" t="s">
        <v>238</v>
      </c>
      <c r="G18" s="470"/>
      <c r="H18" s="470"/>
      <c r="I18" s="470"/>
      <c r="J18" s="191"/>
      <c r="K18" s="191"/>
      <c r="M18" s="186" t="s">
        <v>79</v>
      </c>
      <c r="N18" s="178"/>
    </row>
    <row r="19" spans="2:14" ht="39.75" customHeight="1" x14ac:dyDescent="0.2">
      <c r="B19" s="468"/>
      <c r="C19" s="458" t="s">
        <v>313</v>
      </c>
      <c r="D19" s="458"/>
      <c r="E19" s="458"/>
      <c r="F19" s="458" t="s">
        <v>314</v>
      </c>
      <c r="G19" s="458"/>
      <c r="H19" s="458"/>
      <c r="I19" s="458"/>
      <c r="J19" s="189"/>
      <c r="K19" s="189"/>
      <c r="M19" s="186" t="s">
        <v>95</v>
      </c>
      <c r="N19" s="178"/>
    </row>
    <row r="20" spans="2:14" ht="39.75" customHeight="1" x14ac:dyDescent="0.2">
      <c r="B20" s="192" t="s">
        <v>266</v>
      </c>
      <c r="C20" s="451" t="s">
        <v>315</v>
      </c>
      <c r="D20" s="452"/>
      <c r="E20" s="453"/>
      <c r="F20" s="464" t="s">
        <v>316</v>
      </c>
      <c r="G20" s="464"/>
      <c r="H20" s="464"/>
      <c r="I20" s="474"/>
      <c r="J20" s="183"/>
      <c r="K20" s="183"/>
      <c r="M20" s="186"/>
      <c r="N20" s="178"/>
    </row>
    <row r="21" spans="2:14" ht="42" customHeight="1" x14ac:dyDescent="0.2">
      <c r="B21" s="192" t="s">
        <v>267</v>
      </c>
      <c r="C21" s="475" t="s">
        <v>317</v>
      </c>
      <c r="D21" s="476"/>
      <c r="E21" s="477"/>
      <c r="F21" s="478" t="s">
        <v>318</v>
      </c>
      <c r="G21" s="479"/>
      <c r="H21" s="479"/>
      <c r="I21" s="480"/>
      <c r="J21" s="188"/>
      <c r="K21" s="188"/>
      <c r="M21" s="193"/>
      <c r="N21" s="178"/>
    </row>
    <row r="22" spans="2:14" ht="23.25" customHeight="1" x14ac:dyDescent="0.2">
      <c r="B22" s="192" t="s">
        <v>268</v>
      </c>
      <c r="C22" s="481">
        <v>44197</v>
      </c>
      <c r="D22" s="482"/>
      <c r="E22" s="483"/>
      <c r="F22" s="182" t="s">
        <v>271</v>
      </c>
      <c r="G22" s="194">
        <v>1</v>
      </c>
      <c r="H22" s="182" t="s">
        <v>275</v>
      </c>
      <c r="I22" s="195">
        <v>1</v>
      </c>
      <c r="J22" s="196"/>
      <c r="K22" s="196"/>
      <c r="M22" s="193"/>
    </row>
    <row r="23" spans="2:14" ht="27" customHeight="1" x14ac:dyDescent="0.2">
      <c r="B23" s="192" t="s">
        <v>269</v>
      </c>
      <c r="C23" s="481">
        <v>44561</v>
      </c>
      <c r="D23" s="479"/>
      <c r="E23" s="484"/>
      <c r="F23" s="182" t="s">
        <v>272</v>
      </c>
      <c r="G23" s="485">
        <v>2</v>
      </c>
      <c r="H23" s="486"/>
      <c r="I23" s="487"/>
      <c r="J23" s="197"/>
      <c r="K23" s="197"/>
      <c r="M23" s="193"/>
    </row>
    <row r="24" spans="2:14" ht="30.75" customHeight="1" x14ac:dyDescent="0.2">
      <c r="B24" s="198" t="s">
        <v>270</v>
      </c>
      <c r="C24" s="488" t="s">
        <v>88</v>
      </c>
      <c r="D24" s="489"/>
      <c r="E24" s="490"/>
      <c r="F24" s="233" t="s">
        <v>274</v>
      </c>
      <c r="G24" s="478" t="s">
        <v>305</v>
      </c>
      <c r="H24" s="479"/>
      <c r="I24" s="484"/>
      <c r="J24" s="191"/>
      <c r="K24" s="191"/>
      <c r="M24" s="193"/>
    </row>
    <row r="25" spans="2:14" ht="22.5" customHeight="1" x14ac:dyDescent="0.2">
      <c r="B25" s="491" t="s">
        <v>235</v>
      </c>
      <c r="C25" s="492"/>
      <c r="D25" s="492"/>
      <c r="E25" s="492"/>
      <c r="F25" s="492"/>
      <c r="G25" s="492"/>
      <c r="H25" s="492"/>
      <c r="I25" s="493"/>
      <c r="J25" s="177"/>
      <c r="K25" s="177"/>
      <c r="M25" s="193"/>
    </row>
    <row r="26" spans="2:14" ht="43.5" customHeight="1" x14ac:dyDescent="0.2">
      <c r="B26" s="200" t="s">
        <v>105</v>
      </c>
      <c r="C26" s="232" t="s">
        <v>261</v>
      </c>
      <c r="D26" s="232" t="s">
        <v>260</v>
      </c>
      <c r="E26" s="202" t="s">
        <v>264</v>
      </c>
      <c r="F26" s="232" t="s">
        <v>263</v>
      </c>
      <c r="G26" s="232" t="s">
        <v>262</v>
      </c>
      <c r="H26" s="202" t="s">
        <v>276</v>
      </c>
      <c r="I26" s="203" t="s">
        <v>273</v>
      </c>
      <c r="J26" s="189"/>
      <c r="K26" s="189"/>
      <c r="M26" s="193"/>
    </row>
    <row r="27" spans="2:14" ht="19.5" customHeight="1" x14ac:dyDescent="0.2">
      <c r="B27" s="204" t="s">
        <v>113</v>
      </c>
      <c r="C27" s="205">
        <v>0</v>
      </c>
      <c r="D27" s="237">
        <v>0</v>
      </c>
      <c r="E27" s="206">
        <f>IF(OR(C27=0,C27=""),0,D27/C27)</f>
        <v>0</v>
      </c>
      <c r="F27" s="494">
        <f>SUM(C27:C38)</f>
        <v>2</v>
      </c>
      <c r="G27" s="494">
        <f>SUM(D27:D38)</f>
        <v>0</v>
      </c>
      <c r="H27" s="207">
        <f>+(D27*100%)/$G$23</f>
        <v>0</v>
      </c>
      <c r="I27" s="494">
        <f>G27+I22</f>
        <v>1</v>
      </c>
      <c r="J27" s="208"/>
      <c r="K27" s="208"/>
      <c r="M27" s="193"/>
    </row>
    <row r="28" spans="2:14" ht="19.5" customHeight="1" x14ac:dyDescent="0.2">
      <c r="B28" s="204" t="s">
        <v>114</v>
      </c>
      <c r="C28" s="205">
        <v>0</v>
      </c>
      <c r="D28" s="205"/>
      <c r="E28" s="206">
        <f t="shared" ref="E28:E38" si="0">IF(OR(C28=0,C28=""),0,D28/C28)</f>
        <v>0</v>
      </c>
      <c r="F28" s="495"/>
      <c r="G28" s="495"/>
      <c r="H28" s="207" t="str">
        <f>+IF(D28="","",((D28*100%)/$G$23)+H27)</f>
        <v/>
      </c>
      <c r="I28" s="495"/>
      <c r="J28" s="208"/>
      <c r="K28" s="208"/>
      <c r="M28" s="193"/>
    </row>
    <row r="29" spans="2:14" ht="19.5" customHeight="1" x14ac:dyDescent="0.2">
      <c r="B29" s="204" t="s">
        <v>115</v>
      </c>
      <c r="C29" s="205">
        <v>0</v>
      </c>
      <c r="D29" s="205"/>
      <c r="E29" s="206">
        <f t="shared" si="0"/>
        <v>0</v>
      </c>
      <c r="F29" s="495"/>
      <c r="G29" s="495"/>
      <c r="H29" s="207" t="str">
        <f t="shared" ref="H29:H38" si="1">+IF(D29="","",((D29*100%)/$G$23)+H28)</f>
        <v/>
      </c>
      <c r="I29" s="495"/>
      <c r="J29" s="208"/>
      <c r="K29" s="208"/>
      <c r="M29" s="193"/>
    </row>
    <row r="30" spans="2:14" ht="19.5" customHeight="1" x14ac:dyDescent="0.2">
      <c r="B30" s="204" t="s">
        <v>116</v>
      </c>
      <c r="C30" s="205">
        <v>0</v>
      </c>
      <c r="D30" s="205"/>
      <c r="E30" s="206">
        <f t="shared" si="0"/>
        <v>0</v>
      </c>
      <c r="F30" s="495"/>
      <c r="G30" s="495"/>
      <c r="H30" s="207" t="str">
        <f t="shared" si="1"/>
        <v/>
      </c>
      <c r="I30" s="495"/>
      <c r="J30" s="208"/>
      <c r="K30" s="208"/>
    </row>
    <row r="31" spans="2:14" ht="19.5" customHeight="1" x14ac:dyDescent="0.2">
      <c r="B31" s="204" t="s">
        <v>117</v>
      </c>
      <c r="C31" s="205">
        <v>0</v>
      </c>
      <c r="D31" s="205"/>
      <c r="E31" s="206">
        <f t="shared" si="0"/>
        <v>0</v>
      </c>
      <c r="F31" s="495"/>
      <c r="G31" s="495"/>
      <c r="H31" s="207" t="str">
        <f t="shared" si="1"/>
        <v/>
      </c>
      <c r="I31" s="495"/>
      <c r="J31" s="208"/>
      <c r="K31" s="208"/>
    </row>
    <row r="32" spans="2:14" ht="19.5" customHeight="1" x14ac:dyDescent="0.2">
      <c r="B32" s="204" t="s">
        <v>118</v>
      </c>
      <c r="C32" s="205">
        <v>0</v>
      </c>
      <c r="D32" s="205"/>
      <c r="E32" s="206">
        <f t="shared" si="0"/>
        <v>0</v>
      </c>
      <c r="F32" s="495"/>
      <c r="G32" s="495"/>
      <c r="H32" s="207" t="str">
        <f t="shared" si="1"/>
        <v/>
      </c>
      <c r="I32" s="495"/>
      <c r="J32" s="208"/>
      <c r="K32" s="208"/>
    </row>
    <row r="33" spans="2:11" ht="19.5" customHeight="1" x14ac:dyDescent="0.2">
      <c r="B33" s="204" t="s">
        <v>119</v>
      </c>
      <c r="C33" s="205">
        <v>0</v>
      </c>
      <c r="D33" s="205"/>
      <c r="E33" s="206">
        <f t="shared" si="0"/>
        <v>0</v>
      </c>
      <c r="F33" s="495"/>
      <c r="G33" s="495"/>
      <c r="H33" s="207" t="str">
        <f t="shared" si="1"/>
        <v/>
      </c>
      <c r="I33" s="495"/>
      <c r="J33" s="208"/>
      <c r="K33" s="208"/>
    </row>
    <row r="34" spans="2:11" ht="19.5" customHeight="1" x14ac:dyDescent="0.2">
      <c r="B34" s="204" t="s">
        <v>120</v>
      </c>
      <c r="C34" s="205">
        <v>0</v>
      </c>
      <c r="D34" s="205"/>
      <c r="E34" s="206">
        <f t="shared" si="0"/>
        <v>0</v>
      </c>
      <c r="F34" s="495"/>
      <c r="G34" s="495"/>
      <c r="H34" s="207" t="str">
        <f t="shared" si="1"/>
        <v/>
      </c>
      <c r="I34" s="495"/>
      <c r="J34" s="208"/>
      <c r="K34" s="208"/>
    </row>
    <row r="35" spans="2:11" ht="19.5" customHeight="1" x14ac:dyDescent="0.2">
      <c r="B35" s="204" t="s">
        <v>121</v>
      </c>
      <c r="C35" s="205">
        <v>0</v>
      </c>
      <c r="D35" s="205"/>
      <c r="E35" s="206">
        <f t="shared" si="0"/>
        <v>0</v>
      </c>
      <c r="F35" s="495"/>
      <c r="G35" s="495"/>
      <c r="H35" s="207" t="str">
        <f t="shared" si="1"/>
        <v/>
      </c>
      <c r="I35" s="495"/>
      <c r="J35" s="208"/>
      <c r="K35" s="208"/>
    </row>
    <row r="36" spans="2:11" ht="19.5" customHeight="1" x14ac:dyDescent="0.2">
      <c r="B36" s="204" t="s">
        <v>122</v>
      </c>
      <c r="C36" s="240">
        <v>0</v>
      </c>
      <c r="D36" s="240"/>
      <c r="E36" s="206">
        <f t="shared" si="0"/>
        <v>0</v>
      </c>
      <c r="F36" s="495"/>
      <c r="G36" s="495"/>
      <c r="H36" s="207" t="str">
        <f t="shared" si="1"/>
        <v/>
      </c>
      <c r="I36" s="495"/>
      <c r="J36" s="208"/>
      <c r="K36" s="208"/>
    </row>
    <row r="37" spans="2:11" ht="19.5" customHeight="1" x14ac:dyDescent="0.2">
      <c r="B37" s="204" t="s">
        <v>123</v>
      </c>
      <c r="C37" s="240">
        <v>0</v>
      </c>
      <c r="D37" s="240"/>
      <c r="E37" s="206">
        <f t="shared" si="0"/>
        <v>0</v>
      </c>
      <c r="F37" s="495"/>
      <c r="G37" s="495"/>
      <c r="H37" s="207" t="str">
        <f t="shared" si="1"/>
        <v/>
      </c>
      <c r="I37" s="495"/>
      <c r="J37" s="208"/>
      <c r="K37" s="208"/>
    </row>
    <row r="38" spans="2:11" ht="19.5" customHeight="1" x14ac:dyDescent="0.2">
      <c r="B38" s="204" t="s">
        <v>124</v>
      </c>
      <c r="C38" s="240">
        <v>2</v>
      </c>
      <c r="D38" s="240"/>
      <c r="E38" s="206">
        <f t="shared" si="0"/>
        <v>0</v>
      </c>
      <c r="F38" s="496"/>
      <c r="G38" s="496"/>
      <c r="H38" s="207" t="str">
        <f t="shared" si="1"/>
        <v/>
      </c>
      <c r="I38" s="496"/>
      <c r="J38" s="208"/>
      <c r="K38" s="208"/>
    </row>
    <row r="39" spans="2:11" ht="52.5" customHeight="1" x14ac:dyDescent="0.2">
      <c r="B39" s="210" t="s">
        <v>277</v>
      </c>
      <c r="C39" s="471" t="s">
        <v>381</v>
      </c>
      <c r="D39" s="472"/>
      <c r="E39" s="472"/>
      <c r="F39" s="472"/>
      <c r="G39" s="472"/>
      <c r="H39" s="472"/>
      <c r="I39" s="473"/>
      <c r="J39" s="211"/>
      <c r="K39" s="211"/>
    </row>
    <row r="40" spans="2:11" ht="34.5" customHeight="1" x14ac:dyDescent="0.2">
      <c r="B40" s="500"/>
      <c r="C40" s="501"/>
      <c r="D40" s="501"/>
      <c r="E40" s="501"/>
      <c r="F40" s="501"/>
      <c r="G40" s="501"/>
      <c r="H40" s="501"/>
      <c r="I40" s="502"/>
      <c r="J40" s="177"/>
      <c r="K40" s="177"/>
    </row>
    <row r="41" spans="2:11" ht="34.5" customHeight="1" x14ac:dyDescent="0.2">
      <c r="B41" s="503"/>
      <c r="C41" s="504"/>
      <c r="D41" s="504"/>
      <c r="E41" s="504"/>
      <c r="F41" s="504"/>
      <c r="G41" s="504"/>
      <c r="H41" s="504"/>
      <c r="I41" s="505"/>
      <c r="J41" s="211"/>
      <c r="K41" s="211"/>
    </row>
    <row r="42" spans="2:11" ht="34.5" customHeight="1" x14ac:dyDescent="0.2">
      <c r="B42" s="503"/>
      <c r="C42" s="504"/>
      <c r="D42" s="504"/>
      <c r="E42" s="504"/>
      <c r="F42" s="504"/>
      <c r="G42" s="504"/>
      <c r="H42" s="504"/>
      <c r="I42" s="505"/>
      <c r="J42" s="211"/>
      <c r="K42" s="211"/>
    </row>
    <row r="43" spans="2:11" ht="34.5" customHeight="1" x14ac:dyDescent="0.2">
      <c r="B43" s="503"/>
      <c r="C43" s="504"/>
      <c r="D43" s="504"/>
      <c r="E43" s="504"/>
      <c r="F43" s="504"/>
      <c r="G43" s="504"/>
      <c r="H43" s="504"/>
      <c r="I43" s="505"/>
      <c r="J43" s="211"/>
      <c r="K43" s="211"/>
    </row>
    <row r="44" spans="2:11" ht="34.5" customHeight="1" x14ac:dyDescent="0.2">
      <c r="B44" s="506"/>
      <c r="C44" s="507"/>
      <c r="D44" s="507"/>
      <c r="E44" s="507"/>
      <c r="F44" s="507"/>
      <c r="G44" s="507"/>
      <c r="H44" s="507"/>
      <c r="I44" s="508"/>
      <c r="J44" s="176"/>
      <c r="K44" s="176"/>
    </row>
    <row r="45" spans="2:11" ht="96.75" customHeight="1" x14ac:dyDescent="0.2">
      <c r="B45" s="231" t="s">
        <v>278</v>
      </c>
      <c r="C45" s="509" t="s">
        <v>383</v>
      </c>
      <c r="D45" s="510"/>
      <c r="E45" s="510"/>
      <c r="F45" s="510"/>
      <c r="G45" s="510"/>
      <c r="H45" s="510"/>
      <c r="I45" s="511"/>
      <c r="J45" s="212"/>
      <c r="K45" s="212"/>
    </row>
    <row r="46" spans="2:11" ht="32.25" customHeight="1" x14ac:dyDescent="0.2">
      <c r="B46" s="231" t="s">
        <v>279</v>
      </c>
      <c r="C46" s="509" t="s">
        <v>382</v>
      </c>
      <c r="D46" s="510"/>
      <c r="E46" s="510"/>
      <c r="F46" s="510"/>
      <c r="G46" s="510"/>
      <c r="H46" s="510"/>
      <c r="I46" s="511"/>
      <c r="J46" s="212"/>
      <c r="K46" s="212"/>
    </row>
    <row r="47" spans="2:11" ht="66" customHeight="1" x14ac:dyDescent="0.2">
      <c r="B47" s="213" t="s">
        <v>280</v>
      </c>
      <c r="C47" s="512" t="s">
        <v>365</v>
      </c>
      <c r="D47" s="513"/>
      <c r="E47" s="513"/>
      <c r="F47" s="513"/>
      <c r="G47" s="513"/>
      <c r="H47" s="513"/>
      <c r="I47" s="514"/>
      <c r="J47" s="212"/>
      <c r="K47" s="212"/>
    </row>
    <row r="48" spans="2:11" ht="22.5" customHeight="1" x14ac:dyDescent="0.2">
      <c r="B48" s="492" t="s">
        <v>236</v>
      </c>
      <c r="C48" s="492"/>
      <c r="D48" s="492"/>
      <c r="E48" s="492"/>
      <c r="F48" s="492"/>
      <c r="G48" s="492"/>
      <c r="H48" s="492"/>
      <c r="I48" s="492"/>
      <c r="J48" s="212"/>
      <c r="K48" s="212"/>
    </row>
    <row r="49" spans="2:11" ht="22.5" customHeight="1" x14ac:dyDescent="0.2">
      <c r="B49" s="497" t="s">
        <v>281</v>
      </c>
      <c r="C49" s="229" t="s">
        <v>282</v>
      </c>
      <c r="D49" s="499" t="s">
        <v>283</v>
      </c>
      <c r="E49" s="499"/>
      <c r="F49" s="499"/>
      <c r="G49" s="499" t="s">
        <v>284</v>
      </c>
      <c r="H49" s="499"/>
      <c r="I49" s="499"/>
      <c r="J49" s="215"/>
      <c r="K49" s="215"/>
    </row>
    <row r="50" spans="2:11" ht="30.75" customHeight="1" x14ac:dyDescent="0.2">
      <c r="B50" s="498"/>
      <c r="C50" s="216"/>
      <c r="D50" s="450"/>
      <c r="E50" s="450"/>
      <c r="F50" s="450"/>
      <c r="G50" s="450"/>
      <c r="H50" s="450"/>
      <c r="I50" s="450"/>
      <c r="J50" s="215"/>
      <c r="K50" s="215"/>
    </row>
    <row r="51" spans="2:11" ht="32.25" customHeight="1" x14ac:dyDescent="0.2">
      <c r="B51" s="217" t="s">
        <v>285</v>
      </c>
      <c r="C51" s="450" t="s">
        <v>371</v>
      </c>
      <c r="D51" s="450"/>
      <c r="E51" s="450"/>
      <c r="F51" s="450"/>
      <c r="G51" s="450"/>
      <c r="H51" s="450"/>
      <c r="I51" s="450"/>
      <c r="J51" s="218"/>
      <c r="K51" s="218"/>
    </row>
    <row r="52" spans="2:11" ht="28.5" customHeight="1" x14ac:dyDescent="0.2">
      <c r="B52" s="182" t="s">
        <v>286</v>
      </c>
      <c r="C52" s="451" t="s">
        <v>306</v>
      </c>
      <c r="D52" s="452"/>
      <c r="E52" s="452"/>
      <c r="F52" s="452"/>
      <c r="G52" s="452"/>
      <c r="H52" s="452"/>
      <c r="I52" s="453"/>
      <c r="J52" s="218"/>
      <c r="K52" s="218"/>
    </row>
    <row r="53" spans="2:11" ht="30" customHeight="1" x14ac:dyDescent="0.2">
      <c r="B53" s="213" t="s">
        <v>287</v>
      </c>
      <c r="C53" s="450" t="s">
        <v>307</v>
      </c>
      <c r="D53" s="450"/>
      <c r="E53" s="450"/>
      <c r="F53" s="450"/>
      <c r="G53" s="450"/>
      <c r="H53" s="450"/>
      <c r="I53" s="450"/>
      <c r="J53" s="219"/>
      <c r="K53" s="219"/>
    </row>
    <row r="54" spans="2:11" ht="31.5" customHeight="1" x14ac:dyDescent="0.2">
      <c r="B54" s="213" t="s">
        <v>288</v>
      </c>
      <c r="C54" s="450" t="s">
        <v>308</v>
      </c>
      <c r="D54" s="450"/>
      <c r="E54" s="450"/>
      <c r="F54" s="450"/>
      <c r="G54" s="450"/>
      <c r="H54" s="450"/>
      <c r="I54" s="450"/>
      <c r="J54" s="220"/>
      <c r="K54" s="220"/>
    </row>
    <row r="55" spans="2:11" x14ac:dyDescent="0.2">
      <c r="B55" s="221"/>
      <c r="C55" s="222"/>
      <c r="D55" s="222"/>
      <c r="E55" s="223"/>
      <c r="F55" s="223"/>
      <c r="G55" s="224"/>
      <c r="H55" s="225"/>
      <c r="I55" s="222"/>
      <c r="J55" s="220"/>
      <c r="K55" s="220"/>
    </row>
    <row r="56" spans="2:11" x14ac:dyDescent="0.2">
      <c r="B56" s="221"/>
      <c r="C56" s="222"/>
      <c r="D56" s="222"/>
      <c r="E56" s="223"/>
      <c r="F56" s="223"/>
      <c r="G56" s="224"/>
      <c r="H56" s="225"/>
      <c r="I56" s="222"/>
      <c r="J56" s="220"/>
      <c r="K56" s="220"/>
    </row>
    <row r="57" spans="2:11" x14ac:dyDescent="0.2">
      <c r="B57" s="221"/>
      <c r="C57" s="222"/>
      <c r="D57" s="222"/>
      <c r="E57" s="223"/>
      <c r="F57" s="223"/>
      <c r="G57" s="224"/>
      <c r="H57" s="225"/>
      <c r="I57" s="222"/>
      <c r="J57" s="220"/>
      <c r="K57" s="220"/>
    </row>
    <row r="58" spans="2:11" x14ac:dyDescent="0.2">
      <c r="B58" s="221"/>
      <c r="C58" s="222"/>
      <c r="D58" s="222"/>
      <c r="E58" s="223"/>
      <c r="F58" s="223"/>
      <c r="G58" s="224"/>
      <c r="H58" s="225"/>
      <c r="I58" s="222"/>
      <c r="J58" s="220"/>
      <c r="K58" s="220"/>
    </row>
    <row r="59" spans="2:11" x14ac:dyDescent="0.2">
      <c r="B59" s="221"/>
      <c r="C59" s="222"/>
      <c r="D59" s="222"/>
      <c r="E59" s="223"/>
      <c r="F59" s="223"/>
      <c r="G59" s="224"/>
      <c r="H59" s="225"/>
      <c r="I59" s="222"/>
      <c r="J59" s="220"/>
      <c r="K59" s="220"/>
    </row>
    <row r="60" spans="2:11" ht="25.5" customHeight="1" x14ac:dyDescent="0.2">
      <c r="B60" s="221"/>
      <c r="C60" s="222"/>
      <c r="D60" s="222"/>
      <c r="E60" s="223"/>
      <c r="F60" s="223"/>
      <c r="G60" s="224"/>
      <c r="H60" s="225"/>
      <c r="I60" s="222"/>
      <c r="J60" s="220"/>
      <c r="K60" s="220"/>
    </row>
  </sheetData>
  <sheetProtection algorithmName="SHA-512" hashValue="F4U/fNioUhAJN2mSs/TVb69EPWFUVHTC8h210ADL1KBN0hUwBt/vqJtcobN3oM0vSvfC0Jvj/zdvRzZHQLARWA==" saltValue="Cs4PMWT2weyvH2gsZ79Ay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5" zoomScaleNormal="100" workbookViewId="0">
      <selection activeCell="H27" sqref="H27"/>
    </sheetView>
  </sheetViews>
  <sheetFormatPr baseColWidth="10" defaultRowHeight="12.75" x14ac:dyDescent="0.2"/>
  <cols>
    <col min="1" max="1" width="1" style="170" customWidth="1"/>
    <col min="2" max="2" width="25.42578125" style="226" customWidth="1"/>
    <col min="3" max="3" width="14.5703125" style="175" customWidth="1"/>
    <col min="4" max="4" width="20.140625" style="175" customWidth="1"/>
    <col min="5" max="5" width="16.42578125" style="175" customWidth="1"/>
    <col min="6" max="6" width="25" style="175" customWidth="1"/>
    <col min="7" max="7" width="22" style="227"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8"/>
      <c r="C1" s="454" t="s">
        <v>25</v>
      </c>
      <c r="D1" s="454"/>
      <c r="E1" s="454"/>
      <c r="F1" s="454"/>
      <c r="G1" s="454"/>
      <c r="H1" s="454"/>
      <c r="I1" s="449"/>
      <c r="J1" s="171"/>
      <c r="K1" s="171"/>
      <c r="M1" s="173" t="s">
        <v>47</v>
      </c>
    </row>
    <row r="2" spans="2:14" ht="37.5" customHeight="1" x14ac:dyDescent="0.2">
      <c r="B2" s="448"/>
      <c r="C2" s="454" t="s">
        <v>239</v>
      </c>
      <c r="D2" s="454"/>
      <c r="E2" s="454"/>
      <c r="F2" s="454"/>
      <c r="G2" s="454"/>
      <c r="H2" s="454"/>
      <c r="I2" s="449"/>
      <c r="J2" s="171"/>
      <c r="K2" s="171"/>
      <c r="M2" s="173" t="s">
        <v>48</v>
      </c>
    </row>
    <row r="3" spans="2:14" ht="37.5" customHeight="1" x14ac:dyDescent="0.2">
      <c r="B3" s="448"/>
      <c r="C3" s="454" t="s">
        <v>240</v>
      </c>
      <c r="D3" s="454"/>
      <c r="E3" s="454"/>
      <c r="F3" s="454" t="s">
        <v>241</v>
      </c>
      <c r="G3" s="454"/>
      <c r="H3" s="454"/>
      <c r="I3" s="449"/>
      <c r="J3" s="171"/>
      <c r="K3" s="171"/>
      <c r="M3" s="173" t="s">
        <v>50</v>
      </c>
    </row>
    <row r="4" spans="2:14" ht="23.25" customHeight="1" x14ac:dyDescent="0.2">
      <c r="B4" s="455"/>
      <c r="C4" s="455"/>
      <c r="D4" s="455"/>
      <c r="E4" s="455"/>
      <c r="F4" s="455"/>
      <c r="G4" s="455"/>
      <c r="H4" s="455"/>
      <c r="I4" s="455"/>
      <c r="J4" s="176"/>
      <c r="K4" s="176"/>
    </row>
    <row r="5" spans="2:14" ht="24" customHeight="1" x14ac:dyDescent="0.2">
      <c r="B5" s="456" t="s">
        <v>234</v>
      </c>
      <c r="C5" s="456"/>
      <c r="D5" s="456"/>
      <c r="E5" s="456"/>
      <c r="F5" s="456"/>
      <c r="G5" s="456"/>
      <c r="H5" s="456"/>
      <c r="I5" s="456"/>
      <c r="J5" s="177"/>
      <c r="K5" s="177"/>
      <c r="N5" s="178" t="s">
        <v>57</v>
      </c>
    </row>
    <row r="6" spans="2:14" ht="30.75" customHeight="1" x14ac:dyDescent="0.2">
      <c r="B6" s="231" t="s">
        <v>242</v>
      </c>
      <c r="C6" s="230">
        <v>3</v>
      </c>
      <c r="D6" s="457" t="s">
        <v>243</v>
      </c>
      <c r="E6" s="457"/>
      <c r="F6" s="458" t="s">
        <v>320</v>
      </c>
      <c r="G6" s="458"/>
      <c r="H6" s="458"/>
      <c r="I6" s="458"/>
      <c r="J6" s="181"/>
      <c r="K6" s="181"/>
      <c r="M6" s="173" t="s">
        <v>60</v>
      </c>
      <c r="N6" s="178" t="s">
        <v>61</v>
      </c>
    </row>
    <row r="7" spans="2:14" ht="30.75" customHeight="1" x14ac:dyDescent="0.2">
      <c r="B7" s="231" t="s">
        <v>244</v>
      </c>
      <c r="C7" s="230" t="s">
        <v>81</v>
      </c>
      <c r="D7" s="457" t="s">
        <v>245</v>
      </c>
      <c r="E7" s="457"/>
      <c r="F7" s="458" t="s">
        <v>290</v>
      </c>
      <c r="G7" s="458"/>
      <c r="H7" s="182" t="s">
        <v>246</v>
      </c>
      <c r="I7" s="230" t="s">
        <v>76</v>
      </c>
      <c r="J7" s="183"/>
      <c r="K7" s="183"/>
      <c r="M7" s="173" t="s">
        <v>65</v>
      </c>
      <c r="N7" s="178" t="s">
        <v>66</v>
      </c>
    </row>
    <row r="8" spans="2:14" ht="30.75" customHeight="1" x14ac:dyDescent="0.2">
      <c r="B8" s="231" t="s">
        <v>247</v>
      </c>
      <c r="C8" s="458" t="s">
        <v>291</v>
      </c>
      <c r="D8" s="458"/>
      <c r="E8" s="458"/>
      <c r="F8" s="458"/>
      <c r="G8" s="182" t="s">
        <v>248</v>
      </c>
      <c r="H8" s="460">
        <v>7560</v>
      </c>
      <c r="I8" s="460"/>
      <c r="J8" s="184"/>
      <c r="K8" s="184"/>
      <c r="M8" s="173" t="s">
        <v>69</v>
      </c>
      <c r="N8" s="178" t="s">
        <v>70</v>
      </c>
    </row>
    <row r="9" spans="2:14" ht="30.75" customHeight="1" x14ac:dyDescent="0.2">
      <c r="B9" s="231" t="s">
        <v>48</v>
      </c>
      <c r="C9" s="461" t="s">
        <v>65</v>
      </c>
      <c r="D9" s="461"/>
      <c r="E9" s="461"/>
      <c r="F9" s="461"/>
      <c r="G9" s="182" t="s">
        <v>249</v>
      </c>
      <c r="H9" s="462" t="s">
        <v>165</v>
      </c>
      <c r="I9" s="462"/>
      <c r="J9" s="185"/>
      <c r="K9" s="185"/>
      <c r="M9" s="186" t="s">
        <v>73</v>
      </c>
    </row>
    <row r="10" spans="2:14" ht="30.75" customHeight="1" x14ac:dyDescent="0.2">
      <c r="B10" s="231" t="s">
        <v>250</v>
      </c>
      <c r="C10" s="515" t="s">
        <v>292</v>
      </c>
      <c r="D10" s="515"/>
      <c r="E10" s="515"/>
      <c r="F10" s="515"/>
      <c r="G10" s="515"/>
      <c r="H10" s="515"/>
      <c r="I10" s="515"/>
      <c r="J10" s="187"/>
      <c r="K10" s="187"/>
      <c r="M10" s="186"/>
    </row>
    <row r="11" spans="2:14" ht="30.75" customHeight="1" x14ac:dyDescent="0.2">
      <c r="B11" s="231" t="s">
        <v>251</v>
      </c>
      <c r="C11" s="463" t="s">
        <v>293</v>
      </c>
      <c r="D11" s="463"/>
      <c r="E11" s="463"/>
      <c r="F11" s="463"/>
      <c r="G11" s="463"/>
      <c r="H11" s="463"/>
      <c r="I11" s="463"/>
      <c r="J11" s="183"/>
      <c r="K11" s="183"/>
      <c r="M11" s="186"/>
      <c r="N11" s="178" t="s">
        <v>76</v>
      </c>
    </row>
    <row r="12" spans="2:14" ht="30.75" customHeight="1" x14ac:dyDescent="0.2">
      <c r="B12" s="231" t="s">
        <v>254</v>
      </c>
      <c r="C12" s="459" t="s">
        <v>359</v>
      </c>
      <c r="D12" s="459"/>
      <c r="E12" s="459"/>
      <c r="F12" s="459"/>
      <c r="G12" s="182" t="s">
        <v>252</v>
      </c>
      <c r="H12" s="464" t="s">
        <v>91</v>
      </c>
      <c r="I12" s="464"/>
      <c r="J12" s="183"/>
      <c r="K12" s="183"/>
      <c r="M12" s="186" t="s">
        <v>80</v>
      </c>
      <c r="N12" s="178" t="s">
        <v>81</v>
      </c>
    </row>
    <row r="13" spans="2:14" ht="30.75" customHeight="1" x14ac:dyDescent="0.2">
      <c r="B13" s="231" t="s">
        <v>255</v>
      </c>
      <c r="C13" s="465" t="s">
        <v>294</v>
      </c>
      <c r="D13" s="465"/>
      <c r="E13" s="465"/>
      <c r="F13" s="465"/>
      <c r="G13" s="182" t="s">
        <v>253</v>
      </c>
      <c r="H13" s="463" t="s">
        <v>70</v>
      </c>
      <c r="I13" s="463"/>
      <c r="J13" s="183"/>
      <c r="K13" s="183"/>
      <c r="M13" s="186" t="s">
        <v>84</v>
      </c>
    </row>
    <row r="14" spans="2:14" ht="64.5" customHeight="1" x14ac:dyDescent="0.2">
      <c r="B14" s="231" t="s">
        <v>256</v>
      </c>
      <c r="C14" s="458" t="s">
        <v>393</v>
      </c>
      <c r="D14" s="458"/>
      <c r="E14" s="458"/>
      <c r="F14" s="458"/>
      <c r="G14" s="458"/>
      <c r="H14" s="458"/>
      <c r="I14" s="458"/>
      <c r="J14" s="187"/>
      <c r="K14" s="187"/>
      <c r="M14" s="186" t="s">
        <v>86</v>
      </c>
      <c r="N14" s="178"/>
    </row>
    <row r="15" spans="2:14" ht="30.75" customHeight="1" x14ac:dyDescent="0.2">
      <c r="B15" s="231" t="s">
        <v>257</v>
      </c>
      <c r="C15" s="459" t="s">
        <v>310</v>
      </c>
      <c r="D15" s="459"/>
      <c r="E15" s="459"/>
      <c r="F15" s="459"/>
      <c r="G15" s="459"/>
      <c r="H15" s="459"/>
      <c r="I15" s="459"/>
      <c r="J15" s="188"/>
      <c r="K15" s="188"/>
      <c r="M15" s="186" t="s">
        <v>88</v>
      </c>
      <c r="N15" s="178"/>
    </row>
    <row r="16" spans="2:14" ht="20.25" customHeight="1" x14ac:dyDescent="0.2">
      <c r="B16" s="231" t="s">
        <v>258</v>
      </c>
      <c r="C16" s="458" t="s">
        <v>322</v>
      </c>
      <c r="D16" s="458"/>
      <c r="E16" s="458"/>
      <c r="F16" s="458"/>
      <c r="G16" s="458"/>
      <c r="H16" s="458"/>
      <c r="I16" s="458"/>
      <c r="J16" s="189"/>
      <c r="K16" s="189"/>
      <c r="M16" s="186"/>
      <c r="N16" s="178"/>
    </row>
    <row r="17" spans="2:14" ht="30.75" customHeight="1" x14ac:dyDescent="0.2">
      <c r="B17" s="231" t="s">
        <v>259</v>
      </c>
      <c r="C17" s="463" t="s">
        <v>321</v>
      </c>
      <c r="D17" s="467"/>
      <c r="E17" s="467"/>
      <c r="F17" s="467"/>
      <c r="G17" s="467"/>
      <c r="H17" s="467"/>
      <c r="I17" s="467"/>
      <c r="J17" s="190"/>
      <c r="K17" s="190"/>
      <c r="M17" s="186" t="s">
        <v>91</v>
      </c>
      <c r="N17" s="178"/>
    </row>
    <row r="18" spans="2:14" ht="18" customHeight="1" x14ac:dyDescent="0.2">
      <c r="B18" s="468" t="s">
        <v>265</v>
      </c>
      <c r="C18" s="469" t="s">
        <v>237</v>
      </c>
      <c r="D18" s="469"/>
      <c r="E18" s="469"/>
      <c r="F18" s="470" t="s">
        <v>238</v>
      </c>
      <c r="G18" s="470"/>
      <c r="H18" s="470"/>
      <c r="I18" s="470"/>
      <c r="J18" s="191"/>
      <c r="K18" s="191"/>
      <c r="M18" s="186" t="s">
        <v>79</v>
      </c>
      <c r="N18" s="178"/>
    </row>
    <row r="19" spans="2:14" ht="39.75" customHeight="1" x14ac:dyDescent="0.2">
      <c r="B19" s="468"/>
      <c r="C19" s="458" t="s">
        <v>323</v>
      </c>
      <c r="D19" s="458"/>
      <c r="E19" s="458"/>
      <c r="F19" s="458" t="s">
        <v>324</v>
      </c>
      <c r="G19" s="458"/>
      <c r="H19" s="458"/>
      <c r="I19" s="458"/>
      <c r="J19" s="189"/>
      <c r="K19" s="189"/>
      <c r="M19" s="186" t="s">
        <v>95</v>
      </c>
      <c r="N19" s="178"/>
    </row>
    <row r="20" spans="2:14" ht="39.75" customHeight="1" x14ac:dyDescent="0.2">
      <c r="B20" s="192" t="s">
        <v>266</v>
      </c>
      <c r="C20" s="451" t="s">
        <v>325</v>
      </c>
      <c r="D20" s="452"/>
      <c r="E20" s="453"/>
      <c r="F20" s="464" t="s">
        <v>326</v>
      </c>
      <c r="G20" s="464"/>
      <c r="H20" s="464"/>
      <c r="I20" s="474"/>
      <c r="J20" s="183"/>
      <c r="K20" s="183"/>
      <c r="M20" s="186"/>
      <c r="N20" s="178"/>
    </row>
    <row r="21" spans="2:14" ht="42" customHeight="1" x14ac:dyDescent="0.2">
      <c r="B21" s="192" t="s">
        <v>267</v>
      </c>
      <c r="C21" s="475" t="s">
        <v>327</v>
      </c>
      <c r="D21" s="476"/>
      <c r="E21" s="477"/>
      <c r="F21" s="478" t="s">
        <v>328</v>
      </c>
      <c r="G21" s="479"/>
      <c r="H21" s="479"/>
      <c r="I21" s="480"/>
      <c r="J21" s="188"/>
      <c r="K21" s="188"/>
      <c r="M21" s="193"/>
      <c r="N21" s="178"/>
    </row>
    <row r="22" spans="2:14" ht="23.25" customHeight="1" x14ac:dyDescent="0.2">
      <c r="B22" s="192" t="s">
        <v>268</v>
      </c>
      <c r="C22" s="481">
        <v>44197</v>
      </c>
      <c r="D22" s="482"/>
      <c r="E22" s="483"/>
      <c r="F22" s="182" t="s">
        <v>271</v>
      </c>
      <c r="G22" s="194">
        <v>1359</v>
      </c>
      <c r="H22" s="182" t="s">
        <v>275</v>
      </c>
      <c r="I22" s="195">
        <v>1359</v>
      </c>
      <c r="J22" s="196"/>
      <c r="K22" s="196"/>
      <c r="M22" s="193"/>
    </row>
    <row r="23" spans="2:14" ht="27" customHeight="1" x14ac:dyDescent="0.2">
      <c r="B23" s="192" t="s">
        <v>269</v>
      </c>
      <c r="C23" s="481">
        <v>44561</v>
      </c>
      <c r="D23" s="479"/>
      <c r="E23" s="484"/>
      <c r="F23" s="182" t="s">
        <v>272</v>
      </c>
      <c r="G23" s="516">
        <v>6751</v>
      </c>
      <c r="H23" s="517"/>
      <c r="I23" s="518"/>
      <c r="J23" s="197"/>
      <c r="K23" s="197"/>
      <c r="M23" s="193"/>
    </row>
    <row r="24" spans="2:14" ht="36" customHeight="1" x14ac:dyDescent="0.2">
      <c r="B24" s="198" t="s">
        <v>270</v>
      </c>
      <c r="C24" s="488" t="s">
        <v>88</v>
      </c>
      <c r="D24" s="489"/>
      <c r="E24" s="490"/>
      <c r="F24" s="228" t="s">
        <v>274</v>
      </c>
      <c r="G24" s="478" t="s">
        <v>305</v>
      </c>
      <c r="H24" s="479"/>
      <c r="I24" s="484"/>
      <c r="J24" s="191"/>
      <c r="K24" s="191"/>
      <c r="M24" s="193"/>
    </row>
    <row r="25" spans="2:14" ht="22.5" customHeight="1" x14ac:dyDescent="0.2">
      <c r="B25" s="491" t="s">
        <v>235</v>
      </c>
      <c r="C25" s="492"/>
      <c r="D25" s="492"/>
      <c r="E25" s="492"/>
      <c r="F25" s="492"/>
      <c r="G25" s="492"/>
      <c r="H25" s="492"/>
      <c r="I25" s="493"/>
      <c r="J25" s="177"/>
      <c r="K25" s="177"/>
      <c r="M25" s="193"/>
    </row>
    <row r="26" spans="2:14" ht="43.5" customHeight="1" x14ac:dyDescent="0.2">
      <c r="B26" s="200" t="s">
        <v>105</v>
      </c>
      <c r="C26" s="232" t="s">
        <v>261</v>
      </c>
      <c r="D26" s="232" t="s">
        <v>260</v>
      </c>
      <c r="E26" s="202" t="s">
        <v>264</v>
      </c>
      <c r="F26" s="232" t="s">
        <v>263</v>
      </c>
      <c r="G26" s="232" t="s">
        <v>262</v>
      </c>
      <c r="H26" s="202" t="s">
        <v>276</v>
      </c>
      <c r="I26" s="203" t="s">
        <v>273</v>
      </c>
      <c r="J26" s="189"/>
      <c r="K26" s="189"/>
      <c r="M26" s="193"/>
    </row>
    <row r="27" spans="2:14" ht="19.5" customHeight="1" x14ac:dyDescent="0.2">
      <c r="B27" s="204" t="s">
        <v>113</v>
      </c>
      <c r="C27" s="209">
        <v>330</v>
      </c>
      <c r="D27" s="237">
        <v>91</v>
      </c>
      <c r="E27" s="235">
        <f>IF(OR(C27=0,C27=""),0,D27/C27)</f>
        <v>0.27575757575757576</v>
      </c>
      <c r="F27" s="494">
        <f>SUM(C27:C38)</f>
        <v>6751</v>
      </c>
      <c r="G27" s="494">
        <f>SUM(D27:D38)</f>
        <v>91</v>
      </c>
      <c r="H27" s="207">
        <f>+(D27*100%)/$G$23</f>
        <v>1.3479484520811732E-2</v>
      </c>
      <c r="I27" s="494">
        <f>G27+I22</f>
        <v>1450</v>
      </c>
      <c r="J27" s="239"/>
      <c r="K27" s="239"/>
      <c r="M27" s="193"/>
    </row>
    <row r="28" spans="2:14" ht="19.5" customHeight="1" x14ac:dyDescent="0.2">
      <c r="B28" s="204" t="s">
        <v>114</v>
      </c>
      <c r="C28" s="209">
        <v>430</v>
      </c>
      <c r="D28" s="209"/>
      <c r="E28" s="206">
        <f t="shared" ref="E28:E38" si="0">IF(OR(C28=0,C28=""),0,D28/C28)</f>
        <v>0</v>
      </c>
      <c r="F28" s="495"/>
      <c r="G28" s="495"/>
      <c r="H28" s="207" t="str">
        <f>+IF(D28="","",((D28*100%)/$G$23)+H27)</f>
        <v/>
      </c>
      <c r="I28" s="495"/>
      <c r="J28" s="208"/>
      <c r="K28" s="208"/>
      <c r="M28" s="193"/>
    </row>
    <row r="29" spans="2:14" ht="19.5" customHeight="1" x14ac:dyDescent="0.2">
      <c r="B29" s="204" t="s">
        <v>115</v>
      </c>
      <c r="C29" s="209">
        <v>550</v>
      </c>
      <c r="D29" s="209"/>
      <c r="E29" s="206">
        <f t="shared" si="0"/>
        <v>0</v>
      </c>
      <c r="F29" s="495"/>
      <c r="G29" s="495"/>
      <c r="H29" s="207" t="str">
        <f t="shared" ref="H29:H38" si="1">+IF(D29="","",((D29*100%)/$G$23)+H28)</f>
        <v/>
      </c>
      <c r="I29" s="495"/>
      <c r="J29" s="208"/>
      <c r="K29" s="208"/>
      <c r="M29" s="193"/>
    </row>
    <row r="30" spans="2:14" ht="19.5" customHeight="1" x14ac:dyDescent="0.2">
      <c r="B30" s="204" t="s">
        <v>116</v>
      </c>
      <c r="C30" s="209">
        <v>571</v>
      </c>
      <c r="D30" s="209"/>
      <c r="E30" s="206">
        <f t="shared" si="0"/>
        <v>0</v>
      </c>
      <c r="F30" s="495"/>
      <c r="G30" s="495"/>
      <c r="H30" s="207" t="str">
        <f t="shared" si="1"/>
        <v/>
      </c>
      <c r="I30" s="495"/>
      <c r="J30" s="208"/>
      <c r="K30" s="208"/>
    </row>
    <row r="31" spans="2:14" ht="19.5" customHeight="1" x14ac:dyDescent="0.2">
      <c r="B31" s="204" t="s">
        <v>117</v>
      </c>
      <c r="C31" s="209">
        <v>560</v>
      </c>
      <c r="D31" s="209"/>
      <c r="E31" s="206">
        <f t="shared" si="0"/>
        <v>0</v>
      </c>
      <c r="F31" s="495"/>
      <c r="G31" s="495"/>
      <c r="H31" s="207" t="str">
        <f t="shared" si="1"/>
        <v/>
      </c>
      <c r="I31" s="495"/>
      <c r="J31" s="208"/>
      <c r="K31" s="208"/>
    </row>
    <row r="32" spans="2:14" ht="19.5" customHeight="1" x14ac:dyDescent="0.2">
      <c r="B32" s="204" t="s">
        <v>118</v>
      </c>
      <c r="C32" s="209">
        <v>580</v>
      </c>
      <c r="D32" s="209"/>
      <c r="E32" s="206">
        <f t="shared" si="0"/>
        <v>0</v>
      </c>
      <c r="F32" s="495"/>
      <c r="G32" s="495"/>
      <c r="H32" s="207" t="str">
        <f t="shared" si="1"/>
        <v/>
      </c>
      <c r="I32" s="495"/>
      <c r="J32" s="208"/>
      <c r="K32" s="208"/>
    </row>
    <row r="33" spans="2:11" ht="19.5" customHeight="1" x14ac:dyDescent="0.2">
      <c r="B33" s="204" t="s">
        <v>119</v>
      </c>
      <c r="C33" s="209">
        <v>516</v>
      </c>
      <c r="D33" s="209"/>
      <c r="E33" s="206">
        <f t="shared" si="0"/>
        <v>0</v>
      </c>
      <c r="F33" s="495"/>
      <c r="G33" s="495"/>
      <c r="H33" s="207" t="str">
        <f t="shared" si="1"/>
        <v/>
      </c>
      <c r="I33" s="495"/>
      <c r="J33" s="208"/>
      <c r="K33" s="208"/>
    </row>
    <row r="34" spans="2:11" ht="19.5" customHeight="1" x14ac:dyDescent="0.2">
      <c r="B34" s="204" t="s">
        <v>120</v>
      </c>
      <c r="C34" s="209">
        <v>616</v>
      </c>
      <c r="D34" s="209"/>
      <c r="E34" s="206">
        <f t="shared" si="0"/>
        <v>0</v>
      </c>
      <c r="F34" s="495"/>
      <c r="G34" s="495"/>
      <c r="H34" s="207" t="str">
        <f t="shared" si="1"/>
        <v/>
      </c>
      <c r="I34" s="495"/>
      <c r="J34" s="208"/>
      <c r="K34" s="208"/>
    </row>
    <row r="35" spans="2:11" ht="19.5" customHeight="1" x14ac:dyDescent="0.2">
      <c r="B35" s="204" t="s">
        <v>121</v>
      </c>
      <c r="C35" s="209">
        <v>616</v>
      </c>
      <c r="D35" s="209"/>
      <c r="E35" s="206">
        <f t="shared" si="0"/>
        <v>0</v>
      </c>
      <c r="F35" s="495"/>
      <c r="G35" s="495"/>
      <c r="H35" s="207" t="str">
        <f t="shared" si="1"/>
        <v/>
      </c>
      <c r="I35" s="495"/>
      <c r="J35" s="208"/>
      <c r="K35" s="208"/>
    </row>
    <row r="36" spans="2:11" ht="19.5" customHeight="1" x14ac:dyDescent="0.2">
      <c r="B36" s="204" t="s">
        <v>122</v>
      </c>
      <c r="C36" s="209">
        <v>816</v>
      </c>
      <c r="D36" s="209"/>
      <c r="E36" s="206">
        <f t="shared" si="0"/>
        <v>0</v>
      </c>
      <c r="F36" s="495"/>
      <c r="G36" s="495"/>
      <c r="H36" s="207" t="str">
        <f t="shared" si="1"/>
        <v/>
      </c>
      <c r="I36" s="495"/>
      <c r="J36" s="208"/>
      <c r="K36" s="208"/>
    </row>
    <row r="37" spans="2:11" ht="19.5" customHeight="1" x14ac:dyDescent="0.2">
      <c r="B37" s="204" t="s">
        <v>123</v>
      </c>
      <c r="C37" s="209">
        <v>616</v>
      </c>
      <c r="D37" s="209"/>
      <c r="E37" s="206">
        <f t="shared" si="0"/>
        <v>0</v>
      </c>
      <c r="F37" s="495"/>
      <c r="G37" s="495"/>
      <c r="H37" s="207" t="str">
        <f t="shared" si="1"/>
        <v/>
      </c>
      <c r="I37" s="495"/>
      <c r="J37" s="208"/>
      <c r="K37" s="208"/>
    </row>
    <row r="38" spans="2:11" ht="19.5" customHeight="1" x14ac:dyDescent="0.2">
      <c r="B38" s="204" t="s">
        <v>124</v>
      </c>
      <c r="C38" s="209">
        <v>550</v>
      </c>
      <c r="D38" s="209"/>
      <c r="E38" s="206">
        <f t="shared" si="0"/>
        <v>0</v>
      </c>
      <c r="F38" s="496"/>
      <c r="G38" s="496"/>
      <c r="H38" s="207" t="str">
        <f t="shared" si="1"/>
        <v/>
      </c>
      <c r="I38" s="496"/>
      <c r="J38" s="208"/>
      <c r="K38" s="208"/>
    </row>
    <row r="39" spans="2:11" ht="52.5" customHeight="1" x14ac:dyDescent="0.2">
      <c r="B39" s="210" t="s">
        <v>277</v>
      </c>
      <c r="C39" s="471" t="s">
        <v>384</v>
      </c>
      <c r="D39" s="472"/>
      <c r="E39" s="472"/>
      <c r="F39" s="472"/>
      <c r="G39" s="472"/>
      <c r="H39" s="472"/>
      <c r="I39" s="473"/>
      <c r="J39" s="211"/>
      <c r="K39" s="211"/>
    </row>
    <row r="40" spans="2:11" ht="34.5" customHeight="1" x14ac:dyDescent="0.2">
      <c r="B40" s="500"/>
      <c r="C40" s="501"/>
      <c r="D40" s="501"/>
      <c r="E40" s="501"/>
      <c r="F40" s="501"/>
      <c r="G40" s="501"/>
      <c r="H40" s="501"/>
      <c r="I40" s="502"/>
      <c r="J40" s="177"/>
      <c r="K40" s="177"/>
    </row>
    <row r="41" spans="2:11" ht="34.5" customHeight="1" x14ac:dyDescent="0.2">
      <c r="B41" s="503"/>
      <c r="C41" s="504"/>
      <c r="D41" s="504"/>
      <c r="E41" s="504"/>
      <c r="F41" s="504"/>
      <c r="G41" s="504"/>
      <c r="H41" s="504"/>
      <c r="I41" s="505"/>
      <c r="J41" s="211"/>
      <c r="K41" s="211"/>
    </row>
    <row r="42" spans="2:11" ht="34.5" customHeight="1" x14ac:dyDescent="0.2">
      <c r="B42" s="503"/>
      <c r="C42" s="504"/>
      <c r="D42" s="504"/>
      <c r="E42" s="504"/>
      <c r="F42" s="504"/>
      <c r="G42" s="504"/>
      <c r="H42" s="504"/>
      <c r="I42" s="505"/>
      <c r="J42" s="211"/>
      <c r="K42" s="211"/>
    </row>
    <row r="43" spans="2:11" ht="34.5" customHeight="1" x14ac:dyDescent="0.2">
      <c r="B43" s="503"/>
      <c r="C43" s="504"/>
      <c r="D43" s="504"/>
      <c r="E43" s="504"/>
      <c r="F43" s="504"/>
      <c r="G43" s="504"/>
      <c r="H43" s="504"/>
      <c r="I43" s="505"/>
      <c r="J43" s="211"/>
      <c r="K43" s="211"/>
    </row>
    <row r="44" spans="2:11" ht="34.5" customHeight="1" x14ac:dyDescent="0.2">
      <c r="B44" s="506"/>
      <c r="C44" s="507"/>
      <c r="D44" s="507"/>
      <c r="E44" s="507"/>
      <c r="F44" s="507"/>
      <c r="G44" s="507"/>
      <c r="H44" s="507"/>
      <c r="I44" s="508"/>
      <c r="J44" s="176"/>
      <c r="K44" s="176"/>
    </row>
    <row r="45" spans="2:11" ht="96.75" customHeight="1" x14ac:dyDescent="0.2">
      <c r="B45" s="231" t="s">
        <v>278</v>
      </c>
      <c r="C45" s="509" t="s">
        <v>385</v>
      </c>
      <c r="D45" s="510"/>
      <c r="E45" s="510"/>
      <c r="F45" s="510"/>
      <c r="G45" s="510"/>
      <c r="H45" s="510"/>
      <c r="I45" s="511"/>
      <c r="J45" s="212"/>
      <c r="K45" s="212"/>
    </row>
    <row r="46" spans="2:11" ht="32.25" customHeight="1" x14ac:dyDescent="0.2">
      <c r="B46" s="231" t="s">
        <v>279</v>
      </c>
      <c r="C46" s="509" t="s">
        <v>386</v>
      </c>
      <c r="D46" s="510"/>
      <c r="E46" s="510"/>
      <c r="F46" s="510"/>
      <c r="G46" s="510"/>
      <c r="H46" s="510"/>
      <c r="I46" s="511"/>
      <c r="J46" s="212"/>
      <c r="K46" s="212"/>
    </row>
    <row r="47" spans="2:11" ht="66" customHeight="1" x14ac:dyDescent="0.2">
      <c r="B47" s="213" t="s">
        <v>280</v>
      </c>
      <c r="C47" s="512" t="s">
        <v>366</v>
      </c>
      <c r="D47" s="513"/>
      <c r="E47" s="513"/>
      <c r="F47" s="513"/>
      <c r="G47" s="513"/>
      <c r="H47" s="513"/>
      <c r="I47" s="514"/>
      <c r="J47" s="212"/>
      <c r="K47" s="212"/>
    </row>
    <row r="48" spans="2:11" ht="22.5" customHeight="1" x14ac:dyDescent="0.2">
      <c r="B48" s="492" t="s">
        <v>236</v>
      </c>
      <c r="C48" s="492"/>
      <c r="D48" s="492"/>
      <c r="E48" s="492"/>
      <c r="F48" s="492"/>
      <c r="G48" s="492"/>
      <c r="H48" s="492"/>
      <c r="I48" s="492"/>
      <c r="J48" s="212"/>
      <c r="K48" s="212"/>
    </row>
    <row r="49" spans="2:11" ht="22.5" customHeight="1" x14ac:dyDescent="0.2">
      <c r="B49" s="497" t="s">
        <v>281</v>
      </c>
      <c r="C49" s="229" t="s">
        <v>282</v>
      </c>
      <c r="D49" s="499" t="s">
        <v>283</v>
      </c>
      <c r="E49" s="499"/>
      <c r="F49" s="499"/>
      <c r="G49" s="499" t="s">
        <v>284</v>
      </c>
      <c r="H49" s="499"/>
      <c r="I49" s="499"/>
      <c r="J49" s="215"/>
      <c r="K49" s="215"/>
    </row>
    <row r="50" spans="2:11" ht="30.75" customHeight="1" x14ac:dyDescent="0.2">
      <c r="B50" s="498"/>
      <c r="C50" s="216"/>
      <c r="D50" s="450"/>
      <c r="E50" s="450"/>
      <c r="F50" s="450"/>
      <c r="G50" s="450"/>
      <c r="H50" s="450"/>
      <c r="I50" s="450"/>
      <c r="J50" s="215"/>
      <c r="K50" s="215"/>
    </row>
    <row r="51" spans="2:11" ht="32.25" customHeight="1" x14ac:dyDescent="0.2">
      <c r="B51" s="217" t="s">
        <v>285</v>
      </c>
      <c r="C51" s="450" t="s">
        <v>370</v>
      </c>
      <c r="D51" s="450"/>
      <c r="E51" s="450"/>
      <c r="F51" s="450"/>
      <c r="G51" s="450"/>
      <c r="H51" s="450"/>
      <c r="I51" s="450"/>
      <c r="J51" s="218"/>
      <c r="K51" s="218"/>
    </row>
    <row r="52" spans="2:11" ht="28.5" customHeight="1" x14ac:dyDescent="0.2">
      <c r="B52" s="182" t="s">
        <v>286</v>
      </c>
      <c r="C52" s="451" t="s">
        <v>319</v>
      </c>
      <c r="D52" s="452"/>
      <c r="E52" s="452"/>
      <c r="F52" s="452"/>
      <c r="G52" s="452"/>
      <c r="H52" s="452"/>
      <c r="I52" s="453"/>
      <c r="J52" s="218"/>
      <c r="K52" s="218"/>
    </row>
    <row r="53" spans="2:11" ht="30" customHeight="1" x14ac:dyDescent="0.2">
      <c r="B53" s="213" t="s">
        <v>287</v>
      </c>
      <c r="C53" s="450" t="s">
        <v>307</v>
      </c>
      <c r="D53" s="450"/>
      <c r="E53" s="450"/>
      <c r="F53" s="450"/>
      <c r="G53" s="450"/>
      <c r="H53" s="450"/>
      <c r="I53" s="450"/>
      <c r="J53" s="219"/>
      <c r="K53" s="219"/>
    </row>
    <row r="54" spans="2:11" ht="31.5" customHeight="1" x14ac:dyDescent="0.2">
      <c r="B54" s="213" t="s">
        <v>288</v>
      </c>
      <c r="C54" s="450" t="s">
        <v>308</v>
      </c>
      <c r="D54" s="450"/>
      <c r="E54" s="450"/>
      <c r="F54" s="450"/>
      <c r="G54" s="450"/>
      <c r="H54" s="450"/>
      <c r="I54" s="450"/>
      <c r="J54" s="220"/>
      <c r="K54" s="220"/>
    </row>
    <row r="55" spans="2:11" x14ac:dyDescent="0.2">
      <c r="B55" s="221"/>
      <c r="C55" s="222"/>
      <c r="D55" s="222"/>
      <c r="E55" s="223"/>
      <c r="F55" s="223"/>
      <c r="G55" s="224"/>
      <c r="H55" s="225"/>
      <c r="I55" s="222"/>
      <c r="J55" s="220"/>
      <c r="K55" s="220"/>
    </row>
    <row r="56" spans="2:11" x14ac:dyDescent="0.2">
      <c r="B56" s="221"/>
      <c r="C56" s="222"/>
      <c r="D56" s="222"/>
      <c r="E56" s="223"/>
      <c r="F56" s="223"/>
      <c r="G56" s="224"/>
      <c r="H56" s="225"/>
      <c r="I56" s="222"/>
      <c r="J56" s="220"/>
      <c r="K56" s="220"/>
    </row>
    <row r="57" spans="2:11" x14ac:dyDescent="0.2">
      <c r="B57" s="221"/>
      <c r="C57" s="222"/>
      <c r="D57" s="222"/>
      <c r="E57" s="223"/>
      <c r="F57" s="223"/>
      <c r="G57" s="224"/>
      <c r="H57" s="225"/>
      <c r="I57" s="222"/>
      <c r="J57" s="220"/>
      <c r="K57" s="220"/>
    </row>
    <row r="58" spans="2:11" x14ac:dyDescent="0.2">
      <c r="B58" s="221"/>
      <c r="C58" s="222"/>
      <c r="D58" s="222"/>
      <c r="E58" s="223"/>
      <c r="F58" s="223"/>
      <c r="G58" s="224"/>
      <c r="H58" s="225"/>
      <c r="I58" s="222"/>
      <c r="J58" s="220"/>
      <c r="K58" s="220"/>
    </row>
    <row r="59" spans="2:11" x14ac:dyDescent="0.2">
      <c r="B59" s="221"/>
      <c r="C59" s="222"/>
      <c r="D59" s="222"/>
      <c r="E59" s="223"/>
      <c r="F59" s="223"/>
      <c r="G59" s="224"/>
      <c r="H59" s="225"/>
      <c r="I59" s="222"/>
      <c r="J59" s="220"/>
      <c r="K59" s="220"/>
    </row>
    <row r="60" spans="2:11" ht="25.5" customHeight="1" x14ac:dyDescent="0.2">
      <c r="B60" s="221"/>
      <c r="C60" s="222"/>
      <c r="D60" s="222"/>
      <c r="E60" s="223"/>
      <c r="F60" s="223"/>
      <c r="G60" s="224"/>
      <c r="H60" s="225"/>
      <c r="I60" s="222"/>
      <c r="J60" s="220"/>
      <c r="K60" s="220"/>
    </row>
  </sheetData>
  <sheetProtection algorithmName="SHA-512" hashValue="Nf3Um3zvlb5ePUoiuX0RT8PCuoF65GYtFJRe6Qurev9zr0fr1lKitIeg3EB98VDNgrvFBgCvN9+YoFmAiEN8yA==" saltValue="8PVJjBu5+u96IG2mSxuD0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Normal="100" workbookViewId="0">
      <selection activeCell="D27" sqref="D27"/>
    </sheetView>
  </sheetViews>
  <sheetFormatPr baseColWidth="10" defaultRowHeight="12.75" x14ac:dyDescent="0.2"/>
  <cols>
    <col min="1" max="1" width="1" style="170" customWidth="1"/>
    <col min="2" max="2" width="25.42578125" style="226" customWidth="1"/>
    <col min="3" max="3" width="14.5703125" style="175" customWidth="1"/>
    <col min="4" max="4" width="20.140625" style="175" customWidth="1"/>
    <col min="5" max="5" width="16.42578125" style="175" customWidth="1"/>
    <col min="6" max="6" width="25" style="175" customWidth="1"/>
    <col min="7" max="7" width="22" style="227"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8"/>
      <c r="C1" s="454" t="s">
        <v>25</v>
      </c>
      <c r="D1" s="454"/>
      <c r="E1" s="454"/>
      <c r="F1" s="454"/>
      <c r="G1" s="454"/>
      <c r="H1" s="454"/>
      <c r="I1" s="449"/>
      <c r="J1" s="171"/>
      <c r="K1" s="171"/>
      <c r="M1" s="173" t="s">
        <v>47</v>
      </c>
    </row>
    <row r="2" spans="2:14" ht="37.5" customHeight="1" x14ac:dyDescent="0.2">
      <c r="B2" s="448"/>
      <c r="C2" s="454" t="s">
        <v>239</v>
      </c>
      <c r="D2" s="454"/>
      <c r="E2" s="454"/>
      <c r="F2" s="454"/>
      <c r="G2" s="454"/>
      <c r="H2" s="454"/>
      <c r="I2" s="449"/>
      <c r="J2" s="171"/>
      <c r="K2" s="171"/>
      <c r="M2" s="173" t="s">
        <v>48</v>
      </c>
    </row>
    <row r="3" spans="2:14" ht="37.5" customHeight="1" x14ac:dyDescent="0.2">
      <c r="B3" s="448"/>
      <c r="C3" s="454" t="s">
        <v>240</v>
      </c>
      <c r="D3" s="454"/>
      <c r="E3" s="454"/>
      <c r="F3" s="454" t="s">
        <v>241</v>
      </c>
      <c r="G3" s="454"/>
      <c r="H3" s="454"/>
      <c r="I3" s="449"/>
      <c r="J3" s="171"/>
      <c r="K3" s="171"/>
      <c r="M3" s="173" t="s">
        <v>50</v>
      </c>
    </row>
    <row r="4" spans="2:14" ht="23.25" customHeight="1" x14ac:dyDescent="0.2">
      <c r="B4" s="455"/>
      <c r="C4" s="455"/>
      <c r="D4" s="455"/>
      <c r="E4" s="455"/>
      <c r="F4" s="455"/>
      <c r="G4" s="455"/>
      <c r="H4" s="455"/>
      <c r="I4" s="455"/>
      <c r="J4" s="176"/>
      <c r="K4" s="176"/>
    </row>
    <row r="5" spans="2:14" ht="24" customHeight="1" x14ac:dyDescent="0.2">
      <c r="B5" s="456" t="s">
        <v>234</v>
      </c>
      <c r="C5" s="456"/>
      <c r="D5" s="456"/>
      <c r="E5" s="456"/>
      <c r="F5" s="456"/>
      <c r="G5" s="456"/>
      <c r="H5" s="456"/>
      <c r="I5" s="456"/>
      <c r="J5" s="177"/>
      <c r="K5" s="177"/>
      <c r="N5" s="178" t="s">
        <v>57</v>
      </c>
    </row>
    <row r="6" spans="2:14" ht="40.5" customHeight="1" x14ac:dyDescent="0.2">
      <c r="B6" s="231" t="s">
        <v>242</v>
      </c>
      <c r="C6" s="230">
        <v>4</v>
      </c>
      <c r="D6" s="457" t="s">
        <v>243</v>
      </c>
      <c r="E6" s="457"/>
      <c r="F6" s="458" t="s">
        <v>329</v>
      </c>
      <c r="G6" s="458"/>
      <c r="H6" s="458"/>
      <c r="I6" s="458"/>
      <c r="J6" s="181"/>
      <c r="K6" s="181"/>
      <c r="M6" s="173" t="s">
        <v>60</v>
      </c>
      <c r="N6" s="178" t="s">
        <v>61</v>
      </c>
    </row>
    <row r="7" spans="2:14" ht="30.75" customHeight="1" x14ac:dyDescent="0.2">
      <c r="B7" s="231" t="s">
        <v>244</v>
      </c>
      <c r="C7" s="230" t="s">
        <v>81</v>
      </c>
      <c r="D7" s="457" t="s">
        <v>245</v>
      </c>
      <c r="E7" s="457"/>
      <c r="F7" s="458" t="s">
        <v>290</v>
      </c>
      <c r="G7" s="458"/>
      <c r="H7" s="182" t="s">
        <v>246</v>
      </c>
      <c r="I7" s="230" t="s">
        <v>76</v>
      </c>
      <c r="J7" s="183"/>
      <c r="K7" s="183"/>
      <c r="M7" s="173" t="s">
        <v>65</v>
      </c>
      <c r="N7" s="178" t="s">
        <v>66</v>
      </c>
    </row>
    <row r="8" spans="2:14" ht="30.75" customHeight="1" x14ac:dyDescent="0.2">
      <c r="B8" s="231" t="s">
        <v>247</v>
      </c>
      <c r="C8" s="458" t="s">
        <v>291</v>
      </c>
      <c r="D8" s="458"/>
      <c r="E8" s="458"/>
      <c r="F8" s="458"/>
      <c r="G8" s="182" t="s">
        <v>248</v>
      </c>
      <c r="H8" s="460">
        <v>7560</v>
      </c>
      <c r="I8" s="460"/>
      <c r="J8" s="184"/>
      <c r="K8" s="184"/>
      <c r="M8" s="173" t="s">
        <v>69</v>
      </c>
      <c r="N8" s="178" t="s">
        <v>70</v>
      </c>
    </row>
    <row r="9" spans="2:14" ht="30.75" customHeight="1" x14ac:dyDescent="0.2">
      <c r="B9" s="231" t="s">
        <v>48</v>
      </c>
      <c r="C9" s="461" t="s">
        <v>65</v>
      </c>
      <c r="D9" s="461"/>
      <c r="E9" s="461"/>
      <c r="F9" s="461"/>
      <c r="G9" s="182" t="s">
        <v>249</v>
      </c>
      <c r="H9" s="462" t="s">
        <v>165</v>
      </c>
      <c r="I9" s="462"/>
      <c r="J9" s="185"/>
      <c r="K9" s="185"/>
      <c r="M9" s="186" t="s">
        <v>73</v>
      </c>
    </row>
    <row r="10" spans="2:14" ht="30.75" customHeight="1" x14ac:dyDescent="0.2">
      <c r="B10" s="231" t="s">
        <v>250</v>
      </c>
      <c r="C10" s="458" t="s">
        <v>393</v>
      </c>
      <c r="D10" s="458"/>
      <c r="E10" s="458"/>
      <c r="F10" s="458"/>
      <c r="G10" s="458"/>
      <c r="H10" s="458"/>
      <c r="I10" s="458"/>
      <c r="J10" s="187"/>
      <c r="K10" s="187"/>
      <c r="M10" s="186"/>
    </row>
    <row r="11" spans="2:14" ht="30.75" customHeight="1" x14ac:dyDescent="0.2">
      <c r="B11" s="231" t="s">
        <v>251</v>
      </c>
      <c r="C11" s="463" t="s">
        <v>293</v>
      </c>
      <c r="D11" s="463"/>
      <c r="E11" s="463"/>
      <c r="F11" s="463"/>
      <c r="G11" s="463"/>
      <c r="H11" s="463"/>
      <c r="I11" s="463"/>
      <c r="J11" s="183"/>
      <c r="K11" s="183"/>
      <c r="M11" s="186"/>
      <c r="N11" s="178" t="s">
        <v>76</v>
      </c>
    </row>
    <row r="12" spans="2:14" ht="30.75" customHeight="1" x14ac:dyDescent="0.2">
      <c r="B12" s="231" t="s">
        <v>254</v>
      </c>
      <c r="C12" s="459" t="s">
        <v>360</v>
      </c>
      <c r="D12" s="459"/>
      <c r="E12" s="459"/>
      <c r="F12" s="459"/>
      <c r="G12" s="182" t="s">
        <v>252</v>
      </c>
      <c r="H12" s="464" t="s">
        <v>91</v>
      </c>
      <c r="I12" s="464"/>
      <c r="J12" s="183"/>
      <c r="K12" s="183"/>
      <c r="M12" s="186" t="s">
        <v>80</v>
      </c>
      <c r="N12" s="178" t="s">
        <v>81</v>
      </c>
    </row>
    <row r="13" spans="2:14" ht="30.75" customHeight="1" x14ac:dyDescent="0.2">
      <c r="B13" s="231" t="s">
        <v>255</v>
      </c>
      <c r="C13" s="465" t="s">
        <v>294</v>
      </c>
      <c r="D13" s="465"/>
      <c r="E13" s="465"/>
      <c r="F13" s="465"/>
      <c r="G13" s="182" t="s">
        <v>253</v>
      </c>
      <c r="H13" s="463" t="s">
        <v>70</v>
      </c>
      <c r="I13" s="463"/>
      <c r="J13" s="183"/>
      <c r="K13" s="183"/>
      <c r="M13" s="186" t="s">
        <v>84</v>
      </c>
    </row>
    <row r="14" spans="2:14" ht="64.5" customHeight="1" x14ac:dyDescent="0.2">
      <c r="B14" s="231" t="s">
        <v>256</v>
      </c>
      <c r="C14" s="466" t="s">
        <v>330</v>
      </c>
      <c r="D14" s="466"/>
      <c r="E14" s="466"/>
      <c r="F14" s="466"/>
      <c r="G14" s="466"/>
      <c r="H14" s="466"/>
      <c r="I14" s="466"/>
      <c r="J14" s="187"/>
      <c r="K14" s="187"/>
      <c r="M14" s="186" t="s">
        <v>86</v>
      </c>
      <c r="N14" s="178"/>
    </row>
    <row r="15" spans="2:14" ht="30.75" customHeight="1" x14ac:dyDescent="0.2">
      <c r="B15" s="231" t="s">
        <v>257</v>
      </c>
      <c r="C15" s="459" t="s">
        <v>331</v>
      </c>
      <c r="D15" s="459"/>
      <c r="E15" s="459"/>
      <c r="F15" s="459"/>
      <c r="G15" s="459"/>
      <c r="H15" s="459"/>
      <c r="I15" s="459"/>
      <c r="J15" s="188"/>
      <c r="K15" s="188"/>
      <c r="M15" s="186" t="s">
        <v>88</v>
      </c>
      <c r="N15" s="178"/>
    </row>
    <row r="16" spans="2:14" ht="20.25" customHeight="1" x14ac:dyDescent="0.2">
      <c r="B16" s="231" t="s">
        <v>258</v>
      </c>
      <c r="C16" s="458" t="s">
        <v>332</v>
      </c>
      <c r="D16" s="458"/>
      <c r="E16" s="458"/>
      <c r="F16" s="458"/>
      <c r="G16" s="458"/>
      <c r="H16" s="458"/>
      <c r="I16" s="458"/>
      <c r="J16" s="189"/>
      <c r="K16" s="189"/>
      <c r="M16" s="186"/>
      <c r="N16" s="178"/>
    </row>
    <row r="17" spans="2:14" ht="30.75" customHeight="1" x14ac:dyDescent="0.2">
      <c r="B17" s="231" t="s">
        <v>259</v>
      </c>
      <c r="C17" s="463" t="s">
        <v>321</v>
      </c>
      <c r="D17" s="467"/>
      <c r="E17" s="467"/>
      <c r="F17" s="467"/>
      <c r="G17" s="467"/>
      <c r="H17" s="467"/>
      <c r="I17" s="467"/>
      <c r="J17" s="190"/>
      <c r="K17" s="190"/>
      <c r="M17" s="186" t="s">
        <v>91</v>
      </c>
      <c r="N17" s="178"/>
    </row>
    <row r="18" spans="2:14" ht="18" customHeight="1" x14ac:dyDescent="0.2">
      <c r="B18" s="468" t="s">
        <v>265</v>
      </c>
      <c r="C18" s="469" t="s">
        <v>237</v>
      </c>
      <c r="D18" s="469"/>
      <c r="E18" s="469"/>
      <c r="F18" s="470" t="s">
        <v>238</v>
      </c>
      <c r="G18" s="470"/>
      <c r="H18" s="470"/>
      <c r="I18" s="470"/>
      <c r="J18" s="191"/>
      <c r="K18" s="191"/>
      <c r="M18" s="186" t="s">
        <v>79</v>
      </c>
      <c r="N18" s="178"/>
    </row>
    <row r="19" spans="2:14" ht="39.75" customHeight="1" x14ac:dyDescent="0.2">
      <c r="B19" s="468"/>
      <c r="C19" s="458" t="s">
        <v>333</v>
      </c>
      <c r="D19" s="458"/>
      <c r="E19" s="458"/>
      <c r="F19" s="458" t="s">
        <v>334</v>
      </c>
      <c r="G19" s="458"/>
      <c r="H19" s="458"/>
      <c r="I19" s="458"/>
      <c r="J19" s="189"/>
      <c r="K19" s="189"/>
      <c r="M19" s="186" t="s">
        <v>95</v>
      </c>
      <c r="N19" s="178"/>
    </row>
    <row r="20" spans="2:14" ht="39.75" customHeight="1" x14ac:dyDescent="0.2">
      <c r="B20" s="192" t="s">
        <v>266</v>
      </c>
      <c r="C20" s="451" t="s">
        <v>325</v>
      </c>
      <c r="D20" s="452"/>
      <c r="E20" s="453"/>
      <c r="F20" s="464" t="s">
        <v>326</v>
      </c>
      <c r="G20" s="464"/>
      <c r="H20" s="464"/>
      <c r="I20" s="474"/>
      <c r="J20" s="183"/>
      <c r="K20" s="183"/>
      <c r="M20" s="186"/>
      <c r="N20" s="178"/>
    </row>
    <row r="21" spans="2:14" ht="42" customHeight="1" x14ac:dyDescent="0.2">
      <c r="B21" s="192" t="s">
        <v>267</v>
      </c>
      <c r="C21" s="475" t="s">
        <v>335</v>
      </c>
      <c r="D21" s="476"/>
      <c r="E21" s="477"/>
      <c r="F21" s="478" t="s">
        <v>336</v>
      </c>
      <c r="G21" s="479"/>
      <c r="H21" s="479"/>
      <c r="I21" s="480"/>
      <c r="J21" s="188"/>
      <c r="K21" s="188"/>
      <c r="M21" s="193"/>
      <c r="N21" s="178"/>
    </row>
    <row r="22" spans="2:14" ht="23.25" customHeight="1" x14ac:dyDescent="0.2">
      <c r="B22" s="192" t="s">
        <v>268</v>
      </c>
      <c r="C22" s="481">
        <v>44197</v>
      </c>
      <c r="D22" s="482"/>
      <c r="E22" s="483"/>
      <c r="F22" s="182" t="s">
        <v>271</v>
      </c>
      <c r="G22" s="194">
        <v>404</v>
      </c>
      <c r="H22" s="182" t="s">
        <v>275</v>
      </c>
      <c r="I22" s="195">
        <v>404</v>
      </c>
      <c r="J22" s="196"/>
      <c r="K22" s="196"/>
      <c r="M22" s="193"/>
    </row>
    <row r="23" spans="2:14" ht="27" customHeight="1" x14ac:dyDescent="0.2">
      <c r="B23" s="192" t="s">
        <v>269</v>
      </c>
      <c r="C23" s="481">
        <v>44561</v>
      </c>
      <c r="D23" s="479"/>
      <c r="E23" s="484"/>
      <c r="F23" s="182" t="s">
        <v>272</v>
      </c>
      <c r="G23" s="516">
        <v>1706</v>
      </c>
      <c r="H23" s="517"/>
      <c r="I23" s="518"/>
      <c r="J23" s="197"/>
      <c r="K23" s="197"/>
      <c r="M23" s="193"/>
    </row>
    <row r="24" spans="2:14" ht="36" customHeight="1" x14ac:dyDescent="0.2">
      <c r="B24" s="198" t="s">
        <v>270</v>
      </c>
      <c r="C24" s="488" t="s">
        <v>88</v>
      </c>
      <c r="D24" s="489"/>
      <c r="E24" s="490"/>
      <c r="F24" s="199" t="s">
        <v>274</v>
      </c>
      <c r="G24" s="478" t="s">
        <v>305</v>
      </c>
      <c r="H24" s="479"/>
      <c r="I24" s="484"/>
      <c r="J24" s="191"/>
      <c r="K24" s="191"/>
      <c r="M24" s="193"/>
    </row>
    <row r="25" spans="2:14" ht="22.5" customHeight="1" x14ac:dyDescent="0.2">
      <c r="B25" s="491" t="s">
        <v>235</v>
      </c>
      <c r="C25" s="492"/>
      <c r="D25" s="492"/>
      <c r="E25" s="492"/>
      <c r="F25" s="492"/>
      <c r="G25" s="492"/>
      <c r="H25" s="492"/>
      <c r="I25" s="493"/>
      <c r="J25" s="177"/>
      <c r="K25" s="177"/>
      <c r="M25" s="193"/>
    </row>
    <row r="26" spans="2:14" ht="43.5" customHeight="1" x14ac:dyDescent="0.2">
      <c r="B26" s="200" t="s">
        <v>105</v>
      </c>
      <c r="C26" s="232" t="s">
        <v>261</v>
      </c>
      <c r="D26" s="232" t="s">
        <v>260</v>
      </c>
      <c r="E26" s="202" t="s">
        <v>264</v>
      </c>
      <c r="F26" s="232" t="s">
        <v>263</v>
      </c>
      <c r="G26" s="232" t="s">
        <v>262</v>
      </c>
      <c r="H26" s="202" t="s">
        <v>276</v>
      </c>
      <c r="I26" s="203" t="s">
        <v>273</v>
      </c>
      <c r="J26" s="189"/>
      <c r="K26" s="189"/>
      <c r="M26" s="193"/>
    </row>
    <row r="27" spans="2:14" ht="19.5" customHeight="1" x14ac:dyDescent="0.2">
      <c r="B27" s="204" t="s">
        <v>113</v>
      </c>
      <c r="C27" s="236">
        <v>49</v>
      </c>
      <c r="D27" s="238">
        <v>14</v>
      </c>
      <c r="E27" s="235">
        <f>IF(OR(C27=0,C27=""),0,D27/C27)</f>
        <v>0.2857142857142857</v>
      </c>
      <c r="F27" s="494">
        <f>SUM(C27:C38)</f>
        <v>1706</v>
      </c>
      <c r="G27" s="494">
        <f>SUM(D27:D38)</f>
        <v>14</v>
      </c>
      <c r="H27" s="207">
        <f>+(D27*100%)/$G$23</f>
        <v>8.2063305978898014E-3</v>
      </c>
      <c r="I27" s="494">
        <f>G27+I22</f>
        <v>418</v>
      </c>
      <c r="J27" s="208"/>
      <c r="K27" s="208"/>
      <c r="M27" s="193"/>
    </row>
    <row r="28" spans="2:14" ht="19.5" customHeight="1" x14ac:dyDescent="0.2">
      <c r="B28" s="204" t="s">
        <v>114</v>
      </c>
      <c r="C28" s="236">
        <v>87</v>
      </c>
      <c r="D28" s="236"/>
      <c r="E28" s="206">
        <f t="shared" ref="E28:E38" si="0">IF(OR(C28=0,C28=""),0,D28/C28)</f>
        <v>0</v>
      </c>
      <c r="F28" s="495"/>
      <c r="G28" s="495"/>
      <c r="H28" s="207" t="str">
        <f>+IF(D28="","",((D28*100%)/$G$23)+H27)</f>
        <v/>
      </c>
      <c r="I28" s="495"/>
      <c r="J28" s="208"/>
      <c r="K28" s="208"/>
      <c r="M28" s="193"/>
    </row>
    <row r="29" spans="2:14" ht="19.5" customHeight="1" x14ac:dyDescent="0.2">
      <c r="B29" s="204" t="s">
        <v>115</v>
      </c>
      <c r="C29" s="236">
        <v>154</v>
      </c>
      <c r="D29" s="236"/>
      <c r="E29" s="206">
        <f t="shared" si="0"/>
        <v>0</v>
      </c>
      <c r="F29" s="495"/>
      <c r="G29" s="495"/>
      <c r="H29" s="207" t="str">
        <f t="shared" ref="H29:H38" si="1">+IF(D29="","",((D29*100%)/$G$23)+H28)</f>
        <v/>
      </c>
      <c r="I29" s="495"/>
      <c r="J29" s="208"/>
      <c r="K29" s="208"/>
      <c r="M29" s="193"/>
    </row>
    <row r="30" spans="2:14" ht="19.5" customHeight="1" x14ac:dyDescent="0.2">
      <c r="B30" s="204" t="s">
        <v>116</v>
      </c>
      <c r="C30" s="236">
        <v>174</v>
      </c>
      <c r="D30" s="236"/>
      <c r="E30" s="206">
        <f t="shared" si="0"/>
        <v>0</v>
      </c>
      <c r="F30" s="495"/>
      <c r="G30" s="495"/>
      <c r="H30" s="207" t="str">
        <f t="shared" si="1"/>
        <v/>
      </c>
      <c r="I30" s="495"/>
      <c r="J30" s="208"/>
      <c r="K30" s="208"/>
    </row>
    <row r="31" spans="2:14" ht="19.5" customHeight="1" x14ac:dyDescent="0.2">
      <c r="B31" s="204" t="s">
        <v>117</v>
      </c>
      <c r="C31" s="236">
        <v>150</v>
      </c>
      <c r="D31" s="236"/>
      <c r="E31" s="206">
        <f t="shared" si="0"/>
        <v>0</v>
      </c>
      <c r="F31" s="495"/>
      <c r="G31" s="495"/>
      <c r="H31" s="207" t="str">
        <f t="shared" si="1"/>
        <v/>
      </c>
      <c r="I31" s="495"/>
      <c r="J31" s="208"/>
      <c r="K31" s="208"/>
    </row>
    <row r="32" spans="2:14" ht="19.5" customHeight="1" x14ac:dyDescent="0.2">
      <c r="B32" s="204" t="s">
        <v>118</v>
      </c>
      <c r="C32" s="236">
        <v>179</v>
      </c>
      <c r="D32" s="236"/>
      <c r="E32" s="206">
        <f t="shared" si="0"/>
        <v>0</v>
      </c>
      <c r="F32" s="495"/>
      <c r="G32" s="495"/>
      <c r="H32" s="207" t="str">
        <f t="shared" si="1"/>
        <v/>
      </c>
      <c r="I32" s="495"/>
      <c r="J32" s="208"/>
      <c r="K32" s="208"/>
    </row>
    <row r="33" spans="2:11" ht="19.5" customHeight="1" x14ac:dyDescent="0.2">
      <c r="B33" s="204" t="s">
        <v>119</v>
      </c>
      <c r="C33" s="236">
        <v>179</v>
      </c>
      <c r="D33" s="236"/>
      <c r="E33" s="206">
        <f t="shared" si="0"/>
        <v>0</v>
      </c>
      <c r="F33" s="495"/>
      <c r="G33" s="495"/>
      <c r="H33" s="207" t="str">
        <f t="shared" si="1"/>
        <v/>
      </c>
      <c r="I33" s="495"/>
      <c r="J33" s="208"/>
      <c r="K33" s="208"/>
    </row>
    <row r="34" spans="2:11" ht="19.5" customHeight="1" x14ac:dyDescent="0.2">
      <c r="B34" s="204" t="s">
        <v>120</v>
      </c>
      <c r="C34" s="236">
        <v>222</v>
      </c>
      <c r="D34" s="236"/>
      <c r="E34" s="206">
        <f t="shared" si="0"/>
        <v>0</v>
      </c>
      <c r="F34" s="495"/>
      <c r="G34" s="495"/>
      <c r="H34" s="207" t="str">
        <f t="shared" si="1"/>
        <v/>
      </c>
      <c r="I34" s="495"/>
      <c r="J34" s="208"/>
      <c r="K34" s="208"/>
    </row>
    <row r="35" spans="2:11" ht="19.5" customHeight="1" x14ac:dyDescent="0.2">
      <c r="B35" s="204" t="s">
        <v>121</v>
      </c>
      <c r="C35" s="236">
        <v>181</v>
      </c>
      <c r="D35" s="236"/>
      <c r="E35" s="206">
        <f t="shared" si="0"/>
        <v>0</v>
      </c>
      <c r="F35" s="495"/>
      <c r="G35" s="495"/>
      <c r="H35" s="207" t="str">
        <f t="shared" si="1"/>
        <v/>
      </c>
      <c r="I35" s="495"/>
      <c r="J35" s="208"/>
      <c r="K35" s="208"/>
    </row>
    <row r="36" spans="2:11" ht="19.5" customHeight="1" x14ac:dyDescent="0.2">
      <c r="B36" s="204" t="s">
        <v>122</v>
      </c>
      <c r="C36" s="236">
        <v>223</v>
      </c>
      <c r="D36" s="236"/>
      <c r="E36" s="206">
        <f t="shared" si="0"/>
        <v>0</v>
      </c>
      <c r="F36" s="495"/>
      <c r="G36" s="495"/>
      <c r="H36" s="207" t="str">
        <f t="shared" si="1"/>
        <v/>
      </c>
      <c r="I36" s="495"/>
      <c r="J36" s="208"/>
      <c r="K36" s="208"/>
    </row>
    <row r="37" spans="2:11" ht="19.5" customHeight="1" x14ac:dyDescent="0.2">
      <c r="B37" s="204" t="s">
        <v>123</v>
      </c>
      <c r="C37" s="236">
        <v>67</v>
      </c>
      <c r="D37" s="236"/>
      <c r="E37" s="206">
        <f t="shared" si="0"/>
        <v>0</v>
      </c>
      <c r="F37" s="495"/>
      <c r="G37" s="495"/>
      <c r="H37" s="207" t="str">
        <f t="shared" si="1"/>
        <v/>
      </c>
      <c r="I37" s="495"/>
      <c r="J37" s="208"/>
      <c r="K37" s="208"/>
    </row>
    <row r="38" spans="2:11" ht="19.5" customHeight="1" x14ac:dyDescent="0.2">
      <c r="B38" s="204" t="s">
        <v>124</v>
      </c>
      <c r="C38" s="236">
        <v>41</v>
      </c>
      <c r="D38" s="236"/>
      <c r="E38" s="206">
        <f t="shared" si="0"/>
        <v>0</v>
      </c>
      <c r="F38" s="496"/>
      <c r="G38" s="496"/>
      <c r="H38" s="207" t="str">
        <f t="shared" si="1"/>
        <v/>
      </c>
      <c r="I38" s="496"/>
      <c r="J38" s="208"/>
      <c r="K38" s="208"/>
    </row>
    <row r="39" spans="2:11" ht="52.5" customHeight="1" x14ac:dyDescent="0.2">
      <c r="B39" s="210" t="s">
        <v>277</v>
      </c>
      <c r="C39" s="471" t="s">
        <v>390</v>
      </c>
      <c r="D39" s="472"/>
      <c r="E39" s="472"/>
      <c r="F39" s="472"/>
      <c r="G39" s="472"/>
      <c r="H39" s="472"/>
      <c r="I39" s="473"/>
      <c r="J39" s="211"/>
      <c r="K39" s="211"/>
    </row>
    <row r="40" spans="2:11" ht="34.5" customHeight="1" x14ac:dyDescent="0.2">
      <c r="B40" s="500"/>
      <c r="C40" s="501"/>
      <c r="D40" s="501"/>
      <c r="E40" s="501"/>
      <c r="F40" s="501"/>
      <c r="G40" s="501"/>
      <c r="H40" s="501"/>
      <c r="I40" s="502"/>
      <c r="J40" s="177"/>
      <c r="K40" s="177"/>
    </row>
    <row r="41" spans="2:11" ht="34.5" customHeight="1" x14ac:dyDescent="0.2">
      <c r="B41" s="503"/>
      <c r="C41" s="504"/>
      <c r="D41" s="504"/>
      <c r="E41" s="504"/>
      <c r="F41" s="504"/>
      <c r="G41" s="504"/>
      <c r="H41" s="504"/>
      <c r="I41" s="505"/>
      <c r="J41" s="211"/>
      <c r="K41" s="211"/>
    </row>
    <row r="42" spans="2:11" ht="34.5" customHeight="1" x14ac:dyDescent="0.2">
      <c r="B42" s="503"/>
      <c r="C42" s="504"/>
      <c r="D42" s="504"/>
      <c r="E42" s="504"/>
      <c r="F42" s="504"/>
      <c r="G42" s="504"/>
      <c r="H42" s="504"/>
      <c r="I42" s="505"/>
      <c r="J42" s="211"/>
      <c r="K42" s="211"/>
    </row>
    <row r="43" spans="2:11" ht="34.5" customHeight="1" x14ac:dyDescent="0.2">
      <c r="B43" s="503"/>
      <c r="C43" s="504"/>
      <c r="D43" s="504"/>
      <c r="E43" s="504"/>
      <c r="F43" s="504"/>
      <c r="G43" s="504"/>
      <c r="H43" s="504"/>
      <c r="I43" s="505"/>
      <c r="J43" s="211"/>
      <c r="K43" s="211"/>
    </row>
    <row r="44" spans="2:11" ht="34.5" customHeight="1" x14ac:dyDescent="0.2">
      <c r="B44" s="506"/>
      <c r="C44" s="507"/>
      <c r="D44" s="507"/>
      <c r="E44" s="507"/>
      <c r="F44" s="507"/>
      <c r="G44" s="507"/>
      <c r="H44" s="507"/>
      <c r="I44" s="508"/>
      <c r="J44" s="176"/>
      <c r="K44" s="176"/>
    </row>
    <row r="45" spans="2:11" ht="52.5" customHeight="1" x14ac:dyDescent="0.2">
      <c r="B45" s="231" t="s">
        <v>278</v>
      </c>
      <c r="C45" s="509" t="s">
        <v>391</v>
      </c>
      <c r="D45" s="510"/>
      <c r="E45" s="510"/>
      <c r="F45" s="510"/>
      <c r="G45" s="510"/>
      <c r="H45" s="510"/>
      <c r="I45" s="511"/>
      <c r="J45" s="212"/>
      <c r="K45" s="212"/>
    </row>
    <row r="46" spans="2:11" ht="32.25" customHeight="1" x14ac:dyDescent="0.2">
      <c r="B46" s="231" t="s">
        <v>279</v>
      </c>
      <c r="C46" s="509" t="s">
        <v>392</v>
      </c>
      <c r="D46" s="510"/>
      <c r="E46" s="510"/>
      <c r="F46" s="510"/>
      <c r="G46" s="510"/>
      <c r="H46" s="510"/>
      <c r="I46" s="511"/>
      <c r="J46" s="212"/>
      <c r="K46" s="212"/>
    </row>
    <row r="47" spans="2:11" ht="66" customHeight="1" x14ac:dyDescent="0.2">
      <c r="B47" s="213" t="s">
        <v>280</v>
      </c>
      <c r="C47" s="512" t="s">
        <v>366</v>
      </c>
      <c r="D47" s="513"/>
      <c r="E47" s="513"/>
      <c r="F47" s="513"/>
      <c r="G47" s="513"/>
      <c r="H47" s="513"/>
      <c r="I47" s="514"/>
      <c r="J47" s="212"/>
      <c r="K47" s="212"/>
    </row>
    <row r="48" spans="2:11" ht="22.5" customHeight="1" x14ac:dyDescent="0.2">
      <c r="B48" s="492" t="s">
        <v>236</v>
      </c>
      <c r="C48" s="492"/>
      <c r="D48" s="492"/>
      <c r="E48" s="492"/>
      <c r="F48" s="492"/>
      <c r="G48" s="492"/>
      <c r="H48" s="492"/>
      <c r="I48" s="492"/>
      <c r="J48" s="212"/>
      <c r="K48" s="212"/>
    </row>
    <row r="49" spans="2:11" ht="22.5" customHeight="1" x14ac:dyDescent="0.2">
      <c r="B49" s="497" t="s">
        <v>281</v>
      </c>
      <c r="C49" s="229" t="s">
        <v>282</v>
      </c>
      <c r="D49" s="499" t="s">
        <v>283</v>
      </c>
      <c r="E49" s="499"/>
      <c r="F49" s="499"/>
      <c r="G49" s="499" t="s">
        <v>284</v>
      </c>
      <c r="H49" s="499"/>
      <c r="I49" s="499"/>
      <c r="J49" s="215"/>
      <c r="K49" s="215"/>
    </row>
    <row r="50" spans="2:11" ht="30.75" customHeight="1" x14ac:dyDescent="0.2">
      <c r="B50" s="498"/>
      <c r="C50" s="216"/>
      <c r="D50" s="450"/>
      <c r="E50" s="450"/>
      <c r="F50" s="450"/>
      <c r="G50" s="450"/>
      <c r="H50" s="450"/>
      <c r="I50" s="450"/>
      <c r="J50" s="215"/>
      <c r="K50" s="215"/>
    </row>
    <row r="51" spans="2:11" ht="32.25" customHeight="1" x14ac:dyDescent="0.2">
      <c r="B51" s="217" t="s">
        <v>285</v>
      </c>
      <c r="C51" s="450" t="s">
        <v>369</v>
      </c>
      <c r="D51" s="450"/>
      <c r="E51" s="450"/>
      <c r="F51" s="450"/>
      <c r="G51" s="450"/>
      <c r="H51" s="450"/>
      <c r="I51" s="450"/>
      <c r="J51" s="218"/>
      <c r="K51" s="218"/>
    </row>
    <row r="52" spans="2:11" ht="28.5" customHeight="1" x14ac:dyDescent="0.2">
      <c r="B52" s="182" t="s">
        <v>286</v>
      </c>
      <c r="C52" s="451" t="s">
        <v>306</v>
      </c>
      <c r="D52" s="452"/>
      <c r="E52" s="452"/>
      <c r="F52" s="452"/>
      <c r="G52" s="452"/>
      <c r="H52" s="452"/>
      <c r="I52" s="453"/>
      <c r="J52" s="218"/>
      <c r="K52" s="218"/>
    </row>
    <row r="53" spans="2:11" ht="30" customHeight="1" x14ac:dyDescent="0.2">
      <c r="B53" s="213" t="s">
        <v>287</v>
      </c>
      <c r="C53" s="450" t="s">
        <v>307</v>
      </c>
      <c r="D53" s="450"/>
      <c r="E53" s="450"/>
      <c r="F53" s="450"/>
      <c r="G53" s="450"/>
      <c r="H53" s="450"/>
      <c r="I53" s="450"/>
      <c r="J53" s="219"/>
      <c r="K53" s="219"/>
    </row>
    <row r="54" spans="2:11" ht="31.5" customHeight="1" x14ac:dyDescent="0.2">
      <c r="B54" s="213" t="s">
        <v>288</v>
      </c>
      <c r="C54" s="450" t="s">
        <v>308</v>
      </c>
      <c r="D54" s="450"/>
      <c r="E54" s="450"/>
      <c r="F54" s="450"/>
      <c r="G54" s="450"/>
      <c r="H54" s="450"/>
      <c r="I54" s="450"/>
      <c r="J54" s="220"/>
      <c r="K54" s="220"/>
    </row>
    <row r="55" spans="2:11" x14ac:dyDescent="0.2">
      <c r="B55" s="221"/>
      <c r="C55" s="222"/>
      <c r="D55" s="222"/>
      <c r="E55" s="223"/>
      <c r="F55" s="223"/>
      <c r="G55" s="224"/>
      <c r="H55" s="225"/>
      <c r="I55" s="222"/>
      <c r="J55" s="220"/>
      <c r="K55" s="220"/>
    </row>
    <row r="56" spans="2:11" x14ac:dyDescent="0.2">
      <c r="B56" s="221"/>
      <c r="C56" s="222"/>
      <c r="D56" s="222"/>
      <c r="E56" s="223"/>
      <c r="F56" s="223"/>
      <c r="G56" s="224"/>
      <c r="H56" s="225"/>
      <c r="I56" s="222"/>
      <c r="J56" s="220"/>
      <c r="K56" s="220"/>
    </row>
    <row r="57" spans="2:11" x14ac:dyDescent="0.2">
      <c r="B57" s="221"/>
      <c r="C57" s="222"/>
      <c r="D57" s="222"/>
      <c r="E57" s="223"/>
      <c r="F57" s="223"/>
      <c r="G57" s="224"/>
      <c r="H57" s="225"/>
      <c r="I57" s="222"/>
      <c r="J57" s="220"/>
      <c r="K57" s="220"/>
    </row>
    <row r="58" spans="2:11" x14ac:dyDescent="0.2">
      <c r="B58" s="221"/>
      <c r="C58" s="222"/>
      <c r="D58" s="222"/>
      <c r="E58" s="223"/>
      <c r="F58" s="223"/>
      <c r="G58" s="224"/>
      <c r="H58" s="225"/>
      <c r="I58" s="222"/>
      <c r="J58" s="220"/>
      <c r="K58" s="220"/>
    </row>
    <row r="59" spans="2:11" x14ac:dyDescent="0.2">
      <c r="B59" s="221"/>
      <c r="C59" s="222"/>
      <c r="D59" s="222"/>
      <c r="E59" s="223"/>
      <c r="F59" s="223"/>
      <c r="G59" s="224"/>
      <c r="H59" s="225"/>
      <c r="I59" s="222"/>
      <c r="J59" s="220"/>
      <c r="K59" s="220"/>
    </row>
    <row r="60" spans="2:11" ht="25.5" customHeight="1" x14ac:dyDescent="0.2">
      <c r="B60" s="221"/>
      <c r="C60" s="222"/>
      <c r="D60" s="222"/>
      <c r="E60" s="223"/>
      <c r="F60" s="223"/>
      <c r="G60" s="224"/>
      <c r="H60" s="225"/>
      <c r="I60" s="222"/>
      <c r="J60" s="220"/>
      <c r="K60" s="220"/>
    </row>
  </sheetData>
  <sheetProtection algorithmName="SHA-512" hashValue="BOX8KFiynGn1TCAZeX4eA63qoxeTyWJWt6njzpvgWVLGGP+uXmtGmp017pI6v22X8kUEAXdjiH+qaKLcIIVenA==" saltValue="6/u7+nYNpvDFpPIhIbigd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B26" zoomScaleNormal="100" workbookViewId="0">
      <selection activeCell="H27" sqref="H27"/>
    </sheetView>
  </sheetViews>
  <sheetFormatPr baseColWidth="10" defaultRowHeight="12.75" x14ac:dyDescent="0.2"/>
  <cols>
    <col min="1" max="1" width="1" style="170" customWidth="1"/>
    <col min="2" max="2" width="25.42578125" style="226" customWidth="1"/>
    <col min="3" max="3" width="14.5703125" style="175" customWidth="1"/>
    <col min="4" max="4" width="20.140625" style="175" customWidth="1"/>
    <col min="5" max="5" width="16.42578125" style="175" customWidth="1"/>
    <col min="6" max="6" width="25" style="175" customWidth="1"/>
    <col min="7" max="7" width="22" style="227"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8"/>
      <c r="C1" s="454" t="s">
        <v>25</v>
      </c>
      <c r="D1" s="454"/>
      <c r="E1" s="454"/>
      <c r="F1" s="454"/>
      <c r="G1" s="454"/>
      <c r="H1" s="454"/>
      <c r="I1" s="449"/>
      <c r="J1" s="171"/>
      <c r="K1" s="171"/>
      <c r="M1" s="173" t="s">
        <v>47</v>
      </c>
    </row>
    <row r="2" spans="2:14" ht="37.5" customHeight="1" x14ac:dyDescent="0.2">
      <c r="B2" s="448"/>
      <c r="C2" s="454" t="s">
        <v>239</v>
      </c>
      <c r="D2" s="454"/>
      <c r="E2" s="454"/>
      <c r="F2" s="454"/>
      <c r="G2" s="454"/>
      <c r="H2" s="454"/>
      <c r="I2" s="449"/>
      <c r="J2" s="171"/>
      <c r="K2" s="171"/>
      <c r="M2" s="173" t="s">
        <v>48</v>
      </c>
    </row>
    <row r="3" spans="2:14" ht="37.5" customHeight="1" x14ac:dyDescent="0.2">
      <c r="B3" s="448"/>
      <c r="C3" s="454" t="s">
        <v>240</v>
      </c>
      <c r="D3" s="454"/>
      <c r="E3" s="454"/>
      <c r="F3" s="454" t="s">
        <v>241</v>
      </c>
      <c r="G3" s="454"/>
      <c r="H3" s="454"/>
      <c r="I3" s="449"/>
      <c r="J3" s="171"/>
      <c r="K3" s="171"/>
      <c r="M3" s="173" t="s">
        <v>50</v>
      </c>
    </row>
    <row r="4" spans="2:14" ht="23.25" customHeight="1" x14ac:dyDescent="0.2">
      <c r="B4" s="455"/>
      <c r="C4" s="455"/>
      <c r="D4" s="455"/>
      <c r="E4" s="455"/>
      <c r="F4" s="455"/>
      <c r="G4" s="455"/>
      <c r="H4" s="455"/>
      <c r="I4" s="455"/>
      <c r="J4" s="176"/>
      <c r="K4" s="176"/>
    </row>
    <row r="5" spans="2:14" ht="24" customHeight="1" x14ac:dyDescent="0.2">
      <c r="B5" s="456" t="s">
        <v>234</v>
      </c>
      <c r="C5" s="456"/>
      <c r="D5" s="456"/>
      <c r="E5" s="456"/>
      <c r="F5" s="456"/>
      <c r="G5" s="456"/>
      <c r="H5" s="456"/>
      <c r="I5" s="456"/>
      <c r="J5" s="177"/>
      <c r="K5" s="177"/>
      <c r="N5" s="178" t="s">
        <v>57</v>
      </c>
    </row>
    <row r="6" spans="2:14" ht="30.75" customHeight="1" x14ac:dyDescent="0.2">
      <c r="B6" s="231" t="s">
        <v>242</v>
      </c>
      <c r="C6" s="230">
        <v>5</v>
      </c>
      <c r="D6" s="457" t="s">
        <v>243</v>
      </c>
      <c r="E6" s="457"/>
      <c r="F6" s="458" t="s">
        <v>337</v>
      </c>
      <c r="G6" s="458"/>
      <c r="H6" s="458"/>
      <c r="I6" s="458"/>
      <c r="J6" s="181"/>
      <c r="K6" s="181"/>
      <c r="M6" s="173" t="s">
        <v>60</v>
      </c>
      <c r="N6" s="178" t="s">
        <v>61</v>
      </c>
    </row>
    <row r="7" spans="2:14" ht="30.75" customHeight="1" x14ac:dyDescent="0.2">
      <c r="B7" s="231" t="s">
        <v>244</v>
      </c>
      <c r="C7" s="230" t="s">
        <v>81</v>
      </c>
      <c r="D7" s="457" t="s">
        <v>245</v>
      </c>
      <c r="E7" s="457"/>
      <c r="F7" s="458" t="s">
        <v>290</v>
      </c>
      <c r="G7" s="458"/>
      <c r="H7" s="182" t="s">
        <v>246</v>
      </c>
      <c r="I7" s="230" t="s">
        <v>76</v>
      </c>
      <c r="J7" s="183"/>
      <c r="K7" s="183"/>
      <c r="M7" s="173" t="s">
        <v>65</v>
      </c>
      <c r="N7" s="178" t="s">
        <v>66</v>
      </c>
    </row>
    <row r="8" spans="2:14" ht="30.75" customHeight="1" x14ac:dyDescent="0.2">
      <c r="B8" s="231" t="s">
        <v>247</v>
      </c>
      <c r="C8" s="458" t="s">
        <v>291</v>
      </c>
      <c r="D8" s="458"/>
      <c r="E8" s="458"/>
      <c r="F8" s="458"/>
      <c r="G8" s="182" t="s">
        <v>248</v>
      </c>
      <c r="H8" s="460">
        <v>7560</v>
      </c>
      <c r="I8" s="460"/>
      <c r="J8" s="184"/>
      <c r="K8" s="184"/>
      <c r="M8" s="173" t="s">
        <v>69</v>
      </c>
      <c r="N8" s="178" t="s">
        <v>70</v>
      </c>
    </row>
    <row r="9" spans="2:14" ht="30.75" customHeight="1" x14ac:dyDescent="0.2">
      <c r="B9" s="231" t="s">
        <v>48</v>
      </c>
      <c r="C9" s="461" t="s">
        <v>65</v>
      </c>
      <c r="D9" s="461"/>
      <c r="E9" s="461"/>
      <c r="F9" s="461"/>
      <c r="G9" s="182" t="s">
        <v>249</v>
      </c>
      <c r="H9" s="462" t="s">
        <v>165</v>
      </c>
      <c r="I9" s="462"/>
      <c r="J9" s="185"/>
      <c r="K9" s="185"/>
      <c r="M9" s="186" t="s">
        <v>73</v>
      </c>
    </row>
    <row r="10" spans="2:14" ht="30.75" customHeight="1" x14ac:dyDescent="0.2">
      <c r="B10" s="231" t="s">
        <v>250</v>
      </c>
      <c r="C10" s="458" t="s">
        <v>393</v>
      </c>
      <c r="D10" s="458"/>
      <c r="E10" s="458"/>
      <c r="F10" s="458"/>
      <c r="G10" s="458"/>
      <c r="H10" s="458"/>
      <c r="I10" s="458"/>
      <c r="J10" s="187"/>
      <c r="K10" s="187"/>
      <c r="M10" s="186"/>
    </row>
    <row r="11" spans="2:14" ht="30.75" customHeight="1" x14ac:dyDescent="0.2">
      <c r="B11" s="231" t="s">
        <v>251</v>
      </c>
      <c r="C11" s="463" t="s">
        <v>293</v>
      </c>
      <c r="D11" s="463"/>
      <c r="E11" s="463"/>
      <c r="F11" s="463"/>
      <c r="G11" s="463"/>
      <c r="H11" s="463"/>
      <c r="I11" s="463"/>
      <c r="J11" s="183"/>
      <c r="K11" s="183"/>
      <c r="M11" s="186"/>
      <c r="N11" s="178" t="s">
        <v>76</v>
      </c>
    </row>
    <row r="12" spans="2:14" ht="30.75" customHeight="1" x14ac:dyDescent="0.2">
      <c r="B12" s="231" t="s">
        <v>254</v>
      </c>
      <c r="C12" s="459" t="s">
        <v>361</v>
      </c>
      <c r="D12" s="459"/>
      <c r="E12" s="459"/>
      <c r="F12" s="459"/>
      <c r="G12" s="182" t="s">
        <v>252</v>
      </c>
      <c r="H12" s="464" t="s">
        <v>91</v>
      </c>
      <c r="I12" s="464"/>
      <c r="J12" s="183"/>
      <c r="K12" s="183"/>
      <c r="M12" s="186" t="s">
        <v>80</v>
      </c>
      <c r="N12" s="178" t="s">
        <v>81</v>
      </c>
    </row>
    <row r="13" spans="2:14" ht="30.75" customHeight="1" x14ac:dyDescent="0.2">
      <c r="B13" s="231" t="s">
        <v>255</v>
      </c>
      <c r="C13" s="465" t="s">
        <v>294</v>
      </c>
      <c r="D13" s="465"/>
      <c r="E13" s="465"/>
      <c r="F13" s="465"/>
      <c r="G13" s="182" t="s">
        <v>253</v>
      </c>
      <c r="H13" s="463" t="s">
        <v>70</v>
      </c>
      <c r="I13" s="463"/>
      <c r="J13" s="183"/>
      <c r="K13" s="183"/>
      <c r="M13" s="186" t="s">
        <v>84</v>
      </c>
    </row>
    <row r="14" spans="2:14" ht="64.5" customHeight="1" x14ac:dyDescent="0.2">
      <c r="B14" s="231" t="s">
        <v>256</v>
      </c>
      <c r="C14" s="466" t="s">
        <v>338</v>
      </c>
      <c r="D14" s="466"/>
      <c r="E14" s="466"/>
      <c r="F14" s="466"/>
      <c r="G14" s="466"/>
      <c r="H14" s="466"/>
      <c r="I14" s="466"/>
      <c r="J14" s="187"/>
      <c r="K14" s="187"/>
      <c r="M14" s="186" t="s">
        <v>86</v>
      </c>
      <c r="N14" s="178"/>
    </row>
    <row r="15" spans="2:14" ht="30.75" customHeight="1" x14ac:dyDescent="0.2">
      <c r="B15" s="231" t="s">
        <v>257</v>
      </c>
      <c r="C15" s="459" t="s">
        <v>331</v>
      </c>
      <c r="D15" s="459"/>
      <c r="E15" s="459"/>
      <c r="F15" s="459"/>
      <c r="G15" s="459"/>
      <c r="H15" s="459"/>
      <c r="I15" s="459"/>
      <c r="J15" s="188"/>
      <c r="K15" s="188"/>
      <c r="M15" s="186" t="s">
        <v>88</v>
      </c>
      <c r="N15" s="178"/>
    </row>
    <row r="16" spans="2:14" ht="20.25" customHeight="1" x14ac:dyDescent="0.2">
      <c r="B16" s="231" t="s">
        <v>258</v>
      </c>
      <c r="C16" s="458" t="s">
        <v>339</v>
      </c>
      <c r="D16" s="458"/>
      <c r="E16" s="458"/>
      <c r="F16" s="458"/>
      <c r="G16" s="458"/>
      <c r="H16" s="458"/>
      <c r="I16" s="458"/>
      <c r="J16" s="189"/>
      <c r="K16" s="189"/>
      <c r="M16" s="186"/>
      <c r="N16" s="178"/>
    </row>
    <row r="17" spans="2:14" ht="30.75" customHeight="1" x14ac:dyDescent="0.2">
      <c r="B17" s="231" t="s">
        <v>259</v>
      </c>
      <c r="C17" s="463" t="s">
        <v>340</v>
      </c>
      <c r="D17" s="467"/>
      <c r="E17" s="467"/>
      <c r="F17" s="467"/>
      <c r="G17" s="467"/>
      <c r="H17" s="467"/>
      <c r="I17" s="467"/>
      <c r="J17" s="190"/>
      <c r="K17" s="190"/>
      <c r="M17" s="186" t="s">
        <v>91</v>
      </c>
      <c r="N17" s="178"/>
    </row>
    <row r="18" spans="2:14" ht="18" customHeight="1" x14ac:dyDescent="0.2">
      <c r="B18" s="468" t="s">
        <v>265</v>
      </c>
      <c r="C18" s="469" t="s">
        <v>237</v>
      </c>
      <c r="D18" s="469"/>
      <c r="E18" s="469"/>
      <c r="F18" s="470" t="s">
        <v>238</v>
      </c>
      <c r="G18" s="470"/>
      <c r="H18" s="470"/>
      <c r="I18" s="470"/>
      <c r="J18" s="191"/>
      <c r="K18" s="191"/>
      <c r="M18" s="186" t="s">
        <v>79</v>
      </c>
      <c r="N18" s="178"/>
    </row>
    <row r="19" spans="2:14" ht="39.75" customHeight="1" x14ac:dyDescent="0.2">
      <c r="B19" s="468"/>
      <c r="C19" s="458" t="s">
        <v>341</v>
      </c>
      <c r="D19" s="458"/>
      <c r="E19" s="458"/>
      <c r="F19" s="458" t="s">
        <v>342</v>
      </c>
      <c r="G19" s="458"/>
      <c r="H19" s="458"/>
      <c r="I19" s="458"/>
      <c r="J19" s="189"/>
      <c r="K19" s="189"/>
      <c r="M19" s="186" t="s">
        <v>95</v>
      </c>
      <c r="N19" s="178"/>
    </row>
    <row r="20" spans="2:14" ht="39.75" customHeight="1" x14ac:dyDescent="0.2">
      <c r="B20" s="192" t="s">
        <v>266</v>
      </c>
      <c r="C20" s="451" t="s">
        <v>343</v>
      </c>
      <c r="D20" s="452"/>
      <c r="E20" s="453"/>
      <c r="F20" s="464" t="s">
        <v>344</v>
      </c>
      <c r="G20" s="464"/>
      <c r="H20" s="464"/>
      <c r="I20" s="474"/>
      <c r="J20" s="183"/>
      <c r="K20" s="183"/>
      <c r="M20" s="186"/>
      <c r="N20" s="178"/>
    </row>
    <row r="21" spans="2:14" ht="42" customHeight="1" x14ac:dyDescent="0.2">
      <c r="B21" s="192" t="s">
        <v>267</v>
      </c>
      <c r="C21" s="475" t="s">
        <v>345</v>
      </c>
      <c r="D21" s="476"/>
      <c r="E21" s="477"/>
      <c r="F21" s="478" t="s">
        <v>346</v>
      </c>
      <c r="G21" s="479"/>
      <c r="H21" s="479"/>
      <c r="I21" s="480"/>
      <c r="J21" s="188"/>
      <c r="K21" s="188"/>
      <c r="M21" s="193"/>
      <c r="N21" s="178"/>
    </row>
    <row r="22" spans="2:14" ht="23.25" customHeight="1" x14ac:dyDescent="0.2">
      <c r="B22" s="192" t="s">
        <v>268</v>
      </c>
      <c r="C22" s="481">
        <v>44197</v>
      </c>
      <c r="D22" s="482"/>
      <c r="E22" s="483"/>
      <c r="F22" s="182" t="s">
        <v>271</v>
      </c>
      <c r="G22" s="194">
        <v>60</v>
      </c>
      <c r="H22" s="182" t="s">
        <v>275</v>
      </c>
      <c r="I22" s="195">
        <v>60</v>
      </c>
      <c r="J22" s="196"/>
      <c r="K22" s="196"/>
      <c r="M22" s="193"/>
    </row>
    <row r="23" spans="2:14" ht="27" customHeight="1" x14ac:dyDescent="0.2">
      <c r="B23" s="192" t="s">
        <v>269</v>
      </c>
      <c r="C23" s="481">
        <v>44561</v>
      </c>
      <c r="D23" s="479"/>
      <c r="E23" s="484"/>
      <c r="F23" s="182" t="s">
        <v>272</v>
      </c>
      <c r="G23" s="516">
        <v>300</v>
      </c>
      <c r="H23" s="517"/>
      <c r="I23" s="518"/>
      <c r="J23" s="197"/>
      <c r="K23" s="197"/>
      <c r="M23" s="193"/>
    </row>
    <row r="24" spans="2:14" ht="49.5" customHeight="1" x14ac:dyDescent="0.2">
      <c r="B24" s="198" t="s">
        <v>270</v>
      </c>
      <c r="C24" s="488" t="s">
        <v>88</v>
      </c>
      <c r="D24" s="489"/>
      <c r="E24" s="490"/>
      <c r="F24" s="199" t="s">
        <v>274</v>
      </c>
      <c r="G24" s="478" t="s">
        <v>305</v>
      </c>
      <c r="H24" s="479"/>
      <c r="I24" s="484"/>
      <c r="J24" s="191"/>
      <c r="K24" s="191"/>
      <c r="M24" s="193"/>
    </row>
    <row r="25" spans="2:14" ht="22.5" customHeight="1" x14ac:dyDescent="0.2">
      <c r="B25" s="491" t="s">
        <v>235</v>
      </c>
      <c r="C25" s="492"/>
      <c r="D25" s="492"/>
      <c r="E25" s="492"/>
      <c r="F25" s="492"/>
      <c r="G25" s="492"/>
      <c r="H25" s="492"/>
      <c r="I25" s="493"/>
      <c r="J25" s="177"/>
      <c r="K25" s="177"/>
      <c r="M25" s="193"/>
    </row>
    <row r="26" spans="2:14" ht="43.5" customHeight="1" x14ac:dyDescent="0.2">
      <c r="B26" s="200" t="s">
        <v>105</v>
      </c>
      <c r="C26" s="232" t="s">
        <v>261</v>
      </c>
      <c r="D26" s="232" t="s">
        <v>260</v>
      </c>
      <c r="E26" s="202" t="s">
        <v>264</v>
      </c>
      <c r="F26" s="232" t="s">
        <v>263</v>
      </c>
      <c r="G26" s="232" t="s">
        <v>262</v>
      </c>
      <c r="H26" s="202" t="s">
        <v>276</v>
      </c>
      <c r="I26" s="203" t="s">
        <v>273</v>
      </c>
      <c r="J26" s="189"/>
      <c r="K26" s="189"/>
      <c r="M26" s="193"/>
    </row>
    <row r="27" spans="2:14" ht="19.5" customHeight="1" x14ac:dyDescent="0.2">
      <c r="B27" s="204" t="s">
        <v>113</v>
      </c>
      <c r="C27" s="236">
        <v>15</v>
      </c>
      <c r="D27" s="237">
        <v>0</v>
      </c>
      <c r="E27" s="235">
        <f>IF(OR(C27=0,C27=""),0,D27/C27)</f>
        <v>0</v>
      </c>
      <c r="F27" s="494">
        <f>SUM(C27:C38)</f>
        <v>300</v>
      </c>
      <c r="G27" s="494">
        <f>SUM(D27:D38)</f>
        <v>0</v>
      </c>
      <c r="H27" s="207">
        <f>+(D27*100%)/$G$23</f>
        <v>0</v>
      </c>
      <c r="I27" s="494">
        <f>G27+I22</f>
        <v>60</v>
      </c>
      <c r="J27" s="208"/>
      <c r="K27" s="208"/>
      <c r="M27" s="193"/>
    </row>
    <row r="28" spans="2:14" ht="19.5" customHeight="1" x14ac:dyDescent="0.2">
      <c r="B28" s="204" t="s">
        <v>114</v>
      </c>
      <c r="C28" s="236">
        <v>15</v>
      </c>
      <c r="D28" s="236"/>
      <c r="E28" s="206">
        <f t="shared" ref="E28:E38" si="0">IF(OR(C28=0,C28=""),0,D28/C28)</f>
        <v>0</v>
      </c>
      <c r="F28" s="495"/>
      <c r="G28" s="495"/>
      <c r="H28" s="207" t="str">
        <f>+IF(D28="","",((D28*100%)/$G$23)+H27)</f>
        <v/>
      </c>
      <c r="I28" s="495"/>
      <c r="J28" s="208"/>
      <c r="K28" s="208"/>
      <c r="M28" s="193"/>
    </row>
    <row r="29" spans="2:14" ht="19.5" customHeight="1" x14ac:dyDescent="0.2">
      <c r="B29" s="204" t="s">
        <v>115</v>
      </c>
      <c r="C29" s="236">
        <v>30</v>
      </c>
      <c r="D29" s="236"/>
      <c r="E29" s="206">
        <f t="shared" si="0"/>
        <v>0</v>
      </c>
      <c r="F29" s="495"/>
      <c r="G29" s="495"/>
      <c r="H29" s="207" t="str">
        <f t="shared" ref="H29:H38" si="1">+IF(D29="","",((D29*100%)/$G$23)+H28)</f>
        <v/>
      </c>
      <c r="I29" s="495"/>
      <c r="J29" s="208"/>
      <c r="K29" s="208"/>
      <c r="M29" s="193"/>
    </row>
    <row r="30" spans="2:14" ht="19.5" customHeight="1" x14ac:dyDescent="0.2">
      <c r="B30" s="204" t="s">
        <v>116</v>
      </c>
      <c r="C30" s="236">
        <v>30</v>
      </c>
      <c r="D30" s="236"/>
      <c r="E30" s="206">
        <f t="shared" si="0"/>
        <v>0</v>
      </c>
      <c r="F30" s="495"/>
      <c r="G30" s="495"/>
      <c r="H30" s="207" t="str">
        <f t="shared" si="1"/>
        <v/>
      </c>
      <c r="I30" s="495"/>
      <c r="J30" s="208"/>
      <c r="K30" s="208"/>
    </row>
    <row r="31" spans="2:14" ht="19.5" customHeight="1" x14ac:dyDescent="0.2">
      <c r="B31" s="204" t="s">
        <v>117</v>
      </c>
      <c r="C31" s="236">
        <v>30</v>
      </c>
      <c r="D31" s="236"/>
      <c r="E31" s="206">
        <f t="shared" si="0"/>
        <v>0</v>
      </c>
      <c r="F31" s="495"/>
      <c r="G31" s="495"/>
      <c r="H31" s="207" t="str">
        <f t="shared" si="1"/>
        <v/>
      </c>
      <c r="I31" s="495"/>
      <c r="J31" s="208"/>
      <c r="K31" s="208"/>
    </row>
    <row r="32" spans="2:14" ht="19.5" customHeight="1" x14ac:dyDescent="0.2">
      <c r="B32" s="204" t="s">
        <v>118</v>
      </c>
      <c r="C32" s="236">
        <v>30</v>
      </c>
      <c r="D32" s="236"/>
      <c r="E32" s="206">
        <f t="shared" si="0"/>
        <v>0</v>
      </c>
      <c r="F32" s="495"/>
      <c r="G32" s="495"/>
      <c r="H32" s="207" t="str">
        <f t="shared" si="1"/>
        <v/>
      </c>
      <c r="I32" s="495"/>
      <c r="J32" s="208"/>
      <c r="K32" s="208"/>
    </row>
    <row r="33" spans="2:11" ht="19.5" customHeight="1" x14ac:dyDescent="0.2">
      <c r="B33" s="204" t="s">
        <v>119</v>
      </c>
      <c r="C33" s="236">
        <v>30</v>
      </c>
      <c r="D33" s="236"/>
      <c r="E33" s="206">
        <f t="shared" si="0"/>
        <v>0</v>
      </c>
      <c r="F33" s="495"/>
      <c r="G33" s="495"/>
      <c r="H33" s="207" t="str">
        <f t="shared" si="1"/>
        <v/>
      </c>
      <c r="I33" s="495"/>
      <c r="J33" s="208"/>
      <c r="K33" s="208"/>
    </row>
    <row r="34" spans="2:11" ht="19.5" customHeight="1" x14ac:dyDescent="0.2">
      <c r="B34" s="204" t="s">
        <v>120</v>
      </c>
      <c r="C34" s="236">
        <v>30</v>
      </c>
      <c r="D34" s="236"/>
      <c r="E34" s="206">
        <f t="shared" si="0"/>
        <v>0</v>
      </c>
      <c r="F34" s="495"/>
      <c r="G34" s="495"/>
      <c r="H34" s="207" t="str">
        <f t="shared" si="1"/>
        <v/>
      </c>
      <c r="I34" s="495"/>
      <c r="J34" s="208"/>
      <c r="K34" s="208"/>
    </row>
    <row r="35" spans="2:11" ht="19.5" customHeight="1" x14ac:dyDescent="0.2">
      <c r="B35" s="204" t="s">
        <v>121</v>
      </c>
      <c r="C35" s="236">
        <v>30</v>
      </c>
      <c r="D35" s="236"/>
      <c r="E35" s="206">
        <f t="shared" si="0"/>
        <v>0</v>
      </c>
      <c r="F35" s="495"/>
      <c r="G35" s="495"/>
      <c r="H35" s="207" t="str">
        <f t="shared" si="1"/>
        <v/>
      </c>
      <c r="I35" s="495"/>
      <c r="J35" s="208"/>
      <c r="K35" s="208"/>
    </row>
    <row r="36" spans="2:11" ht="19.5" customHeight="1" x14ac:dyDescent="0.2">
      <c r="B36" s="204" t="s">
        <v>122</v>
      </c>
      <c r="C36" s="236">
        <v>30</v>
      </c>
      <c r="D36" s="236"/>
      <c r="E36" s="206">
        <f t="shared" si="0"/>
        <v>0</v>
      </c>
      <c r="F36" s="495"/>
      <c r="G36" s="495"/>
      <c r="H36" s="207" t="str">
        <f t="shared" si="1"/>
        <v/>
      </c>
      <c r="I36" s="495"/>
      <c r="J36" s="208"/>
      <c r="K36" s="208"/>
    </row>
    <row r="37" spans="2:11" ht="19.5" customHeight="1" x14ac:dyDescent="0.2">
      <c r="B37" s="204" t="s">
        <v>123</v>
      </c>
      <c r="C37" s="236">
        <v>15</v>
      </c>
      <c r="D37" s="236"/>
      <c r="E37" s="206">
        <f t="shared" si="0"/>
        <v>0</v>
      </c>
      <c r="F37" s="495"/>
      <c r="G37" s="495"/>
      <c r="H37" s="207" t="str">
        <f t="shared" si="1"/>
        <v/>
      </c>
      <c r="I37" s="495"/>
      <c r="J37" s="208"/>
      <c r="K37" s="208"/>
    </row>
    <row r="38" spans="2:11" ht="19.5" customHeight="1" x14ac:dyDescent="0.2">
      <c r="B38" s="204" t="s">
        <v>124</v>
      </c>
      <c r="C38" s="236">
        <v>15</v>
      </c>
      <c r="D38" s="236"/>
      <c r="E38" s="206">
        <f t="shared" si="0"/>
        <v>0</v>
      </c>
      <c r="F38" s="496"/>
      <c r="G38" s="496"/>
      <c r="H38" s="207" t="str">
        <f t="shared" si="1"/>
        <v/>
      </c>
      <c r="I38" s="496"/>
      <c r="J38" s="208"/>
      <c r="K38" s="208"/>
    </row>
    <row r="39" spans="2:11" ht="52.5" customHeight="1" x14ac:dyDescent="0.2">
      <c r="B39" s="210" t="s">
        <v>277</v>
      </c>
      <c r="C39" s="471" t="s">
        <v>387</v>
      </c>
      <c r="D39" s="472"/>
      <c r="E39" s="472"/>
      <c r="F39" s="472"/>
      <c r="G39" s="472"/>
      <c r="H39" s="472"/>
      <c r="I39" s="473"/>
      <c r="J39" s="211"/>
      <c r="K39" s="211"/>
    </row>
    <row r="40" spans="2:11" ht="34.5" customHeight="1" x14ac:dyDescent="0.2">
      <c r="B40" s="500"/>
      <c r="C40" s="501"/>
      <c r="D40" s="501"/>
      <c r="E40" s="501"/>
      <c r="F40" s="501"/>
      <c r="G40" s="501"/>
      <c r="H40" s="501"/>
      <c r="I40" s="502"/>
      <c r="J40" s="177"/>
      <c r="K40" s="177"/>
    </row>
    <row r="41" spans="2:11" ht="34.5" customHeight="1" x14ac:dyDescent="0.2">
      <c r="B41" s="503"/>
      <c r="C41" s="504"/>
      <c r="D41" s="504"/>
      <c r="E41" s="504"/>
      <c r="F41" s="504"/>
      <c r="G41" s="504"/>
      <c r="H41" s="504"/>
      <c r="I41" s="505"/>
      <c r="J41" s="211"/>
      <c r="K41" s="211"/>
    </row>
    <row r="42" spans="2:11" ht="34.5" customHeight="1" x14ac:dyDescent="0.2">
      <c r="B42" s="503"/>
      <c r="C42" s="504"/>
      <c r="D42" s="504"/>
      <c r="E42" s="504"/>
      <c r="F42" s="504"/>
      <c r="G42" s="504"/>
      <c r="H42" s="504"/>
      <c r="I42" s="505"/>
      <c r="J42" s="211"/>
      <c r="K42" s="211"/>
    </row>
    <row r="43" spans="2:11" ht="34.5" customHeight="1" x14ac:dyDescent="0.2">
      <c r="B43" s="503"/>
      <c r="C43" s="504"/>
      <c r="D43" s="504"/>
      <c r="E43" s="504"/>
      <c r="F43" s="504"/>
      <c r="G43" s="504"/>
      <c r="H43" s="504"/>
      <c r="I43" s="505"/>
      <c r="J43" s="211"/>
      <c r="K43" s="211"/>
    </row>
    <row r="44" spans="2:11" ht="34.5" customHeight="1" x14ac:dyDescent="0.2">
      <c r="B44" s="506"/>
      <c r="C44" s="507"/>
      <c r="D44" s="507"/>
      <c r="E44" s="507"/>
      <c r="F44" s="507"/>
      <c r="G44" s="507"/>
      <c r="H44" s="507"/>
      <c r="I44" s="508"/>
      <c r="J44" s="176"/>
      <c r="K44" s="176"/>
    </row>
    <row r="45" spans="2:11" ht="53.25" customHeight="1" x14ac:dyDescent="0.2">
      <c r="B45" s="231" t="s">
        <v>278</v>
      </c>
      <c r="C45" s="509" t="s">
        <v>388</v>
      </c>
      <c r="D45" s="510"/>
      <c r="E45" s="510"/>
      <c r="F45" s="510"/>
      <c r="G45" s="510"/>
      <c r="H45" s="510"/>
      <c r="I45" s="511"/>
      <c r="J45" s="212"/>
      <c r="K45" s="212"/>
    </row>
    <row r="46" spans="2:11" ht="32.25" customHeight="1" x14ac:dyDescent="0.2">
      <c r="B46" s="231" t="s">
        <v>279</v>
      </c>
      <c r="C46" s="509" t="s">
        <v>389</v>
      </c>
      <c r="D46" s="510"/>
      <c r="E46" s="510"/>
      <c r="F46" s="510"/>
      <c r="G46" s="510"/>
      <c r="H46" s="510"/>
      <c r="I46" s="511"/>
      <c r="J46" s="212"/>
      <c r="K46" s="212"/>
    </row>
    <row r="47" spans="2:11" ht="66" customHeight="1" x14ac:dyDescent="0.2">
      <c r="B47" s="213" t="s">
        <v>280</v>
      </c>
      <c r="C47" s="512" t="s">
        <v>367</v>
      </c>
      <c r="D47" s="513"/>
      <c r="E47" s="513"/>
      <c r="F47" s="513"/>
      <c r="G47" s="513"/>
      <c r="H47" s="513"/>
      <c r="I47" s="514"/>
      <c r="J47" s="212"/>
      <c r="K47" s="212"/>
    </row>
    <row r="48" spans="2:11" ht="22.5" customHeight="1" x14ac:dyDescent="0.2">
      <c r="B48" s="492" t="s">
        <v>236</v>
      </c>
      <c r="C48" s="492"/>
      <c r="D48" s="492"/>
      <c r="E48" s="492"/>
      <c r="F48" s="492"/>
      <c r="G48" s="492"/>
      <c r="H48" s="492"/>
      <c r="I48" s="492"/>
      <c r="J48" s="212"/>
      <c r="K48" s="212"/>
    </row>
    <row r="49" spans="2:11" ht="22.5" customHeight="1" x14ac:dyDescent="0.2">
      <c r="B49" s="497" t="s">
        <v>281</v>
      </c>
      <c r="C49" s="229" t="s">
        <v>282</v>
      </c>
      <c r="D49" s="499" t="s">
        <v>283</v>
      </c>
      <c r="E49" s="499"/>
      <c r="F49" s="499"/>
      <c r="G49" s="499" t="s">
        <v>284</v>
      </c>
      <c r="H49" s="499"/>
      <c r="I49" s="499"/>
      <c r="J49" s="215"/>
      <c r="K49" s="215"/>
    </row>
    <row r="50" spans="2:11" ht="30.75" customHeight="1" x14ac:dyDescent="0.2">
      <c r="B50" s="498"/>
      <c r="C50" s="216"/>
      <c r="D50" s="450"/>
      <c r="E50" s="450"/>
      <c r="F50" s="450"/>
      <c r="G50" s="450"/>
      <c r="H50" s="450"/>
      <c r="I50" s="450"/>
      <c r="J50" s="215"/>
      <c r="K50" s="215"/>
    </row>
    <row r="51" spans="2:11" ht="32.25" customHeight="1" x14ac:dyDescent="0.2">
      <c r="B51" s="217" t="s">
        <v>285</v>
      </c>
      <c r="C51" s="450" t="s">
        <v>372</v>
      </c>
      <c r="D51" s="450"/>
      <c r="E51" s="450"/>
      <c r="F51" s="450"/>
      <c r="G51" s="450"/>
      <c r="H51" s="450"/>
      <c r="I51" s="450"/>
      <c r="J51" s="218"/>
      <c r="K51" s="218"/>
    </row>
    <row r="52" spans="2:11" ht="28.5" customHeight="1" x14ac:dyDescent="0.2">
      <c r="B52" s="182" t="s">
        <v>286</v>
      </c>
      <c r="C52" s="451" t="s">
        <v>306</v>
      </c>
      <c r="D52" s="452"/>
      <c r="E52" s="452"/>
      <c r="F52" s="452"/>
      <c r="G52" s="452"/>
      <c r="H52" s="452"/>
      <c r="I52" s="453"/>
      <c r="J52" s="218"/>
      <c r="K52" s="218"/>
    </row>
    <row r="53" spans="2:11" ht="30" customHeight="1" x14ac:dyDescent="0.2">
      <c r="B53" s="213" t="s">
        <v>287</v>
      </c>
      <c r="C53" s="450" t="s">
        <v>307</v>
      </c>
      <c r="D53" s="450"/>
      <c r="E53" s="450"/>
      <c r="F53" s="450"/>
      <c r="G53" s="450"/>
      <c r="H53" s="450"/>
      <c r="I53" s="450"/>
      <c r="J53" s="219"/>
      <c r="K53" s="219"/>
    </row>
    <row r="54" spans="2:11" ht="31.5" customHeight="1" x14ac:dyDescent="0.2">
      <c r="B54" s="213" t="s">
        <v>288</v>
      </c>
      <c r="C54" s="450" t="s">
        <v>308</v>
      </c>
      <c r="D54" s="450"/>
      <c r="E54" s="450"/>
      <c r="F54" s="450"/>
      <c r="G54" s="450"/>
      <c r="H54" s="450"/>
      <c r="I54" s="450"/>
      <c r="J54" s="220"/>
      <c r="K54" s="220"/>
    </row>
    <row r="55" spans="2:11" x14ac:dyDescent="0.2">
      <c r="B55" s="221"/>
      <c r="C55" s="222"/>
      <c r="D55" s="222"/>
      <c r="E55" s="223"/>
      <c r="F55" s="223"/>
      <c r="G55" s="224"/>
      <c r="H55" s="225"/>
      <c r="I55" s="222"/>
      <c r="J55" s="220"/>
      <c r="K55" s="220"/>
    </row>
    <row r="56" spans="2:11" x14ac:dyDescent="0.2">
      <c r="B56" s="221"/>
      <c r="C56" s="222"/>
      <c r="D56" s="222"/>
      <c r="E56" s="223"/>
      <c r="F56" s="223"/>
      <c r="G56" s="224"/>
      <c r="H56" s="225"/>
      <c r="I56" s="222"/>
      <c r="J56" s="220"/>
      <c r="K56" s="220"/>
    </row>
    <row r="57" spans="2:11" x14ac:dyDescent="0.2">
      <c r="B57" s="221"/>
      <c r="C57" s="222"/>
      <c r="D57" s="222"/>
      <c r="E57" s="223"/>
      <c r="F57" s="223"/>
      <c r="G57" s="224"/>
      <c r="H57" s="225"/>
      <c r="I57" s="222"/>
      <c r="J57" s="220"/>
      <c r="K57" s="220"/>
    </row>
    <row r="58" spans="2:11" x14ac:dyDescent="0.2">
      <c r="B58" s="221"/>
      <c r="C58" s="222"/>
      <c r="D58" s="222"/>
      <c r="E58" s="223"/>
      <c r="F58" s="223"/>
      <c r="G58" s="224"/>
      <c r="H58" s="225"/>
      <c r="I58" s="222"/>
      <c r="J58" s="220"/>
      <c r="K58" s="220"/>
    </row>
    <row r="59" spans="2:11" x14ac:dyDescent="0.2">
      <c r="B59" s="221"/>
      <c r="C59" s="222"/>
      <c r="D59" s="222"/>
      <c r="E59" s="223"/>
      <c r="F59" s="223"/>
      <c r="G59" s="224"/>
      <c r="H59" s="225"/>
      <c r="I59" s="222"/>
      <c r="J59" s="220"/>
      <c r="K59" s="220"/>
    </row>
    <row r="60" spans="2:11" ht="25.5" customHeight="1" x14ac:dyDescent="0.2">
      <c r="B60" s="221"/>
      <c r="C60" s="222"/>
      <c r="D60" s="222"/>
      <c r="E60" s="223"/>
      <c r="F60" s="223"/>
      <c r="G60" s="224"/>
      <c r="H60" s="225"/>
      <c r="I60" s="222"/>
      <c r="J60" s="220"/>
      <c r="K60" s="220"/>
    </row>
  </sheetData>
  <sheetProtection algorithmName="SHA-512" hashValue="4pkHKfl2W7SiezAYDL3R7sjerW6ebkcEY1YLjg35X8ZefvBUud4jPZ4Efi29t1ENuXLkpqi054GEtwXIUzklaA==" saltValue="RaDV/ntBw5ld3ZbDgk2Oq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A28" zoomScaleNormal="100" workbookViewId="0">
      <selection activeCell="H36" sqref="H36"/>
    </sheetView>
  </sheetViews>
  <sheetFormatPr baseColWidth="10" defaultRowHeight="12.75" x14ac:dyDescent="0.2"/>
  <cols>
    <col min="1" max="1" width="1" style="170" customWidth="1"/>
    <col min="2" max="2" width="25.42578125" style="226" customWidth="1"/>
    <col min="3" max="3" width="14.5703125" style="175" customWidth="1"/>
    <col min="4" max="4" width="20.140625" style="175" customWidth="1"/>
    <col min="5" max="5" width="16.42578125" style="175" customWidth="1"/>
    <col min="6" max="6" width="25" style="175" customWidth="1"/>
    <col min="7" max="7" width="22" style="227"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8"/>
      <c r="C1" s="454" t="s">
        <v>25</v>
      </c>
      <c r="D1" s="454"/>
      <c r="E1" s="454"/>
      <c r="F1" s="454"/>
      <c r="G1" s="454"/>
      <c r="H1" s="454"/>
      <c r="I1" s="449"/>
      <c r="J1" s="171"/>
      <c r="K1" s="171"/>
      <c r="M1" s="173" t="s">
        <v>47</v>
      </c>
    </row>
    <row r="2" spans="2:14" ht="37.5" customHeight="1" x14ac:dyDescent="0.2">
      <c r="B2" s="448"/>
      <c r="C2" s="454" t="s">
        <v>239</v>
      </c>
      <c r="D2" s="454"/>
      <c r="E2" s="454"/>
      <c r="F2" s="454"/>
      <c r="G2" s="454"/>
      <c r="H2" s="454"/>
      <c r="I2" s="449"/>
      <c r="J2" s="171"/>
      <c r="K2" s="171"/>
      <c r="M2" s="173" t="s">
        <v>48</v>
      </c>
    </row>
    <row r="3" spans="2:14" ht="37.5" customHeight="1" x14ac:dyDescent="0.2">
      <c r="B3" s="448"/>
      <c r="C3" s="454" t="s">
        <v>240</v>
      </c>
      <c r="D3" s="454"/>
      <c r="E3" s="454"/>
      <c r="F3" s="454" t="s">
        <v>241</v>
      </c>
      <c r="G3" s="454"/>
      <c r="H3" s="454"/>
      <c r="I3" s="449"/>
      <c r="J3" s="171"/>
      <c r="K3" s="171"/>
      <c r="M3" s="173" t="s">
        <v>50</v>
      </c>
    </row>
    <row r="4" spans="2:14" ht="23.25" customHeight="1" x14ac:dyDescent="0.2">
      <c r="B4" s="455"/>
      <c r="C4" s="455"/>
      <c r="D4" s="455"/>
      <c r="E4" s="455"/>
      <c r="F4" s="455"/>
      <c r="G4" s="455"/>
      <c r="H4" s="455"/>
      <c r="I4" s="455"/>
      <c r="J4" s="176"/>
      <c r="K4" s="176"/>
    </row>
    <row r="5" spans="2:14" ht="24" customHeight="1" x14ac:dyDescent="0.2">
      <c r="B5" s="456" t="s">
        <v>234</v>
      </c>
      <c r="C5" s="456"/>
      <c r="D5" s="456"/>
      <c r="E5" s="456"/>
      <c r="F5" s="456"/>
      <c r="G5" s="456"/>
      <c r="H5" s="456"/>
      <c r="I5" s="456"/>
      <c r="J5" s="177"/>
      <c r="K5" s="177"/>
      <c r="N5" s="178" t="s">
        <v>57</v>
      </c>
    </row>
    <row r="6" spans="2:14" ht="30.75" customHeight="1" x14ac:dyDescent="0.2">
      <c r="B6" s="231" t="s">
        <v>242</v>
      </c>
      <c r="C6" s="230">
        <v>6</v>
      </c>
      <c r="D6" s="457" t="s">
        <v>243</v>
      </c>
      <c r="E6" s="457"/>
      <c r="F6" s="458" t="s">
        <v>347</v>
      </c>
      <c r="G6" s="458"/>
      <c r="H6" s="458"/>
      <c r="I6" s="458"/>
      <c r="J6" s="181"/>
      <c r="K6" s="181"/>
      <c r="M6" s="173" t="s">
        <v>60</v>
      </c>
      <c r="N6" s="178" t="s">
        <v>61</v>
      </c>
    </row>
    <row r="7" spans="2:14" ht="30.75" customHeight="1" x14ac:dyDescent="0.2">
      <c r="B7" s="231" t="s">
        <v>244</v>
      </c>
      <c r="C7" s="230" t="s">
        <v>81</v>
      </c>
      <c r="D7" s="457" t="s">
        <v>245</v>
      </c>
      <c r="E7" s="457"/>
      <c r="F7" s="458" t="s">
        <v>290</v>
      </c>
      <c r="G7" s="458"/>
      <c r="H7" s="182" t="s">
        <v>246</v>
      </c>
      <c r="I7" s="230" t="s">
        <v>76</v>
      </c>
      <c r="J7" s="183"/>
      <c r="K7" s="183"/>
      <c r="M7" s="173" t="s">
        <v>65</v>
      </c>
      <c r="N7" s="178" t="s">
        <v>66</v>
      </c>
    </row>
    <row r="8" spans="2:14" ht="30.75" customHeight="1" x14ac:dyDescent="0.2">
      <c r="B8" s="231" t="s">
        <v>247</v>
      </c>
      <c r="C8" s="458" t="s">
        <v>291</v>
      </c>
      <c r="D8" s="458"/>
      <c r="E8" s="458"/>
      <c r="F8" s="458"/>
      <c r="G8" s="182" t="s">
        <v>248</v>
      </c>
      <c r="H8" s="460">
        <v>7560</v>
      </c>
      <c r="I8" s="460"/>
      <c r="J8" s="184"/>
      <c r="K8" s="184"/>
      <c r="M8" s="173" t="s">
        <v>69</v>
      </c>
      <c r="N8" s="178" t="s">
        <v>70</v>
      </c>
    </row>
    <row r="9" spans="2:14" ht="30.75" customHeight="1" x14ac:dyDescent="0.2">
      <c r="B9" s="231" t="s">
        <v>48</v>
      </c>
      <c r="C9" s="461" t="s">
        <v>65</v>
      </c>
      <c r="D9" s="461"/>
      <c r="E9" s="461"/>
      <c r="F9" s="461"/>
      <c r="G9" s="182" t="s">
        <v>249</v>
      </c>
      <c r="H9" s="462" t="s">
        <v>165</v>
      </c>
      <c r="I9" s="462"/>
      <c r="J9" s="185"/>
      <c r="K9" s="185"/>
      <c r="M9" s="186" t="s">
        <v>73</v>
      </c>
    </row>
    <row r="10" spans="2:14" ht="30.75" customHeight="1" x14ac:dyDescent="0.2">
      <c r="B10" s="231" t="s">
        <v>250</v>
      </c>
      <c r="C10" s="458" t="s">
        <v>393</v>
      </c>
      <c r="D10" s="458"/>
      <c r="E10" s="458"/>
      <c r="F10" s="458"/>
      <c r="G10" s="458"/>
      <c r="H10" s="458"/>
      <c r="I10" s="458"/>
      <c r="J10" s="187"/>
      <c r="K10" s="187"/>
      <c r="M10" s="186"/>
    </row>
    <row r="11" spans="2:14" ht="30.75" customHeight="1" x14ac:dyDescent="0.2">
      <c r="B11" s="231" t="s">
        <v>251</v>
      </c>
      <c r="C11" s="463" t="s">
        <v>293</v>
      </c>
      <c r="D11" s="463"/>
      <c r="E11" s="463"/>
      <c r="F11" s="463"/>
      <c r="G11" s="463"/>
      <c r="H11" s="463"/>
      <c r="I11" s="463"/>
      <c r="J11" s="183"/>
      <c r="K11" s="183"/>
      <c r="M11" s="186"/>
      <c r="N11" s="178" t="s">
        <v>76</v>
      </c>
    </row>
    <row r="12" spans="2:14" ht="30.75" customHeight="1" x14ac:dyDescent="0.2">
      <c r="B12" s="231" t="s">
        <v>254</v>
      </c>
      <c r="C12" s="459" t="s">
        <v>362</v>
      </c>
      <c r="D12" s="459"/>
      <c r="E12" s="459"/>
      <c r="F12" s="459"/>
      <c r="G12" s="182" t="s">
        <v>252</v>
      </c>
      <c r="H12" s="464" t="s">
        <v>91</v>
      </c>
      <c r="I12" s="464"/>
      <c r="J12" s="183"/>
      <c r="K12" s="183"/>
      <c r="M12" s="186" t="s">
        <v>80</v>
      </c>
      <c r="N12" s="178" t="s">
        <v>81</v>
      </c>
    </row>
    <row r="13" spans="2:14" ht="30.75" customHeight="1" x14ac:dyDescent="0.2">
      <c r="B13" s="231" t="s">
        <v>255</v>
      </c>
      <c r="C13" s="465" t="s">
        <v>294</v>
      </c>
      <c r="D13" s="465"/>
      <c r="E13" s="465"/>
      <c r="F13" s="465"/>
      <c r="G13" s="182" t="s">
        <v>253</v>
      </c>
      <c r="H13" s="463" t="s">
        <v>70</v>
      </c>
      <c r="I13" s="463"/>
      <c r="J13" s="183"/>
      <c r="K13" s="183"/>
      <c r="M13" s="186" t="s">
        <v>84</v>
      </c>
    </row>
    <row r="14" spans="2:14" ht="64.5" customHeight="1" x14ac:dyDescent="0.2">
      <c r="B14" s="231" t="s">
        <v>256</v>
      </c>
      <c r="C14" s="466" t="s">
        <v>348</v>
      </c>
      <c r="D14" s="466"/>
      <c r="E14" s="466"/>
      <c r="F14" s="466"/>
      <c r="G14" s="466"/>
      <c r="H14" s="466"/>
      <c r="I14" s="466"/>
      <c r="J14" s="187"/>
      <c r="K14" s="187"/>
      <c r="M14" s="186" t="s">
        <v>86</v>
      </c>
      <c r="N14" s="178"/>
    </row>
    <row r="15" spans="2:14" ht="30.75" customHeight="1" x14ac:dyDescent="0.2">
      <c r="B15" s="231" t="s">
        <v>257</v>
      </c>
      <c r="C15" s="459" t="s">
        <v>374</v>
      </c>
      <c r="D15" s="459"/>
      <c r="E15" s="459"/>
      <c r="F15" s="459"/>
      <c r="G15" s="459"/>
      <c r="H15" s="459"/>
      <c r="I15" s="459"/>
      <c r="J15" s="188"/>
      <c r="K15" s="188"/>
      <c r="M15" s="186" t="s">
        <v>88</v>
      </c>
      <c r="N15" s="178"/>
    </row>
    <row r="16" spans="2:14" ht="20.25" customHeight="1" x14ac:dyDescent="0.2">
      <c r="B16" s="231" t="s">
        <v>258</v>
      </c>
      <c r="C16" s="458" t="s">
        <v>350</v>
      </c>
      <c r="D16" s="458"/>
      <c r="E16" s="458"/>
      <c r="F16" s="458"/>
      <c r="G16" s="458"/>
      <c r="H16" s="458"/>
      <c r="I16" s="458"/>
      <c r="J16" s="189"/>
      <c r="K16" s="189"/>
      <c r="M16" s="186"/>
      <c r="N16" s="178"/>
    </row>
    <row r="17" spans="2:14" ht="30.75" customHeight="1" x14ac:dyDescent="0.2">
      <c r="B17" s="231" t="s">
        <v>259</v>
      </c>
      <c r="C17" s="463" t="s">
        <v>349</v>
      </c>
      <c r="D17" s="467"/>
      <c r="E17" s="467"/>
      <c r="F17" s="467"/>
      <c r="G17" s="467"/>
      <c r="H17" s="467"/>
      <c r="I17" s="467"/>
      <c r="J17" s="190"/>
      <c r="K17" s="190"/>
      <c r="M17" s="186" t="s">
        <v>91</v>
      </c>
      <c r="N17" s="178"/>
    </row>
    <row r="18" spans="2:14" ht="18" customHeight="1" x14ac:dyDescent="0.2">
      <c r="B18" s="468" t="s">
        <v>265</v>
      </c>
      <c r="C18" s="469" t="s">
        <v>237</v>
      </c>
      <c r="D18" s="469"/>
      <c r="E18" s="469"/>
      <c r="F18" s="470" t="s">
        <v>238</v>
      </c>
      <c r="G18" s="470"/>
      <c r="H18" s="470"/>
      <c r="I18" s="470"/>
      <c r="J18" s="191"/>
      <c r="K18" s="191"/>
      <c r="M18" s="186" t="s">
        <v>79</v>
      </c>
      <c r="N18" s="178"/>
    </row>
    <row r="19" spans="2:14" ht="39.75" customHeight="1" x14ac:dyDescent="0.2">
      <c r="B19" s="468"/>
      <c r="C19" s="458" t="s">
        <v>351</v>
      </c>
      <c r="D19" s="458"/>
      <c r="E19" s="458"/>
      <c r="F19" s="458" t="s">
        <v>352</v>
      </c>
      <c r="G19" s="458"/>
      <c r="H19" s="458"/>
      <c r="I19" s="458"/>
      <c r="J19" s="189"/>
      <c r="K19" s="189"/>
      <c r="M19" s="186" t="s">
        <v>95</v>
      </c>
      <c r="N19" s="178"/>
    </row>
    <row r="20" spans="2:14" ht="39.75" customHeight="1" x14ac:dyDescent="0.2">
      <c r="B20" s="192" t="s">
        <v>266</v>
      </c>
      <c r="C20" s="451" t="s">
        <v>353</v>
      </c>
      <c r="D20" s="452"/>
      <c r="E20" s="453"/>
      <c r="F20" s="464" t="s">
        <v>354</v>
      </c>
      <c r="G20" s="464"/>
      <c r="H20" s="464"/>
      <c r="I20" s="474"/>
      <c r="J20" s="183"/>
      <c r="K20" s="183"/>
      <c r="M20" s="186"/>
      <c r="N20" s="178"/>
    </row>
    <row r="21" spans="2:14" ht="42" customHeight="1" x14ac:dyDescent="0.2">
      <c r="B21" s="192" t="s">
        <v>267</v>
      </c>
      <c r="C21" s="475" t="s">
        <v>355</v>
      </c>
      <c r="D21" s="476"/>
      <c r="E21" s="477"/>
      <c r="F21" s="478" t="s">
        <v>356</v>
      </c>
      <c r="G21" s="479"/>
      <c r="H21" s="479"/>
      <c r="I21" s="480"/>
      <c r="J21" s="188"/>
      <c r="K21" s="188"/>
      <c r="M21" s="193"/>
      <c r="N21" s="178"/>
    </row>
    <row r="22" spans="2:14" ht="23.25" customHeight="1" x14ac:dyDescent="0.2">
      <c r="B22" s="192" t="s">
        <v>268</v>
      </c>
      <c r="C22" s="481">
        <v>44197</v>
      </c>
      <c r="D22" s="482"/>
      <c r="E22" s="483"/>
      <c r="F22" s="182" t="s">
        <v>271</v>
      </c>
      <c r="G22" s="194">
        <v>3</v>
      </c>
      <c r="H22" s="182" t="s">
        <v>275</v>
      </c>
      <c r="I22" s="195">
        <v>3</v>
      </c>
      <c r="J22" s="196"/>
      <c r="K22" s="196"/>
      <c r="M22" s="193"/>
    </row>
    <row r="23" spans="2:14" ht="27" customHeight="1" x14ac:dyDescent="0.2">
      <c r="B23" s="192" t="s">
        <v>269</v>
      </c>
      <c r="C23" s="481">
        <v>44561</v>
      </c>
      <c r="D23" s="479"/>
      <c r="E23" s="484"/>
      <c r="F23" s="182" t="s">
        <v>272</v>
      </c>
      <c r="G23" s="516">
        <v>13</v>
      </c>
      <c r="H23" s="517"/>
      <c r="I23" s="518"/>
      <c r="J23" s="197"/>
      <c r="K23" s="197"/>
      <c r="M23" s="193"/>
    </row>
    <row r="24" spans="2:14" ht="30.75" customHeight="1" x14ac:dyDescent="0.2">
      <c r="B24" s="198" t="s">
        <v>270</v>
      </c>
      <c r="C24" s="488" t="s">
        <v>88</v>
      </c>
      <c r="D24" s="489"/>
      <c r="E24" s="490"/>
      <c r="F24" s="233" t="s">
        <v>274</v>
      </c>
      <c r="G24" s="478" t="s">
        <v>305</v>
      </c>
      <c r="H24" s="479"/>
      <c r="I24" s="484"/>
      <c r="J24" s="191"/>
      <c r="K24" s="191"/>
      <c r="M24" s="193"/>
    </row>
    <row r="25" spans="2:14" ht="22.5" customHeight="1" x14ac:dyDescent="0.2">
      <c r="B25" s="491" t="s">
        <v>235</v>
      </c>
      <c r="C25" s="492"/>
      <c r="D25" s="492"/>
      <c r="E25" s="492"/>
      <c r="F25" s="492"/>
      <c r="G25" s="492"/>
      <c r="H25" s="492"/>
      <c r="I25" s="493"/>
      <c r="J25" s="177"/>
      <c r="K25" s="177"/>
      <c r="M25" s="193"/>
    </row>
    <row r="26" spans="2:14" ht="43.5" customHeight="1" x14ac:dyDescent="0.2">
      <c r="B26" s="200" t="s">
        <v>105</v>
      </c>
      <c r="C26" s="232" t="s">
        <v>261</v>
      </c>
      <c r="D26" s="232" t="s">
        <v>260</v>
      </c>
      <c r="E26" s="202" t="s">
        <v>264</v>
      </c>
      <c r="F26" s="232" t="s">
        <v>263</v>
      </c>
      <c r="G26" s="232" t="s">
        <v>262</v>
      </c>
      <c r="H26" s="202" t="s">
        <v>276</v>
      </c>
      <c r="I26" s="203" t="s">
        <v>273</v>
      </c>
      <c r="J26" s="189"/>
      <c r="K26" s="189"/>
      <c r="M26" s="193"/>
    </row>
    <row r="27" spans="2:14" ht="19.5" customHeight="1" x14ac:dyDescent="0.2">
      <c r="B27" s="204" t="s">
        <v>113</v>
      </c>
      <c r="C27" s="209">
        <v>0</v>
      </c>
      <c r="D27" s="234">
        <v>0</v>
      </c>
      <c r="E27" s="235">
        <f>IF(OR(C27=0,C27=""),0,D27/C27)</f>
        <v>0</v>
      </c>
      <c r="F27" s="494">
        <f>SUM(C27:C38)</f>
        <v>13</v>
      </c>
      <c r="G27" s="494">
        <f>SUM(D27:D38)</f>
        <v>0</v>
      </c>
      <c r="H27" s="207">
        <f>+(D27*100%)/$G$23</f>
        <v>0</v>
      </c>
      <c r="I27" s="494">
        <f>G27+I22</f>
        <v>3</v>
      </c>
      <c r="J27" s="208"/>
      <c r="K27" s="208"/>
      <c r="M27" s="193"/>
    </row>
    <row r="28" spans="2:14" ht="19.5" customHeight="1" x14ac:dyDescent="0.2">
      <c r="B28" s="204" t="s">
        <v>114</v>
      </c>
      <c r="C28" s="209">
        <v>0</v>
      </c>
      <c r="D28" s="209"/>
      <c r="E28" s="206">
        <f t="shared" ref="E28:E38" si="0">IF(OR(C28=0,C28=""),0,D28/C28)</f>
        <v>0</v>
      </c>
      <c r="F28" s="495"/>
      <c r="G28" s="495"/>
      <c r="H28" s="207" t="str">
        <f>+IF(D28="","",((D28*100%)/$G$23)+H27)</f>
        <v/>
      </c>
      <c r="I28" s="495"/>
      <c r="J28" s="208"/>
      <c r="K28" s="208"/>
      <c r="M28" s="193"/>
    </row>
    <row r="29" spans="2:14" ht="19.5" customHeight="1" x14ac:dyDescent="0.2">
      <c r="B29" s="204" t="s">
        <v>115</v>
      </c>
      <c r="C29" s="236">
        <v>1</v>
      </c>
      <c r="D29" s="236"/>
      <c r="E29" s="206">
        <f t="shared" si="0"/>
        <v>0</v>
      </c>
      <c r="F29" s="495"/>
      <c r="G29" s="495"/>
      <c r="H29" s="207" t="str">
        <f t="shared" ref="H29:H38" si="1">+IF(D29="","",((D29*100%)/$G$23)+H28)</f>
        <v/>
      </c>
      <c r="I29" s="495"/>
      <c r="J29" s="208"/>
      <c r="K29" s="208"/>
      <c r="M29" s="193"/>
    </row>
    <row r="30" spans="2:14" ht="19.5" customHeight="1" x14ac:dyDescent="0.2">
      <c r="B30" s="204" t="s">
        <v>116</v>
      </c>
      <c r="C30" s="236">
        <v>1</v>
      </c>
      <c r="D30" s="236"/>
      <c r="E30" s="206">
        <f t="shared" si="0"/>
        <v>0</v>
      </c>
      <c r="F30" s="495"/>
      <c r="G30" s="495"/>
      <c r="H30" s="207" t="str">
        <f t="shared" si="1"/>
        <v/>
      </c>
      <c r="I30" s="495"/>
      <c r="J30" s="208"/>
      <c r="K30" s="208"/>
    </row>
    <row r="31" spans="2:14" ht="19.5" customHeight="1" x14ac:dyDescent="0.2">
      <c r="B31" s="204" t="s">
        <v>117</v>
      </c>
      <c r="C31" s="236">
        <v>1</v>
      </c>
      <c r="D31" s="236"/>
      <c r="E31" s="206">
        <f t="shared" si="0"/>
        <v>0</v>
      </c>
      <c r="F31" s="495"/>
      <c r="G31" s="495"/>
      <c r="H31" s="207" t="str">
        <f t="shared" si="1"/>
        <v/>
      </c>
      <c r="I31" s="495"/>
      <c r="J31" s="208"/>
      <c r="K31" s="208"/>
    </row>
    <row r="32" spans="2:14" ht="19.5" customHeight="1" x14ac:dyDescent="0.2">
      <c r="B32" s="204" t="s">
        <v>118</v>
      </c>
      <c r="C32" s="236">
        <v>1</v>
      </c>
      <c r="D32" s="236"/>
      <c r="E32" s="206">
        <f t="shared" si="0"/>
        <v>0</v>
      </c>
      <c r="F32" s="495"/>
      <c r="G32" s="495"/>
      <c r="H32" s="207" t="str">
        <f t="shared" si="1"/>
        <v/>
      </c>
      <c r="I32" s="495"/>
      <c r="J32" s="208"/>
      <c r="K32" s="208"/>
    </row>
    <row r="33" spans="2:11" ht="19.5" customHeight="1" x14ac:dyDescent="0.2">
      <c r="B33" s="204" t="s">
        <v>119</v>
      </c>
      <c r="C33" s="236">
        <v>1</v>
      </c>
      <c r="D33" s="236"/>
      <c r="E33" s="206">
        <f t="shared" si="0"/>
        <v>0</v>
      </c>
      <c r="F33" s="495"/>
      <c r="G33" s="495"/>
      <c r="H33" s="207" t="str">
        <f t="shared" si="1"/>
        <v/>
      </c>
      <c r="I33" s="495"/>
      <c r="J33" s="208"/>
      <c r="K33" s="208"/>
    </row>
    <row r="34" spans="2:11" ht="19.5" customHeight="1" x14ac:dyDescent="0.2">
      <c r="B34" s="204" t="s">
        <v>120</v>
      </c>
      <c r="C34" s="236">
        <v>1</v>
      </c>
      <c r="D34" s="236"/>
      <c r="E34" s="206">
        <f t="shared" si="0"/>
        <v>0</v>
      </c>
      <c r="F34" s="495"/>
      <c r="G34" s="495"/>
      <c r="H34" s="207" t="str">
        <f t="shared" si="1"/>
        <v/>
      </c>
      <c r="I34" s="495"/>
      <c r="J34" s="208"/>
      <c r="K34" s="208"/>
    </row>
    <row r="35" spans="2:11" ht="19.5" customHeight="1" x14ac:dyDescent="0.2">
      <c r="B35" s="204" t="s">
        <v>121</v>
      </c>
      <c r="C35" s="236">
        <v>1</v>
      </c>
      <c r="D35" s="236"/>
      <c r="E35" s="206">
        <f t="shared" si="0"/>
        <v>0</v>
      </c>
      <c r="F35" s="495"/>
      <c r="G35" s="495"/>
      <c r="H35" s="207" t="str">
        <f t="shared" si="1"/>
        <v/>
      </c>
      <c r="I35" s="495"/>
      <c r="J35" s="208"/>
      <c r="K35" s="208"/>
    </row>
    <row r="36" spans="2:11" ht="19.5" customHeight="1" x14ac:dyDescent="0.2">
      <c r="B36" s="204" t="s">
        <v>122</v>
      </c>
      <c r="C36" s="236">
        <v>2</v>
      </c>
      <c r="D36" s="236"/>
      <c r="E36" s="206">
        <f t="shared" si="0"/>
        <v>0</v>
      </c>
      <c r="F36" s="495"/>
      <c r="G36" s="495"/>
      <c r="H36" s="207" t="str">
        <f t="shared" si="1"/>
        <v/>
      </c>
      <c r="I36" s="495"/>
      <c r="J36" s="208"/>
      <c r="K36" s="208"/>
    </row>
    <row r="37" spans="2:11" ht="19.5" customHeight="1" x14ac:dyDescent="0.2">
      <c r="B37" s="204" t="s">
        <v>123</v>
      </c>
      <c r="C37" s="236">
        <v>2</v>
      </c>
      <c r="D37" s="236"/>
      <c r="E37" s="206">
        <f t="shared" si="0"/>
        <v>0</v>
      </c>
      <c r="F37" s="495"/>
      <c r="G37" s="495"/>
      <c r="H37" s="207" t="str">
        <f t="shared" si="1"/>
        <v/>
      </c>
      <c r="I37" s="495"/>
      <c r="J37" s="208"/>
      <c r="K37" s="208"/>
    </row>
    <row r="38" spans="2:11" ht="19.5" customHeight="1" x14ac:dyDescent="0.2">
      <c r="B38" s="204" t="s">
        <v>124</v>
      </c>
      <c r="C38" s="236">
        <v>2</v>
      </c>
      <c r="D38" s="236"/>
      <c r="E38" s="206">
        <f t="shared" si="0"/>
        <v>0</v>
      </c>
      <c r="F38" s="496"/>
      <c r="G38" s="496"/>
      <c r="H38" s="207" t="str">
        <f t="shared" si="1"/>
        <v/>
      </c>
      <c r="I38" s="496"/>
      <c r="J38" s="208"/>
      <c r="K38" s="208"/>
    </row>
    <row r="39" spans="2:11" ht="52.5" customHeight="1" x14ac:dyDescent="0.2">
      <c r="B39" s="210" t="s">
        <v>277</v>
      </c>
      <c r="C39" s="471" t="s">
        <v>379</v>
      </c>
      <c r="D39" s="472"/>
      <c r="E39" s="472"/>
      <c r="F39" s="472"/>
      <c r="G39" s="472"/>
      <c r="H39" s="472"/>
      <c r="I39" s="473"/>
      <c r="J39" s="211"/>
      <c r="K39" s="211"/>
    </row>
    <row r="40" spans="2:11" ht="34.5" customHeight="1" x14ac:dyDescent="0.2">
      <c r="B40" s="500"/>
      <c r="C40" s="501"/>
      <c r="D40" s="501"/>
      <c r="E40" s="501"/>
      <c r="F40" s="501"/>
      <c r="G40" s="501"/>
      <c r="H40" s="501"/>
      <c r="I40" s="502"/>
      <c r="J40" s="177"/>
      <c r="K40" s="177"/>
    </row>
    <row r="41" spans="2:11" ht="34.5" customHeight="1" x14ac:dyDescent="0.2">
      <c r="B41" s="503"/>
      <c r="C41" s="504"/>
      <c r="D41" s="504"/>
      <c r="E41" s="504"/>
      <c r="F41" s="504"/>
      <c r="G41" s="504"/>
      <c r="H41" s="504"/>
      <c r="I41" s="505"/>
      <c r="J41" s="211"/>
      <c r="K41" s="211"/>
    </row>
    <row r="42" spans="2:11" ht="34.5" customHeight="1" x14ac:dyDescent="0.2">
      <c r="B42" s="503"/>
      <c r="C42" s="504"/>
      <c r="D42" s="504"/>
      <c r="E42" s="504"/>
      <c r="F42" s="504"/>
      <c r="G42" s="504"/>
      <c r="H42" s="504"/>
      <c r="I42" s="505"/>
      <c r="J42" s="211"/>
      <c r="K42" s="211"/>
    </row>
    <row r="43" spans="2:11" ht="34.5" customHeight="1" x14ac:dyDescent="0.2">
      <c r="B43" s="503"/>
      <c r="C43" s="504"/>
      <c r="D43" s="504"/>
      <c r="E43" s="504"/>
      <c r="F43" s="504"/>
      <c r="G43" s="504"/>
      <c r="H43" s="504"/>
      <c r="I43" s="505"/>
      <c r="J43" s="211"/>
      <c r="K43" s="211"/>
    </row>
    <row r="44" spans="2:11" ht="34.5" customHeight="1" x14ac:dyDescent="0.2">
      <c r="B44" s="506"/>
      <c r="C44" s="507"/>
      <c r="D44" s="507"/>
      <c r="E44" s="507"/>
      <c r="F44" s="507"/>
      <c r="G44" s="507"/>
      <c r="H44" s="507"/>
      <c r="I44" s="508"/>
      <c r="J44" s="176"/>
      <c r="K44" s="176"/>
    </row>
    <row r="45" spans="2:11" ht="96.75" customHeight="1" x14ac:dyDescent="0.2">
      <c r="B45" s="231" t="s">
        <v>278</v>
      </c>
      <c r="C45" s="509" t="s">
        <v>380</v>
      </c>
      <c r="D45" s="510"/>
      <c r="E45" s="510"/>
      <c r="F45" s="510"/>
      <c r="G45" s="510"/>
      <c r="H45" s="510"/>
      <c r="I45" s="511"/>
      <c r="J45" s="212"/>
      <c r="K45" s="212"/>
    </row>
    <row r="46" spans="2:11" ht="32.25" customHeight="1" x14ac:dyDescent="0.2">
      <c r="B46" s="231" t="s">
        <v>279</v>
      </c>
      <c r="C46" s="509" t="s">
        <v>378</v>
      </c>
      <c r="D46" s="510"/>
      <c r="E46" s="510"/>
      <c r="F46" s="510"/>
      <c r="G46" s="510"/>
      <c r="H46" s="510"/>
      <c r="I46" s="511"/>
      <c r="J46" s="212"/>
      <c r="K46" s="212"/>
    </row>
    <row r="47" spans="2:11" ht="66" customHeight="1" x14ac:dyDescent="0.2">
      <c r="B47" s="213" t="s">
        <v>280</v>
      </c>
      <c r="C47" s="512" t="s">
        <v>368</v>
      </c>
      <c r="D47" s="513"/>
      <c r="E47" s="513"/>
      <c r="F47" s="513"/>
      <c r="G47" s="513"/>
      <c r="H47" s="513"/>
      <c r="I47" s="514"/>
      <c r="J47" s="212"/>
      <c r="K47" s="212"/>
    </row>
    <row r="48" spans="2:11" ht="22.5" customHeight="1" x14ac:dyDescent="0.2">
      <c r="B48" s="492" t="s">
        <v>236</v>
      </c>
      <c r="C48" s="492"/>
      <c r="D48" s="492"/>
      <c r="E48" s="492"/>
      <c r="F48" s="492"/>
      <c r="G48" s="492"/>
      <c r="H48" s="492"/>
      <c r="I48" s="492"/>
      <c r="J48" s="212"/>
      <c r="K48" s="212"/>
    </row>
    <row r="49" spans="2:11" ht="22.5" customHeight="1" x14ac:dyDescent="0.2">
      <c r="B49" s="497" t="s">
        <v>281</v>
      </c>
      <c r="C49" s="229" t="s">
        <v>282</v>
      </c>
      <c r="D49" s="499" t="s">
        <v>283</v>
      </c>
      <c r="E49" s="499"/>
      <c r="F49" s="499"/>
      <c r="G49" s="499" t="s">
        <v>284</v>
      </c>
      <c r="H49" s="499"/>
      <c r="I49" s="499"/>
      <c r="J49" s="215"/>
      <c r="K49" s="215"/>
    </row>
    <row r="50" spans="2:11" ht="30.75" customHeight="1" x14ac:dyDescent="0.2">
      <c r="B50" s="498"/>
      <c r="C50" s="216"/>
      <c r="D50" s="450"/>
      <c r="E50" s="450"/>
      <c r="F50" s="450"/>
      <c r="G50" s="450"/>
      <c r="H50" s="450"/>
      <c r="I50" s="450"/>
      <c r="J50" s="215"/>
      <c r="K50" s="215"/>
    </row>
    <row r="51" spans="2:11" ht="32.25" customHeight="1" x14ac:dyDescent="0.2">
      <c r="B51" s="217" t="s">
        <v>285</v>
      </c>
      <c r="C51" s="450" t="s">
        <v>373</v>
      </c>
      <c r="D51" s="450"/>
      <c r="E51" s="450"/>
      <c r="F51" s="450"/>
      <c r="G51" s="450"/>
      <c r="H51" s="450"/>
      <c r="I51" s="450"/>
      <c r="J51" s="218"/>
      <c r="K51" s="218"/>
    </row>
    <row r="52" spans="2:11" ht="28.5" customHeight="1" x14ac:dyDescent="0.2">
      <c r="B52" s="182" t="s">
        <v>286</v>
      </c>
      <c r="C52" s="451" t="s">
        <v>306</v>
      </c>
      <c r="D52" s="452"/>
      <c r="E52" s="452"/>
      <c r="F52" s="452"/>
      <c r="G52" s="452"/>
      <c r="H52" s="452"/>
      <c r="I52" s="453"/>
      <c r="J52" s="218"/>
      <c r="K52" s="218"/>
    </row>
    <row r="53" spans="2:11" ht="30" customHeight="1" x14ac:dyDescent="0.2">
      <c r="B53" s="213" t="s">
        <v>287</v>
      </c>
      <c r="C53" s="450" t="s">
        <v>307</v>
      </c>
      <c r="D53" s="450"/>
      <c r="E53" s="450"/>
      <c r="F53" s="450"/>
      <c r="G53" s="450"/>
      <c r="H53" s="450"/>
      <c r="I53" s="450"/>
      <c r="J53" s="219"/>
      <c r="K53" s="219"/>
    </row>
    <row r="54" spans="2:11" ht="31.5" customHeight="1" x14ac:dyDescent="0.2">
      <c r="B54" s="213" t="s">
        <v>288</v>
      </c>
      <c r="C54" s="450" t="s">
        <v>308</v>
      </c>
      <c r="D54" s="450"/>
      <c r="E54" s="450"/>
      <c r="F54" s="450"/>
      <c r="G54" s="450"/>
      <c r="H54" s="450"/>
      <c r="I54" s="450"/>
      <c r="J54" s="220"/>
      <c r="K54" s="220"/>
    </row>
    <row r="55" spans="2:11" ht="12.75" customHeight="1" x14ac:dyDescent="0.2">
      <c r="B55" s="221"/>
      <c r="C55" s="222"/>
      <c r="D55" s="222"/>
      <c r="E55" s="223"/>
      <c r="F55" s="223"/>
      <c r="G55" s="224"/>
      <c r="H55" s="225"/>
      <c r="I55" s="222"/>
      <c r="J55" s="220"/>
      <c r="K55" s="220"/>
    </row>
    <row r="56" spans="2:11" x14ac:dyDescent="0.2">
      <c r="B56" s="221"/>
      <c r="C56" s="222"/>
      <c r="D56" s="222"/>
      <c r="E56" s="223"/>
      <c r="F56" s="223"/>
      <c r="G56" s="224"/>
      <c r="H56" s="225"/>
      <c r="I56" s="222"/>
      <c r="J56" s="220"/>
      <c r="K56" s="220"/>
    </row>
    <row r="57" spans="2:11" x14ac:dyDescent="0.2">
      <c r="B57" s="221"/>
      <c r="C57" s="222"/>
      <c r="D57" s="222"/>
      <c r="E57" s="223"/>
      <c r="F57" s="223"/>
      <c r="G57" s="224"/>
      <c r="H57" s="225"/>
      <c r="I57" s="222"/>
      <c r="J57" s="220"/>
      <c r="K57" s="220"/>
    </row>
    <row r="58" spans="2:11" x14ac:dyDescent="0.2">
      <c r="B58" s="221"/>
      <c r="C58" s="222"/>
      <c r="D58" s="222"/>
      <c r="E58" s="223"/>
      <c r="F58" s="223"/>
      <c r="G58" s="224"/>
      <c r="H58" s="225"/>
      <c r="I58" s="222"/>
      <c r="J58" s="220"/>
      <c r="K58" s="220"/>
    </row>
    <row r="59" spans="2:11" x14ac:dyDescent="0.2">
      <c r="B59" s="221"/>
      <c r="C59" s="222"/>
      <c r="D59" s="222"/>
      <c r="E59" s="223"/>
      <c r="F59" s="223"/>
      <c r="G59" s="224"/>
      <c r="H59" s="225"/>
      <c r="I59" s="222"/>
      <c r="J59" s="220"/>
      <c r="K59" s="220"/>
    </row>
    <row r="60" spans="2:11" ht="25.5" customHeight="1" x14ac:dyDescent="0.2">
      <c r="B60" s="221"/>
      <c r="C60" s="222"/>
      <c r="D60" s="222"/>
      <c r="E60" s="223"/>
      <c r="F60" s="223"/>
      <c r="G60" s="224"/>
      <c r="H60" s="225"/>
      <c r="I60" s="222"/>
      <c r="J60" s="220"/>
      <c r="K60" s="220"/>
    </row>
  </sheetData>
  <sheetProtection algorithmName="SHA-512" hashValue="8seVKHc8XJC7U/4+WyfOQTHRJct3ObNjyK+sAQ8YNCc03RPFsdUCEzotnrs0LHv59fYz4Dnf1tOlzF4F1hnfUA==" saltValue="2LmWtcXy4LnvAcjRYzcaA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3"/>
      <c r="C2" s="311" t="s">
        <v>24</v>
      </c>
      <c r="D2" s="311"/>
      <c r="E2" s="311"/>
      <c r="F2" s="311"/>
      <c r="G2" s="311"/>
      <c r="H2" s="311"/>
      <c r="I2" s="315"/>
      <c r="J2" s="13"/>
      <c r="K2" s="13"/>
      <c r="M2" s="14" t="s">
        <v>47</v>
      </c>
    </row>
    <row r="3" spans="2:14" ht="25.5" customHeight="1" x14ac:dyDescent="0.2">
      <c r="B3" s="314"/>
      <c r="C3" s="312" t="s">
        <v>25</v>
      </c>
      <c r="D3" s="312"/>
      <c r="E3" s="312"/>
      <c r="F3" s="312"/>
      <c r="G3" s="312"/>
      <c r="H3" s="312"/>
      <c r="I3" s="316"/>
      <c r="J3" s="13"/>
      <c r="K3" s="13"/>
      <c r="M3" s="14" t="s">
        <v>48</v>
      </c>
    </row>
    <row r="4" spans="2:14" ht="25.5" customHeight="1" x14ac:dyDescent="0.2">
      <c r="B4" s="314"/>
      <c r="C4" s="312" t="s">
        <v>49</v>
      </c>
      <c r="D4" s="312"/>
      <c r="E4" s="312"/>
      <c r="F4" s="312"/>
      <c r="G4" s="312"/>
      <c r="H4" s="312"/>
      <c r="I4" s="316"/>
      <c r="J4" s="13"/>
      <c r="K4" s="13"/>
      <c r="M4" s="14" t="s">
        <v>50</v>
      </c>
    </row>
    <row r="5" spans="2:14" ht="25.5" customHeight="1" x14ac:dyDescent="0.2">
      <c r="B5" s="314"/>
      <c r="C5" s="312" t="s">
        <v>51</v>
      </c>
      <c r="D5" s="312"/>
      <c r="E5" s="312"/>
      <c r="F5" s="312"/>
      <c r="G5" s="317" t="s">
        <v>52</v>
      </c>
      <c r="H5" s="317"/>
      <c r="I5" s="316"/>
      <c r="J5" s="13"/>
      <c r="K5" s="13"/>
      <c r="M5" s="14" t="s">
        <v>53</v>
      </c>
    </row>
    <row r="6" spans="2:14" ht="23.25" customHeight="1" x14ac:dyDescent="0.2">
      <c r="B6" s="318" t="s">
        <v>54</v>
      </c>
      <c r="C6" s="319"/>
      <c r="D6" s="319"/>
      <c r="E6" s="319"/>
      <c r="F6" s="319"/>
      <c r="G6" s="319"/>
      <c r="H6" s="319"/>
      <c r="I6" s="320"/>
      <c r="J6" s="15"/>
      <c r="K6" s="15"/>
    </row>
    <row r="7" spans="2:14" ht="24" customHeight="1" x14ac:dyDescent="0.2">
      <c r="B7" s="321" t="s">
        <v>55</v>
      </c>
      <c r="C7" s="322"/>
      <c r="D7" s="322"/>
      <c r="E7" s="322"/>
      <c r="F7" s="322"/>
      <c r="G7" s="322"/>
      <c r="H7" s="322"/>
      <c r="I7" s="323"/>
      <c r="J7" s="16"/>
      <c r="K7" s="16"/>
    </row>
    <row r="8" spans="2:14" ht="24" customHeight="1" x14ac:dyDescent="0.2">
      <c r="B8" s="324" t="s">
        <v>56</v>
      </c>
      <c r="C8" s="325"/>
      <c r="D8" s="325"/>
      <c r="E8" s="325"/>
      <c r="F8" s="325"/>
      <c r="G8" s="325"/>
      <c r="H8" s="325"/>
      <c r="I8" s="326"/>
      <c r="J8" s="58"/>
      <c r="K8" s="58"/>
      <c r="N8" s="6" t="s">
        <v>57</v>
      </c>
    </row>
    <row r="9" spans="2:14" ht="30.75" customHeight="1" x14ac:dyDescent="0.2">
      <c r="B9" s="98" t="s">
        <v>58</v>
      </c>
      <c r="C9" s="59">
        <v>14</v>
      </c>
      <c r="D9" s="332" t="s">
        <v>59</v>
      </c>
      <c r="E9" s="332"/>
      <c r="F9" s="333" t="s">
        <v>207</v>
      </c>
      <c r="G9" s="334"/>
      <c r="H9" s="334"/>
      <c r="I9" s="335"/>
      <c r="J9" s="17"/>
      <c r="K9" s="17"/>
      <c r="M9" s="14" t="s">
        <v>60</v>
      </c>
      <c r="N9" s="6" t="s">
        <v>61</v>
      </c>
    </row>
    <row r="10" spans="2:14" ht="30.75" customHeight="1" x14ac:dyDescent="0.2">
      <c r="B10" s="20" t="s">
        <v>62</v>
      </c>
      <c r="C10" s="60" t="s">
        <v>81</v>
      </c>
      <c r="D10" s="336" t="s">
        <v>63</v>
      </c>
      <c r="E10" s="337"/>
      <c r="F10" s="327" t="s">
        <v>155</v>
      </c>
      <c r="G10" s="328"/>
      <c r="H10" s="18" t="s">
        <v>64</v>
      </c>
      <c r="I10" s="76" t="s">
        <v>81</v>
      </c>
      <c r="J10" s="19"/>
      <c r="K10" s="19"/>
      <c r="M10" s="14" t="s">
        <v>65</v>
      </c>
      <c r="N10" s="6" t="s">
        <v>66</v>
      </c>
    </row>
    <row r="11" spans="2:14" ht="30.75" customHeight="1" x14ac:dyDescent="0.2">
      <c r="B11" s="20" t="s">
        <v>67</v>
      </c>
      <c r="C11" s="329" t="s">
        <v>156</v>
      </c>
      <c r="D11" s="329"/>
      <c r="E11" s="329"/>
      <c r="F11" s="329"/>
      <c r="G11" s="18" t="s">
        <v>68</v>
      </c>
      <c r="H11" s="330">
        <v>1032</v>
      </c>
      <c r="I11" s="331"/>
      <c r="J11" s="21"/>
      <c r="K11" s="21"/>
      <c r="M11" s="14" t="s">
        <v>69</v>
      </c>
      <c r="N11" s="6" t="s">
        <v>70</v>
      </c>
    </row>
    <row r="12" spans="2:14" ht="30.75" customHeight="1" x14ac:dyDescent="0.2">
      <c r="B12" s="20" t="s">
        <v>71</v>
      </c>
      <c r="C12" s="338" t="s">
        <v>65</v>
      </c>
      <c r="D12" s="338"/>
      <c r="E12" s="338"/>
      <c r="F12" s="338"/>
      <c r="G12" s="18" t="s">
        <v>72</v>
      </c>
      <c r="H12" s="545" t="s">
        <v>165</v>
      </c>
      <c r="I12" s="546"/>
      <c r="J12" s="22"/>
      <c r="K12" s="22"/>
      <c r="M12" s="23" t="s">
        <v>73</v>
      </c>
    </row>
    <row r="13" spans="2:14" ht="30.75" customHeight="1" x14ac:dyDescent="0.2">
      <c r="B13" s="20" t="s">
        <v>74</v>
      </c>
      <c r="C13" s="341" t="s">
        <v>45</v>
      </c>
      <c r="D13" s="341"/>
      <c r="E13" s="341"/>
      <c r="F13" s="341"/>
      <c r="G13" s="341"/>
      <c r="H13" s="341"/>
      <c r="I13" s="342"/>
      <c r="J13" s="24"/>
      <c r="K13" s="24"/>
      <c r="M13" s="23"/>
    </row>
    <row r="14" spans="2:14" ht="30.75" customHeight="1" x14ac:dyDescent="0.2">
      <c r="B14" s="20" t="s">
        <v>75</v>
      </c>
      <c r="C14" s="327" t="s">
        <v>153</v>
      </c>
      <c r="D14" s="328"/>
      <c r="E14" s="328"/>
      <c r="F14" s="328"/>
      <c r="G14" s="328"/>
      <c r="H14" s="328"/>
      <c r="I14" s="343"/>
      <c r="J14" s="19"/>
      <c r="K14" s="19"/>
      <c r="M14" s="23"/>
      <c r="N14" s="6" t="s">
        <v>76</v>
      </c>
    </row>
    <row r="15" spans="2:14" ht="30.75" customHeight="1" x14ac:dyDescent="0.2">
      <c r="B15" s="20" t="s">
        <v>77</v>
      </c>
      <c r="C15" s="333" t="s">
        <v>166</v>
      </c>
      <c r="D15" s="334"/>
      <c r="E15" s="334"/>
      <c r="F15" s="527"/>
      <c r="G15" s="18" t="s">
        <v>78</v>
      </c>
      <c r="H15" s="345" t="s">
        <v>91</v>
      </c>
      <c r="I15" s="346"/>
      <c r="J15" s="19"/>
      <c r="K15" s="19"/>
      <c r="M15" s="23" t="s">
        <v>80</v>
      </c>
      <c r="N15" s="6" t="s">
        <v>81</v>
      </c>
    </row>
    <row r="16" spans="2:14" ht="30.75" customHeight="1" x14ac:dyDescent="0.2">
      <c r="B16" s="20" t="s">
        <v>82</v>
      </c>
      <c r="C16" s="347" t="s">
        <v>215</v>
      </c>
      <c r="D16" s="348"/>
      <c r="E16" s="348"/>
      <c r="F16" s="348"/>
      <c r="G16" s="18" t="s">
        <v>83</v>
      </c>
      <c r="H16" s="345" t="s">
        <v>70</v>
      </c>
      <c r="I16" s="346"/>
      <c r="J16" s="19"/>
      <c r="K16" s="19"/>
      <c r="M16" s="23" t="s">
        <v>84</v>
      </c>
    </row>
    <row r="17" spans="2:14" ht="36" customHeight="1" x14ac:dyDescent="0.2">
      <c r="B17" s="20" t="s">
        <v>85</v>
      </c>
      <c r="C17" s="538" t="s">
        <v>167</v>
      </c>
      <c r="D17" s="539"/>
      <c r="E17" s="539"/>
      <c r="F17" s="539"/>
      <c r="G17" s="539"/>
      <c r="H17" s="539"/>
      <c r="I17" s="540"/>
      <c r="J17" s="24"/>
      <c r="K17" s="24"/>
      <c r="M17" s="23" t="s">
        <v>86</v>
      </c>
      <c r="N17" s="6" t="s">
        <v>39</v>
      </c>
    </row>
    <row r="18" spans="2:14" ht="30.75" customHeight="1" x14ac:dyDescent="0.2">
      <c r="B18" s="20" t="s">
        <v>87</v>
      </c>
      <c r="C18" s="333" t="s">
        <v>168</v>
      </c>
      <c r="D18" s="334"/>
      <c r="E18" s="334"/>
      <c r="F18" s="334"/>
      <c r="G18" s="334"/>
      <c r="H18" s="334"/>
      <c r="I18" s="335"/>
      <c r="J18" s="25"/>
      <c r="K18" s="25"/>
      <c r="M18" s="23" t="s">
        <v>88</v>
      </c>
      <c r="N18" s="6" t="s">
        <v>40</v>
      </c>
    </row>
    <row r="19" spans="2:14" ht="30.75" customHeight="1" x14ac:dyDescent="0.2">
      <c r="B19" s="20" t="s">
        <v>89</v>
      </c>
      <c r="C19" s="535" t="s">
        <v>200</v>
      </c>
      <c r="D19" s="536"/>
      <c r="E19" s="536"/>
      <c r="F19" s="536"/>
      <c r="G19" s="536"/>
      <c r="H19" s="536"/>
      <c r="I19" s="537"/>
      <c r="J19" s="26"/>
      <c r="K19" s="26"/>
      <c r="M19" s="23"/>
      <c r="N19" s="6" t="s">
        <v>41</v>
      </c>
    </row>
    <row r="20" spans="2:14" ht="30.75" customHeight="1" x14ac:dyDescent="0.2">
      <c r="B20" s="20" t="s">
        <v>90</v>
      </c>
      <c r="C20" s="541" t="s">
        <v>152</v>
      </c>
      <c r="D20" s="542"/>
      <c r="E20" s="542"/>
      <c r="F20" s="542"/>
      <c r="G20" s="542"/>
      <c r="H20" s="542"/>
      <c r="I20" s="543"/>
      <c r="J20" s="27"/>
      <c r="K20" s="27"/>
      <c r="M20" s="23" t="s">
        <v>91</v>
      </c>
      <c r="N20" s="6" t="s">
        <v>42</v>
      </c>
    </row>
    <row r="21" spans="2:14" ht="27.75" customHeight="1" x14ac:dyDescent="0.2">
      <c r="B21" s="352" t="s">
        <v>92</v>
      </c>
      <c r="C21" s="354" t="s">
        <v>93</v>
      </c>
      <c r="D21" s="354"/>
      <c r="E21" s="354"/>
      <c r="F21" s="355" t="s">
        <v>94</v>
      </c>
      <c r="G21" s="355"/>
      <c r="H21" s="355"/>
      <c r="I21" s="356"/>
      <c r="J21" s="28"/>
      <c r="K21" s="28"/>
      <c r="M21" s="23" t="s">
        <v>79</v>
      </c>
      <c r="N21" s="6" t="s">
        <v>43</v>
      </c>
    </row>
    <row r="22" spans="2:14" ht="27" customHeight="1" x14ac:dyDescent="0.2">
      <c r="B22" s="353"/>
      <c r="C22" s="535" t="s">
        <v>169</v>
      </c>
      <c r="D22" s="536"/>
      <c r="E22" s="544"/>
      <c r="F22" s="535" t="s">
        <v>171</v>
      </c>
      <c r="G22" s="536"/>
      <c r="H22" s="536"/>
      <c r="I22" s="537"/>
      <c r="J22" s="26"/>
      <c r="K22" s="26"/>
      <c r="M22" s="23" t="s">
        <v>95</v>
      </c>
      <c r="N22" s="6" t="s">
        <v>44</v>
      </c>
    </row>
    <row r="23" spans="2:14" ht="39.75" customHeight="1" x14ac:dyDescent="0.2">
      <c r="B23" s="20" t="s">
        <v>96</v>
      </c>
      <c r="C23" s="327" t="s">
        <v>152</v>
      </c>
      <c r="D23" s="328"/>
      <c r="E23" s="531"/>
      <c r="F23" s="327" t="s">
        <v>152</v>
      </c>
      <c r="G23" s="328"/>
      <c r="H23" s="328"/>
      <c r="I23" s="343"/>
      <c r="J23" s="19"/>
      <c r="K23" s="19"/>
      <c r="M23" s="23"/>
      <c r="N23" s="6" t="s">
        <v>45</v>
      </c>
    </row>
    <row r="24" spans="2:14" ht="44.25" customHeight="1" x14ac:dyDescent="0.2">
      <c r="B24" s="20" t="s">
        <v>97</v>
      </c>
      <c r="C24" s="532" t="s">
        <v>170</v>
      </c>
      <c r="D24" s="533"/>
      <c r="E24" s="534"/>
      <c r="F24" s="535" t="s">
        <v>172</v>
      </c>
      <c r="G24" s="536"/>
      <c r="H24" s="536"/>
      <c r="I24" s="537"/>
      <c r="J24" s="25"/>
      <c r="K24" s="25"/>
      <c r="M24" s="29"/>
      <c r="N24" s="6" t="s">
        <v>46</v>
      </c>
    </row>
    <row r="25" spans="2:14" ht="29.25" customHeight="1" x14ac:dyDescent="0.2">
      <c r="B25" s="20" t="s">
        <v>98</v>
      </c>
      <c r="C25" s="369" t="s">
        <v>215</v>
      </c>
      <c r="D25" s="370"/>
      <c r="E25" s="371"/>
      <c r="F25" s="18" t="s">
        <v>99</v>
      </c>
      <c r="G25" s="528">
        <v>74</v>
      </c>
      <c r="H25" s="529"/>
      <c r="I25" s="530"/>
      <c r="J25" s="30"/>
      <c r="K25" s="30"/>
      <c r="M25" s="29"/>
    </row>
    <row r="26" spans="2:14" ht="27" customHeight="1" x14ac:dyDescent="0.2">
      <c r="B26" s="20" t="s">
        <v>100</v>
      </c>
      <c r="C26" s="333" t="s">
        <v>216</v>
      </c>
      <c r="D26" s="334"/>
      <c r="E26" s="527"/>
      <c r="F26" s="18" t="s">
        <v>101</v>
      </c>
      <c r="G26" s="528">
        <v>0</v>
      </c>
      <c r="H26" s="529"/>
      <c r="I26" s="530"/>
      <c r="J26" s="31"/>
      <c r="K26" s="31"/>
      <c r="M26" s="29"/>
    </row>
    <row r="27" spans="2:14" ht="47.25" customHeight="1" x14ac:dyDescent="0.2">
      <c r="B27" s="97" t="s">
        <v>102</v>
      </c>
      <c r="C27" s="327" t="s">
        <v>86</v>
      </c>
      <c r="D27" s="328"/>
      <c r="E27" s="531"/>
      <c r="F27" s="32" t="s">
        <v>103</v>
      </c>
      <c r="G27" s="376" t="s">
        <v>182</v>
      </c>
      <c r="H27" s="377"/>
      <c r="I27" s="378"/>
      <c r="J27" s="28"/>
      <c r="K27" s="28"/>
      <c r="M27" s="29"/>
    </row>
    <row r="28" spans="2:14" ht="30" customHeight="1" x14ac:dyDescent="0.2">
      <c r="B28" s="382" t="s">
        <v>104</v>
      </c>
      <c r="C28" s="383"/>
      <c r="D28" s="383"/>
      <c r="E28" s="383"/>
      <c r="F28" s="383"/>
      <c r="G28" s="383"/>
      <c r="H28" s="383"/>
      <c r="I28" s="384"/>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87"/>
      <c r="D42" s="387"/>
      <c r="E42" s="387"/>
      <c r="F42" s="387"/>
      <c r="G42" s="387"/>
      <c r="H42" s="387"/>
      <c r="I42" s="388"/>
      <c r="J42" s="39"/>
      <c r="K42" s="39"/>
    </row>
    <row r="43" spans="2:11" ht="29.25" customHeight="1" x14ac:dyDescent="0.2">
      <c r="B43" s="382" t="s">
        <v>126</v>
      </c>
      <c r="C43" s="383"/>
      <c r="D43" s="383"/>
      <c r="E43" s="383"/>
      <c r="F43" s="383"/>
      <c r="G43" s="383"/>
      <c r="H43" s="383"/>
      <c r="I43" s="384"/>
      <c r="J43" s="58"/>
      <c r="K43" s="58"/>
    </row>
    <row r="44" spans="2:11" ht="32.25" customHeight="1" x14ac:dyDescent="0.2">
      <c r="B44" s="357"/>
      <c r="C44" s="358"/>
      <c r="D44" s="358"/>
      <c r="E44" s="358"/>
      <c r="F44" s="358"/>
      <c r="G44" s="358"/>
      <c r="H44" s="358"/>
      <c r="I44" s="359"/>
      <c r="J44" s="58"/>
      <c r="K44" s="58"/>
    </row>
    <row r="45" spans="2:11" ht="32.25" customHeight="1" x14ac:dyDescent="0.2">
      <c r="B45" s="360"/>
      <c r="C45" s="361"/>
      <c r="D45" s="361"/>
      <c r="E45" s="361"/>
      <c r="F45" s="361"/>
      <c r="G45" s="361"/>
      <c r="H45" s="361"/>
      <c r="I45" s="362"/>
      <c r="J45" s="39"/>
      <c r="K45" s="39"/>
    </row>
    <row r="46" spans="2:11" ht="32.25" customHeight="1" x14ac:dyDescent="0.2">
      <c r="B46" s="360"/>
      <c r="C46" s="361"/>
      <c r="D46" s="361"/>
      <c r="E46" s="361"/>
      <c r="F46" s="361"/>
      <c r="G46" s="361"/>
      <c r="H46" s="361"/>
      <c r="I46" s="362"/>
      <c r="J46" s="39"/>
      <c r="K46" s="39"/>
    </row>
    <row r="47" spans="2:11" ht="32.25" customHeight="1" x14ac:dyDescent="0.2">
      <c r="B47" s="360"/>
      <c r="C47" s="361"/>
      <c r="D47" s="361"/>
      <c r="E47" s="361"/>
      <c r="F47" s="361"/>
      <c r="G47" s="361"/>
      <c r="H47" s="361"/>
      <c r="I47" s="362"/>
      <c r="J47" s="39"/>
      <c r="K47" s="39"/>
    </row>
    <row r="48" spans="2:11" ht="32.25" customHeight="1" x14ac:dyDescent="0.2">
      <c r="B48" s="363"/>
      <c r="C48" s="364"/>
      <c r="D48" s="364"/>
      <c r="E48" s="364"/>
      <c r="F48" s="364"/>
      <c r="G48" s="364"/>
      <c r="H48" s="364"/>
      <c r="I48" s="365"/>
      <c r="J48" s="40"/>
      <c r="K48" s="40"/>
    </row>
    <row r="49" spans="2:11" ht="79.5" customHeight="1" x14ac:dyDescent="0.2">
      <c r="B49" s="20" t="s">
        <v>127</v>
      </c>
      <c r="C49" s="521"/>
      <c r="D49" s="522"/>
      <c r="E49" s="522"/>
      <c r="F49" s="522"/>
      <c r="G49" s="522"/>
      <c r="H49" s="522"/>
      <c r="I49" s="523"/>
      <c r="J49" s="41"/>
      <c r="K49" s="41"/>
    </row>
    <row r="50" spans="2:11" ht="26.25" customHeight="1" x14ac:dyDescent="0.2">
      <c r="B50" s="20" t="s">
        <v>128</v>
      </c>
      <c r="C50" s="524"/>
      <c r="D50" s="525"/>
      <c r="E50" s="525"/>
      <c r="F50" s="525"/>
      <c r="G50" s="525"/>
      <c r="H50" s="525"/>
      <c r="I50" s="526"/>
      <c r="J50" s="41"/>
      <c r="K50" s="41"/>
    </row>
    <row r="51" spans="2:11" ht="64.5" customHeight="1" x14ac:dyDescent="0.2">
      <c r="B51" s="127" t="s">
        <v>129</v>
      </c>
      <c r="C51" s="521"/>
      <c r="D51" s="522"/>
      <c r="E51" s="522"/>
      <c r="F51" s="522"/>
      <c r="G51" s="522"/>
      <c r="H51" s="522"/>
      <c r="I51" s="523"/>
      <c r="J51" s="41"/>
      <c r="K51" s="41"/>
    </row>
    <row r="52" spans="2:11" ht="29.25" customHeight="1" x14ac:dyDescent="0.2">
      <c r="B52" s="382" t="s">
        <v>130</v>
      </c>
      <c r="C52" s="383"/>
      <c r="D52" s="383"/>
      <c r="E52" s="383"/>
      <c r="F52" s="383"/>
      <c r="G52" s="383"/>
      <c r="H52" s="383"/>
      <c r="I52" s="384"/>
      <c r="J52" s="41"/>
      <c r="K52" s="41"/>
    </row>
    <row r="53" spans="2:11" ht="33" customHeight="1" x14ac:dyDescent="0.2">
      <c r="B53" s="392" t="s">
        <v>131</v>
      </c>
      <c r="C53" s="128" t="s">
        <v>132</v>
      </c>
      <c r="D53" s="393" t="s">
        <v>133</v>
      </c>
      <c r="E53" s="393"/>
      <c r="F53" s="393"/>
      <c r="G53" s="393" t="s">
        <v>134</v>
      </c>
      <c r="H53" s="393"/>
      <c r="I53" s="394"/>
      <c r="J53" s="42"/>
      <c r="K53" s="42"/>
    </row>
    <row r="54" spans="2:11" ht="31.5" customHeight="1" x14ac:dyDescent="0.2">
      <c r="B54" s="392"/>
      <c r="C54" s="107"/>
      <c r="D54" s="387"/>
      <c r="E54" s="387"/>
      <c r="F54" s="387"/>
      <c r="G54" s="395"/>
      <c r="H54" s="395"/>
      <c r="I54" s="396"/>
      <c r="J54" s="42"/>
      <c r="K54" s="42"/>
    </row>
    <row r="55" spans="2:11" ht="31.5" customHeight="1" x14ac:dyDescent="0.2">
      <c r="B55" s="127" t="s">
        <v>135</v>
      </c>
      <c r="C55" s="519" t="s">
        <v>173</v>
      </c>
      <c r="D55" s="520"/>
      <c r="E55" s="409" t="s">
        <v>136</v>
      </c>
      <c r="F55" s="409"/>
      <c r="G55" s="408" t="s">
        <v>158</v>
      </c>
      <c r="H55" s="408"/>
      <c r="I55" s="410"/>
      <c r="J55" s="44"/>
      <c r="K55" s="44"/>
    </row>
    <row r="56" spans="2:11" ht="31.5" customHeight="1" x14ac:dyDescent="0.2">
      <c r="B56" s="127" t="s">
        <v>137</v>
      </c>
      <c r="C56" s="387" t="str">
        <f>+'[3]HV 1'!C56:D56</f>
        <v>NICOLAS ADOLFO CORREAL HUERTAS</v>
      </c>
      <c r="D56" s="387"/>
      <c r="E56" s="411" t="s">
        <v>138</v>
      </c>
      <c r="F56" s="411"/>
      <c r="G56" s="408" t="str">
        <f>+'[7]HV 1'!G59:I59</f>
        <v>DIANA VIDAL</v>
      </c>
      <c r="H56" s="408"/>
      <c r="I56" s="410"/>
      <c r="J56" s="44"/>
      <c r="K56" s="44"/>
    </row>
    <row r="57" spans="2:11" ht="31.5" customHeight="1" x14ac:dyDescent="0.2">
      <c r="B57" s="127" t="s">
        <v>139</v>
      </c>
      <c r="C57" s="387"/>
      <c r="D57" s="387"/>
      <c r="E57" s="397" t="s">
        <v>140</v>
      </c>
      <c r="F57" s="398"/>
      <c r="G57" s="401"/>
      <c r="H57" s="402"/>
      <c r="I57" s="403"/>
      <c r="J57" s="45"/>
      <c r="K57" s="45"/>
    </row>
    <row r="58" spans="2:11" ht="31.5" customHeight="1" thickBot="1" x14ac:dyDescent="0.25">
      <c r="B58" s="78" t="s">
        <v>141</v>
      </c>
      <c r="C58" s="407"/>
      <c r="D58" s="407"/>
      <c r="E58" s="399"/>
      <c r="F58" s="400"/>
      <c r="G58" s="404"/>
      <c r="H58" s="405"/>
      <c r="I58" s="406"/>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6"/>
      <c r="C1" s="419" t="s">
        <v>24</v>
      </c>
      <c r="D1" s="420"/>
      <c r="E1" s="420"/>
      <c r="F1" s="420"/>
      <c r="G1" s="420"/>
      <c r="H1" s="421"/>
      <c r="I1" s="422"/>
      <c r="J1" s="423"/>
    </row>
    <row r="2" spans="2:11" ht="18" customHeight="1" thickBot="1" x14ac:dyDescent="0.3">
      <c r="B2" s="417"/>
      <c r="C2" s="428" t="s">
        <v>25</v>
      </c>
      <c r="D2" s="429"/>
      <c r="E2" s="429"/>
      <c r="F2" s="429"/>
      <c r="G2" s="429"/>
      <c r="H2" s="430"/>
      <c r="I2" s="424"/>
      <c r="J2" s="425"/>
    </row>
    <row r="3" spans="2:11" ht="18" customHeight="1" thickBot="1" x14ac:dyDescent="0.3">
      <c r="B3" s="417"/>
      <c r="C3" s="428" t="s">
        <v>183</v>
      </c>
      <c r="D3" s="429"/>
      <c r="E3" s="429"/>
      <c r="F3" s="429"/>
      <c r="G3" s="429"/>
      <c r="H3" s="430"/>
      <c r="I3" s="424"/>
      <c r="J3" s="425"/>
    </row>
    <row r="4" spans="2:11" ht="18" customHeight="1" thickBot="1" x14ac:dyDescent="0.3">
      <c r="B4" s="418"/>
      <c r="C4" s="428" t="s">
        <v>143</v>
      </c>
      <c r="D4" s="429"/>
      <c r="E4" s="429"/>
      <c r="F4" s="430"/>
      <c r="G4" s="431" t="s">
        <v>190</v>
      </c>
      <c r="H4" s="432"/>
      <c r="I4" s="426"/>
      <c r="J4" s="427"/>
    </row>
    <row r="5" spans="2:11" ht="18" customHeight="1" thickBot="1" x14ac:dyDescent="0.3">
      <c r="B5" s="51"/>
      <c r="C5" s="52"/>
      <c r="D5" s="52"/>
      <c r="E5" s="52"/>
      <c r="F5" s="52"/>
      <c r="G5" s="52"/>
      <c r="H5" s="52"/>
      <c r="I5" s="52"/>
      <c r="J5" s="53"/>
    </row>
    <row r="6" spans="2:11" ht="51.75" customHeight="1" thickBot="1" x14ac:dyDescent="0.3">
      <c r="B6" s="1" t="s">
        <v>199</v>
      </c>
      <c r="C6" s="435" t="str">
        <f>+'[5]Sección 1. Metas - Magnitud'!C7</f>
        <v>1032 - Gestión y control de tránsito y transporte</v>
      </c>
      <c r="D6" s="436"/>
      <c r="E6" s="437"/>
      <c r="F6" s="54"/>
      <c r="G6" s="52"/>
      <c r="H6" s="52"/>
      <c r="I6" s="52"/>
      <c r="J6" s="53"/>
    </row>
    <row r="7" spans="2:11" ht="32.25" customHeight="1" thickBot="1" x14ac:dyDescent="0.3">
      <c r="B7" s="2" t="s">
        <v>0</v>
      </c>
      <c r="C7" s="435" t="str">
        <f>+'[5]Sección 1. Metas - Magnitud'!C8:F8</f>
        <v>Dirección de Control y Vigilancia</v>
      </c>
      <c r="D7" s="436"/>
      <c r="E7" s="437"/>
      <c r="F7" s="54"/>
      <c r="G7" s="52"/>
      <c r="H7" s="52"/>
      <c r="I7" s="52"/>
      <c r="J7" s="53"/>
    </row>
    <row r="8" spans="2:11" ht="32.25" customHeight="1" thickBot="1" x14ac:dyDescent="0.3">
      <c r="B8" s="2" t="s">
        <v>144</v>
      </c>
      <c r="C8" s="435" t="str">
        <f>+'[5]Sección 1. Metas - Magnitud'!C9:F9</f>
        <v>Subsecretaría de Servicios de la Movilidad</v>
      </c>
      <c r="D8" s="436"/>
      <c r="E8" s="437"/>
      <c r="F8" s="4"/>
      <c r="G8" s="52"/>
      <c r="H8" s="52"/>
      <c r="I8" s="52"/>
      <c r="J8" s="53"/>
    </row>
    <row r="9" spans="2:11" ht="33.75" customHeight="1" thickBot="1" x14ac:dyDescent="0.3">
      <c r="B9" s="2" t="s">
        <v>28</v>
      </c>
      <c r="C9" s="435" t="s">
        <v>184</v>
      </c>
      <c r="D9" s="436"/>
      <c r="E9" s="437"/>
      <c r="F9" s="54"/>
      <c r="G9" s="52"/>
      <c r="H9" s="52"/>
      <c r="I9" s="52"/>
      <c r="J9" s="53"/>
    </row>
    <row r="10" spans="2:11" ht="33.75" customHeight="1" thickBot="1" x14ac:dyDescent="0.3">
      <c r="B10" s="100" t="s">
        <v>197</v>
      </c>
      <c r="C10" s="435" t="str">
        <f>+'[7]HV 14'!F9</f>
        <v>14. Realizar 241 visitas administrativas y de seguimiento a empresas prestadoras del servicio público de transporte.</v>
      </c>
      <c r="D10" s="436"/>
      <c r="E10" s="437"/>
      <c r="F10" s="54"/>
      <c r="G10" s="52"/>
      <c r="H10" s="52"/>
      <c r="I10" s="52"/>
      <c r="J10" s="53"/>
    </row>
    <row r="11" spans="2:11" ht="34.5" customHeight="1" x14ac:dyDescent="0.25"/>
    <row r="12" spans="2:11" ht="21.75" customHeight="1" x14ac:dyDescent="0.25">
      <c r="B12" s="445" t="s">
        <v>218</v>
      </c>
      <c r="C12" s="446"/>
      <c r="D12" s="446"/>
      <c r="E12" s="446"/>
      <c r="F12" s="446"/>
      <c r="G12" s="446"/>
      <c r="H12" s="447"/>
      <c r="I12" s="553" t="s">
        <v>145</v>
      </c>
      <c r="J12" s="554"/>
      <c r="K12" s="554"/>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51"/>
    </row>
    <row r="16" spans="2:11" x14ac:dyDescent="0.25">
      <c r="B16" s="148"/>
      <c r="C16" s="149"/>
      <c r="D16" s="150"/>
      <c r="E16" s="151"/>
      <c r="F16" s="149"/>
      <c r="G16" s="150"/>
      <c r="H16" s="152"/>
      <c r="I16" s="153"/>
      <c r="J16" s="154"/>
      <c r="K16" s="552"/>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47" t="s">
        <v>17</v>
      </c>
      <c r="C19" s="548"/>
      <c r="D19" s="163">
        <f>SUM(D15:D16)</f>
        <v>0</v>
      </c>
      <c r="E19" s="549" t="s">
        <v>17</v>
      </c>
      <c r="F19" s="550"/>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purl.org/dc/elements/1.1/"/>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08ebe415-1e9a-4b26-acfc-09642d3d19df"/>
    <ds:schemaRef ds:uri="d472a95f-029e-48ed-8556-580ff62e7833"/>
    <ds:schemaRef ds:uri="http://schemas.microsoft.com/office/2006/metadata/propertie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2021-03-09T20:11:36Z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