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embeddings/oleObject7.bin" ContentType="application/vnd.openxmlformats-officedocument.oleObject"/>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Users/deisipascagaza/Library/CloudStorage/OneDrive-INSTITUTODEPROTECCIONANIMAL899999061052/TRABAJO EN CASA/IDPYBA 2022/PLAN DE ACCION 2022/PROYECTO 7556/Diciembre_/Informe proyecto 7556 - Diciembre_/"/>
    </mc:Choice>
  </mc:AlternateContent>
  <xr:revisionPtr revIDLastSave="0" documentId="13_ncr:1_{CF1FC173-452E-1B4A-8E9E-6FB25F57B5E3}" xr6:coauthVersionLast="47" xr6:coauthVersionMax="47" xr10:uidLastSave="{00000000-0000-0000-0000-000000000000}"/>
  <bookViews>
    <workbookView xWindow="0" yWindow="500" windowWidth="28800" windowHeight="16560" tabRatio="743" activeTab="9"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META 8" sheetId="96" r:id="rId10"/>
    <sheet name="HV 14" sheetId="47" state="hidden" r:id="rId11"/>
    <sheet name="Act. 14" sheetId="48" state="hidden" r:id="rId12"/>
    <sheet name="Hoja3" sheetId="66" state="hidden" r:id="rId13"/>
    <sheet name="Hoja1" sheetId="57"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 localSheetId="9">#REF!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 localSheetId="9">#REF!</definedName>
    <definedName name="GRUPO_ETAREO">#REF!</definedName>
    <definedName name="GRUPO_ETAREOS" localSheetId="10">#REF!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 localSheetId="9">#REF!</definedName>
    <definedName name="GRUPO_ETAREOS">#REF!</definedName>
    <definedName name="GRUPO_ETARIO" localSheetId="10">#REF!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 localSheetId="9">#REF!</definedName>
    <definedName name="GRUPO_ETARIO">#REF!</definedName>
    <definedName name="GRUPO_ETNICO" localSheetId="10">#REF!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 localSheetId="9">#REF!</definedName>
    <definedName name="GRUPO_ETNICO">#REF!</definedName>
    <definedName name="GRUPOETNICO" localSheetId="10">#REF!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 localSheetId="9">#REF!</definedName>
    <definedName name="GRUPOETNICO">#REF!</definedName>
    <definedName name="GRUPOS_ETNICOS" localSheetId="5">#REF!</definedName>
    <definedName name="GRUPOS_ETNICOS" localSheetId="6">#REF!</definedName>
    <definedName name="GRUPOS_ETNICOS">#REF!</definedName>
    <definedName name="LOCALIDAD" localSheetId="10">#REF!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 localSheetId="9">#REF!</definedName>
    <definedName name="LOCALIDAD">#REF!</definedName>
    <definedName name="LOCALIZACION" localSheetId="10">#REF!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 localSheetId="9">#REF!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7" i="90" l="1"/>
  <c r="H37" i="90"/>
  <c r="H28" i="90"/>
  <c r="H27" i="90"/>
  <c r="G27" i="90"/>
  <c r="F27" i="90"/>
  <c r="I27" i="96" l="1"/>
  <c r="G27" i="96" l="1"/>
  <c r="D38" i="90"/>
  <c r="F27" i="96"/>
  <c r="C31" i="96"/>
  <c r="H29" i="96"/>
  <c r="H30" i="96" s="1"/>
  <c r="H31" i="96" s="1"/>
  <c r="H32" i="96" s="1"/>
  <c r="H33" i="96" s="1"/>
  <c r="H34" i="96" s="1"/>
  <c r="H35" i="96" s="1"/>
  <c r="H36" i="96" s="1"/>
  <c r="H37" i="96" s="1"/>
  <c r="C38" i="95"/>
  <c r="C37" i="95"/>
  <c r="C35" i="95"/>
  <c r="C33" i="95"/>
  <c r="C32" i="95"/>
  <c r="C31" i="95"/>
  <c r="L32" i="80"/>
  <c r="K30" i="80"/>
  <c r="E38" i="96" l="1"/>
  <c r="H38" i="96"/>
  <c r="C31" i="90"/>
  <c r="G27" i="94"/>
  <c r="I27" i="94" s="1"/>
  <c r="G27" i="95" l="1"/>
  <c r="I27" i="95" s="1"/>
  <c r="F27" i="94" l="1"/>
  <c r="F27" i="80" l="1"/>
  <c r="G27" i="87"/>
  <c r="I27" i="87" s="1"/>
  <c r="H29" i="93" l="1"/>
  <c r="H30" i="93" s="1"/>
  <c r="H31" i="93" s="1"/>
  <c r="H32" i="93" s="1"/>
  <c r="H33" i="93" s="1"/>
  <c r="H34" i="93" s="1"/>
  <c r="H35" i="93" s="1"/>
  <c r="H36" i="93" s="1"/>
  <c r="H37" i="93" s="1"/>
  <c r="H38" i="93" s="1"/>
  <c r="H29" i="90"/>
  <c r="H30" i="90" s="1"/>
  <c r="H31" i="90" s="1"/>
  <c r="H32" i="90" s="1"/>
  <c r="H33" i="90" s="1"/>
  <c r="H34" i="90" s="1"/>
  <c r="H35" i="90" s="1"/>
  <c r="H36"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F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AC19" i="5" l="1"/>
  <c r="D31" i="47"/>
  <c r="D32" i="47" s="1"/>
  <c r="H30" i="47"/>
  <c r="AB21" i="5"/>
  <c r="AB15" i="5"/>
  <c r="D33" i="47"/>
  <c r="I33" i="47" s="1"/>
  <c r="I32" i="47"/>
  <c r="H31" i="62"/>
  <c r="I31" i="62"/>
  <c r="I31" i="47"/>
  <c r="H33" i="94"/>
  <c r="H34" i="94" s="1"/>
  <c r="H35" i="94" s="1"/>
  <c r="H36" i="94" s="1"/>
  <c r="H37" i="94" s="1"/>
  <c r="H38" i="94" s="1"/>
  <c r="F32" i="47"/>
  <c r="F33" i="47" s="1"/>
  <c r="F34" i="47" s="1"/>
  <c r="F35" i="47" s="1"/>
  <c r="F36" i="47" s="1"/>
  <c r="F37" i="47" s="1"/>
  <c r="F38" i="47" s="1"/>
  <c r="F39" i="47" s="1"/>
  <c r="F40" i="47" s="1"/>
  <c r="F41" i="47" s="1"/>
  <c r="H31" i="47"/>
  <c r="AC13" i="5"/>
  <c r="AB13" i="5"/>
  <c r="AC15" i="5"/>
  <c r="D32" i="62"/>
  <c r="H33" i="80"/>
  <c r="H34" i="80" s="1"/>
  <c r="H35" i="80" s="1"/>
  <c r="H36" i="80" s="1"/>
  <c r="H37" i="80" s="1"/>
  <c r="H38" i="80" s="1"/>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<sst xmlns="http://schemas.openxmlformats.org/spreadsheetml/2006/main" count="1281" uniqueCount="348">
  <si>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</si>
  <si>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</si>
  <si>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</si>
  <si>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</si>
  <si>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</si>
  <si>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</si>
  <si>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</si>
  <si>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</si>
  <si>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</si>
  <si>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</si>
  <si>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</si>
  <si>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</si>
  <si>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</si>
  <si>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</si>
  <si>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</si>
  <si>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</si>
  <si>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</si>
  <si>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</si>
  <si>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</si>
  <si>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</si>
  <si>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</si>
  <si>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</si>
  <si>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</si>
  <si>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</si>
  <si>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</si>
  <si>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</si>
  <si>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</si>
  <si>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</si>
  <si>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</si>
  <si>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</si>
  <si>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</si>
  <si>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</si>
  <si>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</si>
  <si>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</si>
  <si>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</si>
  <si>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</si>
  <si>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</si>
  <si>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</si>
  <si>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</si>
  <si>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</si>
  <si>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</si>
  <si>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</si>
  <si>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</si>
  <si>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</si>
  <si>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</si>
  <si>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</si>
  <si>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</si>
  <si>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</si>
  <si>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</si>
  <si>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</si>
  <si>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</si>
  <si>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</si>
  <si>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</si>
  <si>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</si>
  <si>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</si>
  <si>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</si>
  <si>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</si>
  <si>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</si>
  <si>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</si>
  <si>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</si>
  <si>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</si>
  <si>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</si>
  <si>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</si>
  <si>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</si>
  <si>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</si>
  <si>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</si>
  <si>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</si>
  <si>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</si>
  <si>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</si>
  <si>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</si>
  <si>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</si>
  <si>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</si>
  <si>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</si>
  <si>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</si>
  <si>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</si>
  <si>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</si>
  <si>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</si>
  <si>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</si>
  <si>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</si>
  <si>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</si>
  <si>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</si>
  <si>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</si>
  <si>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</si>
  <si>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</si>
  <si>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</si>
  <si>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</si>
  <si>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</si>
  <si>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</si>
  <si>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</si>
  <si>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</si>
  <si>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</si>
  <si>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</si>
  <si>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</si>
  <si>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</si>
  <si>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</si>
  <si>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</si>
  <si>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</si>
  <si>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</si>
  <si>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</si>
  <si>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</si>
  <si>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</si>
  <si>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</si>
  <si>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</si>
  <si>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</si>
  <si>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</si>
  <si>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</si>
  <si>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</si>
  <si>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</si>
  <si>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</si>
  <si>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</si>
  <si>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</si>
  <si>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</si>
  <si>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</si>
  <si>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</si>
  <si>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</si>
  <si>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</si>
  <si>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</si>
  <si>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</si>
  <si>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</si>
  <si>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</si>
  <si>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</si>
  <si>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</si>
  <si>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</si>
  <si>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</si>
  <si>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</si>
  <si>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</si>
  <si>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</si>
  <si>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</si>
  <si>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</si>
  <si>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</si>
  <si>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</si>
  <si>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</si>
  <si>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</si>
  <si>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</si>
  <si>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</si>
  <si>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</si>
  <si>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</si>
  <si>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</si>
  <si>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</si>
  <si>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</si>
  <si>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</si>
  <si>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</si>
  <si>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</si>
  <si>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</si>
  <si>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</si>
  <si>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</si>
  <si>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</si>
  <si>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</si>
  <si>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</si>
  <si>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</si>
  <si>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</si>
  <si>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</si>
  <si>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</si>
  <si>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</si>
  <si>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</si>
  <si>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</si>
  <si>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</si>
  <si>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</si>
  <si>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</si>
  <si>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</si>
  <si>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</si>
  <si>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</si>
  <si>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</si>
  <si>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</si>
  <si>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</si>
  <si>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</si>
  <si>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</si>
  <si>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</si>
  <si>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</si>
  <si>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</si>
  <si>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</si>
  <si>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</si>
  <si>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</si>
  <si>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</si>
  <si>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</si>
  <si>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</si>
  <si>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</si>
  <si>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</si>
  <si>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</si>
  <si>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</si>
  <si>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</si>
  <si>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</si>
  <si>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</si>
  <si>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</si>
  <si>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</si>
  <si>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</si>
  <si>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</si>
  <si>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</si>
  <si>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</si>
  <si>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</si>
  <si>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</si>
  <si>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</si>
  <si>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</si>
  <si>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</si>
  <si>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</si>
  <si>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</si>
  <si>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</si>
  <si>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</si>
  <si>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</si>
  <si>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</si>
  <si>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</si>
  <si>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</si>
  <si>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</si>
  <si>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</si>
  <si>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</si>
  <si>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</si>
  <si>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</si>
  <si>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</si>
  <si>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</si>
  <si>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</si>
  <si>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</si>
  <si>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</si>
  <si>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</si>
  <si>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</si>
  <si>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</si>
  <si>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</si>
  <si>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</si>
  <si>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</si>
  <si>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</si>
  <si>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</si>
  <si>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</si>
  <si>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</si>
  <si>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</si>
  <si>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</si>
  <si>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</si>
  <si>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</si>
  <si>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</si>
  <si>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</si>
  <si>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</si>
  <si>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</si>
  <si>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</si>
  <si>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</si>
  <si>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</si>
  <si>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</si>
  <si>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</si>
  <si>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</si>
  <si>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</si>
  <si>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</si>
  <si>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</si>
  <si>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</si>
  <si>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</si>
  <si>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</si>
  <si>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</si>
  <si>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</si>
  <si>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</si>
  <si>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</si>
  <si>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</si>
  <si>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</si>
  <si>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</si>
  <si>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</si>
  <si>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</si>
  <si>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</si>
  <si>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</si>
  <si>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</si>
  <si>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</si>
  <si>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</si>
  <si>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</si>
  <si>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</si>
  <si>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</si>
  <si>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</si>
  <si>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</si>
  <si>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</si>
  <si>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</si>
  <si>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</si>
  <si>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</si>
  <si>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</si>
  <si>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</si>
  <si>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</si>
  <si>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</si>
  <si>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</si>
  <si>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</si>
  <si>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</si>
  <si>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</si>
  <si>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</si>
  <si>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</si>
  <si>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</si>
  <si>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</si>
  <si>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</si>
  <si>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</si>
  <si>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</si>
  <si>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</si>
  <si>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</si>
  <si>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</si>
  <si>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</si>
  <si>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</si>
  <si>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</si>
  <si>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</si>
  <si>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</si>
  <si>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</si>
  <si>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</si>
  <si>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</si>
  <si>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</si>
  <si>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</si>
  <si>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</si>
  <si>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</si>
  <si>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</si>
  <si>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</si>
  <si>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</si>
  <si>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</si>
  <si>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</si>
  <si>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</si>
  <si>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</si>
  <si>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</si>
  <si>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</si>
  <si>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</si>
  <si>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</si>
  <si>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</si>
  <si>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</si>
  <si>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</si>
  <si>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</si>
  <si>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</si>
  <si>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</si>
  <si>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</si>
  <si>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</si>
  <si>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</si>
  <si>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</si>
  <si>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</si>
  <si>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</si>
  <si>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</si>
  <si>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</si>
  <si>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</si>
  <si>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</si>
  <si>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</si>
  <si>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</si>
  <si>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</si>
  <si>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</si>
  <si>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</si>
  <si>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</si>
  <si>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</si>
  <si>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</si>
  <si>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</si>
  <si>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</si>
  <si>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</si>
  <si>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</si>
  <si>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</si>
  <si>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</si>
  <si>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Con la dotación y puesta en funcionamiento de la Casa Ecologica se busca garantizar la protección y el bienestar a los animales, prestando servicios de manera centralizada, en una única y eficiente infraestructura para todas las localidades.</t>
  </si>
  <si>
    <t>10 de enero de 2022</t>
  </si>
  <si>
    <t xml:space="preserve">Se estructura la organización para validación de las necesidades, sus condiciones técnicas, cantidades y demás ítems a tener en cuenta para el desarrollo del proyecto.  </t>
  </si>
  <si>
    <t>Actividades ejecutadas en la fase dos (2) para para el funcionamiento de la casa Ecologica /Actividades programadas para la fase dos (2)  funcionamiento de la casa Ecologica</t>
  </si>
  <si>
    <t xml:space="preserve">En mes de agosto se entregaron los recursos asignados a la meta </t>
  </si>
  <si>
    <t xml:space="preserve">GOTARDO ANTONIO YAÑEZ ALVAREZ </t>
  </si>
  <si>
    <t>diciembre</t>
  </si>
  <si>
    <t xml:space="preserve">Par el mes de diciembre se firmo el convenvio con la FINDETER y la SDA, de igual manera se realizo el giro de los 1.511.625.000, conforme lo programado </t>
  </si>
  <si>
    <t xml:space="preserve">No se realizo la programacion presupuestal para la presente vigencia, ya que las metas se cerraron en el transcurso de la vigencia por los movimientos presupuestales y administrativos </t>
  </si>
  <si>
    <t xml:space="preserve">El Instituto se encuentra pendiente de la Entrega de la Casa Ecologica por parte de la Secretaría Distrital de Ambiente,para lo cual no se programó  presupuesto para la vigencia </t>
  </si>
  <si>
    <t>El Instituto se encuentra pendiente de la Entrega de la Casa Ecologica por parte de la Secretaría Distrital de Ambiente, se apoyo presupuestalmente a   la SDA en la firma del convenio  realizando el giro de 1.511.625.000 a fin de realizar revisiones técnicas y admistrativas del estado de la obra de CEA</t>
  </si>
  <si>
    <t xml:space="preserve">El Instituto se encuentra pendiente de la Entrega de la Casa Ecologica por parte de la Secretaría Distrital de Ambiente,  sin embargo para lo cual el IDPYBA firmó un convenio trpartita con FINDETER y apoyó presupuestalmente con la SDA  para revisiones tecnicas y administrativas al estado de la CEA, dado esta participación  el Idpyba con el fin de realizar estas revisiones tecnicas ( arquitectonicas) suscribió la contratación de recurso humano para apoyar  todo lo requerido ( como estudios previos, análisis de la obra, necesidades de la misma)  administrativo  y tecnico de este convenio tripartita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</si>
</sst>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 numFmtId="179" formatCode="0.000%"/>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C000"/>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52">
    <xf numFmtId="0" fontId="0" fillId="0" borderId="0" xfId="0"/>
    <xf numFmtId="0" fontId="50" fillId="0" borderId="11" xfId="0" applyFont="1" applyBorder="1" applyAlignment="1">
      <alignment vertical="center" wrapText="1"/>
    </xf>
    <xf numFmtId="0" fontId="50" fillId="0" borderId="12" xfId="0" applyFont="1" applyBorder="1" applyAlignment="1">
      <alignment vertical="center" wrapText="1"/>
    </xf>
    <xf numFmtId="0" fontId="51" fillId="0" borderId="0" xfId="0" applyFont="1"/>
    <xf numFmtId="0" fontId="50" fillId="0" borderId="0" xfId="0" applyFont="1" applyAlignment="1">
      <alignment horizontal="center" vertical="center" wrapText="1"/>
    </xf>
    <xf numFmtId="0" fontId="52" fillId="0" borderId="0" xfId="0" applyFont="1"/>
    <xf numFmtId="0" fontId="53" fillId="0" borderId="0" xfId="0" applyFont="1"/>
    <xf numFmtId="0" fontId="54" fillId="0" borderId="0" xfId="0" applyFont="1"/>
    <xf numFmtId="0" fontId="55" fillId="0" borderId="0" xfId="0" applyFont="1" applyAlignment="1">
      <alignment horizontal="center"/>
    </xf>
    <xf numFmtId="0" fontId="55" fillId="0" borderId="0" xfId="0" applyFont="1"/>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58"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Alignment="1" applyProtection="1">
      <alignment horizontal="center"/>
      <protection locked="0"/>
    </xf>
    <xf numFmtId="0" fontId="49" fillId="0" borderId="0" xfId="0" applyFont="1" applyAlignment="1">
      <alignment horizontal="center"/>
    </xf>
    <xf numFmtId="0" fontId="50" fillId="0" borderId="0" xfId="0" applyFont="1" applyAlignment="1">
      <alignment vertical="center" wrapText="1"/>
    </xf>
    <xf numFmtId="0" fontId="0" fillId="0" borderId="0" xfId="0" applyAlignment="1">
      <alignment horizontal="center"/>
    </xf>
    <xf numFmtId="0" fontId="49" fillId="0" borderId="0" xfId="0" applyFont="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2" fillId="0" borderId="0" xfId="0" applyFont="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0" fillId="50" borderId="12" xfId="0" applyFont="1" applyFill="1" applyBorder="1" applyAlignment="1">
      <alignment vertical="center" wrapText="1"/>
    </xf>
    <xf numFmtId="0" fontId="49" fillId="0" borderId="10" xfId="0" applyFont="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Protection="1">
      <protection locked="0"/>
    </xf>
    <xf numFmtId="0" fontId="8" fillId="0" borderId="0" xfId="0" applyFont="1" applyAlignment="1" applyProtection="1">
      <alignment horizontal="center" vertical="center" wrapText="1"/>
      <protection locked="0"/>
    </xf>
    <xf numFmtId="0" fontId="68" fillId="50" borderId="0" xfId="0" applyFont="1" applyFill="1" applyProtection="1">
      <protection locked="0"/>
    </xf>
    <xf numFmtId="0" fontId="68" fillId="0" borderId="0" xfId="0" applyFont="1" applyProtection="1">
      <protection locked="0"/>
    </xf>
    <xf numFmtId="0" fontId="5" fillId="0" borderId="0" xfId="0" applyFont="1" applyProtection="1">
      <protection locked="0"/>
    </xf>
    <xf numFmtId="0" fontId="69"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68" fillId="0" borderId="0" xfId="0" applyNumberFormat="1" applyFont="1" applyProtection="1">
      <protection locked="0"/>
    </xf>
    <xf numFmtId="9" fontId="68" fillId="0" borderId="0" xfId="1495" applyFont="1" applyFill="1" applyProtection="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9" fontId="70" fillId="0" borderId="72" xfId="1495" applyFont="1" applyBorder="1"/>
    <xf numFmtId="170"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6" fontId="81" fillId="0" borderId="72" xfId="0" applyNumberFormat="1" applyFont="1" applyBorder="1" applyAlignment="1">
      <alignment horizontal="center" vertical="center"/>
    </xf>
    <xf numFmtId="2" fontId="5" fillId="24" borderId="46" xfId="1496" applyNumberFormat="1" applyFont="1" applyFill="1" applyBorder="1" applyAlignment="1">
      <alignment horizontal="center" vertical="center" wrapText="1"/>
    </xf>
    <xf numFmtId="176" fontId="5" fillId="0" borderId="72" xfId="1496" applyNumberFormat="1" applyFont="1" applyFill="1" applyBorder="1" applyAlignment="1">
      <alignment horizontal="center" vertical="center" wrapText="1"/>
    </xf>
    <xf numFmtId="0" fontId="8" fillId="61" borderId="79" xfId="1371" applyFont="1" applyFill="1" applyBorder="1" applyAlignment="1">
      <alignment vertical="center" wrapText="1"/>
    </xf>
    <xf numFmtId="175" fontId="5" fillId="0" borderId="46" xfId="1496" applyNumberFormat="1" applyFont="1" applyFill="1" applyBorder="1" applyAlignment="1">
      <alignment horizontal="center" vertical="center" wrapText="1"/>
    </xf>
    <xf numFmtId="179" fontId="12" fillId="0" borderId="0" xfId="1496" applyNumberFormat="1" applyFont="1" applyFill="1" applyBorder="1" applyAlignment="1">
      <alignment horizontal="center" vertical="top" wrapText="1"/>
    </xf>
    <xf numFmtId="176" fontId="81" fillId="65" borderId="72" xfId="0" applyNumberFormat="1" applyFont="1" applyFill="1" applyBorder="1" applyAlignment="1">
      <alignment horizontal="center" vertical="center"/>
    </xf>
    <xf numFmtId="9" fontId="70" fillId="65" borderId="10" xfId="1495" applyFont="1" applyFill="1" applyBorder="1" applyAlignment="1">
      <alignment horizontal="center" vertical="center"/>
    </xf>
    <xf numFmtId="0" fontId="5" fillId="65" borderId="46" xfId="1496" applyNumberFormat="1" applyFont="1" applyFill="1" applyBorder="1" applyAlignment="1">
      <alignment vertical="center" wrapText="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1"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Border="1" applyAlignment="1" applyProtection="1">
      <alignment horizontal="center"/>
      <protection locked="0"/>
    </xf>
    <xf numFmtId="0" fontId="68" fillId="0" borderId="25" xfId="0" applyFont="1" applyBorder="1" applyAlignment="1" applyProtection="1">
      <alignment horizontal="center"/>
      <protection locked="0"/>
    </xf>
    <xf numFmtId="0" fontId="68"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68" fillId="0" borderId="10" xfId="0" applyFont="1" applyBorder="1" applyAlignment="1" applyProtection="1">
      <alignment horizontal="center"/>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0" fontId="71"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7" fillId="0" borderId="47" xfId="1371" applyFont="1" applyBorder="1" applyAlignment="1">
      <alignment horizontal="center" vertical="center"/>
    </xf>
    <xf numFmtId="0" fontId="57" fillId="0" borderId="23" xfId="1371" applyFont="1" applyBorder="1" applyAlignment="1">
      <alignment horizontal="center" vertical="center"/>
    </xf>
    <xf numFmtId="0" fontId="57" fillId="0" borderId="45" xfId="1371" applyFont="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7" fillId="0" borderId="29" xfId="0" applyFont="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53"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50" fillId="0" borderId="11"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70" fillId="0" borderId="20" xfId="1371" applyFont="1" applyBorder="1" applyAlignment="1" applyProtection="1">
      <alignment horizontal="justify" vertical="center"/>
      <protection locked="0"/>
    </xf>
    <xf numFmtId="0" fontId="70" fillId="0" borderId="32" xfId="1371" applyFont="1" applyBorder="1" applyAlignment="1" applyProtection="1">
      <alignment horizontal="justify" vertical="center"/>
      <protection locked="0"/>
    </xf>
    <xf numFmtId="0" fontId="70" fillId="0" borderId="46" xfId="1371" applyFont="1" applyBorder="1" applyAlignment="1" applyProtection="1">
      <alignment horizontal="justify" vertical="center"/>
      <protection locked="0"/>
    </xf>
    <xf numFmtId="0" fontId="70" fillId="65" borderId="20" xfId="1371" applyFont="1" applyFill="1" applyBorder="1" applyAlignment="1" applyProtection="1">
      <alignment horizontal="justify" vertical="center" wrapText="1"/>
      <protection locked="0"/>
    </xf>
    <xf numFmtId="0" fontId="70" fillId="65" borderId="32" xfId="1371" applyFont="1" applyFill="1" applyBorder="1" applyAlignment="1" applyProtection="1">
      <alignment horizontal="justify" vertical="center" wrapText="1"/>
      <protection locked="0"/>
    </xf>
    <xf numFmtId="0" fontId="70" fillId="65" borderId="46" xfId="1371" applyFont="1" applyFill="1" applyBorder="1" applyAlignment="1" applyProtection="1">
      <alignment horizontal="justify" vertical="center" wrapText="1"/>
      <protection locked="0"/>
    </xf>
    <xf numFmtId="0" fontId="5" fillId="0" borderId="20" xfId="1371" applyFont="1" applyBorder="1" applyAlignment="1" applyProtection="1">
      <alignment horizontal="justify" vertical="center" wrapText="1"/>
      <protection locked="0"/>
    </xf>
    <xf numFmtId="0" fontId="5" fillId="0" borderId="32" xfId="1371" applyFont="1" applyBorder="1" applyAlignment="1" applyProtection="1">
      <alignment horizontal="justify" vertical="center" wrapText="1"/>
      <protection locked="0"/>
    </xf>
    <xf numFmtId="0" fontId="5" fillId="0" borderId="46" xfId="1371" applyFont="1" applyBorder="1" applyAlignment="1" applyProtection="1">
      <alignment horizontal="justify"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34"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5" fillId="0" borderId="22" xfId="1371" applyFont="1" applyBorder="1" applyAlignment="1">
      <alignment horizontal="center" vertical="center"/>
    </xf>
    <xf numFmtId="0" fontId="5" fillId="0" borderId="23" xfId="1371" applyFont="1" applyBorder="1" applyAlignment="1">
      <alignment horizontal="center" vertical="center"/>
    </xf>
    <xf numFmtId="0" fontId="5" fillId="0" borderId="24" xfId="1371" applyFont="1" applyBorder="1" applyAlignment="1">
      <alignment horizontal="center" vertical="center"/>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46" xfId="1371" applyFont="1" applyBorder="1" applyAlignment="1">
      <alignment horizontal="center" vertical="center" wrapText="1"/>
    </xf>
    <xf numFmtId="0" fontId="51" fillId="0" borderId="20" xfId="1371" applyFont="1" applyBorder="1" applyAlignment="1" applyProtection="1">
      <alignment horizontal="justify" vertical="center" wrapText="1"/>
      <protection locked="0"/>
    </xf>
    <xf numFmtId="0" fontId="51" fillId="0" borderId="32" xfId="1371" applyFont="1" applyBorder="1" applyAlignment="1" applyProtection="1">
      <alignment horizontal="justify" vertical="center" wrapText="1"/>
      <protection locked="0"/>
    </xf>
    <xf numFmtId="0" fontId="51" fillId="0" borderId="46" xfId="1371" applyFont="1" applyBorder="1" applyAlignment="1" applyProtection="1">
      <alignment horizontal="justify" vertical="center" wrapText="1"/>
      <protection locked="0"/>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14" fontId="5" fillId="0" borderId="20" xfId="1371" applyNumberFormat="1" applyFont="1" applyBorder="1" applyAlignment="1">
      <alignment horizontal="center" vertical="center" wrapText="1"/>
    </xf>
    <xf numFmtId="0" fontId="5" fillId="0" borderId="34" xfId="1371" applyFont="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5" fillId="0" borderId="10" xfId="1371" applyFont="1" applyBorder="1" applyAlignment="1">
      <alignment horizontal="center" vertical="center" wrapText="1"/>
    </xf>
    <xf numFmtId="0" fontId="5" fillId="0" borderId="18" xfId="1371" applyFont="1" applyBorder="1" applyAlignment="1">
      <alignment horizontal="center" vertical="center" wrapText="1"/>
    </xf>
    <xf numFmtId="0" fontId="5" fillId="0" borderId="10" xfId="1371" applyFont="1" applyBorder="1" applyAlignment="1">
      <alignment horizontal="center" vertical="center"/>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8" xfId="1371" applyFont="1" applyBorder="1" applyAlignment="1">
      <alignment horizontal="center" vertical="center"/>
    </xf>
    <xf numFmtId="49" fontId="5" fillId="0" borderId="79" xfId="1371" applyNumberFormat="1" applyFont="1" applyBorder="1" applyAlignment="1">
      <alignment horizontal="center" vertical="center"/>
    </xf>
    <xf numFmtId="49" fontId="5" fillId="0" borderId="80" xfId="1371" applyNumberFormat="1" applyFont="1" applyBorder="1" applyAlignment="1">
      <alignment horizontal="center" vertical="center"/>
    </xf>
    <xf numFmtId="49" fontId="5" fillId="0" borderId="81" xfId="1371" applyNumberFormat="1" applyFont="1" applyBorder="1" applyAlignment="1">
      <alignment horizontal="center" vertical="center"/>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Border="1" applyAlignment="1">
      <alignment horizontal="center" vertical="center" wrapText="1"/>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Border="1" applyAlignment="1">
      <alignment horizontal="center" vertical="center" wrapText="1"/>
    </xf>
    <xf numFmtId="0" fontId="5" fillId="0" borderId="29" xfId="1371" applyFont="1" applyBorder="1" applyAlignment="1">
      <alignment horizontal="center" vertical="center" wrapText="1"/>
    </xf>
    <xf numFmtId="0" fontId="5" fillId="0" borderId="30" xfId="1371" applyFont="1" applyBorder="1" applyAlignment="1">
      <alignment horizontal="center" vertical="center" wrapText="1"/>
    </xf>
    <xf numFmtId="0" fontId="5" fillId="0" borderId="74" xfId="1371" applyFont="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Border="1" applyAlignment="1">
      <alignment horizontal="center" vertical="center"/>
    </xf>
    <xf numFmtId="0" fontId="5" fillId="0" borderId="73" xfId="1371" applyFont="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0" fontId="75" fillId="0" borderId="29" xfId="0"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50" borderId="73" xfId="1371" applyFont="1" applyFill="1" applyBorder="1" applyAlignment="1">
      <alignment horizontal="center" vertical="center" wrapText="1"/>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168" fontId="5" fillId="50" borderId="17" xfId="1250" applyFont="1" applyFill="1" applyBorder="1" applyAlignment="1" applyProtection="1">
      <alignment horizontal="center" vertical="center" wrapText="1"/>
      <protection locked="0"/>
    </xf>
    <xf numFmtId="168" fontId="5" fillId="50" borderId="35" xfId="1250" applyFont="1" applyFill="1" applyBorder="1" applyAlignment="1" applyProtection="1">
      <alignment horizontal="center" vertical="center" wrapText="1"/>
      <protection locked="0"/>
    </xf>
    <xf numFmtId="168" fontId="5" fillId="50" borderId="19" xfId="1250" applyFont="1" applyFill="1" applyBorder="1" applyAlignment="1" applyProtection="1">
      <alignment horizontal="center" vertical="center" wrapText="1"/>
      <protection locked="0"/>
    </xf>
    <xf numFmtId="0" fontId="77" fillId="0" borderId="72" xfId="1371" applyFont="1" applyBorder="1" applyAlignment="1">
      <alignment horizontal="center" vertical="center"/>
    </xf>
    <xf numFmtId="0" fontId="5" fillId="50" borderId="72" xfId="1371" applyFont="1" applyFill="1" applyBorder="1" applyAlignment="1">
      <alignment horizontal="center" vertical="center"/>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179" fontId="5" fillId="0" borderId="20" xfId="1495" applyNumberFormat="1" applyFont="1" applyFill="1" applyBorder="1" applyAlignment="1">
      <alignment horizontal="center" vertical="center" wrapText="1"/>
    </xf>
    <xf numFmtId="179" fontId="5" fillId="0" borderId="32" xfId="1495" applyNumberFormat="1" applyFont="1" applyFill="1" applyBorder="1" applyAlignment="1">
      <alignment horizontal="center" vertical="center" wrapText="1"/>
    </xf>
    <xf numFmtId="179" fontId="5" fillId="0" borderId="46" xfId="1495" applyNumberFormat="1" applyFont="1" applyFill="1" applyBorder="1" applyAlignment="1">
      <alignment horizontal="center" vertical="center" wrapText="1"/>
    </xf>
    <xf numFmtId="0" fontId="70" fillId="0" borderId="10" xfId="1371" applyFont="1" applyBorder="1" applyAlignment="1">
      <alignment horizontal="center" vertical="center" wrapText="1"/>
    </xf>
    <xf numFmtId="0" fontId="78" fillId="0" borderId="10" xfId="1371" applyFont="1" applyBorder="1" applyAlignment="1">
      <alignment horizontal="center" vertical="center" wrapText="1"/>
    </xf>
    <xf numFmtId="170" fontId="5" fillId="0" borderId="20" xfId="1495" applyNumberFormat="1" applyFont="1" applyFill="1" applyBorder="1" applyAlignment="1">
      <alignment horizontal="center" vertical="center" wrapText="1"/>
    </xf>
    <xf numFmtId="170" fontId="5" fillId="0" borderId="32" xfId="1495" applyNumberFormat="1" applyFont="1" applyFill="1" applyBorder="1" applyAlignment="1">
      <alignment horizontal="center" vertical="center" wrapText="1"/>
    </xf>
    <xf numFmtId="170" fontId="5" fillId="0" borderId="46" xfId="1495" applyNumberFormat="1" applyFont="1" applyFill="1" applyBorder="1" applyAlignment="1">
      <alignment horizontal="center" vertical="center" wrapText="1"/>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10" fontId="5" fillId="0" borderId="20" xfId="1495" applyNumberFormat="1" applyFont="1" applyFill="1" applyBorder="1" applyAlignment="1">
      <alignment horizontal="center" vertical="center" wrapText="1"/>
    </xf>
    <xf numFmtId="10" fontId="5" fillId="0" borderId="32" xfId="1495" applyNumberFormat="1" applyFont="1" applyFill="1" applyBorder="1" applyAlignment="1">
      <alignment horizontal="center" vertical="center" wrapText="1"/>
    </xf>
    <xf numFmtId="10" fontId="5" fillId="0" borderId="46" xfId="1495" applyNumberFormat="1" applyFont="1" applyFill="1" applyBorder="1" applyAlignment="1">
      <alignment horizontal="center" vertical="center" wrapText="1"/>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78" fontId="5" fillId="50" borderId="63" xfId="1495" applyNumberFormat="1" applyFont="1" applyFill="1" applyBorder="1" applyAlignment="1" applyProtection="1">
      <alignment horizontal="center" vertical="center" wrapText="1"/>
      <protection locked="0"/>
    </xf>
    <xf numFmtId="0" fontId="70" fillId="0" borderId="20" xfId="1371" applyFont="1" applyBorder="1" applyAlignment="1" applyProtection="1">
      <alignment horizontal="justify" vertical="center" wrapText="1"/>
      <protection locked="0"/>
    </xf>
    <xf numFmtId="0" fontId="70" fillId="0" borderId="32" xfId="1371" applyFont="1" applyBorder="1" applyAlignment="1" applyProtection="1">
      <alignment horizontal="justify" vertical="center" wrapText="1"/>
      <protection locked="0"/>
    </xf>
    <xf numFmtId="0" fontId="70" fillId="0" borderId="46" xfId="1371" applyFont="1" applyBorder="1" applyAlignment="1" applyProtection="1">
      <alignment horizontal="justify" vertical="center" wrapText="1"/>
      <protection locked="0"/>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xf numFmtId="10" fontId="5" fillId="50" borderId="63" xfId="1495" applyNumberFormat="1" applyFont="1" applyFill="1" applyBorder="1" applyAlignment="1" applyProtection="1">
      <alignment horizontal="center" vertical="center" wrapText="1"/>
      <protection locked="0"/>
    </xf>
    <xf numFmtId="10" fontId="5" fillId="50" borderId="64" xfId="1495" applyNumberFormat="1" applyFont="1" applyFill="1" applyBorder="1" applyAlignment="1" applyProtection="1">
      <alignment horizontal="center" vertical="center" wrapText="1"/>
      <protection locked="0"/>
    </xf>
    <xf numFmtId="10" fontId="5" fillId="50" borderId="65" xfId="1495" applyNumberFormat="1" applyFont="1" applyFill="1" applyBorder="1" applyAlignment="1" applyProtection="1">
      <alignment horizontal="center" vertical="center" wrapText="1"/>
      <protection locked="0"/>
    </xf>
    <xf numFmtId="10" fontId="5" fillId="65" borderId="17" xfId="1495" applyNumberFormat="1" applyFont="1" applyFill="1" applyBorder="1" applyAlignment="1" applyProtection="1">
      <alignment horizontal="center" vertical="center" wrapText="1"/>
      <protection locked="0"/>
    </xf>
    <xf numFmtId="10" fontId="5" fillId="65" borderId="35" xfId="1495" applyNumberFormat="1" applyFont="1" applyFill="1" applyBorder="1" applyAlignment="1" applyProtection="1">
      <alignment horizontal="center" vertical="center" wrapText="1"/>
      <protection locked="0"/>
    </xf>
    <xf numFmtId="10" fontId="5" fillId="65" borderId="19" xfId="1495" applyNumberFormat="1" applyFont="1" applyFill="1" applyBorder="1" applyAlignment="1" applyProtection="1">
      <alignment horizontal="center" vertical="center" wrapText="1"/>
      <protection locked="0"/>
    </xf>
    <xf numFmtId="10" fontId="5" fillId="65" borderId="46" xfId="1495" applyNumberFormat="1" applyFont="1" applyFill="1" applyBorder="1" applyAlignment="1">
      <alignment vertical="center" wrapText="1"/>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0</c:v>
                </c:pt>
                <c:pt idx="6">
                  <c:v>0</c:v>
                </c:pt>
                <c:pt idx="7">
                  <c:v>0</c:v>
                </c:pt>
                <c:pt idx="8">
                  <c:v>0</c:v>
                </c:pt>
                <c:pt idx="9">
                  <c:v>0</c:v>
                </c:pt>
                <c:pt idx="10">
                  <c:v>7.4999999999999997E-2</c:v>
                </c:pt>
                <c:pt idx="11">
                  <c:v>7.4999999999999997E-2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pt idx="2">
                  <c:v>0</c:v>
                </c:pt>
                <c:pt idx="3">
                  <c:v>0</c:v>
                </c:pt>
                <c:pt idx="4">
                  <c:v>0</c:v>
                </c:pt>
                <c:pt idx="5">
                  <c:v>0</c:v>
                </c:pt>
                <c:pt idx="6">
                  <c:v>0</c:v>
                </c:pt>
                <c:pt idx="7">
                  <c:v>0</c:v>
                </c:pt>
                <c:pt idx="8">
                  <c:v>0</c:v>
                </c:pt>
                <c:pt idx="9">
                  <c:v>0</c:v>
                </c:pt>
                <c:pt idx="10">
                  <c:v>7.4999999999999997E-2</c:v>
                </c:pt>
                <c:pt idx="11">
                  <c:v>7.4999999999999997E-2</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0.00%</c:formatCode>
                <c:ptCount val="12"/>
                <c:pt idx="0">
                  <c:v>0</c:v>
                </c:pt>
                <c:pt idx="1">
                  <c:v>0</c:v>
                </c:pt>
                <c:pt idx="2">
                  <c:v>0</c:v>
                </c:pt>
                <c:pt idx="3">
                  <c:v>0</c:v>
                </c:pt>
                <c:pt idx="4">
                  <c:v>0</c:v>
                </c:pt>
                <c:pt idx="5">
                  <c:v>0</c:v>
                </c:pt>
                <c:pt idx="6">
                  <c:v>0</c:v>
                </c:pt>
                <c:pt idx="7">
                  <c:v>0</c:v>
                </c:pt>
                <c:pt idx="8">
                  <c:v>0</c:v>
                </c:pt>
                <c:pt idx="9">
                  <c:v>0</c:v>
                </c:pt>
                <c:pt idx="10">
                  <c:v>50</c:v>
                </c:pt>
                <c:pt idx="11">
                  <c:v>100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0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8'!$C$26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8'!$C$27:$C$38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1</c:v>
                </c:pt>
              </c:numCache>
            </c:numRef>
          </c:val>
          <c:extLst>
            <c:ext xmlns:c16="http://schemas.microsoft.com/office/drawing/2014/chart" uri="{C3380CC4-5D6E-409C-BE32-E72D297353CC}">
              <c16:uniqueId val="{00000000-FAF2-2449-9BE4-BA3E73FD700E}"/>
            </c:ext>
          </c:extLst>
        </c:ser>
        <c:ser>
          <c:idx val="1"/>
          <c:order val="1"/>
          <c:tx>
            <c:strRef>
              <c:f>'META 8'!$D$26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8'!$D$27:$D$38</c:f>
              <c:numCache>
                <c:formatCode>0.000</c:formatCode>
                <c:ptCount val="12"/>
                <c:pt idx="0">
                  <c:v>0</c:v>
                </c:pt>
                <c:pt idx="1">
                  <c:v>0</c:v>
                </c:pt>
                <c:pt idx="2">
                  <c:v>0</c:v>
                </c:pt>
                <c:pt idx="3">
                  <c:v>0</c:v>
                </c:pt>
                <c:pt idx="4">
                  <c:v>0</c:v>
                </c:pt>
                <c:pt idx="5">
                  <c:v>0</c:v>
                </c:pt>
                <c:pt idx="6">
                  <c:v>0</c:v>
                </c:pt>
                <c:pt idx="7">
                  <c:v>0</c:v>
                </c:pt>
                <c:pt idx="8">
                  <c:v>0</c:v>
                </c:pt>
                <c:pt idx="9">
                  <c:v>0</c:v>
                </c:pt>
                <c:pt idx="10">
                  <c:v>0</c:v>
                </c:pt>
                <c:pt idx="11">
                  <c:v>1</c:v>
                </c:pt>
              </c:numCache>
            </c:numRef>
          </c:val>
          <c:extLst>
            <c:ext xmlns:c16="http://schemas.microsoft.com/office/drawing/2014/chart" uri="{C3380CC4-5D6E-409C-BE32-E72D297353CC}">
              <c16:uniqueId val="{00000001-FAF2-2449-9BE4-BA3E73FD700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8'!$H$26</c:f>
              <c:strCache>
                <c:ptCount val="1"/>
                <c:pt idx="0">
                  <c:v>% Avance acumulado</c:v>
                </c:pt>
              </c:strCache>
            </c:strRef>
          </c:tx>
          <c:val>
            <c:numRef>
              <c:f>'META 8'!$H$27:$H$38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100</c:v>
                </c:pt>
              </c:numCache>
            </c:numRef>
          </c:val>
          <c:smooth val="0"/>
          <c:extLst>
            <c:ext xmlns:c16="http://schemas.microsoft.com/office/drawing/2014/chart" uri="{C3380CC4-5D6E-409C-BE32-E72D297353CC}">
              <c16:uniqueId val="{00000002-FAF2-2449-9BE4-BA3E73FD700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emf"/><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90525" y="123825"/>
          <a:ext cx="1009650" cy="1254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72769" name="Object 1" hidden="1">
              <a:extLst>
                <a:ext uri="{63B3BB69-23CF-44E3-9099-C40C66FF867C}">
                  <a14:compatExt spid="_x0000_s35872769"/>
                </a:ext>
                <a:ext uri="{FF2B5EF4-FFF2-40B4-BE49-F238E27FC236}">
                  <a16:creationId xmlns:a16="http://schemas.microsoft.com/office/drawing/2014/main" id="{00000000-0008-0000-0900-0000016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3" name="3 Gráfico">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A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A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A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B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B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B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B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B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B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B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B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B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B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B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B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B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B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B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B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B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B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B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B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B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B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B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B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1054100</xdr:colOff>
          <xdr:row>1</xdr:row>
          <xdr:rowOff>444500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39</xdr:row>
      <xdr:rowOff>17928</xdr:rowOff>
    </xdr:from>
    <xdr:to>
      <xdr:col>8</xdr:col>
      <xdr:colOff>1064559</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25400</xdr:colOff>
          <xdr:row>1</xdr:row>
          <xdr:rowOff>25400</xdr:rowOff>
        </xdr:from>
        <xdr:to>
          <xdr:col>8</xdr:col>
          <xdr:colOff>1714500</xdr:colOff>
          <xdr:row>2</xdr:row>
          <xdr:rowOff>63500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dpyba-my.sharepoint.com/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oleObject" Target="../embeddings/oleObject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3203125" defaultRowHeight="15" x14ac:dyDescent="0.2"/>
  <cols>
    <col min="1" max="1" width="15.83203125" style="71" customWidth="1"/>
    <col min="2" max="2" width="23.1640625" style="71" customWidth="1"/>
    <col min="3" max="3" width="16.1640625" style="71" customWidth="1"/>
    <col min="4" max="4" width="16.5" style="79" customWidth="1"/>
    <col min="5" max="5" width="17.5" style="71" customWidth="1"/>
    <col min="6" max="6" width="23.5" style="71" customWidth="1"/>
    <col min="7" max="7" width="17.1640625" style="71" customWidth="1"/>
    <col min="8" max="8" width="16.5" style="71" customWidth="1"/>
    <col min="9" max="9" width="18.1640625" style="71" customWidth="1"/>
    <col min="10" max="10" width="13.83203125" style="71" customWidth="1"/>
    <col min="11" max="11" width="13.83203125" style="91" customWidth="1"/>
    <col min="12" max="14" width="13.83203125" style="71" customWidth="1"/>
    <col min="15" max="17" width="13.6640625" style="71" customWidth="1"/>
    <col min="18" max="18" width="11.6640625" style="71" customWidth="1"/>
    <col min="19" max="19" width="9.83203125" style="71" customWidth="1"/>
    <col min="20" max="20" width="10.33203125" style="71" customWidth="1"/>
    <col min="21" max="21" width="14.1640625" style="71" customWidth="1"/>
    <col min="22" max="22" width="11.6640625" style="71" customWidth="1"/>
    <col min="23" max="23" width="12.5" style="71" customWidth="1"/>
    <col min="24" max="26" width="14.6640625" style="71" customWidth="1"/>
    <col min="27" max="27" width="16.5" style="111" customWidth="1"/>
    <col min="28" max="28" width="14.83203125" style="71" customWidth="1"/>
    <col min="29" max="29" width="14.5" style="71" customWidth="1"/>
    <col min="30" max="30" width="89.83203125" style="71" customWidth="1"/>
    <col min="31" max="31" width="79.5" style="71" customWidth="1"/>
    <col min="32" max="32" width="87.5" style="71" customWidth="1"/>
    <col min="33" max="16384" width="10.83203125" style="71"/>
  </cols>
  <sheetData>
    <row r="2" spans="1:67" s="113" customFormat="1" ht="45.75" customHeight="1" x14ac:dyDescent="0.2">
      <c r="A2" s="292"/>
      <c r="B2" s="292"/>
      <c r="C2" s="277" t="s">
        <v>24</v>
      </c>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84"/>
    </row>
    <row r="3" spans="1:67" s="113" customFormat="1" ht="45.75" customHeight="1" x14ac:dyDescent="0.2">
      <c r="A3" s="292"/>
      <c r="B3" s="292"/>
      <c r="C3" s="277" t="s">
        <v>25</v>
      </c>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85"/>
    </row>
    <row r="4" spans="1:67" s="113" customFormat="1" ht="45.75" customHeight="1" x14ac:dyDescent="0.2">
      <c r="A4" s="292"/>
      <c r="B4" s="292"/>
      <c r="C4" s="277" t="s">
        <v>198</v>
      </c>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85"/>
    </row>
    <row r="5" spans="1:67" s="113" customFormat="1" ht="45.75" customHeight="1" x14ac:dyDescent="0.2">
      <c r="A5" s="292"/>
      <c r="B5" s="292"/>
      <c r="C5" s="295" t="s">
        <v>29</v>
      </c>
      <c r="D5" s="295"/>
      <c r="E5" s="295"/>
      <c r="F5" s="295"/>
      <c r="G5" s="295"/>
      <c r="H5" s="295"/>
      <c r="I5" s="295"/>
      <c r="J5" s="295"/>
      <c r="K5" s="295"/>
      <c r="L5" s="295"/>
      <c r="M5" s="295"/>
      <c r="N5" s="295"/>
      <c r="O5" s="295"/>
      <c r="P5" s="295"/>
      <c r="Q5" s="295"/>
      <c r="R5" s="282" t="s">
        <v>189</v>
      </c>
      <c r="S5" s="282"/>
      <c r="T5" s="282"/>
      <c r="U5" s="282"/>
      <c r="V5" s="282"/>
      <c r="W5" s="282"/>
      <c r="X5" s="282"/>
      <c r="Y5" s="282"/>
      <c r="Z5" s="282"/>
      <c r="AA5" s="282"/>
      <c r="AB5" s="282"/>
      <c r="AC5" s="282"/>
      <c r="AD5" s="282"/>
      <c r="AE5" s="282"/>
      <c r="AF5" s="286"/>
    </row>
    <row r="6" spans="1:67" s="114" customFormat="1" ht="30.75" customHeight="1" x14ac:dyDescent="0.2">
      <c r="D6" s="115"/>
      <c r="K6" s="113"/>
      <c r="AA6" s="116"/>
    </row>
    <row r="7" spans="1:67" s="114" customFormat="1" ht="42" customHeight="1" x14ac:dyDescent="0.2">
      <c r="B7" s="117" t="s">
        <v>32</v>
      </c>
      <c r="C7" s="291" t="e">
        <f>+#REF!</f>
        <v>#REF!</v>
      </c>
      <c r="D7" s="291"/>
      <c r="E7" s="291"/>
      <c r="F7" s="291"/>
      <c r="G7" s="291"/>
      <c r="K7" s="113"/>
      <c r="AA7" s="116"/>
    </row>
    <row r="8" spans="1:67" s="114" customFormat="1" ht="42" customHeight="1" x14ac:dyDescent="0.2">
      <c r="B8" s="117" t="s">
        <v>1</v>
      </c>
      <c r="C8" s="291" t="e">
        <f>+#REF!</f>
        <v>#REF!</v>
      </c>
      <c r="D8" s="291"/>
      <c r="E8" s="291"/>
      <c r="F8" s="291"/>
      <c r="G8" s="291"/>
      <c r="K8" s="113"/>
      <c r="AA8" s="116"/>
    </row>
    <row r="9" spans="1:67" s="114" customFormat="1" ht="42" customHeight="1" x14ac:dyDescent="0.2">
      <c r="B9" s="118" t="s">
        <v>30</v>
      </c>
      <c r="C9" s="291" t="e">
        <f>+#REF!</f>
        <v>#REF!</v>
      </c>
      <c r="D9" s="291"/>
      <c r="E9" s="291"/>
      <c r="F9" s="291"/>
      <c r="G9" s="291"/>
      <c r="K9" s="113"/>
      <c r="Q9" s="119"/>
      <c r="R9" s="120"/>
      <c r="AA9" s="116"/>
    </row>
    <row r="10" spans="1:67" s="82" customFormat="1" ht="24.75" customHeight="1" x14ac:dyDescent="0.15">
      <c r="A10" s="80"/>
      <c r="B10" s="80"/>
      <c r="C10" s="80"/>
      <c r="D10" s="80"/>
      <c r="E10" s="81"/>
      <c r="F10" s="81"/>
      <c r="G10" s="81"/>
      <c r="H10" s="81"/>
      <c r="I10" s="81"/>
      <c r="J10" s="81"/>
      <c r="K10" s="96"/>
      <c r="L10" s="81"/>
      <c r="M10" s="81"/>
      <c r="N10" s="81"/>
      <c r="O10" s="81"/>
      <c r="P10" s="81"/>
      <c r="Q10" s="81"/>
      <c r="R10" s="81"/>
      <c r="S10" s="81"/>
      <c r="T10" s="81"/>
      <c r="U10" s="81"/>
      <c r="V10" s="81"/>
      <c r="W10" s="81"/>
      <c r="X10" s="81"/>
      <c r="Y10" s="81"/>
      <c r="Z10" s="81"/>
      <c r="AA10" s="112"/>
      <c r="AB10" s="81"/>
      <c r="AC10" s="81"/>
    </row>
    <row r="11" spans="1:67" s="83" customFormat="1" ht="35.25" customHeight="1" x14ac:dyDescent="0.15">
      <c r="A11" s="266" t="str">
        <f>+'[1]Sección 1. Metas - Magnitud'!B13</f>
        <v>PLAN DE DESARROLLO - BOGOTÁ MEJOR PARA TODOS 2016-2020</v>
      </c>
      <c r="B11" s="267"/>
      <c r="C11" s="267"/>
      <c r="D11" s="267"/>
      <c r="E11" s="267"/>
      <c r="F11" s="267"/>
      <c r="G11" s="267"/>
      <c r="H11" s="268"/>
      <c r="I11" s="288" t="s">
        <v>36</v>
      </c>
      <c r="J11" s="289"/>
      <c r="K11" s="289"/>
      <c r="L11" s="289"/>
      <c r="M11" s="289"/>
      <c r="N11" s="290"/>
      <c r="O11" s="283" t="s">
        <v>38</v>
      </c>
      <c r="P11" s="283"/>
      <c r="Q11" s="283"/>
      <c r="R11" s="283"/>
      <c r="S11" s="283"/>
      <c r="T11" s="283"/>
      <c r="U11" s="283"/>
      <c r="V11" s="283"/>
      <c r="W11" s="283"/>
      <c r="X11" s="283"/>
      <c r="Y11" s="283"/>
      <c r="Z11" s="283"/>
      <c r="AA11" s="283"/>
      <c r="AB11" s="283"/>
      <c r="AC11" s="283"/>
      <c r="AD11" s="266" t="s">
        <v>18</v>
      </c>
      <c r="AE11" s="267"/>
      <c r="AF11" s="268"/>
    </row>
    <row r="12" spans="1:67" s="83" customFormat="1" ht="56.25" customHeight="1" x14ac:dyDescent="0.15">
      <c r="A12" s="76" t="s">
        <v>35</v>
      </c>
      <c r="B12" s="76" t="s">
        <v>27</v>
      </c>
      <c r="C12" s="76" t="s">
        <v>34</v>
      </c>
      <c r="D12" s="76" t="s">
        <v>33</v>
      </c>
      <c r="E12" s="76" t="s">
        <v>26</v>
      </c>
      <c r="F12" s="76" t="s">
        <v>3</v>
      </c>
      <c r="G12" s="76" t="s">
        <v>2</v>
      </c>
      <c r="H12" s="76" t="s">
        <v>150</v>
      </c>
      <c r="I12" s="78" t="s">
        <v>31</v>
      </c>
      <c r="J12" s="78">
        <v>2016</v>
      </c>
      <c r="K12" s="78">
        <v>2017</v>
      </c>
      <c r="L12" s="78">
        <v>2018</v>
      </c>
      <c r="M12" s="78">
        <v>2019</v>
      </c>
      <c r="N12" s="78">
        <v>2020</v>
      </c>
      <c r="O12" s="86" t="s">
        <v>23</v>
      </c>
      <c r="P12" s="86" t="s">
        <v>19</v>
      </c>
      <c r="Q12" s="86" t="s">
        <v>20</v>
      </c>
      <c r="R12" s="86" t="s">
        <v>21</v>
      </c>
      <c r="S12" s="86" t="s">
        <v>22</v>
      </c>
      <c r="T12" s="86" t="s">
        <v>10</v>
      </c>
      <c r="U12" s="86" t="s">
        <v>11</v>
      </c>
      <c r="V12" s="86" t="s">
        <v>12</v>
      </c>
      <c r="W12" s="86" t="s">
        <v>13</v>
      </c>
      <c r="X12" s="86" t="s">
        <v>14</v>
      </c>
      <c r="Y12" s="86" t="s">
        <v>15</v>
      </c>
      <c r="Z12" s="86" t="s">
        <v>16</v>
      </c>
      <c r="AA12" s="86" t="s">
        <v>37</v>
      </c>
      <c r="AB12" s="87" t="s">
        <v>5</v>
      </c>
      <c r="AC12" s="86" t="s">
        <v>6</v>
      </c>
      <c r="AD12" s="77" t="s">
        <v>7</v>
      </c>
      <c r="AE12" s="77" t="s">
        <v>9</v>
      </c>
      <c r="AF12" s="77" t="s">
        <v>8</v>
      </c>
    </row>
    <row r="13" spans="1:67" s="85" customFormat="1" ht="84.75" customHeight="1" x14ac:dyDescent="0.2">
      <c r="A13" s="232" t="s">
        <v>154</v>
      </c>
      <c r="B13" s="232" t="str">
        <f>+'[2]Sección 1. Metas - Magnitud'!I15</f>
        <v>Demarcar 2.600 kilómetro carril de vías</v>
      </c>
      <c r="C13" s="232">
        <v>224</v>
      </c>
      <c r="D13" s="232" t="s">
        <v>187</v>
      </c>
      <c r="E13" s="232">
        <v>171</v>
      </c>
      <c r="F13" s="236" t="s">
        <v>175</v>
      </c>
      <c r="G13" s="232" t="s">
        <v>152</v>
      </c>
      <c r="H13" s="232" t="s">
        <v>70</v>
      </c>
      <c r="I13" s="287" t="e">
        <f>SUM(J13:N14)</f>
        <v>#REF!</v>
      </c>
      <c r="J13" s="269" t="e">
        <f>+#REF!</f>
        <v>#REF!</v>
      </c>
      <c r="K13" s="271" t="e">
        <f>+#REF!</f>
        <v>#REF!</v>
      </c>
      <c r="L13" s="293" t="e">
        <f>+#REF!</f>
        <v>#REF!</v>
      </c>
      <c r="M13" s="269" t="e">
        <f>+#REF!</f>
        <v>#REF!</v>
      </c>
      <c r="N13" s="269" t="e">
        <f>+#REF!</f>
        <v>#REF!</v>
      </c>
      <c r="O13" s="264" t="e">
        <f>+#REF!</f>
        <v>#REF!</v>
      </c>
      <c r="P13" s="264">
        <v>6.45</v>
      </c>
      <c r="Q13" s="264">
        <v>31.03</v>
      </c>
      <c r="R13" s="264"/>
      <c r="S13" s="264" t="e">
        <f>+#REF!</f>
        <v>#REF!</v>
      </c>
      <c r="T13" s="264" t="e">
        <f>+#REF!</f>
        <v>#REF!</v>
      </c>
      <c r="U13" s="264" t="e">
        <f>+#REF!</f>
        <v>#REF!</v>
      </c>
      <c r="V13" s="264" t="e">
        <f>+#REF!</f>
        <v>#REF!</v>
      </c>
      <c r="W13" s="264" t="e">
        <f>+#REF!</f>
        <v>#REF!</v>
      </c>
      <c r="X13" s="264" t="e">
        <f>+#REF!</f>
        <v>#REF!</v>
      </c>
      <c r="Y13" s="264" t="e">
        <f>+#REF!</f>
        <v>#REF!</v>
      </c>
      <c r="Z13" s="264" t="e">
        <f>+#REF!</f>
        <v>#REF!</v>
      </c>
      <c r="AA13" s="275" t="e">
        <f>SUM(O13:Z14)</f>
        <v>#REF!</v>
      </c>
      <c r="AB13" s="239" t="e">
        <f>+AA13/K13</f>
        <v>#REF!</v>
      </c>
      <c r="AC13" s="239" t="e">
        <f>+(J13+AA13)/I13</f>
        <v>#REF!</v>
      </c>
      <c r="AD13" s="273" t="s">
        <v>219</v>
      </c>
      <c r="AE13" s="226" t="s">
        <v>223</v>
      </c>
      <c r="AF13" s="273" t="s">
        <v>220</v>
      </c>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row>
    <row r="14" spans="1:67" ht="195.75" customHeight="1" x14ac:dyDescent="0.2">
      <c r="A14" s="232"/>
      <c r="B14" s="232"/>
      <c r="C14" s="232"/>
      <c r="D14" s="232"/>
      <c r="E14" s="232"/>
      <c r="F14" s="236"/>
      <c r="G14" s="232"/>
      <c r="H14" s="232"/>
      <c r="I14" s="287"/>
      <c r="J14" s="270"/>
      <c r="K14" s="272"/>
      <c r="L14" s="294"/>
      <c r="M14" s="270"/>
      <c r="N14" s="270"/>
      <c r="O14" s="265"/>
      <c r="P14" s="265"/>
      <c r="Q14" s="265"/>
      <c r="R14" s="265"/>
      <c r="S14" s="265"/>
      <c r="T14" s="265"/>
      <c r="U14" s="265"/>
      <c r="V14" s="265"/>
      <c r="W14" s="265"/>
      <c r="X14" s="265"/>
      <c r="Y14" s="265"/>
      <c r="Z14" s="265"/>
      <c r="AA14" s="276"/>
      <c r="AB14" s="239"/>
      <c r="AC14" s="239"/>
      <c r="AD14" s="274"/>
      <c r="AE14" s="227"/>
      <c r="AF14" s="274"/>
    </row>
    <row r="15" spans="1:67" ht="89.25" customHeight="1" x14ac:dyDescent="0.2">
      <c r="A15" s="232" t="s">
        <v>154</v>
      </c>
      <c r="B15" s="232" t="str">
        <f>+'[2]Sección 1. Metas - Magnitud'!I18</f>
        <v>Instalar 35.000 señales verticales de pedestal</v>
      </c>
      <c r="C15" s="232">
        <v>223</v>
      </c>
      <c r="D15" s="232" t="s">
        <v>188</v>
      </c>
      <c r="E15" s="232">
        <v>170</v>
      </c>
      <c r="F15" s="236" t="s">
        <v>174</v>
      </c>
      <c r="G15" s="232" t="s">
        <v>152</v>
      </c>
      <c r="H15" s="232" t="s">
        <v>70</v>
      </c>
      <c r="I15" s="287" t="e">
        <f>SUM(J15:N16)</f>
        <v>#REF!</v>
      </c>
      <c r="J15" s="262" t="e">
        <f>+#REF!</f>
        <v>#REF!</v>
      </c>
      <c r="K15" s="278" t="e">
        <f>+#REF!</f>
        <v>#REF!</v>
      </c>
      <c r="L15" s="280" t="e">
        <f>+#REF!</f>
        <v>#REF!</v>
      </c>
      <c r="M15" s="262" t="e">
        <f>+#REF!</f>
        <v>#REF!</v>
      </c>
      <c r="N15" s="262" t="e">
        <f>+#REF!</f>
        <v>#REF!</v>
      </c>
      <c r="O15" s="264">
        <v>53</v>
      </c>
      <c r="P15" s="264">
        <v>712</v>
      </c>
      <c r="Q15" s="264">
        <v>881</v>
      </c>
      <c r="R15" s="264"/>
      <c r="S15" s="264" t="e">
        <f>+#REF!</f>
        <v>#REF!</v>
      </c>
      <c r="T15" s="264" t="e">
        <f>+#REF!</f>
        <v>#REF!</v>
      </c>
      <c r="U15" s="264" t="e">
        <f>+#REF!</f>
        <v>#REF!</v>
      </c>
      <c r="V15" s="264" t="e">
        <f>+#REF!</f>
        <v>#REF!</v>
      </c>
      <c r="W15" s="264" t="e">
        <f>+#REF!</f>
        <v>#REF!</v>
      </c>
      <c r="X15" s="264" t="e">
        <f>+#REF!</f>
        <v>#REF!</v>
      </c>
      <c r="Y15" s="264" t="e">
        <f>+#REF!</f>
        <v>#REF!</v>
      </c>
      <c r="Z15" s="264" t="e">
        <f>+#REF!</f>
        <v>#REF!</v>
      </c>
      <c r="AA15" s="275" t="e">
        <f>SUM(O15:Z16)</f>
        <v>#REF!</v>
      </c>
      <c r="AB15" s="239" t="e">
        <f>+AA15/K15</f>
        <v>#REF!</v>
      </c>
      <c r="AC15" s="239" t="e">
        <f>+(J15+AA15)/I15</f>
        <v>#REF!</v>
      </c>
      <c r="AD15" s="273" t="s">
        <v>221</v>
      </c>
      <c r="AE15" s="226" t="s">
        <v>223</v>
      </c>
      <c r="AF15" s="273" t="s">
        <v>222</v>
      </c>
    </row>
    <row r="16" spans="1:67" ht="140.25" customHeight="1" x14ac:dyDescent="0.2">
      <c r="A16" s="232"/>
      <c r="B16" s="232"/>
      <c r="C16" s="232"/>
      <c r="D16" s="232"/>
      <c r="E16" s="232"/>
      <c r="F16" s="236"/>
      <c r="G16" s="232"/>
      <c r="H16" s="232"/>
      <c r="I16" s="287"/>
      <c r="J16" s="263"/>
      <c r="K16" s="279"/>
      <c r="L16" s="281"/>
      <c r="M16" s="263"/>
      <c r="N16" s="263"/>
      <c r="O16" s="265"/>
      <c r="P16" s="265"/>
      <c r="Q16" s="265"/>
      <c r="R16" s="265"/>
      <c r="S16" s="265"/>
      <c r="T16" s="265"/>
      <c r="U16" s="265"/>
      <c r="V16" s="265"/>
      <c r="W16" s="265"/>
      <c r="X16" s="265"/>
      <c r="Y16" s="265"/>
      <c r="Z16" s="265"/>
      <c r="AA16" s="276"/>
      <c r="AB16" s="239"/>
      <c r="AC16" s="239"/>
      <c r="AD16" s="274"/>
      <c r="AE16" s="227"/>
      <c r="AF16" s="274"/>
    </row>
    <row r="17" spans="1:32" ht="62.25" customHeight="1" x14ac:dyDescent="0.2">
      <c r="A17" s="232" t="s">
        <v>154</v>
      </c>
      <c r="B17" s="233" t="str">
        <f>+'[2]Sección 1. Metas - Magnitud'!I45</f>
        <v>Realizar el 100% de las actividades para la segunda fase del Sistema Inteligente de Tranporte - SIT</v>
      </c>
      <c r="C17" s="232">
        <v>231</v>
      </c>
      <c r="D17" s="232" t="s">
        <v>176</v>
      </c>
      <c r="E17" s="232">
        <v>178</v>
      </c>
      <c r="F17" s="236" t="s">
        <v>177</v>
      </c>
      <c r="G17" s="232" t="s">
        <v>151</v>
      </c>
      <c r="H17" s="232" t="s">
        <v>70</v>
      </c>
      <c r="I17" s="240">
        <f>SUM(J17:N18)</f>
        <v>1</v>
      </c>
      <c r="J17" s="237">
        <v>0.05</v>
      </c>
      <c r="K17" s="234">
        <v>0.28999999999999998</v>
      </c>
      <c r="L17" s="250">
        <v>0.25</v>
      </c>
      <c r="M17" s="234">
        <v>0.4</v>
      </c>
      <c r="N17" s="234">
        <v>0.01</v>
      </c>
      <c r="O17" s="242">
        <v>0.19</v>
      </c>
      <c r="P17" s="243"/>
      <c r="Q17" s="243"/>
      <c r="R17" s="246">
        <v>0</v>
      </c>
      <c r="S17" s="247"/>
      <c r="T17" s="247"/>
      <c r="U17" s="256">
        <v>0</v>
      </c>
      <c r="V17" s="257"/>
      <c r="W17" s="257"/>
      <c r="X17" s="256">
        <v>0</v>
      </c>
      <c r="Y17" s="257"/>
      <c r="Z17" s="257"/>
      <c r="AA17" s="260">
        <f>+R17+O17+U17+X17</f>
        <v>0.19</v>
      </c>
      <c r="AB17" s="239">
        <f>+AA17/K17</f>
        <v>0.65517241379310354</v>
      </c>
      <c r="AC17" s="239">
        <f>+(J17+AA17)/I17</f>
        <v>0.24</v>
      </c>
      <c r="AD17" s="252" t="s">
        <v>224</v>
      </c>
      <c r="AE17" s="226" t="s">
        <v>223</v>
      </c>
      <c r="AF17" s="252" t="s">
        <v>225</v>
      </c>
    </row>
    <row r="18" spans="1:32" ht="200.25" customHeight="1" x14ac:dyDescent="0.2">
      <c r="A18" s="232"/>
      <c r="B18" s="233"/>
      <c r="C18" s="232"/>
      <c r="D18" s="232"/>
      <c r="E18" s="232"/>
      <c r="F18" s="236"/>
      <c r="G18" s="232"/>
      <c r="H18" s="232"/>
      <c r="I18" s="241"/>
      <c r="J18" s="238"/>
      <c r="K18" s="235"/>
      <c r="L18" s="251"/>
      <c r="M18" s="235"/>
      <c r="N18" s="235"/>
      <c r="O18" s="244"/>
      <c r="P18" s="245"/>
      <c r="Q18" s="245"/>
      <c r="R18" s="248"/>
      <c r="S18" s="249"/>
      <c r="T18" s="249"/>
      <c r="U18" s="258"/>
      <c r="V18" s="259"/>
      <c r="W18" s="259"/>
      <c r="X18" s="258"/>
      <c r="Y18" s="259"/>
      <c r="Z18" s="259"/>
      <c r="AA18" s="261"/>
      <c r="AB18" s="239"/>
      <c r="AC18" s="239"/>
      <c r="AD18" s="253"/>
      <c r="AE18" s="227"/>
      <c r="AF18" s="253"/>
    </row>
    <row r="19" spans="1:32" ht="62.25" customHeight="1" x14ac:dyDescent="0.2">
      <c r="A19" s="232" t="s">
        <v>154</v>
      </c>
      <c r="B19" s="233" t="str">
        <f>+'[2]Sección 1. Metas - Magnitud'!I48</f>
        <v>Realizar el 100% de las actividades para la segunda fase de Semáforos Inteligentes.</v>
      </c>
      <c r="C19" s="232">
        <v>232</v>
      </c>
      <c r="D19" s="232" t="s">
        <v>178</v>
      </c>
      <c r="E19" s="232">
        <v>179</v>
      </c>
      <c r="F19" s="236" t="s">
        <v>179</v>
      </c>
      <c r="G19" s="232" t="s">
        <v>151</v>
      </c>
      <c r="H19" s="232" t="s">
        <v>70</v>
      </c>
      <c r="I19" s="240">
        <f>SUM(J19:N20)</f>
        <v>1</v>
      </c>
      <c r="J19" s="237">
        <v>0.01</v>
      </c>
      <c r="K19" s="234">
        <v>0.15</v>
      </c>
      <c r="L19" s="250">
        <v>0.42</v>
      </c>
      <c r="M19" s="234">
        <v>0.42</v>
      </c>
      <c r="N19" s="234">
        <v>0</v>
      </c>
      <c r="O19" s="228">
        <v>0.35</v>
      </c>
      <c r="P19" s="229"/>
      <c r="Q19" s="229"/>
      <c r="R19" s="242">
        <v>0</v>
      </c>
      <c r="S19" s="243"/>
      <c r="T19" s="243"/>
      <c r="U19" s="228">
        <v>0</v>
      </c>
      <c r="V19" s="229"/>
      <c r="W19" s="229"/>
      <c r="X19" s="228">
        <v>0</v>
      </c>
      <c r="Y19" s="229"/>
      <c r="Z19" s="229"/>
      <c r="AA19" s="254">
        <f>+R19+O19+U19+X19</f>
        <v>0.35</v>
      </c>
      <c r="AB19" s="239">
        <f>+AA19/K19</f>
        <v>2.3333333333333335</v>
      </c>
      <c r="AC19" s="239">
        <f>+(J19+AA19)/I19</f>
        <v>0.36</v>
      </c>
      <c r="AD19" s="252" t="s">
        <v>227</v>
      </c>
      <c r="AE19" s="226" t="s">
        <v>223</v>
      </c>
      <c r="AF19" s="252" t="s">
        <v>225</v>
      </c>
    </row>
    <row r="20" spans="1:32" ht="298.5" customHeight="1" x14ac:dyDescent="0.2">
      <c r="A20" s="232"/>
      <c r="B20" s="233"/>
      <c r="C20" s="232"/>
      <c r="D20" s="232"/>
      <c r="E20" s="232"/>
      <c r="F20" s="236"/>
      <c r="G20" s="232"/>
      <c r="H20" s="232"/>
      <c r="I20" s="241"/>
      <c r="J20" s="238"/>
      <c r="K20" s="235"/>
      <c r="L20" s="251"/>
      <c r="M20" s="235"/>
      <c r="N20" s="235"/>
      <c r="O20" s="230"/>
      <c r="P20" s="231"/>
      <c r="Q20" s="231"/>
      <c r="R20" s="244"/>
      <c r="S20" s="245"/>
      <c r="T20" s="245"/>
      <c r="U20" s="230"/>
      <c r="V20" s="231"/>
      <c r="W20" s="231"/>
      <c r="X20" s="230"/>
      <c r="Y20" s="231"/>
      <c r="Z20" s="231"/>
      <c r="AA20" s="255"/>
      <c r="AB20" s="239"/>
      <c r="AC20" s="239"/>
      <c r="AD20" s="253"/>
      <c r="AE20" s="227"/>
      <c r="AF20" s="253"/>
    </row>
    <row r="21" spans="1:32" ht="62.25" customHeight="1" x14ac:dyDescent="0.2">
      <c r="A21" s="232" t="s">
        <v>154</v>
      </c>
      <c r="B21" s="233" t="str">
        <f>+'[2]Sección 1. Metas - Magnitud'!I51</f>
        <v>Realizar el 100% de las actividades para la primera fase de Detección Electrónica DEI</v>
      </c>
      <c r="C21" s="232">
        <v>233</v>
      </c>
      <c r="D21" s="232" t="s">
        <v>180</v>
      </c>
      <c r="E21" s="232">
        <v>180</v>
      </c>
      <c r="F21" s="236" t="s">
        <v>181</v>
      </c>
      <c r="G21" s="232" t="s">
        <v>151</v>
      </c>
      <c r="H21" s="232" t="s">
        <v>70</v>
      </c>
      <c r="I21" s="240">
        <f>SUM(J21:N22)</f>
        <v>1</v>
      </c>
      <c r="J21" s="237">
        <v>0.01</v>
      </c>
      <c r="K21" s="234">
        <v>0.1</v>
      </c>
      <c r="L21" s="250">
        <v>0.3</v>
      </c>
      <c r="M21" s="234">
        <v>0.55000000000000004</v>
      </c>
      <c r="N21" s="234">
        <v>0.04</v>
      </c>
      <c r="O21" s="228">
        <v>4.4999999999999998E-2</v>
      </c>
      <c r="P21" s="229"/>
      <c r="Q21" s="229"/>
      <c r="R21" s="228">
        <v>0</v>
      </c>
      <c r="S21" s="229"/>
      <c r="T21" s="229"/>
      <c r="U21" s="228">
        <v>0</v>
      </c>
      <c r="V21" s="229"/>
      <c r="W21" s="229"/>
      <c r="X21" s="228">
        <v>0</v>
      </c>
      <c r="Y21" s="229"/>
      <c r="Z21" s="229"/>
      <c r="AA21" s="254">
        <f>+R21+O21+U21+X21</f>
        <v>4.4999999999999998E-2</v>
      </c>
      <c r="AB21" s="239">
        <f>+AA21/K21</f>
        <v>0.44999999999999996</v>
      </c>
      <c r="AC21" s="239">
        <f>+(J21+AA21)/I21</f>
        <v>5.5E-2</v>
      </c>
      <c r="AD21" s="252" t="s">
        <v>228</v>
      </c>
      <c r="AE21" s="226" t="s">
        <v>223</v>
      </c>
      <c r="AF21" s="252" t="s">
        <v>225</v>
      </c>
    </row>
    <row r="22" spans="1:32" ht="124.5" customHeight="1" x14ac:dyDescent="0.2">
      <c r="A22" s="232"/>
      <c r="B22" s="233"/>
      <c r="C22" s="232"/>
      <c r="D22" s="232"/>
      <c r="E22" s="232"/>
      <c r="F22" s="236"/>
      <c r="G22" s="232"/>
      <c r="H22" s="232"/>
      <c r="I22" s="241"/>
      <c r="J22" s="238"/>
      <c r="K22" s="235"/>
      <c r="L22" s="251"/>
      <c r="M22" s="235"/>
      <c r="N22" s="235"/>
      <c r="O22" s="230"/>
      <c r="P22" s="231"/>
      <c r="Q22" s="231"/>
      <c r="R22" s="230"/>
      <c r="S22" s="231"/>
      <c r="T22" s="231"/>
      <c r="U22" s="230"/>
      <c r="V22" s="231"/>
      <c r="W22" s="231"/>
      <c r="X22" s="230"/>
      <c r="Y22" s="231"/>
      <c r="Z22" s="231"/>
      <c r="AA22" s="255"/>
      <c r="AB22" s="239"/>
      <c r="AC22" s="239"/>
      <c r="AD22" s="253"/>
      <c r="AE22" s="227"/>
      <c r="AF22" s="253"/>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B84FF-A1CD-2B4D-BAC7-93DE62108E03}">
  <sheetPr>
    <tabColor rgb="FF92D050"/>
  </sheetPr>
  <dimension ref="B1:X60"/>
  <sheetViews>
    <sheetView tabSelected="1" topLeftCell="B14" zoomScale="70" zoomScaleNormal="70" zoomScalePageLayoutView="85" workbookViewId="0">
      <selection activeCell="C46" sqref="C46:I46"/>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3"/>
    <col min="13" max="14" width="0" style="3" hidden="1" customWidth="1"/>
    <col min="15" max="24" width="10.83203125" style="3"/>
    <col min="25" max="16384" width="10.83203125" style="7"/>
  </cols>
  <sheetData>
    <row r="1" spans="2:14" ht="37.5" customHeight="1" x14ac:dyDescent="0.15">
      <c r="B1" s="508"/>
      <c r="C1" s="390" t="s">
        <v>25</v>
      </c>
      <c r="D1" s="390"/>
      <c r="E1" s="390"/>
      <c r="F1" s="390"/>
      <c r="G1" s="390"/>
      <c r="H1" s="390"/>
      <c r="I1" s="394"/>
      <c r="J1" s="10"/>
      <c r="K1" s="10"/>
      <c r="M1" s="11" t="s">
        <v>47</v>
      </c>
    </row>
    <row r="2" spans="2:14" ht="37.5" customHeight="1" x14ac:dyDescent="0.15">
      <c r="B2" s="509"/>
      <c r="C2" s="512" t="s">
        <v>239</v>
      </c>
      <c r="D2" s="512"/>
      <c r="E2" s="512"/>
      <c r="F2" s="512"/>
      <c r="G2" s="512"/>
      <c r="H2" s="512"/>
      <c r="I2" s="395"/>
      <c r="J2" s="10"/>
      <c r="K2" s="10"/>
      <c r="M2" s="11" t="s">
        <v>48</v>
      </c>
    </row>
    <row r="3" spans="2:14" ht="37.5" customHeight="1" thickBot="1" x14ac:dyDescent="0.2">
      <c r="B3" s="510"/>
      <c r="C3" s="513" t="s">
        <v>240</v>
      </c>
      <c r="D3" s="513"/>
      <c r="E3" s="513"/>
      <c r="F3" s="513" t="s">
        <v>241</v>
      </c>
      <c r="G3" s="513"/>
      <c r="H3" s="513"/>
      <c r="I3" s="511"/>
      <c r="J3" s="10"/>
      <c r="K3" s="10"/>
      <c r="M3" s="11" t="s">
        <v>50</v>
      </c>
    </row>
    <row r="4" spans="2:14" ht="23.25" customHeight="1" x14ac:dyDescent="0.15">
      <c r="B4" s="504"/>
      <c r="C4" s="505"/>
      <c r="D4" s="505"/>
      <c r="E4" s="505"/>
      <c r="F4" s="505"/>
      <c r="G4" s="505"/>
      <c r="H4" s="505"/>
      <c r="I4" s="506"/>
      <c r="J4" s="12"/>
      <c r="K4" s="12"/>
    </row>
    <row r="5" spans="2:14" ht="24" customHeight="1" x14ac:dyDescent="0.15">
      <c r="B5" s="430" t="s">
        <v>234</v>
      </c>
      <c r="C5" s="431"/>
      <c r="D5" s="431"/>
      <c r="E5" s="431"/>
      <c r="F5" s="431"/>
      <c r="G5" s="431"/>
      <c r="H5" s="431"/>
      <c r="I5" s="432"/>
      <c r="J5" s="55"/>
      <c r="K5" s="55"/>
      <c r="N5" s="6" t="s">
        <v>57</v>
      </c>
    </row>
    <row r="6" spans="2:14" ht="60" customHeight="1" x14ac:dyDescent="0.15">
      <c r="B6" s="176" t="s">
        <v>242</v>
      </c>
      <c r="C6" s="182">
        <v>8</v>
      </c>
      <c r="D6" s="507" t="s">
        <v>243</v>
      </c>
      <c r="E6" s="507"/>
      <c r="F6" s="474" t="s">
        <v>300</v>
      </c>
      <c r="G6" s="474"/>
      <c r="H6" s="474"/>
      <c r="I6" s="475"/>
      <c r="J6" s="14"/>
      <c r="K6" s="14"/>
      <c r="M6" s="11" t="s">
        <v>60</v>
      </c>
      <c r="N6" s="6" t="s">
        <v>61</v>
      </c>
    </row>
    <row r="7" spans="2:14" ht="30.75" customHeight="1" x14ac:dyDescent="0.15">
      <c r="B7" s="176" t="s">
        <v>244</v>
      </c>
      <c r="C7" s="182" t="s">
        <v>81</v>
      </c>
      <c r="D7" s="507" t="s">
        <v>245</v>
      </c>
      <c r="E7" s="507"/>
      <c r="F7" s="476" t="s">
        <v>296</v>
      </c>
      <c r="G7" s="476"/>
      <c r="H7" s="183" t="s">
        <v>246</v>
      </c>
      <c r="I7" s="184" t="s">
        <v>76</v>
      </c>
      <c r="J7" s="16"/>
      <c r="K7" s="16"/>
      <c r="M7" s="11" t="s">
        <v>65</v>
      </c>
      <c r="N7" s="6" t="s">
        <v>66</v>
      </c>
    </row>
    <row r="8" spans="2:14" ht="54" customHeight="1" x14ac:dyDescent="0.15">
      <c r="B8" s="176" t="s">
        <v>247</v>
      </c>
      <c r="C8" s="474" t="s">
        <v>301</v>
      </c>
      <c r="D8" s="474"/>
      <c r="E8" s="474"/>
      <c r="F8" s="474"/>
      <c r="G8" s="174" t="s">
        <v>248</v>
      </c>
      <c r="H8" s="495">
        <v>7556</v>
      </c>
      <c r="I8" s="496"/>
      <c r="J8" s="18"/>
      <c r="K8" s="18"/>
      <c r="M8" s="11" t="s">
        <v>69</v>
      </c>
      <c r="N8" s="6" t="s">
        <v>70</v>
      </c>
    </row>
    <row r="9" spans="2:14" ht="30.75" customHeight="1" x14ac:dyDescent="0.15">
      <c r="B9" s="176" t="s">
        <v>48</v>
      </c>
      <c r="C9" s="497" t="s">
        <v>65</v>
      </c>
      <c r="D9" s="497"/>
      <c r="E9" s="497"/>
      <c r="F9" s="497"/>
      <c r="G9" s="174" t="s">
        <v>249</v>
      </c>
      <c r="H9" s="498" t="s">
        <v>302</v>
      </c>
      <c r="I9" s="499"/>
      <c r="J9" s="19"/>
      <c r="K9" s="19"/>
      <c r="M9" s="20" t="s">
        <v>73</v>
      </c>
    </row>
    <row r="10" spans="2:14" ht="39" customHeight="1" x14ac:dyDescent="0.15">
      <c r="B10" s="176" t="s">
        <v>250</v>
      </c>
      <c r="C10" s="474" t="s">
        <v>304</v>
      </c>
      <c r="D10" s="474"/>
      <c r="E10" s="474"/>
      <c r="F10" s="474"/>
      <c r="G10" s="474"/>
      <c r="H10" s="474"/>
      <c r="I10" s="475"/>
      <c r="J10" s="21"/>
      <c r="K10" s="21"/>
      <c r="M10" s="20"/>
    </row>
    <row r="11" spans="2:14" ht="48.75" customHeight="1" x14ac:dyDescent="0.15">
      <c r="B11" s="176" t="s">
        <v>251</v>
      </c>
      <c r="C11" s="474" t="s">
        <v>311</v>
      </c>
      <c r="D11" s="474"/>
      <c r="E11" s="474"/>
      <c r="F11" s="474"/>
      <c r="G11" s="474"/>
      <c r="H11" s="474"/>
      <c r="I11" s="474"/>
      <c r="J11" s="16"/>
      <c r="K11" s="16"/>
      <c r="M11" s="20"/>
      <c r="N11" s="6" t="s">
        <v>76</v>
      </c>
    </row>
    <row r="12" spans="2:14" ht="30.75" customHeight="1" x14ac:dyDescent="0.15">
      <c r="B12" s="176" t="s">
        <v>254</v>
      </c>
      <c r="C12" s="493" t="s">
        <v>334</v>
      </c>
      <c r="D12" s="493"/>
      <c r="E12" s="493"/>
      <c r="F12" s="493"/>
      <c r="G12" s="161" t="s">
        <v>252</v>
      </c>
      <c r="H12" s="486" t="s">
        <v>91</v>
      </c>
      <c r="I12" s="486"/>
      <c r="J12" s="16"/>
      <c r="K12" s="16"/>
      <c r="M12" s="20" t="s">
        <v>80</v>
      </c>
      <c r="N12" s="6" t="s">
        <v>81</v>
      </c>
    </row>
    <row r="13" spans="2:14" ht="30.75" customHeight="1" x14ac:dyDescent="0.15">
      <c r="B13" s="176" t="s">
        <v>255</v>
      </c>
      <c r="C13" s="501" t="s">
        <v>342</v>
      </c>
      <c r="D13" s="502"/>
      <c r="E13" s="502"/>
      <c r="F13" s="503"/>
      <c r="G13" s="161" t="s">
        <v>253</v>
      </c>
      <c r="H13" s="476" t="s">
        <v>70</v>
      </c>
      <c r="I13" s="476"/>
      <c r="J13" s="16"/>
      <c r="K13" s="16"/>
      <c r="M13" s="20" t="s">
        <v>84</v>
      </c>
    </row>
    <row r="14" spans="2:14" ht="36.75" customHeight="1" x14ac:dyDescent="0.15">
      <c r="B14" s="176" t="s">
        <v>256</v>
      </c>
      <c r="C14" s="591" t="s">
        <v>321</v>
      </c>
      <c r="D14" s="592"/>
      <c r="E14" s="592"/>
      <c r="F14" s="592"/>
      <c r="G14" s="592"/>
      <c r="H14" s="592"/>
      <c r="I14" s="592"/>
      <c r="J14" s="21"/>
      <c r="K14" s="21"/>
      <c r="M14" s="20" t="s">
        <v>86</v>
      </c>
      <c r="N14" s="6"/>
    </row>
    <row r="15" spans="2:14" ht="30.75" customHeight="1" x14ac:dyDescent="0.15">
      <c r="B15" s="176" t="s">
        <v>257</v>
      </c>
      <c r="C15" s="493" t="s">
        <v>290</v>
      </c>
      <c r="D15" s="493"/>
      <c r="E15" s="493"/>
      <c r="F15" s="493"/>
      <c r="G15" s="493"/>
      <c r="H15" s="493"/>
      <c r="I15" s="493"/>
      <c r="J15" s="22"/>
      <c r="K15" s="22"/>
      <c r="M15" s="20" t="s">
        <v>88</v>
      </c>
      <c r="N15" s="6"/>
    </row>
    <row r="16" spans="2:14" ht="33.75" customHeight="1" x14ac:dyDescent="0.15">
      <c r="B16" s="176" t="s">
        <v>258</v>
      </c>
      <c r="C16" s="474" t="s">
        <v>324</v>
      </c>
      <c r="D16" s="474"/>
      <c r="E16" s="474"/>
      <c r="F16" s="474"/>
      <c r="G16" s="474"/>
      <c r="H16" s="474"/>
      <c r="I16" s="474"/>
      <c r="J16" s="23"/>
      <c r="K16" s="23"/>
      <c r="M16" s="20"/>
      <c r="N16" s="6"/>
    </row>
    <row r="17" spans="2:14" ht="30.75" customHeight="1" x14ac:dyDescent="0.15">
      <c r="B17" s="176" t="s">
        <v>259</v>
      </c>
      <c r="C17" s="476" t="s">
        <v>152</v>
      </c>
      <c r="D17" s="477"/>
      <c r="E17" s="477"/>
      <c r="F17" s="477"/>
      <c r="G17" s="477"/>
      <c r="H17" s="477"/>
      <c r="I17" s="477"/>
      <c r="J17" s="24"/>
      <c r="K17" s="24"/>
      <c r="M17" s="20" t="s">
        <v>91</v>
      </c>
      <c r="N17" s="6"/>
    </row>
    <row r="18" spans="2:14" ht="18" customHeight="1" x14ac:dyDescent="0.15">
      <c r="B18" s="479" t="s">
        <v>265</v>
      </c>
      <c r="C18" s="480" t="s">
        <v>237</v>
      </c>
      <c r="D18" s="480"/>
      <c r="E18" s="480"/>
      <c r="F18" s="481" t="s">
        <v>238</v>
      </c>
      <c r="G18" s="481"/>
      <c r="H18" s="481"/>
      <c r="I18" s="482"/>
      <c r="J18" s="25"/>
      <c r="K18" s="25"/>
      <c r="M18" s="20" t="s">
        <v>79</v>
      </c>
      <c r="N18" s="6"/>
    </row>
    <row r="19" spans="2:14" ht="83.25" customHeight="1" x14ac:dyDescent="0.15">
      <c r="B19" s="479"/>
      <c r="C19" s="474" t="s">
        <v>316</v>
      </c>
      <c r="D19" s="474"/>
      <c r="E19" s="474"/>
      <c r="F19" s="474" t="s">
        <v>335</v>
      </c>
      <c r="G19" s="474"/>
      <c r="H19" s="474"/>
      <c r="I19" s="475"/>
      <c r="J19" s="23"/>
      <c r="K19" s="23"/>
      <c r="M19" s="20" t="s">
        <v>95</v>
      </c>
      <c r="N19" s="6"/>
    </row>
    <row r="20" spans="2:14" ht="39.75" customHeight="1" x14ac:dyDescent="0.15">
      <c r="B20" s="176" t="s">
        <v>266</v>
      </c>
      <c r="C20" s="483" t="s">
        <v>291</v>
      </c>
      <c r="D20" s="484"/>
      <c r="E20" s="485"/>
      <c r="F20" s="486" t="s">
        <v>291</v>
      </c>
      <c r="G20" s="486"/>
      <c r="H20" s="486"/>
      <c r="I20" s="487"/>
      <c r="J20" s="16"/>
      <c r="K20" s="16"/>
      <c r="M20" s="20"/>
      <c r="N20" s="6"/>
    </row>
    <row r="21" spans="2:14" ht="61.5" customHeight="1" x14ac:dyDescent="0.15">
      <c r="B21" s="176" t="s">
        <v>267</v>
      </c>
      <c r="C21" s="488" t="s">
        <v>299</v>
      </c>
      <c r="D21" s="489"/>
      <c r="E21" s="490"/>
      <c r="F21" s="457" t="s">
        <v>317</v>
      </c>
      <c r="G21" s="458"/>
      <c r="H21" s="458"/>
      <c r="I21" s="459"/>
      <c r="J21" s="22"/>
      <c r="K21" s="22"/>
      <c r="M21" s="26"/>
      <c r="N21" s="6"/>
    </row>
    <row r="22" spans="2:14" ht="23.25" customHeight="1" x14ac:dyDescent="0.15">
      <c r="B22" s="176" t="s">
        <v>268</v>
      </c>
      <c r="C22" s="469">
        <v>44896</v>
      </c>
      <c r="D22" s="491"/>
      <c r="E22" s="492"/>
      <c r="F22" s="161" t="s">
        <v>271</v>
      </c>
      <c r="G22" s="190">
        <v>0</v>
      </c>
      <c r="H22" s="161" t="s">
        <v>275</v>
      </c>
      <c r="I22" s="225">
        <v>0</v>
      </c>
      <c r="J22" s="27"/>
      <c r="K22" s="27"/>
      <c r="M22" s="26"/>
    </row>
    <row r="23" spans="2:14" ht="27" customHeight="1" x14ac:dyDescent="0.15">
      <c r="B23" s="176" t="s">
        <v>269</v>
      </c>
      <c r="C23" s="469">
        <v>44926</v>
      </c>
      <c r="D23" s="458"/>
      <c r="E23" s="470"/>
      <c r="F23" s="161" t="s">
        <v>272</v>
      </c>
      <c r="G23" s="599">
        <v>0.01</v>
      </c>
      <c r="H23" s="600"/>
      <c r="I23" s="601"/>
      <c r="J23" s="222"/>
      <c r="K23" s="28"/>
      <c r="M23" s="26"/>
    </row>
    <row r="24" spans="2:14" ht="30.75" customHeight="1" x14ac:dyDescent="0.15">
      <c r="B24" s="175" t="s">
        <v>270</v>
      </c>
      <c r="C24" s="454" t="s">
        <v>293</v>
      </c>
      <c r="D24" s="455"/>
      <c r="E24" s="456"/>
      <c r="F24" s="162" t="s">
        <v>274</v>
      </c>
      <c r="G24" s="457" t="s">
        <v>223</v>
      </c>
      <c r="H24" s="458"/>
      <c r="I24" s="459"/>
      <c r="J24" s="25"/>
      <c r="K24" s="25"/>
      <c r="M24" s="26"/>
    </row>
    <row r="25" spans="2:14" ht="22.5" customHeight="1" x14ac:dyDescent="0.15">
      <c r="B25" s="430" t="s">
        <v>235</v>
      </c>
      <c r="C25" s="431"/>
      <c r="D25" s="431"/>
      <c r="E25" s="431"/>
      <c r="F25" s="431"/>
      <c r="G25" s="431"/>
      <c r="H25" s="431"/>
      <c r="I25" s="432"/>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17">
        <v>0</v>
      </c>
      <c r="D27" s="217">
        <v>0</v>
      </c>
      <c r="E27" s="187">
        <v>0</v>
      </c>
      <c r="F27" s="602">
        <f>+SUM(C27:C38)</f>
        <v>1</v>
      </c>
      <c r="G27" s="596">
        <f>+SUM(D27:D38)</f>
        <v>1</v>
      </c>
      <c r="H27" s="214"/>
      <c r="I27" s="605">
        <f>+G27+I22</f>
        <v>1</v>
      </c>
      <c r="J27" s="23"/>
      <c r="K27" s="23"/>
      <c r="M27" s="26"/>
    </row>
    <row r="28" spans="2:14" ht="15.5" customHeight="1" x14ac:dyDescent="0.15">
      <c r="B28" s="163" t="s">
        <v>114</v>
      </c>
      <c r="C28" s="217">
        <v>0</v>
      </c>
      <c r="D28" s="217">
        <v>0</v>
      </c>
      <c r="E28" s="187">
        <v>0</v>
      </c>
      <c r="F28" s="603"/>
      <c r="G28" s="597"/>
      <c r="H28" s="214"/>
      <c r="I28" s="586"/>
      <c r="J28" s="23"/>
      <c r="K28" s="23"/>
      <c r="M28" s="26"/>
    </row>
    <row r="29" spans="2:14" ht="15.5" customHeight="1" x14ac:dyDescent="0.15">
      <c r="B29" s="163" t="s">
        <v>115</v>
      </c>
      <c r="C29" s="217">
        <v>0</v>
      </c>
      <c r="D29" s="217">
        <v>0</v>
      </c>
      <c r="E29" s="187">
        <v>0</v>
      </c>
      <c r="F29" s="603"/>
      <c r="G29" s="597"/>
      <c r="H29" s="210">
        <f>+(D29*100%)/$G$23</f>
        <v>0</v>
      </c>
      <c r="I29" s="586"/>
      <c r="J29" s="23"/>
      <c r="K29" s="23"/>
      <c r="M29" s="26"/>
    </row>
    <row r="30" spans="2:14" ht="15.5" customHeight="1" x14ac:dyDescent="0.15">
      <c r="B30" s="163" t="s">
        <v>116</v>
      </c>
      <c r="C30" s="217">
        <v>0</v>
      </c>
      <c r="D30" s="217">
        <v>0</v>
      </c>
      <c r="E30" s="187">
        <v>0</v>
      </c>
      <c r="F30" s="603"/>
      <c r="G30" s="597"/>
      <c r="H30" s="210">
        <f>+IF(D30="","",((D30*100%)/$G$23)+H29)</f>
        <v>0</v>
      </c>
      <c r="I30" s="586"/>
      <c r="J30" s="23"/>
      <c r="K30" s="23"/>
      <c r="M30" s="26"/>
    </row>
    <row r="31" spans="2:14" ht="15.5" customHeight="1" x14ac:dyDescent="0.15">
      <c r="B31" s="163" t="s">
        <v>117</v>
      </c>
      <c r="C31" s="217">
        <f t="shared" ref="C31" si="0">0*G25</f>
        <v>0</v>
      </c>
      <c r="D31" s="217">
        <v>0</v>
      </c>
      <c r="E31" s="187">
        <v>0</v>
      </c>
      <c r="F31" s="603"/>
      <c r="G31" s="597"/>
      <c r="H31" s="210">
        <f t="shared" ref="H31:H38" si="1">+IF(D31="","",((D31*100%)/$G$23)+H30)</f>
        <v>0</v>
      </c>
      <c r="I31" s="586"/>
      <c r="J31" s="23"/>
      <c r="K31" s="23"/>
      <c r="M31" s="26"/>
    </row>
    <row r="32" spans="2:14" ht="15.5" customHeight="1" x14ac:dyDescent="0.15">
      <c r="B32" s="163" t="s">
        <v>118</v>
      </c>
      <c r="C32" s="217">
        <v>0</v>
      </c>
      <c r="D32" s="217">
        <v>0</v>
      </c>
      <c r="E32" s="187">
        <v>0</v>
      </c>
      <c r="F32" s="603"/>
      <c r="G32" s="597"/>
      <c r="H32" s="210">
        <f t="shared" si="1"/>
        <v>0</v>
      </c>
      <c r="I32" s="586"/>
      <c r="J32" s="23"/>
      <c r="K32" s="23"/>
      <c r="M32" s="26"/>
    </row>
    <row r="33" spans="2:11" ht="19.5" customHeight="1" x14ac:dyDescent="0.15">
      <c r="B33" s="163" t="s">
        <v>119</v>
      </c>
      <c r="C33" s="217">
        <v>0</v>
      </c>
      <c r="D33" s="217">
        <v>0</v>
      </c>
      <c r="E33" s="187">
        <v>0</v>
      </c>
      <c r="F33" s="603"/>
      <c r="G33" s="597"/>
      <c r="H33" s="210">
        <f t="shared" si="1"/>
        <v>0</v>
      </c>
      <c r="I33" s="586"/>
      <c r="J33" s="35"/>
      <c r="K33" s="35"/>
    </row>
    <row r="34" spans="2:11" ht="19.5" customHeight="1" x14ac:dyDescent="0.15">
      <c r="B34" s="163" t="s">
        <v>120</v>
      </c>
      <c r="C34" s="217">
        <v>0</v>
      </c>
      <c r="D34" s="217">
        <v>0</v>
      </c>
      <c r="E34" s="187">
        <v>0</v>
      </c>
      <c r="F34" s="603"/>
      <c r="G34" s="597"/>
      <c r="H34" s="210">
        <f t="shared" si="1"/>
        <v>0</v>
      </c>
      <c r="I34" s="586"/>
      <c r="J34" s="35"/>
      <c r="K34" s="35"/>
    </row>
    <row r="35" spans="2:11" ht="19.5" customHeight="1" x14ac:dyDescent="0.15">
      <c r="B35" s="163" t="s">
        <v>121</v>
      </c>
      <c r="C35" s="217">
        <v>0</v>
      </c>
      <c r="D35" s="217">
        <v>0</v>
      </c>
      <c r="E35" s="187">
        <v>0</v>
      </c>
      <c r="F35" s="603"/>
      <c r="G35" s="597"/>
      <c r="H35" s="210">
        <f t="shared" si="1"/>
        <v>0</v>
      </c>
      <c r="I35" s="586"/>
      <c r="J35" s="35"/>
      <c r="K35" s="35"/>
    </row>
    <row r="36" spans="2:11" ht="19.5" customHeight="1" x14ac:dyDescent="0.15">
      <c r="B36" s="163" t="s">
        <v>122</v>
      </c>
      <c r="C36" s="217">
        <v>0</v>
      </c>
      <c r="D36" s="217">
        <v>0</v>
      </c>
      <c r="E36" s="187">
        <v>0</v>
      </c>
      <c r="F36" s="603"/>
      <c r="G36" s="597"/>
      <c r="H36" s="210">
        <f t="shared" si="1"/>
        <v>0</v>
      </c>
      <c r="I36" s="586"/>
      <c r="J36" s="35"/>
      <c r="K36" s="35"/>
    </row>
    <row r="37" spans="2:11" ht="19.5" customHeight="1" x14ac:dyDescent="0.15">
      <c r="B37" s="163" t="s">
        <v>123</v>
      </c>
      <c r="C37" s="217">
        <v>0</v>
      </c>
      <c r="D37" s="217">
        <v>0</v>
      </c>
      <c r="E37" s="187">
        <v>0</v>
      </c>
      <c r="F37" s="603"/>
      <c r="G37" s="597"/>
      <c r="H37" s="210">
        <f t="shared" si="1"/>
        <v>0</v>
      </c>
      <c r="I37" s="586"/>
      <c r="J37" s="35"/>
      <c r="K37" s="35"/>
    </row>
    <row r="38" spans="2:11" ht="19.5" customHeight="1" x14ac:dyDescent="0.15">
      <c r="B38" s="163" t="s">
        <v>124</v>
      </c>
      <c r="C38" s="223">
        <v>1</v>
      </c>
      <c r="D38" s="223">
        <v>1</v>
      </c>
      <c r="E38" s="224">
        <f>C38/D38</f>
        <v>1</v>
      </c>
      <c r="F38" s="604"/>
      <c r="G38" s="598"/>
      <c r="H38" s="210">
        <f t="shared" si="1"/>
        <v>100</v>
      </c>
      <c r="I38" s="587"/>
      <c r="J38" s="35"/>
      <c r="K38" s="35"/>
    </row>
    <row r="39" spans="2:11" ht="52.5" customHeight="1" x14ac:dyDescent="0.15">
      <c r="B39" s="168" t="s">
        <v>277</v>
      </c>
      <c r="C39" s="525" t="s">
        <v>338</v>
      </c>
      <c r="D39" s="526"/>
      <c r="E39" s="526"/>
      <c r="F39" s="526"/>
      <c r="G39" s="526"/>
      <c r="H39" s="526"/>
      <c r="I39" s="527"/>
      <c r="J39" s="36"/>
      <c r="K39" s="36"/>
    </row>
    <row r="40" spans="2:11" ht="34.5" customHeight="1" x14ac:dyDescent="0.15">
      <c r="B40" s="326"/>
      <c r="C40" s="327"/>
      <c r="D40" s="327"/>
      <c r="E40" s="327"/>
      <c r="F40" s="327"/>
      <c r="G40" s="327"/>
      <c r="H40" s="327"/>
      <c r="I40" s="328"/>
      <c r="J40" s="55"/>
      <c r="K40" s="55"/>
    </row>
    <row r="41" spans="2:11" ht="34.5" customHeight="1" x14ac:dyDescent="0.15">
      <c r="B41" s="329"/>
      <c r="C41" s="330"/>
      <c r="D41" s="330"/>
      <c r="E41" s="330"/>
      <c r="F41" s="330"/>
      <c r="G41" s="330"/>
      <c r="H41" s="330"/>
      <c r="I41" s="331"/>
      <c r="J41" s="36"/>
      <c r="K41" s="36"/>
    </row>
    <row r="42" spans="2:11" ht="34.5" customHeight="1" x14ac:dyDescent="0.15">
      <c r="B42" s="329"/>
      <c r="C42" s="330"/>
      <c r="D42" s="330"/>
      <c r="E42" s="330"/>
      <c r="F42" s="330"/>
      <c r="G42" s="330"/>
      <c r="H42" s="330"/>
      <c r="I42" s="331"/>
      <c r="J42" s="36"/>
      <c r="K42" s="36"/>
    </row>
    <row r="43" spans="2:11" ht="34.5" customHeight="1" x14ac:dyDescent="0.15">
      <c r="B43" s="329"/>
      <c r="C43" s="330"/>
      <c r="D43" s="330"/>
      <c r="E43" s="330"/>
      <c r="F43" s="330"/>
      <c r="G43" s="330"/>
      <c r="H43" s="330"/>
      <c r="I43" s="331"/>
      <c r="J43" s="36"/>
      <c r="K43" s="36"/>
    </row>
    <row r="44" spans="2:11" ht="34.5" customHeight="1" x14ac:dyDescent="0.15">
      <c r="B44" s="332"/>
      <c r="C44" s="333"/>
      <c r="D44" s="333"/>
      <c r="E44" s="333"/>
      <c r="F44" s="333"/>
      <c r="G44" s="333"/>
      <c r="H44" s="333"/>
      <c r="I44" s="334"/>
      <c r="J44" s="12"/>
      <c r="K44" s="12"/>
    </row>
    <row r="45" spans="2:11" ht="54.75" customHeight="1" x14ac:dyDescent="0.15">
      <c r="B45" s="176" t="s">
        <v>278</v>
      </c>
      <c r="C45" s="433" t="s">
        <v>343</v>
      </c>
      <c r="D45" s="434"/>
      <c r="E45" s="434"/>
      <c r="F45" s="434"/>
      <c r="G45" s="434"/>
      <c r="H45" s="434"/>
      <c r="I45" s="435"/>
      <c r="J45" s="37"/>
      <c r="K45" s="37"/>
    </row>
    <row r="46" spans="2:11" ht="43.5" customHeight="1" x14ac:dyDescent="0.15">
      <c r="B46" s="176" t="s">
        <v>279</v>
      </c>
      <c r="C46" s="606" t="s">
        <v>346</v>
      </c>
      <c r="D46" s="607"/>
      <c r="E46" s="607"/>
      <c r="F46" s="607"/>
      <c r="G46" s="607"/>
      <c r="H46" s="607"/>
      <c r="I46" s="608"/>
      <c r="J46" s="37"/>
      <c r="K46" s="37"/>
    </row>
    <row r="47" spans="2:11" ht="43.5" customHeight="1" x14ac:dyDescent="0.15">
      <c r="B47" s="169" t="s">
        <v>280</v>
      </c>
      <c r="C47" s="439" t="s">
        <v>336</v>
      </c>
      <c r="D47" s="440"/>
      <c r="E47" s="440"/>
      <c r="F47" s="440"/>
      <c r="G47" s="440"/>
      <c r="H47" s="440"/>
      <c r="I47" s="441"/>
      <c r="J47" s="37"/>
      <c r="K47" s="37"/>
    </row>
    <row r="48" spans="2:11" ht="22.5" customHeight="1" x14ac:dyDescent="0.15">
      <c r="B48" s="430" t="s">
        <v>236</v>
      </c>
      <c r="C48" s="431"/>
      <c r="D48" s="431"/>
      <c r="E48" s="431"/>
      <c r="F48" s="431"/>
      <c r="G48" s="431"/>
      <c r="H48" s="431"/>
      <c r="I48" s="432"/>
      <c r="J48" s="37"/>
      <c r="K48" s="37"/>
    </row>
    <row r="49" spans="2:11" ht="22.5" customHeight="1" x14ac:dyDescent="0.15">
      <c r="B49" s="448" t="s">
        <v>281</v>
      </c>
      <c r="C49" s="173" t="s">
        <v>282</v>
      </c>
      <c r="D49" s="450" t="s">
        <v>283</v>
      </c>
      <c r="E49" s="450"/>
      <c r="F49" s="450"/>
      <c r="G49" s="450" t="s">
        <v>284</v>
      </c>
      <c r="H49" s="450"/>
      <c r="I49" s="451"/>
      <c r="J49" s="38"/>
      <c r="K49" s="38"/>
    </row>
    <row r="50" spans="2:11" ht="30.75" customHeight="1" x14ac:dyDescent="0.15">
      <c r="B50" s="449"/>
      <c r="C50" s="177"/>
      <c r="D50" s="517"/>
      <c r="E50" s="517"/>
      <c r="F50" s="517"/>
      <c r="G50" s="517"/>
      <c r="H50" s="517"/>
      <c r="I50" s="518"/>
      <c r="J50" s="38"/>
      <c r="K50" s="38"/>
    </row>
    <row r="51" spans="2:11" ht="32.25" customHeight="1" x14ac:dyDescent="0.15">
      <c r="B51" s="170" t="s">
        <v>285</v>
      </c>
      <c r="C51" s="442" t="s">
        <v>303</v>
      </c>
      <c r="D51" s="443"/>
      <c r="E51" s="443"/>
      <c r="F51" s="443"/>
      <c r="G51" s="443"/>
      <c r="H51" s="443"/>
      <c r="I51" s="444"/>
      <c r="J51" s="41"/>
      <c r="K51" s="41"/>
    </row>
    <row r="52" spans="2:11" ht="28.5" customHeight="1" x14ac:dyDescent="0.15">
      <c r="B52" s="171" t="s">
        <v>286</v>
      </c>
      <c r="C52" s="442" t="s">
        <v>303</v>
      </c>
      <c r="D52" s="443"/>
      <c r="E52" s="443"/>
      <c r="F52" s="443"/>
      <c r="G52" s="443"/>
      <c r="H52" s="443"/>
      <c r="I52" s="444"/>
      <c r="J52" s="41"/>
      <c r="K52" s="41"/>
    </row>
    <row r="53" spans="2:11" ht="30" customHeight="1" x14ac:dyDescent="0.15">
      <c r="B53" s="169" t="s">
        <v>287</v>
      </c>
      <c r="C53" s="442" t="s">
        <v>341</v>
      </c>
      <c r="D53" s="443"/>
      <c r="E53" s="443"/>
      <c r="F53" s="443"/>
      <c r="G53" s="443"/>
      <c r="H53" s="443"/>
      <c r="I53" s="445"/>
      <c r="J53" s="42"/>
      <c r="K53" s="42"/>
    </row>
    <row r="54" spans="2:11" ht="31.5" customHeight="1" thickBot="1" x14ac:dyDescent="0.2">
      <c r="B54" s="172" t="s">
        <v>288</v>
      </c>
      <c r="C54" s="446" t="s">
        <v>295</v>
      </c>
      <c r="D54" s="446"/>
      <c r="E54" s="446"/>
      <c r="F54" s="446"/>
      <c r="G54" s="446"/>
      <c r="H54" s="446"/>
      <c r="I54" s="447"/>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sheetProtection algorithmName="SHA-512" hashValue="XKxHwVdpzNZe8Z4XwBUi1HzLk2O6Yzvobad5aypSfIV9VfUplpoX8DyBjTnSjVL1RfXcrv67SG0JnG/qdK2wJw==" saltValue="OeLRyX0Ishrp8qcIGI/Hj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9E912252-11B6-8F4A-B31E-BE0C7ED7B258}">
      <formula1>$M$21:$M$26</formula1>
    </dataValidation>
    <dataValidation type="list" showDropDown="1" showInputMessage="1" showErrorMessage="1" sqref="K12" xr:uid="{DD0C6BD3-9EDF-6C4C-9B34-E3661F06D97C}">
      <formula1>O17:O19</formula1>
    </dataValidation>
    <dataValidation type="list" allowBlank="1" showInputMessage="1" showErrorMessage="1" sqref="H12:I12" xr:uid="{1938D829-19D2-EA4B-9721-49D8EC60EF6B}">
      <formula1>M17:M19</formula1>
    </dataValidation>
    <dataValidation type="list" allowBlank="1" showInputMessage="1" showErrorMessage="1" sqref="C24:E24" xr:uid="{89BDBAED-0CA3-C341-8456-5FCB2DB7DA4B}">
      <formula1>$M$12:$M$15</formula1>
    </dataValidation>
    <dataValidation type="list" allowBlank="1" showInputMessage="1" showErrorMessage="1" sqref="C9:F9" xr:uid="{DD98F02D-4210-BC41-9993-6D89A773A497}">
      <formula1>$M$6:$M$9</formula1>
    </dataValidation>
    <dataValidation type="list" allowBlank="1" showInputMessage="1" showErrorMessage="1" sqref="H13:I13" xr:uid="{E8C33C13-1A3D-2342-B1EC-A51692555918}">
      <formula1>$N$5:$N$8</formula1>
    </dataValidation>
    <dataValidation type="list" allowBlank="1" showInputMessage="1" showErrorMessage="1" sqref="C7 I7" xr:uid="{896286A1-64FC-6F43-8871-51593AAF4AB8}">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7276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72769"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0.83203125" style="3"/>
    <col min="25" max="16384" width="10.83203125" style="7"/>
  </cols>
  <sheetData>
    <row r="1" spans="2:14" ht="6" customHeight="1" thickBot="1" x14ac:dyDescent="0.2"/>
    <row r="2" spans="2:14" ht="25.5" customHeight="1" x14ac:dyDescent="0.15">
      <c r="B2" s="392"/>
      <c r="C2" s="390" t="s">
        <v>24</v>
      </c>
      <c r="D2" s="390"/>
      <c r="E2" s="390"/>
      <c r="F2" s="390"/>
      <c r="G2" s="390"/>
      <c r="H2" s="390"/>
      <c r="I2" s="394"/>
      <c r="J2" s="10"/>
      <c r="K2" s="10"/>
      <c r="M2" s="11" t="s">
        <v>47</v>
      </c>
    </row>
    <row r="3" spans="2:14" ht="25.5" customHeight="1" x14ac:dyDescent="0.15">
      <c r="B3" s="393"/>
      <c r="C3" s="391" t="s">
        <v>25</v>
      </c>
      <c r="D3" s="391"/>
      <c r="E3" s="391"/>
      <c r="F3" s="391"/>
      <c r="G3" s="391"/>
      <c r="H3" s="391"/>
      <c r="I3" s="395"/>
      <c r="J3" s="10"/>
      <c r="K3" s="10"/>
      <c r="M3" s="11" t="s">
        <v>48</v>
      </c>
    </row>
    <row r="4" spans="2:14" ht="25.5" customHeight="1" x14ac:dyDescent="0.15">
      <c r="B4" s="393"/>
      <c r="C4" s="391" t="s">
        <v>49</v>
      </c>
      <c r="D4" s="391"/>
      <c r="E4" s="391"/>
      <c r="F4" s="391"/>
      <c r="G4" s="391"/>
      <c r="H4" s="391"/>
      <c r="I4" s="395"/>
      <c r="J4" s="10"/>
      <c r="K4" s="10"/>
      <c r="M4" s="11" t="s">
        <v>50</v>
      </c>
    </row>
    <row r="5" spans="2:14" ht="25.5" customHeight="1" x14ac:dyDescent="0.15">
      <c r="B5" s="393"/>
      <c r="C5" s="391" t="s">
        <v>51</v>
      </c>
      <c r="D5" s="391"/>
      <c r="E5" s="391"/>
      <c r="F5" s="391"/>
      <c r="G5" s="396" t="s">
        <v>52</v>
      </c>
      <c r="H5" s="396"/>
      <c r="I5" s="395"/>
      <c r="J5" s="10"/>
      <c r="K5" s="10"/>
      <c r="M5" s="11" t="s">
        <v>53</v>
      </c>
    </row>
    <row r="6" spans="2:14" ht="23.25" customHeight="1" x14ac:dyDescent="0.15">
      <c r="B6" s="375" t="s">
        <v>54</v>
      </c>
      <c r="C6" s="376"/>
      <c r="D6" s="376"/>
      <c r="E6" s="376"/>
      <c r="F6" s="376"/>
      <c r="G6" s="376"/>
      <c r="H6" s="376"/>
      <c r="I6" s="377"/>
      <c r="J6" s="12"/>
      <c r="K6" s="12"/>
    </row>
    <row r="7" spans="2:14" ht="24" customHeight="1" x14ac:dyDescent="0.15">
      <c r="B7" s="378" t="s">
        <v>55</v>
      </c>
      <c r="C7" s="379"/>
      <c r="D7" s="379"/>
      <c r="E7" s="379"/>
      <c r="F7" s="379"/>
      <c r="G7" s="379"/>
      <c r="H7" s="379"/>
      <c r="I7" s="380"/>
      <c r="J7" s="13"/>
      <c r="K7" s="13"/>
    </row>
    <row r="8" spans="2:14" ht="24" customHeight="1" x14ac:dyDescent="0.15">
      <c r="B8" s="381" t="s">
        <v>56</v>
      </c>
      <c r="C8" s="382"/>
      <c r="D8" s="382"/>
      <c r="E8" s="382"/>
      <c r="F8" s="382"/>
      <c r="G8" s="382"/>
      <c r="H8" s="382"/>
      <c r="I8" s="383"/>
      <c r="J8" s="55"/>
      <c r="K8" s="55"/>
      <c r="N8" s="6" t="s">
        <v>57</v>
      </c>
    </row>
    <row r="9" spans="2:14" ht="30.75" customHeight="1" x14ac:dyDescent="0.15">
      <c r="B9" s="95" t="s">
        <v>58</v>
      </c>
      <c r="C9" s="56">
        <v>14</v>
      </c>
      <c r="D9" s="387" t="s">
        <v>59</v>
      </c>
      <c r="E9" s="387"/>
      <c r="F9" s="338" t="s">
        <v>207</v>
      </c>
      <c r="G9" s="339"/>
      <c r="H9" s="339"/>
      <c r="I9" s="340"/>
      <c r="J9" s="14"/>
      <c r="K9" s="14"/>
      <c r="M9" s="11" t="s">
        <v>60</v>
      </c>
      <c r="N9" s="6" t="s">
        <v>61</v>
      </c>
    </row>
    <row r="10" spans="2:14" ht="30.75" customHeight="1" x14ac:dyDescent="0.15">
      <c r="B10" s="17" t="s">
        <v>62</v>
      </c>
      <c r="C10" s="57" t="s">
        <v>81</v>
      </c>
      <c r="D10" s="388" t="s">
        <v>63</v>
      </c>
      <c r="E10" s="389"/>
      <c r="F10" s="372" t="s">
        <v>155</v>
      </c>
      <c r="G10" s="373"/>
      <c r="H10" s="15" t="s">
        <v>64</v>
      </c>
      <c r="I10" s="73" t="s">
        <v>81</v>
      </c>
      <c r="J10" s="16"/>
      <c r="K10" s="16"/>
      <c r="M10" s="11" t="s">
        <v>65</v>
      </c>
      <c r="N10" s="6" t="s">
        <v>66</v>
      </c>
    </row>
    <row r="11" spans="2:14" ht="30.75" customHeight="1" x14ac:dyDescent="0.15">
      <c r="B11" s="17" t="s">
        <v>67</v>
      </c>
      <c r="C11" s="384" t="s">
        <v>156</v>
      </c>
      <c r="D11" s="384"/>
      <c r="E11" s="384"/>
      <c r="F11" s="384"/>
      <c r="G11" s="15" t="s">
        <v>68</v>
      </c>
      <c r="H11" s="385">
        <v>1032</v>
      </c>
      <c r="I11" s="386"/>
      <c r="J11" s="18"/>
      <c r="K11" s="18"/>
      <c r="M11" s="11" t="s">
        <v>69</v>
      </c>
      <c r="N11" s="6" t="s">
        <v>70</v>
      </c>
    </row>
    <row r="12" spans="2:14" ht="30.75" customHeight="1" x14ac:dyDescent="0.15">
      <c r="B12" s="17" t="s">
        <v>71</v>
      </c>
      <c r="C12" s="369" t="s">
        <v>65</v>
      </c>
      <c r="D12" s="369"/>
      <c r="E12" s="369"/>
      <c r="F12" s="369"/>
      <c r="G12" s="15" t="s">
        <v>72</v>
      </c>
      <c r="H12" s="609" t="s">
        <v>165</v>
      </c>
      <c r="I12" s="610"/>
      <c r="J12" s="19"/>
      <c r="K12" s="19"/>
      <c r="M12" s="20" t="s">
        <v>73</v>
      </c>
    </row>
    <row r="13" spans="2:14" ht="30.75" customHeight="1" x14ac:dyDescent="0.15">
      <c r="B13" s="17" t="s">
        <v>74</v>
      </c>
      <c r="C13" s="365" t="s">
        <v>45</v>
      </c>
      <c r="D13" s="365"/>
      <c r="E13" s="365"/>
      <c r="F13" s="365"/>
      <c r="G13" s="365"/>
      <c r="H13" s="365"/>
      <c r="I13" s="366"/>
      <c r="J13" s="21"/>
      <c r="K13" s="21"/>
      <c r="M13" s="20"/>
    </row>
    <row r="14" spans="2:14" ht="30.75" customHeight="1" x14ac:dyDescent="0.15">
      <c r="B14" s="17" t="s">
        <v>75</v>
      </c>
      <c r="C14" s="372" t="s">
        <v>153</v>
      </c>
      <c r="D14" s="373"/>
      <c r="E14" s="373"/>
      <c r="F14" s="373"/>
      <c r="G14" s="373"/>
      <c r="H14" s="373"/>
      <c r="I14" s="374"/>
      <c r="J14" s="16"/>
      <c r="K14" s="16"/>
      <c r="M14" s="20"/>
      <c r="N14" s="6" t="s">
        <v>76</v>
      </c>
    </row>
    <row r="15" spans="2:14" ht="30.75" customHeight="1" x14ac:dyDescent="0.15">
      <c r="B15" s="17" t="s">
        <v>77</v>
      </c>
      <c r="C15" s="338" t="s">
        <v>166</v>
      </c>
      <c r="D15" s="339"/>
      <c r="E15" s="339"/>
      <c r="F15" s="611"/>
      <c r="G15" s="15" t="s">
        <v>78</v>
      </c>
      <c r="H15" s="361" t="s">
        <v>91</v>
      </c>
      <c r="I15" s="362"/>
      <c r="J15" s="16"/>
      <c r="K15" s="16"/>
      <c r="M15" s="20" t="s">
        <v>80</v>
      </c>
      <c r="N15" s="6" t="s">
        <v>81</v>
      </c>
    </row>
    <row r="16" spans="2:14" ht="30.75" customHeight="1" x14ac:dyDescent="0.15">
      <c r="B16" s="17" t="s">
        <v>82</v>
      </c>
      <c r="C16" s="363" t="s">
        <v>215</v>
      </c>
      <c r="D16" s="364"/>
      <c r="E16" s="364"/>
      <c r="F16" s="364"/>
      <c r="G16" s="15" t="s">
        <v>83</v>
      </c>
      <c r="H16" s="361" t="s">
        <v>70</v>
      </c>
      <c r="I16" s="362"/>
      <c r="J16" s="16"/>
      <c r="K16" s="16"/>
      <c r="M16" s="20" t="s">
        <v>84</v>
      </c>
    </row>
    <row r="17" spans="2:14" ht="36" customHeight="1" x14ac:dyDescent="0.15">
      <c r="B17" s="17" t="s">
        <v>85</v>
      </c>
      <c r="C17" s="612" t="s">
        <v>167</v>
      </c>
      <c r="D17" s="613"/>
      <c r="E17" s="613"/>
      <c r="F17" s="613"/>
      <c r="G17" s="613"/>
      <c r="H17" s="613"/>
      <c r="I17" s="614"/>
      <c r="J17" s="21"/>
      <c r="K17" s="21"/>
      <c r="M17" s="20" t="s">
        <v>86</v>
      </c>
      <c r="N17" s="6" t="s">
        <v>39</v>
      </c>
    </row>
    <row r="18" spans="2:14" ht="30.75" customHeight="1" x14ac:dyDescent="0.15">
      <c r="B18" s="17" t="s">
        <v>87</v>
      </c>
      <c r="C18" s="338" t="s">
        <v>168</v>
      </c>
      <c r="D18" s="339"/>
      <c r="E18" s="339"/>
      <c r="F18" s="339"/>
      <c r="G18" s="339"/>
      <c r="H18" s="339"/>
      <c r="I18" s="340"/>
      <c r="J18" s="22"/>
      <c r="K18" s="22"/>
      <c r="M18" s="20" t="s">
        <v>88</v>
      </c>
      <c r="N18" s="6" t="s">
        <v>40</v>
      </c>
    </row>
    <row r="19" spans="2:14" ht="30.75" customHeight="1" x14ac:dyDescent="0.15">
      <c r="B19" s="17" t="s">
        <v>89</v>
      </c>
      <c r="C19" s="615" t="s">
        <v>200</v>
      </c>
      <c r="D19" s="616"/>
      <c r="E19" s="616"/>
      <c r="F19" s="616"/>
      <c r="G19" s="616"/>
      <c r="H19" s="616"/>
      <c r="I19" s="617"/>
      <c r="J19" s="23"/>
      <c r="K19" s="23"/>
      <c r="M19" s="20"/>
      <c r="N19" s="6" t="s">
        <v>41</v>
      </c>
    </row>
    <row r="20" spans="2:14" ht="30.75" customHeight="1" x14ac:dyDescent="0.15">
      <c r="B20" s="17" t="s">
        <v>90</v>
      </c>
      <c r="C20" s="618" t="s">
        <v>152</v>
      </c>
      <c r="D20" s="619"/>
      <c r="E20" s="619"/>
      <c r="F20" s="619"/>
      <c r="G20" s="619"/>
      <c r="H20" s="619"/>
      <c r="I20" s="620"/>
      <c r="J20" s="24"/>
      <c r="K20" s="24"/>
      <c r="M20" s="20" t="s">
        <v>91</v>
      </c>
      <c r="N20" s="6" t="s">
        <v>42</v>
      </c>
    </row>
    <row r="21" spans="2:14" ht="27.75" customHeight="1" x14ac:dyDescent="0.15">
      <c r="B21" s="354" t="s">
        <v>92</v>
      </c>
      <c r="C21" s="356" t="s">
        <v>93</v>
      </c>
      <c r="D21" s="356"/>
      <c r="E21" s="356"/>
      <c r="F21" s="357" t="s">
        <v>94</v>
      </c>
      <c r="G21" s="357"/>
      <c r="H21" s="357"/>
      <c r="I21" s="358"/>
      <c r="J21" s="25"/>
      <c r="K21" s="25"/>
      <c r="M21" s="20" t="s">
        <v>79</v>
      </c>
      <c r="N21" s="6" t="s">
        <v>43</v>
      </c>
    </row>
    <row r="22" spans="2:14" ht="27" customHeight="1" x14ac:dyDescent="0.15">
      <c r="B22" s="355"/>
      <c r="C22" s="615" t="s">
        <v>169</v>
      </c>
      <c r="D22" s="616"/>
      <c r="E22" s="621"/>
      <c r="F22" s="615" t="s">
        <v>171</v>
      </c>
      <c r="G22" s="616"/>
      <c r="H22" s="616"/>
      <c r="I22" s="617"/>
      <c r="J22" s="23"/>
      <c r="K22" s="23"/>
      <c r="M22" s="20" t="s">
        <v>95</v>
      </c>
      <c r="N22" s="6" t="s">
        <v>44</v>
      </c>
    </row>
    <row r="23" spans="2:14" ht="39.75" customHeight="1" x14ac:dyDescent="0.15">
      <c r="B23" s="17" t="s">
        <v>96</v>
      </c>
      <c r="C23" s="372" t="s">
        <v>152</v>
      </c>
      <c r="D23" s="373"/>
      <c r="E23" s="622"/>
      <c r="F23" s="372" t="s">
        <v>152</v>
      </c>
      <c r="G23" s="373"/>
      <c r="H23" s="373"/>
      <c r="I23" s="374"/>
      <c r="J23" s="16"/>
      <c r="K23" s="16"/>
      <c r="M23" s="20"/>
      <c r="N23" s="6" t="s">
        <v>45</v>
      </c>
    </row>
    <row r="24" spans="2:14" ht="44.25" customHeight="1" x14ac:dyDescent="0.15">
      <c r="B24" s="17" t="s">
        <v>97</v>
      </c>
      <c r="C24" s="623" t="s">
        <v>170</v>
      </c>
      <c r="D24" s="624"/>
      <c r="E24" s="625"/>
      <c r="F24" s="615" t="s">
        <v>172</v>
      </c>
      <c r="G24" s="616"/>
      <c r="H24" s="616"/>
      <c r="I24" s="617"/>
      <c r="J24" s="22"/>
      <c r="K24" s="22"/>
      <c r="M24" s="26"/>
      <c r="N24" s="6" t="s">
        <v>46</v>
      </c>
    </row>
    <row r="25" spans="2:14" ht="29.25" customHeight="1" x14ac:dyDescent="0.15">
      <c r="B25" s="17" t="s">
        <v>98</v>
      </c>
      <c r="C25" s="341" t="s">
        <v>215</v>
      </c>
      <c r="D25" s="342"/>
      <c r="E25" s="343"/>
      <c r="F25" s="15" t="s">
        <v>99</v>
      </c>
      <c r="G25" s="626">
        <v>74</v>
      </c>
      <c r="H25" s="627"/>
      <c r="I25" s="628"/>
      <c r="J25" s="27"/>
      <c r="K25" s="27"/>
      <c r="M25" s="26"/>
    </row>
    <row r="26" spans="2:14" ht="27" customHeight="1" x14ac:dyDescent="0.15">
      <c r="B26" s="17" t="s">
        <v>100</v>
      </c>
      <c r="C26" s="338" t="s">
        <v>216</v>
      </c>
      <c r="D26" s="339"/>
      <c r="E26" s="611"/>
      <c r="F26" s="15" t="s">
        <v>101</v>
      </c>
      <c r="G26" s="626">
        <v>0</v>
      </c>
      <c r="H26" s="627"/>
      <c r="I26" s="628"/>
      <c r="J26" s="28"/>
      <c r="K26" s="28"/>
      <c r="M26" s="26"/>
    </row>
    <row r="27" spans="2:14" ht="47.25" customHeight="1" x14ac:dyDescent="0.15">
      <c r="B27" s="94" t="s">
        <v>102</v>
      </c>
      <c r="C27" s="372" t="s">
        <v>86</v>
      </c>
      <c r="D27" s="373"/>
      <c r="E27" s="622"/>
      <c r="F27" s="29" t="s">
        <v>103</v>
      </c>
      <c r="G27" s="348" t="s">
        <v>182</v>
      </c>
      <c r="H27" s="349"/>
      <c r="I27" s="350"/>
      <c r="J27" s="25"/>
      <c r="K27" s="25"/>
      <c r="M27" s="26"/>
    </row>
    <row r="28" spans="2:14" ht="30" customHeight="1" x14ac:dyDescent="0.15">
      <c r="B28" s="318" t="s">
        <v>104</v>
      </c>
      <c r="C28" s="319"/>
      <c r="D28" s="319"/>
      <c r="E28" s="319"/>
      <c r="F28" s="319"/>
      <c r="G28" s="319"/>
      <c r="H28" s="319"/>
      <c r="I28" s="320"/>
      <c r="J28" s="55"/>
      <c r="K28" s="55"/>
      <c r="M28" s="26"/>
    </row>
    <row r="29" spans="2:14" ht="56.25" customHeight="1" x14ac:dyDescent="0.15">
      <c r="B29" s="30" t="s">
        <v>105</v>
      </c>
      <c r="C29" s="31" t="s">
        <v>106</v>
      </c>
      <c r="D29" s="31" t="s">
        <v>107</v>
      </c>
      <c r="E29" s="31" t="s">
        <v>108</v>
      </c>
      <c r="F29" s="31" t="s">
        <v>109</v>
      </c>
      <c r="G29" s="32" t="s">
        <v>110</v>
      </c>
      <c r="H29" s="32" t="s">
        <v>111</v>
      </c>
      <c r="I29" s="33" t="s">
        <v>112</v>
      </c>
      <c r="J29" s="67" t="s">
        <v>162</v>
      </c>
      <c r="K29" s="23"/>
      <c r="M29" s="26"/>
    </row>
    <row r="30" spans="2:14" ht="19.5" customHeight="1" x14ac:dyDescent="0.15">
      <c r="B30" s="34" t="s">
        <v>113</v>
      </c>
      <c r="C30" s="133">
        <v>0</v>
      </c>
      <c r="D30" s="134">
        <f>+C30</f>
        <v>0</v>
      </c>
      <c r="E30" s="135">
        <v>0</v>
      </c>
      <c r="F30" s="136">
        <f>+E30</f>
        <v>0</v>
      </c>
      <c r="G30" s="137" t="e">
        <f>+C30/E30</f>
        <v>#DIV/0!</v>
      </c>
      <c r="H30" s="138" t="e">
        <f>+D30/F30</f>
        <v>#DIV/0!</v>
      </c>
      <c r="I30" s="139" t="e">
        <f>+D30/$G$26</f>
        <v>#DIV/0!</v>
      </c>
      <c r="J30" s="66">
        <v>0.99</v>
      </c>
      <c r="K30" s="35"/>
      <c r="M30" s="26"/>
    </row>
    <row r="31" spans="2:14" ht="19.5" customHeight="1" x14ac:dyDescent="0.15">
      <c r="B31" s="34" t="s">
        <v>114</v>
      </c>
      <c r="C31" s="133">
        <v>0</v>
      </c>
      <c r="D31" s="134">
        <f>+D30+C31</f>
        <v>0</v>
      </c>
      <c r="E31" s="135">
        <v>0</v>
      </c>
      <c r="F31" s="136">
        <f>+F30+E31</f>
        <v>0</v>
      </c>
      <c r="G31" s="137" t="e">
        <f t="shared" ref="G31:G41" si="0">+C31/E31</f>
        <v>#DIV/0!</v>
      </c>
      <c r="H31" s="138" t="e">
        <f t="shared" ref="H31:H41" si="1">+D31/F31</f>
        <v>#DIV/0!</v>
      </c>
      <c r="I31" s="139" t="e">
        <f t="shared" ref="I31:I40" si="2">+D31/$G$26</f>
        <v>#DIV/0!</v>
      </c>
      <c r="J31" s="66">
        <v>0.99</v>
      </c>
      <c r="K31" s="35"/>
      <c r="M31" s="26"/>
    </row>
    <row r="32" spans="2:14" ht="19.5" customHeight="1" x14ac:dyDescent="0.15">
      <c r="B32" s="34" t="s">
        <v>115</v>
      </c>
      <c r="C32" s="133">
        <v>0</v>
      </c>
      <c r="D32" s="134">
        <f t="shared" ref="D32:D41" si="3">+D31+C32</f>
        <v>0</v>
      </c>
      <c r="E32" s="135">
        <v>0</v>
      </c>
      <c r="F32" s="136">
        <f t="shared" ref="F32:F41" si="4">+F31+E32</f>
        <v>0</v>
      </c>
      <c r="G32" s="137" t="e">
        <f t="shared" si="0"/>
        <v>#DIV/0!</v>
      </c>
      <c r="H32" s="138" t="e">
        <f t="shared" si="1"/>
        <v>#DIV/0!</v>
      </c>
      <c r="I32" s="139" t="e">
        <f t="shared" si="2"/>
        <v>#DIV/0!</v>
      </c>
      <c r="J32" s="66">
        <v>0.99</v>
      </c>
      <c r="K32" s="35"/>
      <c r="M32" s="26"/>
    </row>
    <row r="33" spans="2:11" ht="19.5" customHeight="1" x14ac:dyDescent="0.15">
      <c r="B33" s="34" t="s">
        <v>116</v>
      </c>
      <c r="C33" s="133">
        <v>0</v>
      </c>
      <c r="D33" s="134">
        <f t="shared" si="3"/>
        <v>0</v>
      </c>
      <c r="E33" s="135">
        <v>0</v>
      </c>
      <c r="F33" s="136">
        <f t="shared" si="4"/>
        <v>0</v>
      </c>
      <c r="G33" s="137" t="e">
        <f t="shared" si="0"/>
        <v>#DIV/0!</v>
      </c>
      <c r="H33" s="138" t="e">
        <f t="shared" si="1"/>
        <v>#DIV/0!</v>
      </c>
      <c r="I33" s="139" t="e">
        <f t="shared" si="2"/>
        <v>#DIV/0!</v>
      </c>
      <c r="J33" s="66">
        <v>0.99</v>
      </c>
      <c r="K33" s="35"/>
    </row>
    <row r="34" spans="2:11" ht="19.5" customHeight="1" x14ac:dyDescent="0.15">
      <c r="B34" s="34" t="s">
        <v>117</v>
      </c>
      <c r="C34" s="133">
        <v>0</v>
      </c>
      <c r="D34" s="134">
        <f t="shared" si="3"/>
        <v>0</v>
      </c>
      <c r="E34" s="135">
        <v>0</v>
      </c>
      <c r="F34" s="136">
        <f t="shared" si="4"/>
        <v>0</v>
      </c>
      <c r="G34" s="137" t="e">
        <f t="shared" si="0"/>
        <v>#DIV/0!</v>
      </c>
      <c r="H34" s="138" t="e">
        <f t="shared" si="1"/>
        <v>#DIV/0!</v>
      </c>
      <c r="I34" s="139" t="e">
        <f t="shared" si="2"/>
        <v>#DIV/0!</v>
      </c>
      <c r="J34" s="66">
        <v>0.99</v>
      </c>
      <c r="K34" s="35"/>
    </row>
    <row r="35" spans="2:11" ht="19.5" customHeight="1" x14ac:dyDescent="0.15">
      <c r="B35" s="34" t="s">
        <v>118</v>
      </c>
      <c r="C35" s="133">
        <v>0</v>
      </c>
      <c r="D35" s="134">
        <f t="shared" si="3"/>
        <v>0</v>
      </c>
      <c r="E35" s="135">
        <v>0</v>
      </c>
      <c r="F35" s="136">
        <f t="shared" si="4"/>
        <v>0</v>
      </c>
      <c r="G35" s="137" t="e">
        <f t="shared" si="0"/>
        <v>#DIV/0!</v>
      </c>
      <c r="H35" s="138" t="e">
        <f t="shared" si="1"/>
        <v>#DIV/0!</v>
      </c>
      <c r="I35" s="139" t="e">
        <f t="shared" si="2"/>
        <v>#DIV/0!</v>
      </c>
      <c r="J35" s="66">
        <v>0.99</v>
      </c>
      <c r="K35" s="35"/>
    </row>
    <row r="36" spans="2:11" ht="19.5" customHeight="1" x14ac:dyDescent="0.15">
      <c r="B36" s="34" t="s">
        <v>119</v>
      </c>
      <c r="C36" s="133">
        <v>0</v>
      </c>
      <c r="D36" s="134">
        <f t="shared" si="3"/>
        <v>0</v>
      </c>
      <c r="E36" s="135">
        <v>0</v>
      </c>
      <c r="F36" s="136">
        <f t="shared" si="4"/>
        <v>0</v>
      </c>
      <c r="G36" s="137" t="e">
        <f t="shared" si="0"/>
        <v>#DIV/0!</v>
      </c>
      <c r="H36" s="138" t="e">
        <f t="shared" si="1"/>
        <v>#DIV/0!</v>
      </c>
      <c r="I36" s="139" t="e">
        <f t="shared" si="2"/>
        <v>#DIV/0!</v>
      </c>
      <c r="J36" s="66">
        <v>0.99</v>
      </c>
      <c r="K36" s="35"/>
    </row>
    <row r="37" spans="2:11" ht="19.5" customHeight="1" x14ac:dyDescent="0.15">
      <c r="B37" s="34" t="s">
        <v>120</v>
      </c>
      <c r="C37" s="133">
        <v>0</v>
      </c>
      <c r="D37" s="134">
        <f t="shared" si="3"/>
        <v>0</v>
      </c>
      <c r="E37" s="135">
        <v>0</v>
      </c>
      <c r="F37" s="136">
        <f t="shared" si="4"/>
        <v>0</v>
      </c>
      <c r="G37" s="137" t="e">
        <f t="shared" si="0"/>
        <v>#DIV/0!</v>
      </c>
      <c r="H37" s="138" t="e">
        <f t="shared" si="1"/>
        <v>#DIV/0!</v>
      </c>
      <c r="I37" s="139" t="e">
        <f t="shared" si="2"/>
        <v>#DIV/0!</v>
      </c>
      <c r="J37" s="66">
        <v>0.99</v>
      </c>
      <c r="K37" s="35"/>
    </row>
    <row r="38" spans="2:11" ht="19.5" customHeight="1" x14ac:dyDescent="0.15">
      <c r="B38" s="34" t="s">
        <v>121</v>
      </c>
      <c r="C38" s="133">
        <v>0</v>
      </c>
      <c r="D38" s="134">
        <f t="shared" si="3"/>
        <v>0</v>
      </c>
      <c r="E38" s="135">
        <v>0</v>
      </c>
      <c r="F38" s="136">
        <f t="shared" si="4"/>
        <v>0</v>
      </c>
      <c r="G38" s="137" t="e">
        <f t="shared" si="0"/>
        <v>#DIV/0!</v>
      </c>
      <c r="H38" s="138" t="e">
        <f t="shared" si="1"/>
        <v>#DIV/0!</v>
      </c>
      <c r="I38" s="139" t="e">
        <f t="shared" si="2"/>
        <v>#DIV/0!</v>
      </c>
      <c r="J38" s="66">
        <v>0.99</v>
      </c>
      <c r="K38" s="35"/>
    </row>
    <row r="39" spans="2:11" ht="19.5" customHeight="1" x14ac:dyDescent="0.15">
      <c r="B39" s="34" t="s">
        <v>122</v>
      </c>
      <c r="C39" s="133">
        <v>0</v>
      </c>
      <c r="D39" s="134">
        <f t="shared" si="3"/>
        <v>0</v>
      </c>
      <c r="E39" s="135">
        <v>0</v>
      </c>
      <c r="F39" s="136">
        <f t="shared" si="4"/>
        <v>0</v>
      </c>
      <c r="G39" s="137" t="e">
        <f t="shared" si="0"/>
        <v>#DIV/0!</v>
      </c>
      <c r="H39" s="138" t="e">
        <f t="shared" si="1"/>
        <v>#DIV/0!</v>
      </c>
      <c r="I39" s="139" t="e">
        <f t="shared" si="2"/>
        <v>#DIV/0!</v>
      </c>
      <c r="J39" s="66">
        <v>0.99</v>
      </c>
      <c r="K39" s="35"/>
    </row>
    <row r="40" spans="2:11" ht="19.5" customHeight="1" x14ac:dyDescent="0.15">
      <c r="B40" s="34" t="s">
        <v>123</v>
      </c>
      <c r="C40" s="133">
        <v>0</v>
      </c>
      <c r="D40" s="134">
        <f t="shared" si="3"/>
        <v>0</v>
      </c>
      <c r="E40" s="135">
        <v>0</v>
      </c>
      <c r="F40" s="136">
        <f t="shared" si="4"/>
        <v>0</v>
      </c>
      <c r="G40" s="137" t="e">
        <f t="shared" si="0"/>
        <v>#DIV/0!</v>
      </c>
      <c r="H40" s="138" t="e">
        <f t="shared" si="1"/>
        <v>#DIV/0!</v>
      </c>
      <c r="I40" s="139" t="e">
        <f t="shared" si="2"/>
        <v>#DIV/0!</v>
      </c>
      <c r="J40" s="66">
        <v>0.99</v>
      </c>
      <c r="K40" s="35"/>
    </row>
    <row r="41" spans="2:11" ht="19.5" customHeight="1" x14ac:dyDescent="0.15">
      <c r="B41" s="34" t="s">
        <v>124</v>
      </c>
      <c r="C41" s="133">
        <v>0</v>
      </c>
      <c r="D41" s="134">
        <f t="shared" si="3"/>
        <v>0</v>
      </c>
      <c r="E41" s="135">
        <v>0</v>
      </c>
      <c r="F41" s="136">
        <f t="shared" si="4"/>
        <v>0</v>
      </c>
      <c r="G41" s="137" t="e">
        <f t="shared" si="0"/>
        <v>#DIV/0!</v>
      </c>
      <c r="H41" s="138" t="e">
        <f t="shared" si="1"/>
        <v>#DIV/0!</v>
      </c>
      <c r="I41" s="139" t="e">
        <f>+D41/$G$26</f>
        <v>#DIV/0!</v>
      </c>
      <c r="J41" s="66">
        <v>0.99</v>
      </c>
      <c r="K41" s="35"/>
    </row>
    <row r="42" spans="2:11" ht="54.75" customHeight="1" x14ac:dyDescent="0.15">
      <c r="B42" s="74" t="s">
        <v>125</v>
      </c>
      <c r="C42" s="296"/>
      <c r="D42" s="296"/>
      <c r="E42" s="296"/>
      <c r="F42" s="296"/>
      <c r="G42" s="296"/>
      <c r="H42" s="296"/>
      <c r="I42" s="314"/>
      <c r="J42" s="36"/>
      <c r="K42" s="36"/>
    </row>
    <row r="43" spans="2:11" ht="29.25" customHeight="1" x14ac:dyDescent="0.15">
      <c r="B43" s="318" t="s">
        <v>126</v>
      </c>
      <c r="C43" s="319"/>
      <c r="D43" s="319"/>
      <c r="E43" s="319"/>
      <c r="F43" s="319"/>
      <c r="G43" s="319"/>
      <c r="H43" s="319"/>
      <c r="I43" s="320"/>
      <c r="J43" s="55"/>
      <c r="K43" s="55"/>
    </row>
    <row r="44" spans="2:11" ht="32.25" customHeight="1" x14ac:dyDescent="0.15">
      <c r="B44" s="326"/>
      <c r="C44" s="327"/>
      <c r="D44" s="327"/>
      <c r="E44" s="327"/>
      <c r="F44" s="327"/>
      <c r="G44" s="327"/>
      <c r="H44" s="327"/>
      <c r="I44" s="328"/>
      <c r="J44" s="55"/>
      <c r="K44" s="55"/>
    </row>
    <row r="45" spans="2:11" ht="32.25" customHeight="1" x14ac:dyDescent="0.15">
      <c r="B45" s="329"/>
      <c r="C45" s="330"/>
      <c r="D45" s="330"/>
      <c r="E45" s="330"/>
      <c r="F45" s="330"/>
      <c r="G45" s="330"/>
      <c r="H45" s="330"/>
      <c r="I45" s="331"/>
      <c r="J45" s="36"/>
      <c r="K45" s="36"/>
    </row>
    <row r="46" spans="2:11" ht="32.25" customHeight="1" x14ac:dyDescent="0.15">
      <c r="B46" s="329"/>
      <c r="C46" s="330"/>
      <c r="D46" s="330"/>
      <c r="E46" s="330"/>
      <c r="F46" s="330"/>
      <c r="G46" s="330"/>
      <c r="H46" s="330"/>
      <c r="I46" s="331"/>
      <c r="J46" s="36"/>
      <c r="K46" s="36"/>
    </row>
    <row r="47" spans="2:11" ht="32.25" customHeight="1" x14ac:dyDescent="0.15">
      <c r="B47" s="329"/>
      <c r="C47" s="330"/>
      <c r="D47" s="330"/>
      <c r="E47" s="330"/>
      <c r="F47" s="330"/>
      <c r="G47" s="330"/>
      <c r="H47" s="330"/>
      <c r="I47" s="331"/>
      <c r="J47" s="36"/>
      <c r="K47" s="36"/>
    </row>
    <row r="48" spans="2:11" ht="32.25" customHeight="1" x14ac:dyDescent="0.15">
      <c r="B48" s="332"/>
      <c r="C48" s="333"/>
      <c r="D48" s="333"/>
      <c r="E48" s="333"/>
      <c r="F48" s="333"/>
      <c r="G48" s="333"/>
      <c r="H48" s="333"/>
      <c r="I48" s="334"/>
      <c r="J48" s="12"/>
      <c r="K48" s="12"/>
    </row>
    <row r="49" spans="2:11" ht="79.5" customHeight="1" x14ac:dyDescent="0.15">
      <c r="B49" s="17" t="s">
        <v>127</v>
      </c>
      <c r="C49" s="629"/>
      <c r="D49" s="630"/>
      <c r="E49" s="630"/>
      <c r="F49" s="630"/>
      <c r="G49" s="630"/>
      <c r="H49" s="630"/>
      <c r="I49" s="631"/>
      <c r="J49" s="37"/>
      <c r="K49" s="37"/>
    </row>
    <row r="50" spans="2:11" ht="26.25" customHeight="1" x14ac:dyDescent="0.15">
      <c r="B50" s="17" t="s">
        <v>128</v>
      </c>
      <c r="C50" s="632"/>
      <c r="D50" s="633"/>
      <c r="E50" s="633"/>
      <c r="F50" s="633"/>
      <c r="G50" s="633"/>
      <c r="H50" s="633"/>
      <c r="I50" s="634"/>
      <c r="J50" s="37"/>
      <c r="K50" s="37"/>
    </row>
    <row r="51" spans="2:11" ht="64.5" customHeight="1" x14ac:dyDescent="0.15">
      <c r="B51" s="109" t="s">
        <v>129</v>
      </c>
      <c r="C51" s="629"/>
      <c r="D51" s="630"/>
      <c r="E51" s="630"/>
      <c r="F51" s="630"/>
      <c r="G51" s="630"/>
      <c r="H51" s="630"/>
      <c r="I51" s="631"/>
      <c r="J51" s="37"/>
      <c r="K51" s="37"/>
    </row>
    <row r="52" spans="2:11" ht="29.25" customHeight="1" x14ac:dyDescent="0.15">
      <c r="B52" s="318" t="s">
        <v>130</v>
      </c>
      <c r="C52" s="319"/>
      <c r="D52" s="319"/>
      <c r="E52" s="319"/>
      <c r="F52" s="319"/>
      <c r="G52" s="319"/>
      <c r="H52" s="319"/>
      <c r="I52" s="320"/>
      <c r="J52" s="37"/>
      <c r="K52" s="37"/>
    </row>
    <row r="53" spans="2:11" ht="33" customHeight="1" x14ac:dyDescent="0.15">
      <c r="B53" s="321" t="s">
        <v>131</v>
      </c>
      <c r="C53" s="108" t="s">
        <v>132</v>
      </c>
      <c r="D53" s="322" t="s">
        <v>133</v>
      </c>
      <c r="E53" s="322"/>
      <c r="F53" s="322"/>
      <c r="G53" s="322" t="s">
        <v>134</v>
      </c>
      <c r="H53" s="322"/>
      <c r="I53" s="323"/>
      <c r="J53" s="38"/>
      <c r="K53" s="38"/>
    </row>
    <row r="54" spans="2:11" ht="31.5" customHeight="1" x14ac:dyDescent="0.15">
      <c r="B54" s="321"/>
      <c r="C54" s="104"/>
      <c r="D54" s="296"/>
      <c r="E54" s="296"/>
      <c r="F54" s="296"/>
      <c r="G54" s="324"/>
      <c r="H54" s="324"/>
      <c r="I54" s="325"/>
      <c r="J54" s="38"/>
      <c r="K54" s="38"/>
    </row>
    <row r="55" spans="2:11" ht="31.5" customHeight="1" x14ac:dyDescent="0.15">
      <c r="B55" s="109" t="s">
        <v>135</v>
      </c>
      <c r="C55" s="635" t="s">
        <v>173</v>
      </c>
      <c r="D55" s="636"/>
      <c r="E55" s="309" t="s">
        <v>136</v>
      </c>
      <c r="F55" s="309"/>
      <c r="G55" s="308" t="s">
        <v>158</v>
      </c>
      <c r="H55" s="308"/>
      <c r="I55" s="310"/>
      <c r="J55" s="40"/>
      <c r="K55" s="40"/>
    </row>
    <row r="56" spans="2:11" ht="31.5" customHeight="1" x14ac:dyDescent="0.15">
      <c r="B56" s="109" t="s">
        <v>137</v>
      </c>
      <c r="C56" s="296" t="str">
        <f>+'[3]HV 1'!C56:D56</f>
        <v>NICOLAS ADOLFO CORREAL HUERTAS</v>
      </c>
      <c r="D56" s="296"/>
      <c r="E56" s="311" t="s">
        <v>138</v>
      </c>
      <c r="F56" s="311"/>
      <c r="G56" s="308" t="str">
        <f>+'[8]HV 1'!G59:I59</f>
        <v>DIANA VIDAL</v>
      </c>
      <c r="H56" s="308"/>
      <c r="I56" s="310"/>
      <c r="J56" s="40"/>
      <c r="K56" s="40"/>
    </row>
    <row r="57" spans="2:11" ht="31.5" customHeight="1" x14ac:dyDescent="0.15">
      <c r="B57" s="109" t="s">
        <v>139</v>
      </c>
      <c r="C57" s="296"/>
      <c r="D57" s="296"/>
      <c r="E57" s="297" t="s">
        <v>140</v>
      </c>
      <c r="F57" s="298"/>
      <c r="G57" s="301"/>
      <c r="H57" s="302"/>
      <c r="I57" s="303"/>
      <c r="J57" s="41"/>
      <c r="K57" s="41"/>
    </row>
    <row r="58" spans="2:11" ht="31.5" customHeight="1" thickBot="1" x14ac:dyDescent="0.2">
      <c r="B58" s="75" t="s">
        <v>141</v>
      </c>
      <c r="C58" s="307"/>
      <c r="D58" s="307"/>
      <c r="E58" s="299"/>
      <c r="F58" s="300"/>
      <c r="G58" s="304"/>
      <c r="H58" s="305"/>
      <c r="I58" s="306"/>
      <c r="J58" s="41"/>
      <c r="K58" s="41"/>
    </row>
    <row r="59" spans="2:11" hidden="1" x14ac:dyDescent="0.15">
      <c r="B59" s="3"/>
      <c r="C59" s="3"/>
      <c r="D59" s="5"/>
      <c r="E59" s="5"/>
      <c r="F59" s="5"/>
      <c r="G59" s="5"/>
      <c r="H59" s="5"/>
      <c r="I59" s="58"/>
      <c r="J59" s="42"/>
      <c r="K59" s="42"/>
    </row>
    <row r="60" spans="2:11" hidden="1" x14ac:dyDescent="0.15">
      <c r="B60" s="59"/>
      <c r="C60" s="60"/>
      <c r="D60" s="60"/>
      <c r="E60" s="61"/>
      <c r="F60" s="61"/>
      <c r="G60" s="62"/>
      <c r="H60" s="63"/>
      <c r="I60" s="60"/>
      <c r="J60" s="45"/>
      <c r="K60" s="45"/>
    </row>
    <row r="61" spans="2:11" hidden="1" x14ac:dyDescent="0.15">
      <c r="B61" s="59"/>
      <c r="C61" s="60"/>
      <c r="D61" s="60"/>
      <c r="E61" s="61"/>
      <c r="F61" s="61"/>
      <c r="G61" s="62"/>
      <c r="H61" s="63"/>
      <c r="I61" s="60"/>
      <c r="J61" s="45"/>
      <c r="K61" s="45"/>
    </row>
    <row r="62" spans="2:11" hidden="1" x14ac:dyDescent="0.15">
      <c r="B62" s="59"/>
      <c r="C62" s="60"/>
      <c r="D62" s="60"/>
      <c r="E62" s="61"/>
      <c r="F62" s="61"/>
      <c r="G62" s="62"/>
      <c r="H62" s="63"/>
      <c r="I62" s="60"/>
      <c r="J62" s="45"/>
      <c r="K62" s="45"/>
    </row>
    <row r="63" spans="2:11" hidden="1" x14ac:dyDescent="0.15">
      <c r="B63" s="59"/>
      <c r="C63" s="60"/>
      <c r="D63" s="60"/>
      <c r="E63" s="61"/>
      <c r="F63" s="61"/>
      <c r="G63" s="62"/>
      <c r="H63" s="63"/>
      <c r="I63" s="60"/>
      <c r="J63" s="45"/>
      <c r="K63" s="45"/>
    </row>
    <row r="64" spans="2:11" hidden="1" x14ac:dyDescent="0.15">
      <c r="B64" s="59"/>
      <c r="C64" s="60"/>
      <c r="D64" s="60"/>
      <c r="E64" s="61"/>
      <c r="F64" s="61"/>
      <c r="G64" s="62"/>
      <c r="H64" s="63"/>
      <c r="I64" s="60"/>
      <c r="J64" s="45"/>
      <c r="K64" s="45"/>
    </row>
    <row r="65" spans="2:11" hidden="1" x14ac:dyDescent="0.15">
      <c r="B65" s="59"/>
      <c r="C65" s="60"/>
      <c r="D65" s="60"/>
      <c r="E65" s="61"/>
      <c r="F65" s="61"/>
      <c r="G65" s="62"/>
      <c r="H65" s="63"/>
      <c r="I65" s="60"/>
      <c r="J65" s="45"/>
      <c r="K65" s="45"/>
    </row>
    <row r="66" spans="2:11" hidden="1" x14ac:dyDescent="0.15">
      <c r="B66" s="59"/>
      <c r="C66" s="60"/>
      <c r="D66" s="60"/>
      <c r="E66" s="61"/>
      <c r="F66" s="61"/>
      <c r="G66" s="62"/>
      <c r="H66" s="63"/>
      <c r="I66" s="60"/>
      <c r="J66" s="45"/>
      <c r="K66" s="45"/>
    </row>
    <row r="67" spans="2:11" hidden="1" x14ac:dyDescent="0.15">
      <c r="B67" s="59"/>
      <c r="C67" s="60"/>
      <c r="D67" s="60"/>
      <c r="E67" s="61"/>
      <c r="F67" s="61"/>
      <c r="G67" s="62"/>
      <c r="H67" s="63"/>
      <c r="I67" s="60"/>
      <c r="J67" s="45"/>
      <c r="K67" s="45"/>
    </row>
    <row r="68" spans="2:11" x14ac:dyDescent="0.15">
      <c r="B68" s="64"/>
      <c r="C68" s="3"/>
      <c r="D68" s="3"/>
      <c r="E68" s="3"/>
      <c r="F68" s="3"/>
      <c r="G68" s="65"/>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
  <cols>
    <col min="1" max="1" width="1.33203125" customWidth="1"/>
    <col min="2" max="2" width="20.1640625" style="52" customWidth="1"/>
    <col min="3" max="3" width="34.5" customWidth="1"/>
    <col min="4" max="4" width="14.33203125" customWidth="1"/>
    <col min="5" max="5" width="5.83203125" customWidth="1"/>
    <col min="6" max="6" width="47" customWidth="1"/>
    <col min="7" max="8" width="16.1640625" customWidth="1"/>
    <col min="9" max="9" width="16.33203125" customWidth="1"/>
    <col min="10" max="10" width="15.6640625" customWidth="1"/>
    <col min="11" max="11" width="20" customWidth="1"/>
    <col min="13" max="13" width="17.83203125" bestFit="1" customWidth="1"/>
    <col min="108" max="108" width="11.5" customWidth="1"/>
    <col min="198" max="198" width="1.5" customWidth="1"/>
  </cols>
  <sheetData>
    <row r="1" spans="2:11" ht="18" customHeight="1" thickBot="1" x14ac:dyDescent="0.25">
      <c r="B1" s="413"/>
      <c r="C1" s="416" t="s">
        <v>24</v>
      </c>
      <c r="D1" s="417"/>
      <c r="E1" s="417"/>
      <c r="F1" s="417"/>
      <c r="G1" s="417"/>
      <c r="H1" s="418"/>
      <c r="I1" s="419"/>
      <c r="J1" s="420"/>
    </row>
    <row r="2" spans="2:11" ht="18" customHeight="1" thickBot="1" x14ac:dyDescent="0.25">
      <c r="B2" s="414"/>
      <c r="C2" s="416" t="s">
        <v>25</v>
      </c>
      <c r="D2" s="417"/>
      <c r="E2" s="417"/>
      <c r="F2" s="417"/>
      <c r="G2" s="417"/>
      <c r="H2" s="418"/>
      <c r="I2" s="421"/>
      <c r="J2" s="422"/>
    </row>
    <row r="3" spans="2:11" ht="18" customHeight="1" thickBot="1" x14ac:dyDescent="0.25">
      <c r="B3" s="414"/>
      <c r="C3" s="416" t="s">
        <v>183</v>
      </c>
      <c r="D3" s="417"/>
      <c r="E3" s="417"/>
      <c r="F3" s="417"/>
      <c r="G3" s="417"/>
      <c r="H3" s="418"/>
      <c r="I3" s="421"/>
      <c r="J3" s="422"/>
    </row>
    <row r="4" spans="2:11" ht="18" customHeight="1" thickBot="1" x14ac:dyDescent="0.25">
      <c r="B4" s="415"/>
      <c r="C4" s="416" t="s">
        <v>143</v>
      </c>
      <c r="D4" s="417"/>
      <c r="E4" s="417"/>
      <c r="F4" s="418"/>
      <c r="G4" s="425" t="s">
        <v>190</v>
      </c>
      <c r="H4" s="426"/>
      <c r="I4" s="423"/>
      <c r="J4" s="424"/>
    </row>
    <row r="5" spans="2:11" ht="18" customHeight="1" thickBot="1" x14ac:dyDescent="0.25">
      <c r="B5" s="49"/>
      <c r="C5" s="10"/>
      <c r="D5" s="10"/>
      <c r="E5" s="10"/>
      <c r="F5" s="10"/>
      <c r="G5" s="10"/>
      <c r="H5" s="10"/>
      <c r="I5" s="10"/>
      <c r="J5" s="50"/>
    </row>
    <row r="6" spans="2:11" ht="51.75" customHeight="1" thickBot="1" x14ac:dyDescent="0.25">
      <c r="B6" s="1" t="s">
        <v>199</v>
      </c>
      <c r="C6" s="427" t="str">
        <f>+'[6]Sección 1. Metas - Magnitud'!C7</f>
        <v>1032 - Gestión y control de tránsito y transporte</v>
      </c>
      <c r="D6" s="428"/>
      <c r="E6" s="429"/>
      <c r="F6" s="51"/>
      <c r="G6" s="10"/>
      <c r="H6" s="10"/>
      <c r="I6" s="10"/>
      <c r="J6" s="50"/>
    </row>
    <row r="7" spans="2:11" ht="32.25" customHeight="1" thickBot="1" x14ac:dyDescent="0.25">
      <c r="B7" s="2" t="s">
        <v>0</v>
      </c>
      <c r="C7" s="427" t="str">
        <f>+'[6]Sección 1. Metas - Magnitud'!C8:F8</f>
        <v>Dirección de Control y Vigilancia</v>
      </c>
      <c r="D7" s="428"/>
      <c r="E7" s="429"/>
      <c r="F7" s="51"/>
      <c r="G7" s="10"/>
      <c r="H7" s="10"/>
      <c r="I7" s="10"/>
      <c r="J7" s="50"/>
    </row>
    <row r="8" spans="2:11" ht="32.25" customHeight="1" thickBot="1" x14ac:dyDescent="0.25">
      <c r="B8" s="2" t="s">
        <v>144</v>
      </c>
      <c r="C8" s="427" t="str">
        <f>+'[6]Sección 1. Metas - Magnitud'!C9:F9</f>
        <v>Subsecretaría de Servicios de la Movilidad</v>
      </c>
      <c r="D8" s="428"/>
      <c r="E8" s="429"/>
      <c r="F8" s="4"/>
      <c r="G8" s="10"/>
      <c r="H8" s="10"/>
      <c r="I8" s="10"/>
      <c r="J8" s="50"/>
    </row>
    <row r="9" spans="2:11" ht="33.75" customHeight="1" thickBot="1" x14ac:dyDescent="0.25">
      <c r="B9" s="2" t="s">
        <v>28</v>
      </c>
      <c r="C9" s="427" t="s">
        <v>184</v>
      </c>
      <c r="D9" s="428"/>
      <c r="E9" s="429"/>
      <c r="F9" s="51"/>
      <c r="G9" s="10"/>
      <c r="H9" s="10"/>
      <c r="I9" s="10"/>
      <c r="J9" s="50"/>
    </row>
    <row r="10" spans="2:11" ht="33.75" customHeight="1" thickBot="1" x14ac:dyDescent="0.25">
      <c r="B10" s="97" t="s">
        <v>197</v>
      </c>
      <c r="C10" s="427" t="str">
        <f>+'[8]HV 14'!F9</f>
        <v>14. Realizar 241 visitas administrativas y de seguimiento a empresas prestadoras del servicio público de transporte.</v>
      </c>
      <c r="D10" s="428"/>
      <c r="E10" s="429"/>
      <c r="F10" s="51"/>
      <c r="G10" s="10"/>
      <c r="H10" s="10"/>
      <c r="I10" s="10"/>
      <c r="J10" s="50"/>
    </row>
    <row r="11" spans="2:11" ht="34.5" customHeight="1" x14ac:dyDescent="0.2"/>
    <row r="12" spans="2:11" ht="21.75" customHeight="1" x14ac:dyDescent="0.2">
      <c r="B12" s="406" t="s">
        <v>218</v>
      </c>
      <c r="C12" s="407"/>
      <c r="D12" s="407"/>
      <c r="E12" s="407"/>
      <c r="F12" s="407"/>
      <c r="G12" s="407"/>
      <c r="H12" s="408"/>
      <c r="I12" s="643" t="s">
        <v>145</v>
      </c>
      <c r="J12" s="644"/>
      <c r="K12" s="644"/>
    </row>
    <row r="13" spans="2:11" s="53" customFormat="1" ht="30" customHeight="1" x14ac:dyDescent="0.2">
      <c r="B13" s="122" t="s">
        <v>146</v>
      </c>
      <c r="C13" s="122" t="s">
        <v>147</v>
      </c>
      <c r="D13" s="122" t="s">
        <v>196</v>
      </c>
      <c r="E13" s="122" t="s">
        <v>148</v>
      </c>
      <c r="F13" s="122" t="s">
        <v>149</v>
      </c>
      <c r="G13" s="122" t="s">
        <v>191</v>
      </c>
      <c r="H13" s="122" t="s">
        <v>192</v>
      </c>
      <c r="I13" s="121" t="s">
        <v>193</v>
      </c>
      <c r="J13" s="121" t="s">
        <v>194</v>
      </c>
      <c r="K13" s="121" t="s">
        <v>195</v>
      </c>
    </row>
    <row r="14" spans="2:11" s="53" customFormat="1" x14ac:dyDescent="0.2">
      <c r="B14" s="140"/>
      <c r="C14" s="141"/>
      <c r="D14" s="142"/>
      <c r="E14" s="143"/>
      <c r="F14" s="141"/>
      <c r="G14" s="142"/>
      <c r="H14" s="144"/>
      <c r="I14" s="145"/>
      <c r="J14" s="146"/>
      <c r="K14" s="143"/>
    </row>
    <row r="15" spans="2:11" ht="165" customHeight="1" x14ac:dyDescent="0.2">
      <c r="B15" s="140"/>
      <c r="C15" s="147"/>
      <c r="D15" s="142"/>
      <c r="E15" s="148"/>
      <c r="F15" s="149"/>
      <c r="G15" s="142"/>
      <c r="H15" s="144"/>
      <c r="I15" s="145"/>
      <c r="J15" s="146"/>
      <c r="K15" s="641"/>
    </row>
    <row r="16" spans="2:11" x14ac:dyDescent="0.2">
      <c r="B16" s="140"/>
      <c r="C16" s="141"/>
      <c r="D16" s="142"/>
      <c r="E16" s="143"/>
      <c r="F16" s="141"/>
      <c r="G16" s="142"/>
      <c r="H16" s="144"/>
      <c r="I16" s="145"/>
      <c r="J16" s="146"/>
      <c r="K16" s="642"/>
    </row>
    <row r="17" spans="2:12" x14ac:dyDescent="0.2">
      <c r="B17" s="140"/>
      <c r="C17" s="150"/>
      <c r="D17" s="142"/>
      <c r="E17" s="143"/>
      <c r="F17" s="150"/>
      <c r="G17" s="142"/>
      <c r="H17" s="151"/>
      <c r="I17" s="145"/>
      <c r="J17" s="146"/>
      <c r="K17" s="143"/>
    </row>
    <row r="18" spans="2:12" x14ac:dyDescent="0.2">
      <c r="B18" s="140"/>
      <c r="C18" s="150"/>
      <c r="D18" s="142"/>
      <c r="E18" s="143"/>
      <c r="F18" s="150"/>
      <c r="G18" s="142"/>
      <c r="H18" s="151"/>
      <c r="I18" s="152"/>
      <c r="J18" s="146"/>
      <c r="K18" s="153"/>
    </row>
    <row r="19" spans="2:12" ht="15" customHeight="1" x14ac:dyDescent="0.2">
      <c r="B19" s="637" t="s">
        <v>17</v>
      </c>
      <c r="C19" s="638"/>
      <c r="D19" s="154">
        <f>SUM(D15:D16)</f>
        <v>0</v>
      </c>
      <c r="E19" s="639" t="s">
        <v>17</v>
      </c>
      <c r="F19" s="640"/>
      <c r="G19" s="154">
        <v>1</v>
      </c>
      <c r="H19" s="155"/>
      <c r="I19" s="156">
        <f>SUM(I14:I18)</f>
        <v>0</v>
      </c>
      <c r="J19" s="157"/>
      <c r="K19" s="157"/>
    </row>
    <row r="23" spans="2:12" x14ac:dyDescent="0.2">
      <c r="L23" s="129"/>
    </row>
    <row r="24" spans="2:12" x14ac:dyDescent="0.2">
      <c r="L24" s="129"/>
    </row>
    <row r="25" spans="2:12" x14ac:dyDescent="0.2">
      <c r="L25" s="129"/>
    </row>
    <row r="26" spans="2:12" x14ac:dyDescent="0.2">
      <c r="L26" s="129"/>
    </row>
    <row r="27" spans="2:12" x14ac:dyDescent="0.2">
      <c r="L27" s="129"/>
    </row>
    <row r="28" spans="2:12" x14ac:dyDescent="0.2">
      <c r="L28" s="129"/>
    </row>
    <row r="30" spans="2:12" x14ac:dyDescent="0.2">
      <c r="L30" s="130"/>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
  <sheetData>
    <row r="9" spans="10:12" x14ac:dyDescent="0.2">
      <c r="K9" s="128" t="s">
        <v>213</v>
      </c>
      <c r="L9" s="128" t="s">
        <v>214</v>
      </c>
    </row>
    <row r="10" spans="10:12" x14ac:dyDescent="0.2">
      <c r="J10" s="125" t="s">
        <v>208</v>
      </c>
      <c r="K10" s="125">
        <v>77</v>
      </c>
      <c r="L10" s="125">
        <v>2</v>
      </c>
    </row>
    <row r="11" spans="10:12" x14ac:dyDescent="0.2">
      <c r="J11" s="99"/>
      <c r="K11" s="99"/>
      <c r="L11" s="99">
        <v>37</v>
      </c>
    </row>
    <row r="12" spans="10:12" x14ac:dyDescent="0.2">
      <c r="J12" s="99"/>
      <c r="K12" s="99"/>
      <c r="L12" s="99">
        <v>43</v>
      </c>
    </row>
    <row r="13" spans="10:12" x14ac:dyDescent="0.2">
      <c r="K13" s="99" t="s">
        <v>4</v>
      </c>
      <c r="L13" s="123">
        <f>SUM(L10:L12)</f>
        <v>82</v>
      </c>
    </row>
    <row r="14" spans="10:12" x14ac:dyDescent="0.2">
      <c r="J14" s="125" t="s">
        <v>209</v>
      </c>
      <c r="K14" s="125">
        <v>115</v>
      </c>
      <c r="L14" s="125">
        <v>16</v>
      </c>
    </row>
    <row r="15" spans="10:12" x14ac:dyDescent="0.2">
      <c r="J15" s="99"/>
      <c r="K15" s="99"/>
      <c r="L15" s="99">
        <v>27</v>
      </c>
    </row>
    <row r="16" spans="10:12" x14ac:dyDescent="0.2">
      <c r="J16" s="99"/>
      <c r="K16" s="99"/>
      <c r="L16" s="99">
        <v>10</v>
      </c>
    </row>
    <row r="17" spans="10:14" x14ac:dyDescent="0.2">
      <c r="J17" s="99"/>
      <c r="K17" s="99" t="s">
        <v>4</v>
      </c>
      <c r="L17" s="123">
        <f>SUM(L14:L16)</f>
        <v>53</v>
      </c>
    </row>
    <row r="18" spans="10:14" x14ac:dyDescent="0.2">
      <c r="J18" s="125" t="s">
        <v>210</v>
      </c>
      <c r="K18" s="125">
        <v>7</v>
      </c>
      <c r="L18" s="125">
        <v>13</v>
      </c>
    </row>
    <row r="19" spans="10:14" x14ac:dyDescent="0.2">
      <c r="J19" s="99"/>
      <c r="K19" s="99"/>
      <c r="L19" s="99">
        <v>14</v>
      </c>
    </row>
    <row r="20" spans="10:14" x14ac:dyDescent="0.2">
      <c r="J20" s="99"/>
      <c r="K20" s="99"/>
      <c r="L20" s="99">
        <v>10</v>
      </c>
    </row>
    <row r="21" spans="10:14" x14ac:dyDescent="0.2">
      <c r="J21" s="99"/>
      <c r="K21" s="99" t="s">
        <v>4</v>
      </c>
      <c r="L21" s="123">
        <f>SUM(L18:L20)</f>
        <v>37</v>
      </c>
    </row>
    <row r="22" spans="10:14" x14ac:dyDescent="0.2">
      <c r="J22" s="125" t="s">
        <v>211</v>
      </c>
      <c r="K22" s="125">
        <v>52</v>
      </c>
      <c r="L22" s="125">
        <v>10</v>
      </c>
    </row>
    <row r="23" spans="10:14" x14ac:dyDescent="0.2">
      <c r="J23" s="99"/>
      <c r="K23" s="99"/>
      <c r="L23" s="99">
        <v>0</v>
      </c>
    </row>
    <row r="24" spans="10:14" x14ac:dyDescent="0.2">
      <c r="J24" s="99"/>
      <c r="K24" s="99"/>
      <c r="L24" s="99">
        <v>59</v>
      </c>
    </row>
    <row r="25" spans="10:14" x14ac:dyDescent="0.2">
      <c r="J25" s="99"/>
      <c r="K25" s="99" t="s">
        <v>4</v>
      </c>
      <c r="L25" s="123">
        <f>SUM(L22:L24)</f>
        <v>69</v>
      </c>
    </row>
    <row r="27" spans="10:14" x14ac:dyDescent="0.2">
      <c r="J27" s="126" t="s">
        <v>212</v>
      </c>
      <c r="K27" s="126">
        <f>SUM(K10:K22)</f>
        <v>251</v>
      </c>
      <c r="L27" s="126">
        <f>+L13+L17+L21+L25</f>
        <v>241</v>
      </c>
      <c r="M27" s="127">
        <f>+L27/K27</f>
        <v>0.96015936254980083</v>
      </c>
      <c r="N27" s="12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0.83203125" style="3"/>
    <col min="25" max="16384" width="10.83203125" style="7"/>
  </cols>
  <sheetData>
    <row r="1" spans="2:14" ht="6" customHeight="1" thickBot="1" x14ac:dyDescent="0.2"/>
    <row r="2" spans="2:14" ht="25.5" customHeight="1" x14ac:dyDescent="0.15">
      <c r="B2" s="392"/>
      <c r="C2" s="390" t="s">
        <v>24</v>
      </c>
      <c r="D2" s="390"/>
      <c r="E2" s="390"/>
      <c r="F2" s="390"/>
      <c r="G2" s="390"/>
      <c r="H2" s="390"/>
      <c r="I2" s="394"/>
      <c r="J2" s="10"/>
      <c r="K2" s="10"/>
      <c r="M2" s="11" t="s">
        <v>47</v>
      </c>
    </row>
    <row r="3" spans="2:14" ht="25.5" customHeight="1" x14ac:dyDescent="0.15">
      <c r="B3" s="393"/>
      <c r="C3" s="391" t="s">
        <v>25</v>
      </c>
      <c r="D3" s="391"/>
      <c r="E3" s="391"/>
      <c r="F3" s="391"/>
      <c r="G3" s="391"/>
      <c r="H3" s="391"/>
      <c r="I3" s="395"/>
      <c r="J3" s="10"/>
      <c r="K3" s="10"/>
      <c r="M3" s="11" t="s">
        <v>48</v>
      </c>
    </row>
    <row r="4" spans="2:14" ht="25.5" customHeight="1" x14ac:dyDescent="0.15">
      <c r="B4" s="393"/>
      <c r="C4" s="391" t="s">
        <v>49</v>
      </c>
      <c r="D4" s="391"/>
      <c r="E4" s="391"/>
      <c r="F4" s="391"/>
      <c r="G4" s="391"/>
      <c r="H4" s="391"/>
      <c r="I4" s="395"/>
      <c r="J4" s="10"/>
      <c r="K4" s="10"/>
      <c r="M4" s="11" t="s">
        <v>50</v>
      </c>
    </row>
    <row r="5" spans="2:14" ht="25.5" customHeight="1" x14ac:dyDescent="0.15">
      <c r="B5" s="393"/>
      <c r="C5" s="391" t="s">
        <v>51</v>
      </c>
      <c r="D5" s="391"/>
      <c r="E5" s="391"/>
      <c r="F5" s="391"/>
      <c r="G5" s="396" t="s">
        <v>52</v>
      </c>
      <c r="H5" s="396"/>
      <c r="I5" s="395"/>
      <c r="J5" s="10"/>
      <c r="K5" s="10"/>
      <c r="M5" s="11" t="s">
        <v>53</v>
      </c>
    </row>
    <row r="6" spans="2:14" ht="23.25" customHeight="1" x14ac:dyDescent="0.15">
      <c r="B6" s="375" t="s">
        <v>54</v>
      </c>
      <c r="C6" s="376"/>
      <c r="D6" s="376"/>
      <c r="E6" s="376"/>
      <c r="F6" s="376"/>
      <c r="G6" s="376"/>
      <c r="H6" s="376"/>
      <c r="I6" s="377"/>
      <c r="J6" s="12"/>
      <c r="K6" s="12"/>
    </row>
    <row r="7" spans="2:14" ht="24" customHeight="1" x14ac:dyDescent="0.15">
      <c r="B7" s="378" t="s">
        <v>55</v>
      </c>
      <c r="C7" s="379"/>
      <c r="D7" s="379"/>
      <c r="E7" s="379"/>
      <c r="F7" s="379"/>
      <c r="G7" s="379"/>
      <c r="H7" s="379"/>
      <c r="I7" s="380"/>
      <c r="J7" s="13"/>
      <c r="K7" s="13"/>
    </row>
    <row r="8" spans="2:14" ht="24" customHeight="1" x14ac:dyDescent="0.15">
      <c r="B8" s="381" t="s">
        <v>56</v>
      </c>
      <c r="C8" s="382"/>
      <c r="D8" s="382"/>
      <c r="E8" s="382"/>
      <c r="F8" s="382"/>
      <c r="G8" s="382"/>
      <c r="H8" s="382"/>
      <c r="I8" s="383"/>
      <c r="J8" s="55"/>
      <c r="K8" s="55"/>
      <c r="N8" s="6" t="s">
        <v>57</v>
      </c>
    </row>
    <row r="9" spans="2:14" ht="30.75" customHeight="1" x14ac:dyDescent="0.15">
      <c r="B9" s="95" t="s">
        <v>58</v>
      </c>
      <c r="C9" s="56">
        <v>231</v>
      </c>
      <c r="D9" s="387" t="s">
        <v>59</v>
      </c>
      <c r="E9" s="387"/>
      <c r="F9" s="338" t="s">
        <v>201</v>
      </c>
      <c r="G9" s="339"/>
      <c r="H9" s="339"/>
      <c r="I9" s="340"/>
      <c r="J9" s="14"/>
      <c r="K9" s="14"/>
      <c r="M9" s="11" t="s">
        <v>60</v>
      </c>
      <c r="N9" s="6" t="s">
        <v>61</v>
      </c>
    </row>
    <row r="10" spans="2:14" ht="30.75" customHeight="1" x14ac:dyDescent="0.15">
      <c r="B10" s="17" t="s">
        <v>62</v>
      </c>
      <c r="C10" s="57" t="s">
        <v>81</v>
      </c>
      <c r="D10" s="388" t="s">
        <v>63</v>
      </c>
      <c r="E10" s="389"/>
      <c r="F10" s="372" t="s">
        <v>155</v>
      </c>
      <c r="G10" s="373"/>
      <c r="H10" s="15" t="s">
        <v>64</v>
      </c>
      <c r="I10" s="110" t="s">
        <v>81</v>
      </c>
      <c r="J10" s="16"/>
      <c r="K10" s="16"/>
      <c r="M10" s="11" t="s">
        <v>65</v>
      </c>
      <c r="N10" s="6" t="s">
        <v>66</v>
      </c>
    </row>
    <row r="11" spans="2:14" ht="30.75" customHeight="1" x14ac:dyDescent="0.15">
      <c r="B11" s="17" t="s">
        <v>67</v>
      </c>
      <c r="C11" s="384" t="s">
        <v>156</v>
      </c>
      <c r="D11" s="384"/>
      <c r="E11" s="384"/>
      <c r="F11" s="384"/>
      <c r="G11" s="15" t="s">
        <v>68</v>
      </c>
      <c r="H11" s="385">
        <v>1032</v>
      </c>
      <c r="I11" s="386"/>
      <c r="J11" s="18"/>
      <c r="K11" s="18"/>
      <c r="M11" s="11" t="s">
        <v>69</v>
      </c>
      <c r="N11" s="6" t="s">
        <v>70</v>
      </c>
    </row>
    <row r="12" spans="2:14" ht="30.75" customHeight="1" x14ac:dyDescent="0.15">
      <c r="B12" s="17" t="s">
        <v>71</v>
      </c>
      <c r="C12" s="369" t="s">
        <v>65</v>
      </c>
      <c r="D12" s="369"/>
      <c r="E12" s="369"/>
      <c r="F12" s="369"/>
      <c r="G12" s="15" t="s">
        <v>72</v>
      </c>
      <c r="H12" s="370" t="s">
        <v>157</v>
      </c>
      <c r="I12" s="371"/>
      <c r="J12" s="19"/>
      <c r="K12" s="19"/>
      <c r="M12" s="20" t="s">
        <v>73</v>
      </c>
    </row>
    <row r="13" spans="2:14" ht="30.75" customHeight="1" x14ac:dyDescent="0.15">
      <c r="B13" s="17" t="s">
        <v>74</v>
      </c>
      <c r="C13" s="365" t="s">
        <v>45</v>
      </c>
      <c r="D13" s="365"/>
      <c r="E13" s="365"/>
      <c r="F13" s="365"/>
      <c r="G13" s="365"/>
      <c r="H13" s="365"/>
      <c r="I13" s="366"/>
      <c r="J13" s="21"/>
      <c r="K13" s="21"/>
      <c r="M13" s="20"/>
    </row>
    <row r="14" spans="2:14" ht="30.75" customHeight="1" x14ac:dyDescent="0.15">
      <c r="B14" s="17" t="s">
        <v>75</v>
      </c>
      <c r="C14" s="372" t="s">
        <v>202</v>
      </c>
      <c r="D14" s="373"/>
      <c r="E14" s="373"/>
      <c r="F14" s="373"/>
      <c r="G14" s="373"/>
      <c r="H14" s="373"/>
      <c r="I14" s="374"/>
      <c r="J14" s="16"/>
      <c r="K14" s="16"/>
      <c r="M14" s="20"/>
      <c r="N14" s="6" t="s">
        <v>76</v>
      </c>
    </row>
    <row r="15" spans="2:14" ht="30.75" customHeight="1" x14ac:dyDescent="0.15">
      <c r="B15" s="17" t="s">
        <v>77</v>
      </c>
      <c r="C15" s="359" t="s">
        <v>203</v>
      </c>
      <c r="D15" s="359"/>
      <c r="E15" s="359"/>
      <c r="F15" s="359"/>
      <c r="G15" s="15" t="s">
        <v>78</v>
      </c>
      <c r="H15" s="361" t="s">
        <v>91</v>
      </c>
      <c r="I15" s="362"/>
      <c r="J15" s="16"/>
      <c r="K15" s="16"/>
      <c r="M15" s="20" t="s">
        <v>80</v>
      </c>
      <c r="N15" s="6" t="s">
        <v>81</v>
      </c>
    </row>
    <row r="16" spans="2:14" ht="30.75" customHeight="1" x14ac:dyDescent="0.15">
      <c r="B16" s="17" t="s">
        <v>82</v>
      </c>
      <c r="C16" s="363" t="s">
        <v>215</v>
      </c>
      <c r="D16" s="364"/>
      <c r="E16" s="364"/>
      <c r="F16" s="364"/>
      <c r="G16" s="15" t="s">
        <v>83</v>
      </c>
      <c r="H16" s="361" t="s">
        <v>70</v>
      </c>
      <c r="I16" s="362"/>
      <c r="J16" s="16"/>
      <c r="K16" s="16"/>
      <c r="M16" s="20" t="s">
        <v>84</v>
      </c>
    </row>
    <row r="17" spans="2:14" ht="36" customHeight="1" x14ac:dyDescent="0.15">
      <c r="B17" s="17" t="s">
        <v>85</v>
      </c>
      <c r="C17" s="365" t="s">
        <v>204</v>
      </c>
      <c r="D17" s="365"/>
      <c r="E17" s="365"/>
      <c r="F17" s="365"/>
      <c r="G17" s="365"/>
      <c r="H17" s="365"/>
      <c r="I17" s="366"/>
      <c r="J17" s="21"/>
      <c r="K17" s="21"/>
      <c r="M17" s="20" t="s">
        <v>86</v>
      </c>
      <c r="N17" s="6" t="s">
        <v>39</v>
      </c>
    </row>
    <row r="18" spans="2:14" ht="30.75" customHeight="1" x14ac:dyDescent="0.15">
      <c r="B18" s="17" t="s">
        <v>87</v>
      </c>
      <c r="C18" s="359" t="s">
        <v>163</v>
      </c>
      <c r="D18" s="359"/>
      <c r="E18" s="359"/>
      <c r="F18" s="359"/>
      <c r="G18" s="359"/>
      <c r="H18" s="359"/>
      <c r="I18" s="360"/>
      <c r="J18" s="22"/>
      <c r="K18" s="22"/>
      <c r="M18" s="20" t="s">
        <v>88</v>
      </c>
      <c r="N18" s="6" t="s">
        <v>40</v>
      </c>
    </row>
    <row r="19" spans="2:14" ht="30.75" customHeight="1" x14ac:dyDescent="0.15">
      <c r="B19" s="17" t="s">
        <v>89</v>
      </c>
      <c r="C19" s="359" t="s">
        <v>159</v>
      </c>
      <c r="D19" s="359"/>
      <c r="E19" s="359"/>
      <c r="F19" s="359"/>
      <c r="G19" s="359"/>
      <c r="H19" s="359"/>
      <c r="I19" s="360"/>
      <c r="J19" s="23"/>
      <c r="K19" s="23"/>
      <c r="M19" s="20"/>
      <c r="N19" s="6" t="s">
        <v>41</v>
      </c>
    </row>
    <row r="20" spans="2:14" ht="30.75" customHeight="1" x14ac:dyDescent="0.15">
      <c r="B20" s="17" t="s">
        <v>90</v>
      </c>
      <c r="C20" s="367" t="s">
        <v>151</v>
      </c>
      <c r="D20" s="367"/>
      <c r="E20" s="367"/>
      <c r="F20" s="367"/>
      <c r="G20" s="367"/>
      <c r="H20" s="367"/>
      <c r="I20" s="368"/>
      <c r="J20" s="24"/>
      <c r="K20" s="24"/>
      <c r="M20" s="20" t="s">
        <v>91</v>
      </c>
      <c r="N20" s="6" t="s">
        <v>42</v>
      </c>
    </row>
    <row r="21" spans="2:14" ht="27.75" customHeight="1" x14ac:dyDescent="0.15">
      <c r="B21" s="354" t="s">
        <v>92</v>
      </c>
      <c r="C21" s="356" t="s">
        <v>93</v>
      </c>
      <c r="D21" s="356"/>
      <c r="E21" s="356"/>
      <c r="F21" s="357" t="s">
        <v>94</v>
      </c>
      <c r="G21" s="357"/>
      <c r="H21" s="357"/>
      <c r="I21" s="358"/>
      <c r="J21" s="25"/>
      <c r="K21" s="25"/>
      <c r="M21" s="20" t="s">
        <v>79</v>
      </c>
      <c r="N21" s="6" t="s">
        <v>43</v>
      </c>
    </row>
    <row r="22" spans="2:14" ht="27" customHeight="1" x14ac:dyDescent="0.15">
      <c r="B22" s="355"/>
      <c r="C22" s="359" t="s">
        <v>160</v>
      </c>
      <c r="D22" s="359"/>
      <c r="E22" s="359"/>
      <c r="F22" s="359" t="s">
        <v>161</v>
      </c>
      <c r="G22" s="359"/>
      <c r="H22" s="359"/>
      <c r="I22" s="360"/>
      <c r="J22" s="23"/>
      <c r="K22" s="23"/>
      <c r="M22" s="20" t="s">
        <v>95</v>
      </c>
      <c r="N22" s="6" t="s">
        <v>44</v>
      </c>
    </row>
    <row r="23" spans="2:14" ht="39.75" customHeight="1" x14ac:dyDescent="0.15">
      <c r="B23" s="17" t="s">
        <v>96</v>
      </c>
      <c r="C23" s="361" t="s">
        <v>151</v>
      </c>
      <c r="D23" s="361"/>
      <c r="E23" s="361"/>
      <c r="F23" s="361" t="s">
        <v>151</v>
      </c>
      <c r="G23" s="361"/>
      <c r="H23" s="361"/>
      <c r="I23" s="362"/>
      <c r="J23" s="16"/>
      <c r="K23" s="16"/>
      <c r="M23" s="20"/>
      <c r="N23" s="6" t="s">
        <v>45</v>
      </c>
    </row>
    <row r="24" spans="2:14" ht="44.25" customHeight="1" x14ac:dyDescent="0.15">
      <c r="B24" s="17" t="s">
        <v>97</v>
      </c>
      <c r="C24" s="335" t="s">
        <v>205</v>
      </c>
      <c r="D24" s="336"/>
      <c r="E24" s="337"/>
      <c r="F24" s="338" t="s">
        <v>206</v>
      </c>
      <c r="G24" s="339"/>
      <c r="H24" s="339"/>
      <c r="I24" s="340"/>
      <c r="J24" s="22"/>
      <c r="K24" s="22"/>
      <c r="M24" s="26"/>
      <c r="N24" s="6" t="s">
        <v>46</v>
      </c>
    </row>
    <row r="25" spans="2:14" ht="29.25" customHeight="1" x14ac:dyDescent="0.15">
      <c r="B25" s="17" t="s">
        <v>98</v>
      </c>
      <c r="C25" s="341" t="s">
        <v>215</v>
      </c>
      <c r="D25" s="342"/>
      <c r="E25" s="343"/>
      <c r="F25" s="15" t="s">
        <v>99</v>
      </c>
      <c r="G25" s="344">
        <v>0.3</v>
      </c>
      <c r="H25" s="345"/>
      <c r="I25" s="346"/>
      <c r="J25" s="27"/>
      <c r="K25" s="27"/>
      <c r="M25" s="26"/>
    </row>
    <row r="26" spans="2:14" ht="27" customHeight="1" x14ac:dyDescent="0.15">
      <c r="B26" s="17" t="s">
        <v>100</v>
      </c>
      <c r="C26" s="338" t="s">
        <v>216</v>
      </c>
      <c r="D26" s="339"/>
      <c r="E26" s="347"/>
      <c r="F26" s="15" t="s">
        <v>101</v>
      </c>
      <c r="G26" s="348">
        <v>0.3</v>
      </c>
      <c r="H26" s="349"/>
      <c r="I26" s="350"/>
      <c r="J26" s="28"/>
      <c r="K26" s="28"/>
      <c r="M26" s="26"/>
    </row>
    <row r="27" spans="2:14" ht="47.25" customHeight="1" x14ac:dyDescent="0.15">
      <c r="B27" s="94" t="s">
        <v>102</v>
      </c>
      <c r="C27" s="351" t="s">
        <v>86</v>
      </c>
      <c r="D27" s="352"/>
      <c r="E27" s="353"/>
      <c r="F27" s="29" t="s">
        <v>103</v>
      </c>
      <c r="G27" s="348" t="s">
        <v>182</v>
      </c>
      <c r="H27" s="349"/>
      <c r="I27" s="350"/>
      <c r="J27" s="25"/>
      <c r="K27" s="25"/>
      <c r="M27" s="26"/>
    </row>
    <row r="28" spans="2:14" ht="30" customHeight="1" x14ac:dyDescent="0.15">
      <c r="B28" s="318" t="s">
        <v>104</v>
      </c>
      <c r="C28" s="319"/>
      <c r="D28" s="319"/>
      <c r="E28" s="319"/>
      <c r="F28" s="319"/>
      <c r="G28" s="319"/>
      <c r="H28" s="319"/>
      <c r="I28" s="320"/>
      <c r="J28" s="55"/>
      <c r="K28" s="55"/>
      <c r="M28" s="26"/>
    </row>
    <row r="29" spans="2:14" ht="56.25" customHeight="1" x14ac:dyDescent="0.15">
      <c r="B29" s="30" t="s">
        <v>105</v>
      </c>
      <c r="C29" s="31" t="s">
        <v>106</v>
      </c>
      <c r="D29" s="31" t="s">
        <v>107</v>
      </c>
      <c r="E29" s="31" t="s">
        <v>108</v>
      </c>
      <c r="F29" s="31" t="s">
        <v>109</v>
      </c>
      <c r="G29" s="32" t="s">
        <v>110</v>
      </c>
      <c r="H29" s="32" t="s">
        <v>111</v>
      </c>
      <c r="I29" s="33" t="s">
        <v>112</v>
      </c>
      <c r="J29" s="67" t="s">
        <v>162</v>
      </c>
      <c r="K29" s="23"/>
      <c r="M29" s="26"/>
    </row>
    <row r="30" spans="2:14" ht="19.5" customHeight="1" x14ac:dyDescent="0.15">
      <c r="B30" s="34" t="s">
        <v>113</v>
      </c>
      <c r="C30" s="68">
        <v>0</v>
      </c>
      <c r="D30" s="69">
        <f>+C30</f>
        <v>0</v>
      </c>
      <c r="E30" s="89">
        <v>0</v>
      </c>
      <c r="F30" s="70">
        <f>+E30</f>
        <v>0</v>
      </c>
      <c r="G30" s="46" t="e">
        <f>+C30/E30</f>
        <v>#DIV/0!</v>
      </c>
      <c r="H30" s="47" t="e">
        <f>+D30/F30</f>
        <v>#DIV/0!</v>
      </c>
      <c r="I30" s="48">
        <f>+D30/$G$26</f>
        <v>0</v>
      </c>
      <c r="J30" s="66">
        <v>0.99</v>
      </c>
      <c r="K30" s="35"/>
      <c r="M30" s="26"/>
    </row>
    <row r="31" spans="2:14" ht="19.5" customHeight="1" x14ac:dyDescent="0.15">
      <c r="B31" s="34" t="s">
        <v>114</v>
      </c>
      <c r="C31" s="68">
        <v>0</v>
      </c>
      <c r="D31" s="69">
        <f>+D30+C31</f>
        <v>0</v>
      </c>
      <c r="E31" s="89">
        <v>0</v>
      </c>
      <c r="F31" s="70">
        <f>+F30+E31</f>
        <v>0</v>
      </c>
      <c r="G31" s="46" t="e">
        <f t="shared" ref="G31:H40" si="0">+C31/E31</f>
        <v>#DIV/0!</v>
      </c>
      <c r="H31" s="47" t="e">
        <f t="shared" si="0"/>
        <v>#DIV/0!</v>
      </c>
      <c r="I31" s="48">
        <f t="shared" ref="I31:I41" si="1">+D31/$G$26</f>
        <v>0</v>
      </c>
      <c r="J31" s="66">
        <v>0.99</v>
      </c>
      <c r="K31" s="35"/>
      <c r="M31" s="26"/>
    </row>
    <row r="32" spans="2:14" ht="19.5" customHeight="1" x14ac:dyDescent="0.15">
      <c r="B32" s="34" t="s">
        <v>115</v>
      </c>
      <c r="C32" s="68">
        <v>0</v>
      </c>
      <c r="D32" s="69">
        <f t="shared" ref="D32:D40" si="2">+D31+C32</f>
        <v>0</v>
      </c>
      <c r="E32" s="89">
        <v>0.19</v>
      </c>
      <c r="F32" s="70">
        <f t="shared" ref="F32:F41" si="3">+F31+E32</f>
        <v>0.19</v>
      </c>
      <c r="G32" s="46">
        <f t="shared" si="0"/>
        <v>0</v>
      </c>
      <c r="H32" s="47">
        <f t="shared" si="0"/>
        <v>0</v>
      </c>
      <c r="I32" s="48">
        <f t="shared" si="1"/>
        <v>0</v>
      </c>
      <c r="J32" s="66">
        <v>0.99</v>
      </c>
      <c r="K32" s="35"/>
      <c r="M32" s="26"/>
    </row>
    <row r="33" spans="2:11" ht="19.5" customHeight="1" x14ac:dyDescent="0.15">
      <c r="B33" s="34" t="s">
        <v>116</v>
      </c>
      <c r="C33" s="68">
        <v>0</v>
      </c>
      <c r="D33" s="69">
        <f t="shared" si="2"/>
        <v>0</v>
      </c>
      <c r="E33" s="89">
        <v>0</v>
      </c>
      <c r="F33" s="70">
        <f t="shared" si="3"/>
        <v>0.19</v>
      </c>
      <c r="G33" s="46" t="e">
        <f t="shared" si="0"/>
        <v>#DIV/0!</v>
      </c>
      <c r="H33" s="47">
        <f t="shared" si="0"/>
        <v>0</v>
      </c>
      <c r="I33" s="48">
        <f t="shared" si="1"/>
        <v>0</v>
      </c>
      <c r="J33" s="66">
        <v>0.99</v>
      </c>
      <c r="K33" s="35"/>
    </row>
    <row r="34" spans="2:11" ht="19.5" customHeight="1" x14ac:dyDescent="0.15">
      <c r="B34" s="34" t="s">
        <v>117</v>
      </c>
      <c r="C34" s="68">
        <v>0</v>
      </c>
      <c r="D34" s="69">
        <f t="shared" si="2"/>
        <v>0</v>
      </c>
      <c r="E34" s="89">
        <v>0</v>
      </c>
      <c r="F34" s="70">
        <f t="shared" si="3"/>
        <v>0.19</v>
      </c>
      <c r="G34" s="46" t="e">
        <f t="shared" si="0"/>
        <v>#DIV/0!</v>
      </c>
      <c r="H34" s="47">
        <f t="shared" si="0"/>
        <v>0</v>
      </c>
      <c r="I34" s="48">
        <f t="shared" si="1"/>
        <v>0</v>
      </c>
      <c r="J34" s="66">
        <v>0.99</v>
      </c>
      <c r="K34" s="35"/>
    </row>
    <row r="35" spans="2:11" ht="19.5" customHeight="1" x14ac:dyDescent="0.15">
      <c r="B35" s="34" t="s">
        <v>118</v>
      </c>
      <c r="C35" s="68">
        <v>0</v>
      </c>
      <c r="D35" s="69">
        <f t="shared" si="2"/>
        <v>0</v>
      </c>
      <c r="E35" s="89">
        <v>0</v>
      </c>
      <c r="F35" s="70">
        <f t="shared" si="3"/>
        <v>0.19</v>
      </c>
      <c r="G35" s="46" t="e">
        <f t="shared" si="0"/>
        <v>#DIV/0!</v>
      </c>
      <c r="H35" s="47">
        <f t="shared" si="0"/>
        <v>0</v>
      </c>
      <c r="I35" s="48">
        <f t="shared" si="1"/>
        <v>0</v>
      </c>
      <c r="J35" s="66">
        <v>0.99</v>
      </c>
      <c r="K35" s="35"/>
    </row>
    <row r="36" spans="2:11" ht="19.5" customHeight="1" x14ac:dyDescent="0.15">
      <c r="B36" s="34" t="s">
        <v>119</v>
      </c>
      <c r="C36" s="68">
        <v>0</v>
      </c>
      <c r="D36" s="69">
        <f t="shared" si="2"/>
        <v>0</v>
      </c>
      <c r="E36" s="89">
        <v>0</v>
      </c>
      <c r="F36" s="70">
        <f t="shared" si="3"/>
        <v>0.19</v>
      </c>
      <c r="G36" s="46" t="e">
        <f t="shared" si="0"/>
        <v>#DIV/0!</v>
      </c>
      <c r="H36" s="47">
        <f t="shared" si="0"/>
        <v>0</v>
      </c>
      <c r="I36" s="48">
        <f t="shared" si="1"/>
        <v>0</v>
      </c>
      <c r="J36" s="66">
        <v>0.99</v>
      </c>
      <c r="K36" s="35"/>
    </row>
    <row r="37" spans="2:11" ht="19.5" customHeight="1" x14ac:dyDescent="0.15">
      <c r="B37" s="34" t="s">
        <v>120</v>
      </c>
      <c r="C37" s="68">
        <v>0</v>
      </c>
      <c r="D37" s="69">
        <f t="shared" si="2"/>
        <v>0</v>
      </c>
      <c r="E37" s="89">
        <v>0</v>
      </c>
      <c r="F37" s="70">
        <f t="shared" si="3"/>
        <v>0.19</v>
      </c>
      <c r="G37" s="46" t="e">
        <f t="shared" si="0"/>
        <v>#DIV/0!</v>
      </c>
      <c r="H37" s="47">
        <f t="shared" si="0"/>
        <v>0</v>
      </c>
      <c r="I37" s="48">
        <f t="shared" si="1"/>
        <v>0</v>
      </c>
      <c r="J37" s="66">
        <v>0.99</v>
      </c>
      <c r="K37" s="35"/>
    </row>
    <row r="38" spans="2:11" ht="19.5" customHeight="1" x14ac:dyDescent="0.15">
      <c r="B38" s="34" t="s">
        <v>121</v>
      </c>
      <c r="C38" s="68">
        <v>0</v>
      </c>
      <c r="D38" s="69">
        <f t="shared" si="2"/>
        <v>0</v>
      </c>
      <c r="E38" s="89">
        <v>0.02</v>
      </c>
      <c r="F38" s="70">
        <f t="shared" si="3"/>
        <v>0.21</v>
      </c>
      <c r="G38" s="46">
        <f t="shared" si="0"/>
        <v>0</v>
      </c>
      <c r="H38" s="47">
        <f t="shared" si="0"/>
        <v>0</v>
      </c>
      <c r="I38" s="48">
        <f t="shared" si="1"/>
        <v>0</v>
      </c>
      <c r="J38" s="66">
        <v>0.99</v>
      </c>
      <c r="K38" s="35"/>
    </row>
    <row r="39" spans="2:11" ht="19.5" customHeight="1" x14ac:dyDescent="0.15">
      <c r="B39" s="34" t="s">
        <v>122</v>
      </c>
      <c r="C39" s="68">
        <v>0</v>
      </c>
      <c r="D39" s="69">
        <f t="shared" si="2"/>
        <v>0</v>
      </c>
      <c r="E39" s="89">
        <v>0</v>
      </c>
      <c r="F39" s="70">
        <f t="shared" si="3"/>
        <v>0.21</v>
      </c>
      <c r="G39" s="46" t="e">
        <f t="shared" si="0"/>
        <v>#DIV/0!</v>
      </c>
      <c r="H39" s="47">
        <f t="shared" si="0"/>
        <v>0</v>
      </c>
      <c r="I39" s="48">
        <f t="shared" si="1"/>
        <v>0</v>
      </c>
      <c r="J39" s="66">
        <v>0.99</v>
      </c>
      <c r="K39" s="35"/>
    </row>
    <row r="40" spans="2:11" ht="19.5" customHeight="1" x14ac:dyDescent="0.15">
      <c r="B40" s="34" t="s">
        <v>123</v>
      </c>
      <c r="C40" s="68">
        <v>0</v>
      </c>
      <c r="D40" s="69">
        <f t="shared" si="2"/>
        <v>0</v>
      </c>
      <c r="E40" s="89">
        <v>0</v>
      </c>
      <c r="F40" s="70">
        <f t="shared" si="3"/>
        <v>0.21</v>
      </c>
      <c r="G40" s="46" t="e">
        <f t="shared" si="0"/>
        <v>#DIV/0!</v>
      </c>
      <c r="H40" s="47">
        <f t="shared" si="0"/>
        <v>0</v>
      </c>
      <c r="I40" s="48">
        <f t="shared" si="1"/>
        <v>0</v>
      </c>
      <c r="J40" s="66">
        <v>0.99</v>
      </c>
      <c r="K40" s="35"/>
    </row>
    <row r="41" spans="2:11" ht="19.5" customHeight="1" x14ac:dyDescent="0.15">
      <c r="B41" s="34" t="s">
        <v>124</v>
      </c>
      <c r="C41" s="68">
        <v>0</v>
      </c>
      <c r="D41" s="69">
        <f>+D40+C41</f>
        <v>0</v>
      </c>
      <c r="E41" s="89">
        <v>0.04</v>
      </c>
      <c r="F41" s="70">
        <f t="shared" si="3"/>
        <v>0.25</v>
      </c>
      <c r="G41" s="46">
        <f>+C41/E41</f>
        <v>0</v>
      </c>
      <c r="H41" s="47">
        <f>+D41/F41</f>
        <v>0</v>
      </c>
      <c r="I41" s="48">
        <f t="shared" si="1"/>
        <v>0</v>
      </c>
      <c r="J41" s="66">
        <v>0.99</v>
      </c>
      <c r="K41" s="35"/>
    </row>
    <row r="42" spans="2:11" ht="54.75" customHeight="1" x14ac:dyDescent="0.15">
      <c r="B42" s="74" t="s">
        <v>125</v>
      </c>
      <c r="C42" s="312" t="s">
        <v>224</v>
      </c>
      <c r="D42" s="312"/>
      <c r="E42" s="312"/>
      <c r="F42" s="312"/>
      <c r="G42" s="312"/>
      <c r="H42" s="312"/>
      <c r="I42" s="313"/>
      <c r="J42" s="36"/>
      <c r="K42" s="36"/>
    </row>
    <row r="43" spans="2:11" ht="29.25" customHeight="1" x14ac:dyDescent="0.15">
      <c r="B43" s="318" t="s">
        <v>126</v>
      </c>
      <c r="C43" s="319"/>
      <c r="D43" s="319"/>
      <c r="E43" s="319"/>
      <c r="F43" s="319"/>
      <c r="G43" s="319"/>
      <c r="H43" s="319"/>
      <c r="I43" s="320"/>
      <c r="J43" s="55"/>
      <c r="K43" s="55"/>
    </row>
    <row r="44" spans="2:11" ht="32.25" customHeight="1" x14ac:dyDescent="0.15">
      <c r="B44" s="326"/>
      <c r="C44" s="327"/>
      <c r="D44" s="327"/>
      <c r="E44" s="327"/>
      <c r="F44" s="327"/>
      <c r="G44" s="327"/>
      <c r="H44" s="327"/>
      <c r="I44" s="328"/>
      <c r="J44" s="55"/>
      <c r="K44" s="55"/>
    </row>
    <row r="45" spans="2:11" ht="32.25" customHeight="1" x14ac:dyDescent="0.15">
      <c r="B45" s="329"/>
      <c r="C45" s="330"/>
      <c r="D45" s="330"/>
      <c r="E45" s="330"/>
      <c r="F45" s="330"/>
      <c r="G45" s="330"/>
      <c r="H45" s="330"/>
      <c r="I45" s="331"/>
      <c r="J45" s="36"/>
      <c r="K45" s="36"/>
    </row>
    <row r="46" spans="2:11" ht="32.25" customHeight="1" x14ac:dyDescent="0.15">
      <c r="B46" s="329"/>
      <c r="C46" s="330"/>
      <c r="D46" s="330"/>
      <c r="E46" s="330"/>
      <c r="F46" s="330"/>
      <c r="G46" s="330"/>
      <c r="H46" s="330"/>
      <c r="I46" s="331"/>
      <c r="J46" s="36"/>
      <c r="K46" s="36"/>
    </row>
    <row r="47" spans="2:11" ht="32.25" customHeight="1" x14ac:dyDescent="0.15">
      <c r="B47" s="329"/>
      <c r="C47" s="330"/>
      <c r="D47" s="330"/>
      <c r="E47" s="330"/>
      <c r="F47" s="330"/>
      <c r="G47" s="330"/>
      <c r="H47" s="330"/>
      <c r="I47" s="331"/>
      <c r="J47" s="36"/>
      <c r="K47" s="36"/>
    </row>
    <row r="48" spans="2:11" ht="32.25" customHeight="1" x14ac:dyDescent="0.15">
      <c r="B48" s="332"/>
      <c r="C48" s="333"/>
      <c r="D48" s="333"/>
      <c r="E48" s="333"/>
      <c r="F48" s="333"/>
      <c r="G48" s="333"/>
      <c r="H48" s="333"/>
      <c r="I48" s="334"/>
      <c r="J48" s="12"/>
      <c r="K48" s="12"/>
    </row>
    <row r="49" spans="2:11" ht="83.25" customHeight="1" x14ac:dyDescent="0.15">
      <c r="B49" s="17" t="s">
        <v>127</v>
      </c>
      <c r="C49" s="312" t="s">
        <v>224</v>
      </c>
      <c r="D49" s="312"/>
      <c r="E49" s="312"/>
      <c r="F49" s="312"/>
      <c r="G49" s="312"/>
      <c r="H49" s="312"/>
      <c r="I49" s="313"/>
      <c r="J49" s="37"/>
      <c r="K49" s="37"/>
    </row>
    <row r="50" spans="2:11" ht="34.5" customHeight="1" x14ac:dyDescent="0.15">
      <c r="B50" s="17" t="s">
        <v>128</v>
      </c>
      <c r="C50" s="296" t="s">
        <v>182</v>
      </c>
      <c r="D50" s="296"/>
      <c r="E50" s="296"/>
      <c r="F50" s="296"/>
      <c r="G50" s="296"/>
      <c r="H50" s="296"/>
      <c r="I50" s="314"/>
      <c r="J50" s="37"/>
      <c r="K50" s="37"/>
    </row>
    <row r="51" spans="2:11" ht="34.5" customHeight="1" x14ac:dyDescent="0.15">
      <c r="B51" s="109" t="s">
        <v>129</v>
      </c>
      <c r="C51" s="315" t="s">
        <v>225</v>
      </c>
      <c r="D51" s="316"/>
      <c r="E51" s="316"/>
      <c r="F51" s="316"/>
      <c r="G51" s="316"/>
      <c r="H51" s="316"/>
      <c r="I51" s="317"/>
      <c r="J51" s="37"/>
      <c r="K51" s="37"/>
    </row>
    <row r="52" spans="2:11" ht="29.25" customHeight="1" x14ac:dyDescent="0.15">
      <c r="B52" s="318" t="s">
        <v>130</v>
      </c>
      <c r="C52" s="319"/>
      <c r="D52" s="319"/>
      <c r="E52" s="319"/>
      <c r="F52" s="319"/>
      <c r="G52" s="319"/>
      <c r="H52" s="319"/>
      <c r="I52" s="320"/>
      <c r="J52" s="37"/>
      <c r="K52" s="37"/>
    </row>
    <row r="53" spans="2:11" ht="33" customHeight="1" x14ac:dyDescent="0.15">
      <c r="B53" s="321" t="s">
        <v>131</v>
      </c>
      <c r="C53" s="108" t="s">
        <v>132</v>
      </c>
      <c r="D53" s="322" t="s">
        <v>133</v>
      </c>
      <c r="E53" s="322"/>
      <c r="F53" s="322"/>
      <c r="G53" s="322" t="s">
        <v>134</v>
      </c>
      <c r="H53" s="322"/>
      <c r="I53" s="323"/>
      <c r="J53" s="38"/>
      <c r="K53" s="38"/>
    </row>
    <row r="54" spans="2:11" ht="31.5" customHeight="1" x14ac:dyDescent="0.15">
      <c r="B54" s="321"/>
      <c r="C54" s="39"/>
      <c r="D54" s="296"/>
      <c r="E54" s="296"/>
      <c r="F54" s="296"/>
      <c r="G54" s="324"/>
      <c r="H54" s="324"/>
      <c r="I54" s="325"/>
      <c r="J54" s="38"/>
      <c r="K54" s="38"/>
    </row>
    <row r="55" spans="2:11" ht="31.5" customHeight="1" x14ac:dyDescent="0.15">
      <c r="B55" s="109" t="s">
        <v>135</v>
      </c>
      <c r="C55" s="308" t="s">
        <v>164</v>
      </c>
      <c r="D55" s="308"/>
      <c r="E55" s="309" t="s">
        <v>136</v>
      </c>
      <c r="F55" s="309"/>
      <c r="G55" s="308" t="s">
        <v>186</v>
      </c>
      <c r="H55" s="308"/>
      <c r="I55" s="310"/>
      <c r="J55" s="40"/>
      <c r="K55" s="40"/>
    </row>
    <row r="56" spans="2:11" ht="31.5" customHeight="1" x14ac:dyDescent="0.15">
      <c r="B56" s="109" t="s">
        <v>137</v>
      </c>
      <c r="C56" s="296" t="str">
        <f>+'[3]HV 1'!C56:D56</f>
        <v>NICOLAS ADOLFO CORREAL HUERTAS</v>
      </c>
      <c r="D56" s="296"/>
      <c r="E56" s="311" t="s">
        <v>138</v>
      </c>
      <c r="F56" s="311"/>
      <c r="G56" s="308" t="str">
        <f>+'[4]HV 1'!G56:I56</f>
        <v>DIANA VIDAL</v>
      </c>
      <c r="H56" s="308"/>
      <c r="I56" s="310"/>
      <c r="J56" s="40"/>
      <c r="K56" s="40"/>
    </row>
    <row r="57" spans="2:11" ht="31.5" customHeight="1" x14ac:dyDescent="0.15">
      <c r="B57" s="109" t="s">
        <v>139</v>
      </c>
      <c r="C57" s="296"/>
      <c r="D57" s="296"/>
      <c r="E57" s="297" t="s">
        <v>140</v>
      </c>
      <c r="F57" s="298"/>
      <c r="G57" s="301"/>
      <c r="H57" s="302"/>
      <c r="I57" s="303"/>
      <c r="J57" s="41"/>
      <c r="K57" s="41"/>
    </row>
    <row r="58" spans="2:11" ht="31.5" customHeight="1" thickBot="1" x14ac:dyDescent="0.2">
      <c r="B58" s="75" t="s">
        <v>141</v>
      </c>
      <c r="C58" s="307"/>
      <c r="D58" s="307"/>
      <c r="E58" s="299"/>
      <c r="F58" s="300"/>
      <c r="G58" s="304"/>
      <c r="H58" s="305"/>
      <c r="I58" s="306"/>
      <c r="J58" s="41"/>
      <c r="K58" s="41"/>
    </row>
    <row r="59" spans="2:11" hidden="1" x14ac:dyDescent="0.15">
      <c r="B59" s="3"/>
      <c r="C59" s="3"/>
      <c r="D59" s="5"/>
      <c r="E59" s="5"/>
      <c r="F59" s="5"/>
      <c r="G59" s="5"/>
      <c r="H59" s="5"/>
      <c r="I59" s="58"/>
      <c r="J59" s="42"/>
      <c r="K59" s="42"/>
    </row>
    <row r="60" spans="2:11" hidden="1" x14ac:dyDescent="0.15">
      <c r="B60" s="59"/>
      <c r="C60" s="60"/>
      <c r="D60" s="60"/>
      <c r="E60" s="61"/>
      <c r="F60" s="61"/>
      <c r="G60" s="62"/>
      <c r="H60" s="63"/>
      <c r="I60" s="60"/>
      <c r="J60" s="45"/>
      <c r="K60" s="45"/>
    </row>
    <row r="61" spans="2:11" hidden="1" x14ac:dyDescent="0.15">
      <c r="B61" s="59"/>
      <c r="C61" s="60"/>
      <c r="D61" s="60"/>
      <c r="E61" s="61"/>
      <c r="F61" s="61"/>
      <c r="G61" s="62"/>
      <c r="H61" s="63"/>
      <c r="I61" s="60"/>
      <c r="J61" s="45"/>
      <c r="K61" s="45"/>
    </row>
    <row r="62" spans="2:11" hidden="1" x14ac:dyDescent="0.15">
      <c r="B62" s="59"/>
      <c r="C62" s="60"/>
      <c r="D62" s="60"/>
      <c r="E62" s="61"/>
      <c r="F62" s="61"/>
      <c r="G62" s="62"/>
      <c r="H62" s="63"/>
      <c r="I62" s="60"/>
      <c r="J62" s="45"/>
      <c r="K62" s="45"/>
    </row>
    <row r="63" spans="2:11" hidden="1" x14ac:dyDescent="0.15">
      <c r="B63" s="59"/>
      <c r="C63" s="60"/>
      <c r="D63" s="60"/>
      <c r="E63" s="61"/>
      <c r="F63" s="61"/>
      <c r="G63" s="62"/>
      <c r="H63" s="63"/>
      <c r="I63" s="60"/>
      <c r="J63" s="45"/>
      <c r="K63" s="45"/>
    </row>
    <row r="64" spans="2:11" hidden="1" x14ac:dyDescent="0.15">
      <c r="B64" s="59"/>
      <c r="C64" s="60"/>
      <c r="D64" s="60"/>
      <c r="E64" s="61"/>
      <c r="F64" s="61"/>
      <c r="G64" s="62"/>
      <c r="H64" s="63"/>
      <c r="I64" s="60"/>
      <c r="J64" s="45"/>
      <c r="K64" s="45"/>
    </row>
    <row r="65" spans="2:11" hidden="1" x14ac:dyDescent="0.15">
      <c r="B65" s="59"/>
      <c r="C65" s="60"/>
      <c r="D65" s="60"/>
      <c r="E65" s="61"/>
      <c r="F65" s="61"/>
      <c r="G65" s="62"/>
      <c r="H65" s="63"/>
      <c r="I65" s="60"/>
      <c r="J65" s="45"/>
      <c r="K65" s="45"/>
    </row>
    <row r="66" spans="2:11" hidden="1" x14ac:dyDescent="0.15">
      <c r="B66" s="59"/>
      <c r="C66" s="60"/>
      <c r="D66" s="60"/>
      <c r="E66" s="61"/>
      <c r="F66" s="61"/>
      <c r="G66" s="62"/>
      <c r="H66" s="63"/>
      <c r="I66" s="60"/>
      <c r="J66" s="45"/>
      <c r="K66" s="45"/>
    </row>
    <row r="67" spans="2:11" hidden="1" x14ac:dyDescent="0.15">
      <c r="B67" s="59"/>
      <c r="C67" s="60"/>
      <c r="D67" s="60"/>
      <c r="E67" s="61"/>
      <c r="F67" s="61"/>
      <c r="G67" s="62"/>
      <c r="H67" s="63"/>
      <c r="I67" s="60"/>
      <c r="J67" s="45"/>
      <c r="K67" s="45"/>
    </row>
    <row r="68" spans="2:11" x14ac:dyDescent="0.15">
      <c r="B68" s="64"/>
      <c r="C68" s="3"/>
      <c r="D68" s="3"/>
      <c r="E68" s="3"/>
      <c r="F68" s="3"/>
      <c r="G68" s="65"/>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
  <cols>
    <col min="1" max="1" width="1.33203125" customWidth="1"/>
    <col min="2" max="2" width="20.1640625" style="52" customWidth="1"/>
    <col min="3" max="3" width="34.5" customWidth="1"/>
    <col min="4" max="4" width="14.33203125" customWidth="1"/>
    <col min="5" max="5" width="6.6640625" customWidth="1"/>
    <col min="6" max="6" width="31" customWidth="1"/>
    <col min="7" max="8" width="16.1640625" customWidth="1"/>
    <col min="9" max="9" width="16.33203125" customWidth="1"/>
    <col min="10" max="10" width="15.6640625" customWidth="1"/>
    <col min="11" max="11" width="54.5" customWidth="1"/>
    <col min="13" max="13" width="17.83203125" bestFit="1" customWidth="1"/>
    <col min="108" max="108" width="11.5" customWidth="1"/>
    <col min="198" max="198" width="1.5" customWidth="1"/>
  </cols>
  <sheetData>
    <row r="1" spans="2:13" ht="18" customHeight="1" thickBot="1" x14ac:dyDescent="0.25">
      <c r="B1" s="413"/>
      <c r="C1" s="416" t="s">
        <v>24</v>
      </c>
      <c r="D1" s="417"/>
      <c r="E1" s="417"/>
      <c r="F1" s="417"/>
      <c r="G1" s="417"/>
      <c r="H1" s="418"/>
      <c r="I1" s="419"/>
      <c r="J1" s="420"/>
    </row>
    <row r="2" spans="2:13" ht="18" customHeight="1" thickBot="1" x14ac:dyDescent="0.25">
      <c r="B2" s="414"/>
      <c r="C2" s="416" t="s">
        <v>25</v>
      </c>
      <c r="D2" s="417"/>
      <c r="E2" s="417"/>
      <c r="F2" s="417"/>
      <c r="G2" s="417"/>
      <c r="H2" s="418"/>
      <c r="I2" s="421"/>
      <c r="J2" s="422"/>
    </row>
    <row r="3" spans="2:13" ht="18" customHeight="1" thickBot="1" x14ac:dyDescent="0.25">
      <c r="B3" s="414"/>
      <c r="C3" s="416" t="s">
        <v>142</v>
      </c>
      <c r="D3" s="417"/>
      <c r="E3" s="417"/>
      <c r="F3" s="417"/>
      <c r="G3" s="417"/>
      <c r="H3" s="418"/>
      <c r="I3" s="421"/>
      <c r="J3" s="422"/>
    </row>
    <row r="4" spans="2:13" ht="18" customHeight="1" thickBot="1" x14ac:dyDescent="0.25">
      <c r="B4" s="415"/>
      <c r="C4" s="416" t="s">
        <v>143</v>
      </c>
      <c r="D4" s="417"/>
      <c r="E4" s="417"/>
      <c r="F4" s="418"/>
      <c r="G4" s="425" t="s">
        <v>190</v>
      </c>
      <c r="H4" s="426"/>
      <c r="I4" s="423"/>
      <c r="J4" s="424"/>
    </row>
    <row r="5" spans="2:13" ht="18" customHeight="1" thickBot="1" x14ac:dyDescent="0.25">
      <c r="B5" s="49"/>
      <c r="C5" s="10"/>
      <c r="D5" s="10"/>
      <c r="E5" s="10"/>
      <c r="F5" s="10"/>
      <c r="G5" s="10"/>
      <c r="H5" s="10"/>
      <c r="I5" s="10"/>
      <c r="J5" s="50"/>
    </row>
    <row r="6" spans="2:13" ht="51.75" customHeight="1" thickBot="1" x14ac:dyDescent="0.25">
      <c r="B6" s="1" t="s">
        <v>185</v>
      </c>
      <c r="C6" s="427" t="str">
        <f>+'[6]Sección 1. Metas - Magnitud'!C7</f>
        <v>1032 - Gestión y control de tránsito y transporte</v>
      </c>
      <c r="D6" s="428"/>
      <c r="E6" s="429"/>
      <c r="F6" s="51"/>
      <c r="G6" s="10"/>
      <c r="H6" s="10"/>
      <c r="I6" s="10"/>
      <c r="J6" s="50"/>
    </row>
    <row r="7" spans="2:13" ht="32.25" customHeight="1" thickBot="1" x14ac:dyDescent="0.25">
      <c r="B7" s="2" t="s">
        <v>0</v>
      </c>
      <c r="C7" s="427" t="str">
        <f>+'[6]Sección 1. Metas - Magnitud'!C8:F8</f>
        <v>Dirección de Control y Vigilancia</v>
      </c>
      <c r="D7" s="428"/>
      <c r="E7" s="429"/>
      <c r="F7" s="51"/>
      <c r="G7" s="10"/>
      <c r="H7" s="10"/>
      <c r="I7" s="10"/>
      <c r="J7" s="50"/>
    </row>
    <row r="8" spans="2:13" ht="32.25" customHeight="1" thickBot="1" x14ac:dyDescent="0.25">
      <c r="B8" s="2" t="s">
        <v>144</v>
      </c>
      <c r="C8" s="427" t="str">
        <f>+'[6]Sección 1. Metas - Magnitud'!C9:F9</f>
        <v>Subsecretaría de Servicios de la Movilidad</v>
      </c>
      <c r="D8" s="428"/>
      <c r="E8" s="429"/>
      <c r="F8" s="4"/>
      <c r="G8" s="10"/>
      <c r="H8" s="10"/>
      <c r="I8" s="10"/>
      <c r="J8" s="50"/>
    </row>
    <row r="9" spans="2:13" ht="33.75" customHeight="1" thickBot="1" x14ac:dyDescent="0.25">
      <c r="B9" s="2" t="s">
        <v>28</v>
      </c>
      <c r="C9" s="427" t="s">
        <v>184</v>
      </c>
      <c r="D9" s="428"/>
      <c r="E9" s="429"/>
      <c r="F9" s="51"/>
      <c r="G9" s="10"/>
      <c r="H9" s="10"/>
      <c r="I9" s="10"/>
      <c r="J9" s="50"/>
    </row>
    <row r="10" spans="2:13" ht="32.25" customHeight="1" thickBot="1" x14ac:dyDescent="0.25">
      <c r="B10" s="2" t="s">
        <v>197</v>
      </c>
      <c r="C10" s="427" t="s">
        <v>202</v>
      </c>
      <c r="D10" s="428"/>
      <c r="E10" s="429"/>
    </row>
    <row r="12" spans="2:13" x14ac:dyDescent="0.2">
      <c r="B12" s="406" t="s">
        <v>217</v>
      </c>
      <c r="C12" s="407"/>
      <c r="D12" s="407"/>
      <c r="E12" s="407"/>
      <c r="F12" s="407"/>
      <c r="G12" s="407"/>
      <c r="H12" s="408"/>
      <c r="I12" s="398" t="s">
        <v>145</v>
      </c>
      <c r="J12" s="399"/>
      <c r="K12" s="399"/>
    </row>
    <row r="13" spans="2:13" s="53" customFormat="1" ht="30" customHeight="1" x14ac:dyDescent="0.2">
      <c r="B13" s="400" t="s">
        <v>146</v>
      </c>
      <c r="C13" s="400" t="s">
        <v>147</v>
      </c>
      <c r="D13" s="400" t="s">
        <v>196</v>
      </c>
      <c r="E13" s="400" t="s">
        <v>148</v>
      </c>
      <c r="F13" s="400" t="s">
        <v>149</v>
      </c>
      <c r="G13" s="400" t="s">
        <v>191</v>
      </c>
      <c r="H13" s="400" t="s">
        <v>192</v>
      </c>
      <c r="I13" s="402" t="s">
        <v>193</v>
      </c>
      <c r="J13" s="404" t="s">
        <v>194</v>
      </c>
      <c r="K13" s="397" t="s">
        <v>195</v>
      </c>
    </row>
    <row r="14" spans="2:13" s="53" customFormat="1" x14ac:dyDescent="0.2">
      <c r="B14" s="401"/>
      <c r="C14" s="401"/>
      <c r="D14" s="401"/>
      <c r="E14" s="401"/>
      <c r="F14" s="401"/>
      <c r="G14" s="401"/>
      <c r="H14" s="401"/>
      <c r="I14" s="403"/>
      <c r="J14" s="405"/>
      <c r="K14" s="397"/>
    </row>
    <row r="15" spans="2:13" s="53" customFormat="1" ht="96" x14ac:dyDescent="0.2">
      <c r="B15" s="93">
        <v>1</v>
      </c>
      <c r="C15" s="132" t="s">
        <v>229</v>
      </c>
      <c r="D15" s="92">
        <v>0.19</v>
      </c>
      <c r="E15" s="88"/>
      <c r="F15" s="90" t="s">
        <v>230</v>
      </c>
      <c r="G15" s="160">
        <v>0.19</v>
      </c>
      <c r="H15" s="103">
        <v>43160</v>
      </c>
      <c r="I15" s="101">
        <v>0.19</v>
      </c>
      <c r="J15" s="107">
        <v>43132</v>
      </c>
      <c r="K15" s="98"/>
      <c r="M15" s="105"/>
    </row>
    <row r="16" spans="2:13" ht="64" x14ac:dyDescent="0.2">
      <c r="B16" s="131">
        <v>2</v>
      </c>
      <c r="C16" s="99" t="s">
        <v>231</v>
      </c>
      <c r="D16" s="92">
        <v>0.02</v>
      </c>
      <c r="E16" s="88"/>
      <c r="F16" s="90" t="s">
        <v>232</v>
      </c>
      <c r="G16" s="160">
        <v>0.02</v>
      </c>
      <c r="H16" s="103">
        <v>43344</v>
      </c>
      <c r="I16" s="101"/>
      <c r="J16" s="107"/>
      <c r="K16" s="98"/>
      <c r="M16" s="106"/>
    </row>
    <row r="17" spans="2:11" ht="64" x14ac:dyDescent="0.2">
      <c r="B17" s="159">
        <v>3</v>
      </c>
      <c r="C17" s="72" t="s">
        <v>226</v>
      </c>
      <c r="D17" s="92">
        <v>0.04</v>
      </c>
      <c r="E17" s="88"/>
      <c r="F17" s="90" t="s">
        <v>233</v>
      </c>
      <c r="G17" s="160">
        <v>0.04</v>
      </c>
      <c r="H17" s="103">
        <v>43435</v>
      </c>
      <c r="I17" s="101"/>
      <c r="J17" s="107"/>
      <c r="K17" s="98"/>
    </row>
    <row r="18" spans="2:11" x14ac:dyDescent="0.2">
      <c r="B18" s="409" t="s">
        <v>17</v>
      </c>
      <c r="C18" s="410"/>
      <c r="D18" s="54">
        <f>SUM(D15:D17)</f>
        <v>0.25</v>
      </c>
      <c r="E18" s="411" t="s">
        <v>17</v>
      </c>
      <c r="F18" s="412"/>
      <c r="G18" s="54">
        <f>SUM(G15:G17)</f>
        <v>0.25</v>
      </c>
      <c r="H18" s="158"/>
      <c r="I18" s="102">
        <f>SUM(I15:I17)</f>
        <v>0.19</v>
      </c>
      <c r="J18" s="100"/>
      <c r="K18" s="100"/>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A39" zoomScale="70" zoomScaleNormal="70" zoomScalePageLayoutView="85" workbookViewId="0">
      <selection activeCell="C46" sqref="C46:I46"/>
    </sheetView>
  </sheetViews>
  <sheetFormatPr baseColWidth="10" defaultColWidth="10.83203125" defaultRowHeight="13" x14ac:dyDescent="0.15"/>
  <cols>
    <col min="1" max="1" width="1" style="7" customWidth="1"/>
    <col min="2" max="2" width="25.5" style="8" customWidth="1"/>
    <col min="3" max="3" width="14.5" style="7" customWidth="1"/>
    <col min="4" max="4" width="15.6640625" style="7" customWidth="1"/>
    <col min="5" max="5" width="23.5" style="7" customWidth="1"/>
    <col min="6" max="6" width="20.83203125" style="7" customWidth="1"/>
    <col min="7" max="7" width="19.83203125" style="8" customWidth="1"/>
    <col min="8" max="8" width="19.83203125" style="7" customWidth="1"/>
    <col min="9" max="9" width="16.33203125" style="7" customWidth="1"/>
    <col min="10" max="10" width="22.5" style="7" customWidth="1"/>
    <col min="11" max="11" width="22.5" style="7" hidden="1" customWidth="1"/>
    <col min="12" max="13" width="0" style="3" hidden="1" customWidth="1"/>
    <col min="14" max="24" width="10.83203125" style="3"/>
    <col min="25" max="16384" width="10.83203125" style="7"/>
  </cols>
  <sheetData>
    <row r="1" spans="2:15" ht="37.5" customHeight="1" x14ac:dyDescent="0.15">
      <c r="B1" s="508"/>
      <c r="C1" s="390" t="s">
        <v>25</v>
      </c>
      <c r="D1" s="390"/>
      <c r="E1" s="390"/>
      <c r="F1" s="390"/>
      <c r="G1" s="390"/>
      <c r="H1" s="390"/>
      <c r="I1" s="394"/>
      <c r="J1" s="10"/>
      <c r="K1" s="10"/>
      <c r="L1" s="179"/>
      <c r="M1" s="180" t="s">
        <v>47</v>
      </c>
      <c r="N1" s="179"/>
      <c r="O1" s="179"/>
    </row>
    <row r="2" spans="2:15" ht="37.5" customHeight="1" x14ac:dyDescent="0.15">
      <c r="B2" s="509"/>
      <c r="C2" s="512" t="s">
        <v>239</v>
      </c>
      <c r="D2" s="512"/>
      <c r="E2" s="512"/>
      <c r="F2" s="512"/>
      <c r="G2" s="512"/>
      <c r="H2" s="512"/>
      <c r="I2" s="395"/>
      <c r="J2" s="10"/>
      <c r="K2" s="10"/>
      <c r="L2" s="179"/>
      <c r="M2" s="180" t="s">
        <v>48</v>
      </c>
      <c r="N2" s="179"/>
      <c r="O2" s="179"/>
    </row>
    <row r="3" spans="2:15" ht="37.5" customHeight="1" thickBot="1" x14ac:dyDescent="0.2">
      <c r="B3" s="510"/>
      <c r="C3" s="513" t="s">
        <v>240</v>
      </c>
      <c r="D3" s="513"/>
      <c r="E3" s="513"/>
      <c r="F3" s="513" t="s">
        <v>241</v>
      </c>
      <c r="G3" s="513"/>
      <c r="H3" s="513"/>
      <c r="I3" s="511"/>
      <c r="J3" s="10"/>
      <c r="K3" s="10"/>
      <c r="L3" s="179"/>
      <c r="M3" s="180" t="s">
        <v>50</v>
      </c>
      <c r="N3" s="179"/>
      <c r="O3" s="179"/>
    </row>
    <row r="4" spans="2:15" ht="23.25" customHeight="1" x14ac:dyDescent="0.15">
      <c r="B4" s="504"/>
      <c r="C4" s="505"/>
      <c r="D4" s="505"/>
      <c r="E4" s="505"/>
      <c r="F4" s="505"/>
      <c r="G4" s="505"/>
      <c r="H4" s="505"/>
      <c r="I4" s="506"/>
      <c r="J4" s="12"/>
      <c r="K4" s="12"/>
      <c r="L4" s="179"/>
      <c r="M4" s="179"/>
      <c r="N4" s="179"/>
      <c r="O4" s="179"/>
    </row>
    <row r="5" spans="2:15" ht="24" customHeight="1" x14ac:dyDescent="0.15">
      <c r="B5" s="430" t="s">
        <v>234</v>
      </c>
      <c r="C5" s="431"/>
      <c r="D5" s="431"/>
      <c r="E5" s="431"/>
      <c r="F5" s="431"/>
      <c r="G5" s="431"/>
      <c r="H5" s="431"/>
      <c r="I5" s="432"/>
      <c r="J5" s="55"/>
      <c r="K5" s="55"/>
      <c r="L5" s="179"/>
      <c r="M5" s="179"/>
      <c r="N5" s="179" t="s">
        <v>57</v>
      </c>
      <c r="O5" s="179"/>
    </row>
    <row r="6" spans="2:15" ht="30.75" customHeight="1" x14ac:dyDescent="0.15">
      <c r="B6" s="176" t="s">
        <v>242</v>
      </c>
      <c r="C6" s="182">
        <v>1</v>
      </c>
      <c r="D6" s="507" t="s">
        <v>243</v>
      </c>
      <c r="E6" s="507"/>
      <c r="F6" s="474" t="s">
        <v>300</v>
      </c>
      <c r="G6" s="474"/>
      <c r="H6" s="474"/>
      <c r="I6" s="475"/>
      <c r="J6" s="14"/>
      <c r="K6" s="14"/>
      <c r="L6" s="179"/>
      <c r="M6" s="180" t="s">
        <v>60</v>
      </c>
      <c r="N6" s="179" t="s">
        <v>61</v>
      </c>
      <c r="O6" s="179"/>
    </row>
    <row r="7" spans="2:15" ht="30.75" customHeight="1" x14ac:dyDescent="0.15">
      <c r="B7" s="176" t="s">
        <v>244</v>
      </c>
      <c r="C7" s="182" t="s">
        <v>81</v>
      </c>
      <c r="D7" s="507" t="s">
        <v>245</v>
      </c>
      <c r="E7" s="507"/>
      <c r="F7" s="476" t="s">
        <v>296</v>
      </c>
      <c r="G7" s="476"/>
      <c r="H7" s="183" t="s">
        <v>246</v>
      </c>
      <c r="I7" s="184" t="s">
        <v>76</v>
      </c>
      <c r="J7" s="16"/>
      <c r="K7" s="16"/>
      <c r="L7" s="179"/>
      <c r="M7" s="180" t="s">
        <v>65</v>
      </c>
      <c r="N7" s="179" t="s">
        <v>66</v>
      </c>
      <c r="O7" s="179"/>
    </row>
    <row r="8" spans="2:15" ht="62.25" customHeight="1" x14ac:dyDescent="0.15">
      <c r="B8" s="176" t="s">
        <v>247</v>
      </c>
      <c r="C8" s="474" t="s">
        <v>301</v>
      </c>
      <c r="D8" s="474"/>
      <c r="E8" s="474"/>
      <c r="F8" s="474"/>
      <c r="G8" s="174" t="s">
        <v>248</v>
      </c>
      <c r="H8" s="495">
        <v>7556</v>
      </c>
      <c r="I8" s="496"/>
      <c r="J8" s="18"/>
      <c r="K8" s="18"/>
      <c r="L8" s="179"/>
      <c r="M8" s="180" t="s">
        <v>69</v>
      </c>
      <c r="N8" s="179" t="s">
        <v>70</v>
      </c>
      <c r="O8" s="179"/>
    </row>
    <row r="9" spans="2:15" ht="30.75" customHeight="1" x14ac:dyDescent="0.15">
      <c r="B9" s="176" t="s">
        <v>48</v>
      </c>
      <c r="C9" s="497" t="s">
        <v>65</v>
      </c>
      <c r="D9" s="497"/>
      <c r="E9" s="497"/>
      <c r="F9" s="497"/>
      <c r="G9" s="174" t="s">
        <v>249</v>
      </c>
      <c r="H9" s="498" t="s">
        <v>302</v>
      </c>
      <c r="I9" s="499"/>
      <c r="J9" s="19"/>
      <c r="K9" s="19"/>
      <c r="L9" s="179"/>
      <c r="M9" s="181" t="s">
        <v>73</v>
      </c>
      <c r="N9" s="179"/>
      <c r="O9" s="179"/>
    </row>
    <row r="10" spans="2:15" ht="66" customHeight="1" x14ac:dyDescent="0.15">
      <c r="B10" s="176" t="s">
        <v>250</v>
      </c>
      <c r="C10" s="474" t="s">
        <v>304</v>
      </c>
      <c r="D10" s="474"/>
      <c r="E10" s="474"/>
      <c r="F10" s="474"/>
      <c r="G10" s="474"/>
      <c r="H10" s="474"/>
      <c r="I10" s="475"/>
      <c r="J10" s="21"/>
      <c r="K10" s="21"/>
      <c r="L10" s="179"/>
      <c r="M10" s="181"/>
      <c r="N10" s="179"/>
      <c r="O10" s="179"/>
    </row>
    <row r="11" spans="2:15" ht="58.5" customHeight="1" x14ac:dyDescent="0.15">
      <c r="B11" s="176" t="s">
        <v>251</v>
      </c>
      <c r="C11" s="474" t="s">
        <v>311</v>
      </c>
      <c r="D11" s="474"/>
      <c r="E11" s="474"/>
      <c r="F11" s="474"/>
      <c r="G11" s="474"/>
      <c r="H11" s="474"/>
      <c r="I11" s="474"/>
      <c r="J11" s="16"/>
      <c r="K11" s="16"/>
      <c r="L11" s="179"/>
      <c r="M11" s="181"/>
      <c r="N11" s="179" t="s">
        <v>76</v>
      </c>
      <c r="O11" s="179"/>
    </row>
    <row r="12" spans="2:15" ht="30.75" customHeight="1" x14ac:dyDescent="0.15">
      <c r="B12" s="176" t="s">
        <v>254</v>
      </c>
      <c r="C12" s="474" t="s">
        <v>305</v>
      </c>
      <c r="D12" s="474"/>
      <c r="E12" s="474"/>
      <c r="F12" s="474"/>
      <c r="G12" s="174" t="s">
        <v>252</v>
      </c>
      <c r="H12" s="476" t="s">
        <v>91</v>
      </c>
      <c r="I12" s="500"/>
      <c r="J12" s="16"/>
      <c r="K12" s="16"/>
      <c r="L12" s="179"/>
      <c r="M12" s="181" t="s">
        <v>80</v>
      </c>
      <c r="N12" s="179" t="s">
        <v>81</v>
      </c>
      <c r="O12" s="179"/>
    </row>
    <row r="13" spans="2:15" ht="30.75" customHeight="1" x14ac:dyDescent="0.15">
      <c r="B13" s="176" t="s">
        <v>255</v>
      </c>
      <c r="C13" s="501" t="s">
        <v>337</v>
      </c>
      <c r="D13" s="502"/>
      <c r="E13" s="502"/>
      <c r="F13" s="503"/>
      <c r="G13" s="174" t="s">
        <v>253</v>
      </c>
      <c r="H13" s="476" t="s">
        <v>70</v>
      </c>
      <c r="I13" s="500"/>
      <c r="J13" s="16"/>
      <c r="K13" s="16"/>
      <c r="L13" s="179"/>
      <c r="M13" s="181" t="s">
        <v>84</v>
      </c>
      <c r="N13" s="179"/>
      <c r="O13" s="179"/>
    </row>
    <row r="14" spans="2:15" ht="54" customHeight="1" x14ac:dyDescent="0.15">
      <c r="B14" s="176" t="s">
        <v>256</v>
      </c>
      <c r="C14" s="474" t="s">
        <v>306</v>
      </c>
      <c r="D14" s="474"/>
      <c r="E14" s="474"/>
      <c r="F14" s="474"/>
      <c r="G14" s="474"/>
      <c r="H14" s="474"/>
      <c r="I14" s="475"/>
      <c r="J14" s="21"/>
      <c r="K14" s="21"/>
      <c r="L14" s="179"/>
      <c r="M14" s="181" t="s">
        <v>86</v>
      </c>
      <c r="N14" s="179"/>
      <c r="O14" s="179"/>
    </row>
    <row r="15" spans="2:15" ht="30.75" customHeight="1" x14ac:dyDescent="0.15">
      <c r="B15" s="176" t="s">
        <v>257</v>
      </c>
      <c r="C15" s="493" t="s">
        <v>292</v>
      </c>
      <c r="D15" s="493"/>
      <c r="E15" s="493"/>
      <c r="F15" s="493"/>
      <c r="G15" s="493"/>
      <c r="H15" s="493"/>
      <c r="I15" s="494"/>
      <c r="J15" s="22"/>
      <c r="K15" s="22"/>
      <c r="L15" s="179"/>
      <c r="M15" s="181" t="s">
        <v>88</v>
      </c>
      <c r="N15" s="179"/>
      <c r="O15" s="179"/>
    </row>
    <row r="16" spans="2:15" ht="20.25" customHeight="1" x14ac:dyDescent="0.15">
      <c r="B16" s="176" t="s">
        <v>258</v>
      </c>
      <c r="C16" s="474" t="s">
        <v>310</v>
      </c>
      <c r="D16" s="474"/>
      <c r="E16" s="474"/>
      <c r="F16" s="474"/>
      <c r="G16" s="474"/>
      <c r="H16" s="474"/>
      <c r="I16" s="475"/>
      <c r="J16" s="23"/>
      <c r="K16" s="23"/>
      <c r="L16" s="179"/>
      <c r="M16" s="181"/>
      <c r="N16" s="179"/>
      <c r="O16" s="179"/>
    </row>
    <row r="17" spans="2:15" ht="30.75" customHeight="1" x14ac:dyDescent="0.15">
      <c r="B17" s="176" t="s">
        <v>259</v>
      </c>
      <c r="C17" s="476" t="s">
        <v>291</v>
      </c>
      <c r="D17" s="477"/>
      <c r="E17" s="477"/>
      <c r="F17" s="477"/>
      <c r="G17" s="477"/>
      <c r="H17" s="477"/>
      <c r="I17" s="478"/>
      <c r="J17" s="24"/>
      <c r="K17" s="24"/>
      <c r="L17" s="179"/>
      <c r="M17" s="181" t="s">
        <v>91</v>
      </c>
      <c r="N17" s="179"/>
      <c r="O17" s="179"/>
    </row>
    <row r="18" spans="2:15" ht="18" customHeight="1" x14ac:dyDescent="0.15">
      <c r="B18" s="479" t="s">
        <v>265</v>
      </c>
      <c r="C18" s="480" t="s">
        <v>237</v>
      </c>
      <c r="D18" s="480"/>
      <c r="E18" s="480"/>
      <c r="F18" s="481" t="s">
        <v>238</v>
      </c>
      <c r="G18" s="481"/>
      <c r="H18" s="481"/>
      <c r="I18" s="482"/>
      <c r="J18" s="25"/>
      <c r="K18" s="25"/>
      <c r="L18" s="179"/>
      <c r="M18" s="181" t="s">
        <v>79</v>
      </c>
      <c r="N18" s="179"/>
      <c r="O18" s="179"/>
    </row>
    <row r="19" spans="2:15" ht="39.75" customHeight="1" x14ac:dyDescent="0.15">
      <c r="B19" s="479"/>
      <c r="C19" s="474" t="s">
        <v>307</v>
      </c>
      <c r="D19" s="474"/>
      <c r="E19" s="474"/>
      <c r="F19" s="474" t="s">
        <v>325</v>
      </c>
      <c r="G19" s="474"/>
      <c r="H19" s="474"/>
      <c r="I19" s="475"/>
      <c r="J19" s="23"/>
      <c r="K19" s="23"/>
      <c r="L19" s="179"/>
      <c r="M19" s="181" t="s">
        <v>95</v>
      </c>
      <c r="N19" s="179"/>
      <c r="O19" s="179"/>
    </row>
    <row r="20" spans="2:15" ht="39.75" customHeight="1" x14ac:dyDescent="0.15">
      <c r="B20" s="176" t="s">
        <v>266</v>
      </c>
      <c r="C20" s="483" t="s">
        <v>291</v>
      </c>
      <c r="D20" s="484"/>
      <c r="E20" s="485"/>
      <c r="F20" s="486" t="s">
        <v>291</v>
      </c>
      <c r="G20" s="486"/>
      <c r="H20" s="486"/>
      <c r="I20" s="487"/>
      <c r="J20" s="16"/>
      <c r="K20" s="16"/>
      <c r="L20" s="179"/>
      <c r="M20" s="181"/>
      <c r="N20" s="179"/>
      <c r="O20" s="179"/>
    </row>
    <row r="21" spans="2:15" ht="57.75" customHeight="1" x14ac:dyDescent="0.15">
      <c r="B21" s="176" t="s">
        <v>267</v>
      </c>
      <c r="C21" s="488" t="s">
        <v>308</v>
      </c>
      <c r="D21" s="489"/>
      <c r="E21" s="490"/>
      <c r="F21" s="457" t="s">
        <v>326</v>
      </c>
      <c r="G21" s="458"/>
      <c r="H21" s="458"/>
      <c r="I21" s="459"/>
      <c r="J21" s="22"/>
      <c r="K21" s="22"/>
      <c r="L21" s="179"/>
      <c r="M21" s="181"/>
      <c r="N21" s="179"/>
      <c r="O21" s="179"/>
    </row>
    <row r="22" spans="2:15" ht="23.25" customHeight="1" x14ac:dyDescent="0.15">
      <c r="B22" s="176" t="s">
        <v>268</v>
      </c>
      <c r="C22" s="469">
        <v>44562</v>
      </c>
      <c r="D22" s="491"/>
      <c r="E22" s="492"/>
      <c r="F22" s="161" t="s">
        <v>271</v>
      </c>
      <c r="G22" s="185">
        <v>0</v>
      </c>
      <c r="H22" s="161" t="s">
        <v>275</v>
      </c>
      <c r="I22" s="186">
        <v>7.0000000000000007E-2</v>
      </c>
      <c r="J22" s="27"/>
      <c r="K22" s="27"/>
      <c r="L22" s="179"/>
      <c r="M22" s="181"/>
      <c r="N22" s="179"/>
      <c r="O22" s="179"/>
    </row>
    <row r="23" spans="2:15" ht="27" customHeight="1" x14ac:dyDescent="0.15">
      <c r="B23" s="176" t="s">
        <v>269</v>
      </c>
      <c r="C23" s="469">
        <v>44926</v>
      </c>
      <c r="D23" s="458"/>
      <c r="E23" s="470"/>
      <c r="F23" s="161" t="s">
        <v>272</v>
      </c>
      <c r="G23" s="471">
        <v>0</v>
      </c>
      <c r="H23" s="472"/>
      <c r="I23" s="473"/>
      <c r="J23" s="28"/>
      <c r="K23" s="28"/>
      <c r="L23" s="179"/>
      <c r="M23" s="181"/>
      <c r="N23" s="179"/>
      <c r="O23" s="179"/>
    </row>
    <row r="24" spans="2:15" ht="30.75" customHeight="1" x14ac:dyDescent="0.15">
      <c r="B24" s="175" t="s">
        <v>270</v>
      </c>
      <c r="C24" s="454" t="s">
        <v>293</v>
      </c>
      <c r="D24" s="455"/>
      <c r="E24" s="456"/>
      <c r="F24" s="162" t="s">
        <v>274</v>
      </c>
      <c r="G24" s="457" t="s">
        <v>223</v>
      </c>
      <c r="H24" s="458"/>
      <c r="I24" s="459"/>
      <c r="J24" s="25"/>
      <c r="K24" s="25"/>
      <c r="M24" s="26"/>
    </row>
    <row r="25" spans="2:15" ht="22.5" customHeight="1" x14ac:dyDescent="0.15">
      <c r="B25" s="430" t="s">
        <v>235</v>
      </c>
      <c r="C25" s="431"/>
      <c r="D25" s="431"/>
      <c r="E25" s="431"/>
      <c r="F25" s="431"/>
      <c r="G25" s="431"/>
      <c r="H25" s="431"/>
      <c r="I25" s="432"/>
      <c r="J25" s="55"/>
      <c r="K25" s="55"/>
      <c r="M25" s="26"/>
    </row>
    <row r="26" spans="2:15" ht="43.5" customHeight="1" x14ac:dyDescent="0.15">
      <c r="B26" s="163" t="s">
        <v>105</v>
      </c>
      <c r="C26" s="174" t="s">
        <v>261</v>
      </c>
      <c r="D26" s="174" t="s">
        <v>260</v>
      </c>
      <c r="E26" s="164" t="s">
        <v>264</v>
      </c>
      <c r="F26" s="174" t="s">
        <v>263</v>
      </c>
      <c r="G26" s="174" t="s">
        <v>262</v>
      </c>
      <c r="H26" s="164" t="s">
        <v>276</v>
      </c>
      <c r="I26" s="165" t="s">
        <v>273</v>
      </c>
      <c r="J26" s="23"/>
      <c r="K26" s="23">
        <v>8</v>
      </c>
      <c r="L26" s="23">
        <v>8</v>
      </c>
      <c r="M26" s="26"/>
    </row>
    <row r="27" spans="2:15" ht="15.5" customHeight="1" x14ac:dyDescent="0.15">
      <c r="B27" s="163" t="s">
        <v>294</v>
      </c>
      <c r="C27" s="217">
        <v>0</v>
      </c>
      <c r="D27" s="217">
        <v>0</v>
      </c>
      <c r="E27" s="187">
        <v>0</v>
      </c>
      <c r="F27" s="466">
        <f>+SUM(C27:C38)</f>
        <v>0</v>
      </c>
      <c r="G27" s="466">
        <f>+SUM(D27:D38)</f>
        <v>0</v>
      </c>
      <c r="H27" s="209"/>
      <c r="I27" s="463">
        <f>+G27+I22</f>
        <v>7.0000000000000007E-2</v>
      </c>
      <c r="J27" s="23"/>
      <c r="K27" s="23">
        <v>8</v>
      </c>
      <c r="L27" s="23">
        <v>8</v>
      </c>
      <c r="M27" s="26"/>
    </row>
    <row r="28" spans="2:15" ht="15.5" customHeight="1" x14ac:dyDescent="0.15">
      <c r="B28" s="163" t="s">
        <v>114</v>
      </c>
      <c r="C28" s="217">
        <v>0</v>
      </c>
      <c r="D28" s="217">
        <v>0</v>
      </c>
      <c r="E28" s="187">
        <v>0</v>
      </c>
      <c r="F28" s="467"/>
      <c r="G28" s="467"/>
      <c r="H28" s="209"/>
      <c r="I28" s="464"/>
      <c r="J28" s="23"/>
      <c r="K28" s="23">
        <v>20</v>
      </c>
      <c r="L28" s="23">
        <v>20</v>
      </c>
      <c r="M28" s="26"/>
    </row>
    <row r="29" spans="2:15" ht="15.5" customHeight="1" x14ac:dyDescent="0.15">
      <c r="B29" s="163" t="s">
        <v>115</v>
      </c>
      <c r="C29" s="217">
        <v>0</v>
      </c>
      <c r="D29" s="217">
        <v>0</v>
      </c>
      <c r="E29" s="187">
        <v>0</v>
      </c>
      <c r="F29" s="467"/>
      <c r="G29" s="467"/>
      <c r="H29" s="210" t="e">
        <f>+(D29*100%)/$G$23</f>
        <v>#DIV/0!</v>
      </c>
      <c r="I29" s="464"/>
      <c r="J29" s="23"/>
      <c r="K29" s="23">
        <v>40</v>
      </c>
      <c r="L29" s="23">
        <v>10</v>
      </c>
      <c r="M29" s="26"/>
    </row>
    <row r="30" spans="2:15" ht="15.5" customHeight="1" x14ac:dyDescent="0.15">
      <c r="B30" s="163" t="s">
        <v>116</v>
      </c>
      <c r="C30" s="217">
        <v>0</v>
      </c>
      <c r="D30" s="217">
        <v>0</v>
      </c>
      <c r="E30" s="187">
        <v>0</v>
      </c>
      <c r="F30" s="467"/>
      <c r="G30" s="467"/>
      <c r="H30" s="210" t="e">
        <f t="shared" ref="H30:H38" si="0">+IF(D30="","",((D30*100%)/$G$23)+H29)</f>
        <v>#DIV/0!</v>
      </c>
      <c r="I30" s="464"/>
      <c r="J30" s="23"/>
      <c r="K30" s="23">
        <f>K26+K27+K28+K29</f>
        <v>76</v>
      </c>
      <c r="L30" s="3">
        <v>30</v>
      </c>
      <c r="M30" s="26"/>
    </row>
    <row r="31" spans="2:15" ht="15.5" customHeight="1" x14ac:dyDescent="0.15">
      <c r="B31" s="163" t="s">
        <v>117</v>
      </c>
      <c r="C31" s="217">
        <v>0</v>
      </c>
      <c r="D31" s="217">
        <v>0</v>
      </c>
      <c r="E31" s="187">
        <v>0</v>
      </c>
      <c r="F31" s="467"/>
      <c r="G31" s="467"/>
      <c r="H31" s="210" t="e">
        <f t="shared" si="0"/>
        <v>#DIV/0!</v>
      </c>
      <c r="I31" s="464"/>
      <c r="J31" s="23"/>
      <c r="K31" s="23"/>
      <c r="L31" s="3">
        <v>24</v>
      </c>
      <c r="M31" s="26"/>
    </row>
    <row r="32" spans="2:15" ht="15.5" customHeight="1" x14ac:dyDescent="0.15">
      <c r="B32" s="163" t="s">
        <v>118</v>
      </c>
      <c r="C32" s="217">
        <v>0</v>
      </c>
      <c r="D32" s="217">
        <v>0</v>
      </c>
      <c r="E32" s="187">
        <v>0</v>
      </c>
      <c r="F32" s="467"/>
      <c r="G32" s="467"/>
      <c r="H32" s="210" t="e">
        <f t="shared" si="0"/>
        <v>#DIV/0!</v>
      </c>
      <c r="I32" s="464"/>
      <c r="J32" s="23"/>
      <c r="K32" s="23"/>
      <c r="L32" s="3">
        <f>SUM(L26:L31)</f>
        <v>100</v>
      </c>
      <c r="M32" s="26"/>
    </row>
    <row r="33" spans="2:11" ht="19.5" customHeight="1" x14ac:dyDescent="0.15">
      <c r="B33" s="163" t="s">
        <v>119</v>
      </c>
      <c r="C33" s="217">
        <v>0</v>
      </c>
      <c r="D33" s="217">
        <v>0</v>
      </c>
      <c r="E33" s="187">
        <v>0</v>
      </c>
      <c r="F33" s="467"/>
      <c r="G33" s="467"/>
      <c r="H33" s="210" t="e">
        <f t="shared" si="0"/>
        <v>#DIV/0!</v>
      </c>
      <c r="I33" s="464"/>
      <c r="J33" s="35"/>
      <c r="K33" s="35"/>
    </row>
    <row r="34" spans="2:11" ht="19.5" customHeight="1" x14ac:dyDescent="0.15">
      <c r="B34" s="163" t="s">
        <v>120</v>
      </c>
      <c r="C34" s="217">
        <v>0</v>
      </c>
      <c r="D34" s="217">
        <v>0</v>
      </c>
      <c r="E34" s="187">
        <v>0</v>
      </c>
      <c r="F34" s="467"/>
      <c r="G34" s="467"/>
      <c r="H34" s="210" t="e">
        <f t="shared" si="0"/>
        <v>#DIV/0!</v>
      </c>
      <c r="I34" s="464"/>
      <c r="J34" s="35"/>
      <c r="K34" s="35"/>
    </row>
    <row r="35" spans="2:11" ht="19.5" customHeight="1" x14ac:dyDescent="0.15">
      <c r="B35" s="163" t="s">
        <v>121</v>
      </c>
      <c r="C35" s="217">
        <v>0</v>
      </c>
      <c r="D35" s="217">
        <v>0</v>
      </c>
      <c r="E35" s="187">
        <v>0</v>
      </c>
      <c r="F35" s="467"/>
      <c r="G35" s="467"/>
      <c r="H35" s="210" t="e">
        <f t="shared" si="0"/>
        <v>#DIV/0!</v>
      </c>
      <c r="I35" s="464"/>
      <c r="J35" s="35"/>
      <c r="K35" s="35"/>
    </row>
    <row r="36" spans="2:11" ht="19.5" customHeight="1" x14ac:dyDescent="0.15">
      <c r="B36" s="163" t="s">
        <v>122</v>
      </c>
      <c r="C36" s="217">
        <v>0</v>
      </c>
      <c r="D36" s="217">
        <v>0</v>
      </c>
      <c r="E36" s="187">
        <v>0</v>
      </c>
      <c r="F36" s="467"/>
      <c r="G36" s="467"/>
      <c r="H36" s="210" t="e">
        <f t="shared" si="0"/>
        <v>#DIV/0!</v>
      </c>
      <c r="I36" s="464"/>
      <c r="J36" s="35"/>
      <c r="K36" s="35"/>
    </row>
    <row r="37" spans="2:11" ht="19.5" customHeight="1" x14ac:dyDescent="0.15">
      <c r="B37" s="163" t="s">
        <v>123</v>
      </c>
      <c r="C37" s="217">
        <v>0</v>
      </c>
      <c r="D37" s="217">
        <v>0</v>
      </c>
      <c r="E37" s="187">
        <v>0</v>
      </c>
      <c r="F37" s="467"/>
      <c r="G37" s="467"/>
      <c r="H37" s="210" t="e">
        <f t="shared" si="0"/>
        <v>#DIV/0!</v>
      </c>
      <c r="I37" s="464"/>
      <c r="J37" s="35"/>
      <c r="K37" s="35"/>
    </row>
    <row r="38" spans="2:11" ht="19.5" customHeight="1" x14ac:dyDescent="0.15">
      <c r="B38" s="163" t="s">
        <v>124</v>
      </c>
      <c r="C38" s="217">
        <v>0</v>
      </c>
      <c r="D38" s="217">
        <v>0</v>
      </c>
      <c r="E38" s="187">
        <v>0</v>
      </c>
      <c r="F38" s="468"/>
      <c r="G38" s="468"/>
      <c r="H38" s="210" t="e">
        <f t="shared" si="0"/>
        <v>#DIV/0!</v>
      </c>
      <c r="I38" s="465"/>
      <c r="J38" s="35"/>
      <c r="K38" s="35"/>
    </row>
    <row r="39" spans="2:11" ht="50.25" customHeight="1" x14ac:dyDescent="0.15">
      <c r="B39" s="168" t="s">
        <v>277</v>
      </c>
      <c r="C39" s="460" t="s">
        <v>338</v>
      </c>
      <c r="D39" s="461"/>
      <c r="E39" s="461"/>
      <c r="F39" s="461"/>
      <c r="G39" s="461"/>
      <c r="H39" s="461"/>
      <c r="I39" s="462"/>
      <c r="J39" s="36"/>
      <c r="K39" s="36"/>
    </row>
    <row r="40" spans="2:11" ht="34.5" customHeight="1" x14ac:dyDescent="0.15">
      <c r="B40" s="326"/>
      <c r="C40" s="327"/>
      <c r="D40" s="327"/>
      <c r="E40" s="327"/>
      <c r="F40" s="327"/>
      <c r="G40" s="327"/>
      <c r="H40" s="327"/>
      <c r="I40" s="328"/>
      <c r="J40" s="55"/>
      <c r="K40" s="55"/>
    </row>
    <row r="41" spans="2:11" ht="34.5" customHeight="1" x14ac:dyDescent="0.15">
      <c r="B41" s="329"/>
      <c r="C41" s="330"/>
      <c r="D41" s="330"/>
      <c r="E41" s="330"/>
      <c r="F41" s="330"/>
      <c r="G41" s="330"/>
      <c r="H41" s="330"/>
      <c r="I41" s="331"/>
      <c r="J41" s="36"/>
      <c r="K41" s="36"/>
    </row>
    <row r="42" spans="2:11" ht="34.5" customHeight="1" x14ac:dyDescent="0.15">
      <c r="B42" s="329"/>
      <c r="C42" s="330"/>
      <c r="D42" s="330"/>
      <c r="E42" s="330"/>
      <c r="F42" s="330"/>
      <c r="G42" s="330"/>
      <c r="H42" s="330"/>
      <c r="I42" s="331"/>
      <c r="J42" s="36"/>
      <c r="K42" s="36"/>
    </row>
    <row r="43" spans="2:11" ht="34.5" customHeight="1" x14ac:dyDescent="0.15">
      <c r="B43" s="329"/>
      <c r="C43" s="330"/>
      <c r="D43" s="330"/>
      <c r="E43" s="330"/>
      <c r="F43" s="330"/>
      <c r="G43" s="330"/>
      <c r="H43" s="330"/>
      <c r="I43" s="331"/>
      <c r="J43" s="36"/>
      <c r="K43" s="36"/>
    </row>
    <row r="44" spans="2:11" ht="34.5" customHeight="1" x14ac:dyDescent="0.15">
      <c r="B44" s="332"/>
      <c r="C44" s="333"/>
      <c r="D44" s="333"/>
      <c r="E44" s="333"/>
      <c r="F44" s="333"/>
      <c r="G44" s="333"/>
      <c r="H44" s="333"/>
      <c r="I44" s="334"/>
      <c r="J44" s="12"/>
      <c r="K44" s="12"/>
    </row>
    <row r="45" spans="2:11" ht="67" customHeight="1" x14ac:dyDescent="0.15">
      <c r="B45" s="176" t="s">
        <v>278</v>
      </c>
      <c r="C45" s="433" t="s">
        <v>344</v>
      </c>
      <c r="D45" s="434"/>
      <c r="E45" s="434"/>
      <c r="F45" s="434"/>
      <c r="G45" s="434"/>
      <c r="H45" s="434"/>
      <c r="I45" s="435"/>
      <c r="J45" s="37"/>
      <c r="K45" s="37"/>
    </row>
    <row r="46" spans="2:11" ht="33" customHeight="1" x14ac:dyDescent="0.15">
      <c r="B46" s="176" t="s">
        <v>279</v>
      </c>
      <c r="C46" s="436" t="s">
        <v>345</v>
      </c>
      <c r="D46" s="437"/>
      <c r="E46" s="437"/>
      <c r="F46" s="437"/>
      <c r="G46" s="437"/>
      <c r="H46" s="437"/>
      <c r="I46" s="438"/>
      <c r="J46" s="37"/>
      <c r="K46" s="37"/>
    </row>
    <row r="47" spans="2:11" ht="48.75" customHeight="1" x14ac:dyDescent="0.15">
      <c r="B47" s="169" t="s">
        <v>280</v>
      </c>
      <c r="C47" s="439" t="s">
        <v>336</v>
      </c>
      <c r="D47" s="440"/>
      <c r="E47" s="440"/>
      <c r="F47" s="440"/>
      <c r="G47" s="440"/>
      <c r="H47" s="440"/>
      <c r="I47" s="441"/>
      <c r="J47" s="37"/>
      <c r="K47" s="37"/>
    </row>
    <row r="48" spans="2:11" ht="22.5" customHeight="1" x14ac:dyDescent="0.15">
      <c r="B48" s="430" t="s">
        <v>236</v>
      </c>
      <c r="C48" s="431"/>
      <c r="D48" s="431"/>
      <c r="E48" s="431"/>
      <c r="F48" s="431"/>
      <c r="G48" s="431"/>
      <c r="H48" s="431"/>
      <c r="I48" s="432"/>
      <c r="J48" s="37"/>
      <c r="K48" s="37"/>
    </row>
    <row r="49" spans="2:11" ht="22.5" customHeight="1" x14ac:dyDescent="0.15">
      <c r="B49" s="448" t="s">
        <v>281</v>
      </c>
      <c r="C49" s="173" t="s">
        <v>282</v>
      </c>
      <c r="D49" s="450" t="s">
        <v>283</v>
      </c>
      <c r="E49" s="450"/>
      <c r="F49" s="450"/>
      <c r="G49" s="450" t="s">
        <v>284</v>
      </c>
      <c r="H49" s="450"/>
      <c r="I49" s="451"/>
      <c r="J49" s="38"/>
      <c r="K49" s="38"/>
    </row>
    <row r="50" spans="2:11" ht="30.75" customHeight="1" x14ac:dyDescent="0.15">
      <c r="B50" s="449"/>
      <c r="C50" s="188"/>
      <c r="D50" s="452"/>
      <c r="E50" s="452"/>
      <c r="F50" s="452"/>
      <c r="G50" s="452"/>
      <c r="H50" s="452"/>
      <c r="I50" s="453"/>
      <c r="J50" s="38"/>
      <c r="K50" s="38"/>
    </row>
    <row r="51" spans="2:11" ht="32.25" customHeight="1" x14ac:dyDescent="0.15">
      <c r="B51" s="170" t="s">
        <v>285</v>
      </c>
      <c r="C51" s="442" t="s">
        <v>303</v>
      </c>
      <c r="D51" s="443"/>
      <c r="E51" s="443"/>
      <c r="F51" s="443"/>
      <c r="G51" s="443"/>
      <c r="H51" s="443"/>
      <c r="I51" s="444"/>
      <c r="J51" s="41"/>
      <c r="K51" s="41"/>
    </row>
    <row r="52" spans="2:11" ht="28.5" customHeight="1" x14ac:dyDescent="0.15">
      <c r="B52" s="171" t="s">
        <v>286</v>
      </c>
      <c r="C52" s="442" t="s">
        <v>303</v>
      </c>
      <c r="D52" s="443"/>
      <c r="E52" s="443"/>
      <c r="F52" s="443"/>
      <c r="G52" s="443"/>
      <c r="H52" s="443"/>
      <c r="I52" s="444"/>
      <c r="J52" s="41"/>
      <c r="K52" s="41"/>
    </row>
    <row r="53" spans="2:11" ht="30" customHeight="1" x14ac:dyDescent="0.15">
      <c r="B53" s="169" t="s">
        <v>287</v>
      </c>
      <c r="C53" s="442" t="s">
        <v>341</v>
      </c>
      <c r="D53" s="443"/>
      <c r="E53" s="443"/>
      <c r="F53" s="443"/>
      <c r="G53" s="443"/>
      <c r="H53" s="443"/>
      <c r="I53" s="445"/>
      <c r="J53" s="42"/>
      <c r="K53" s="42"/>
    </row>
    <row r="54" spans="2:11" ht="31.5" customHeight="1" thickBot="1" x14ac:dyDescent="0.2">
      <c r="B54" s="172" t="s">
        <v>288</v>
      </c>
      <c r="C54" s="446" t="s">
        <v>295</v>
      </c>
      <c r="D54" s="446"/>
      <c r="E54" s="446"/>
      <c r="F54" s="446"/>
      <c r="G54" s="446"/>
      <c r="H54" s="446"/>
      <c r="I54" s="447"/>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sheetProtection algorithmName="SHA-512" hashValue="1W2ih6EepkK+4vfElWceXZ6X/2hIjzjDSYOhi+n+yhMoDkOwuazQLBs9CU4sHur83yLS4xXSzolRYWBZHNQUfw==" saltValue="/Da/8JytQijsPWPuZ4dQG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39:I39"/>
    <mergeCell ref="B40:I44"/>
    <mergeCell ref="I27:I38"/>
    <mergeCell ref="G27:G38"/>
    <mergeCell ref="F27:F38"/>
    <mergeCell ref="C53:I53"/>
    <mergeCell ref="C54:I54"/>
    <mergeCell ref="B49:B50"/>
    <mergeCell ref="D49:F49"/>
    <mergeCell ref="G49:I49"/>
    <mergeCell ref="D50:F50"/>
    <mergeCell ref="G50:I50"/>
    <mergeCell ref="C51:I51"/>
    <mergeCell ref="B48:I48"/>
    <mergeCell ref="C45:I45"/>
    <mergeCell ref="C46:I46"/>
    <mergeCell ref="C47:I47"/>
    <mergeCell ref="C52:I52"/>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25400</xdr:rowOff>
              </from>
              <to>
                <xdr:col>8</xdr:col>
                <xdr:colOff>1054100</xdr:colOff>
                <xdr:row>1</xdr:row>
                <xdr:rowOff>444500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B21" zoomScale="60" zoomScaleNormal="60" zoomScalePageLayoutView="85" workbookViewId="0">
      <selection activeCell="C46" sqref="C46:I46"/>
    </sheetView>
  </sheetViews>
  <sheetFormatPr baseColWidth="10" defaultColWidth="10.83203125" defaultRowHeight="13" x14ac:dyDescent="0.15"/>
  <cols>
    <col min="1" max="1" width="1" style="7" customWidth="1"/>
    <col min="2" max="2" width="25.5" style="8" customWidth="1"/>
    <col min="3" max="5" width="25.6640625" style="7" customWidth="1"/>
    <col min="6" max="6" width="25" style="7" customWidth="1"/>
    <col min="7" max="7" width="22" style="8" customWidth="1"/>
    <col min="8" max="8" width="20.5" style="7" customWidth="1"/>
    <col min="9" max="9" width="27" style="7" customWidth="1"/>
    <col min="10" max="11" width="22.5" style="7" customWidth="1"/>
    <col min="12" max="24" width="10.83203125" style="3"/>
    <col min="25" max="16384" width="10.83203125" style="7"/>
  </cols>
  <sheetData>
    <row r="1" spans="2:14" ht="37.5" customHeight="1" x14ac:dyDescent="0.15">
      <c r="B1" s="508"/>
      <c r="C1" s="549" t="s">
        <v>25</v>
      </c>
      <c r="D1" s="549"/>
      <c r="E1" s="549"/>
      <c r="F1" s="549"/>
      <c r="G1" s="549"/>
      <c r="H1" s="549"/>
      <c r="I1" s="394"/>
      <c r="J1" s="10"/>
      <c r="K1" s="10"/>
      <c r="M1" s="11" t="s">
        <v>47</v>
      </c>
    </row>
    <row r="2" spans="2:14" ht="37.5" customHeight="1" x14ac:dyDescent="0.15">
      <c r="B2" s="509"/>
      <c r="C2" s="512" t="s">
        <v>239</v>
      </c>
      <c r="D2" s="512"/>
      <c r="E2" s="512"/>
      <c r="F2" s="512"/>
      <c r="G2" s="512"/>
      <c r="H2" s="512"/>
      <c r="I2" s="395"/>
      <c r="J2" s="10"/>
      <c r="K2" s="10"/>
      <c r="M2" s="11" t="s">
        <v>48</v>
      </c>
    </row>
    <row r="3" spans="2:14" ht="37.5" customHeight="1" thickBot="1" x14ac:dyDescent="0.2">
      <c r="B3" s="510"/>
      <c r="C3" s="513" t="s">
        <v>240</v>
      </c>
      <c r="D3" s="513"/>
      <c r="E3" s="513"/>
      <c r="F3" s="513" t="s">
        <v>241</v>
      </c>
      <c r="G3" s="513"/>
      <c r="H3" s="513"/>
      <c r="I3" s="511"/>
      <c r="J3" s="10"/>
      <c r="K3" s="10"/>
      <c r="M3" s="11" t="s">
        <v>50</v>
      </c>
    </row>
    <row r="4" spans="2:14" ht="23.25" customHeight="1" x14ac:dyDescent="0.15">
      <c r="B4" s="504"/>
      <c r="C4" s="505"/>
      <c r="D4" s="505"/>
      <c r="E4" s="505"/>
      <c r="F4" s="505"/>
      <c r="G4" s="505"/>
      <c r="H4" s="505"/>
      <c r="I4" s="506"/>
      <c r="J4" s="12"/>
      <c r="K4" s="12"/>
    </row>
    <row r="5" spans="2:14" ht="24" customHeight="1" x14ac:dyDescent="0.15">
      <c r="B5" s="430" t="s">
        <v>234</v>
      </c>
      <c r="C5" s="431"/>
      <c r="D5" s="431"/>
      <c r="E5" s="431"/>
      <c r="F5" s="431"/>
      <c r="G5" s="431"/>
      <c r="H5" s="431"/>
      <c r="I5" s="432"/>
      <c r="J5" s="55"/>
      <c r="K5" s="55"/>
      <c r="N5" s="6" t="s">
        <v>57</v>
      </c>
    </row>
    <row r="6" spans="2:14" ht="30.75" customHeight="1" x14ac:dyDescent="0.15">
      <c r="B6" s="176" t="s">
        <v>242</v>
      </c>
      <c r="C6" s="182">
        <v>2</v>
      </c>
      <c r="D6" s="507" t="s">
        <v>243</v>
      </c>
      <c r="E6" s="507"/>
      <c r="F6" s="474" t="s">
        <v>300</v>
      </c>
      <c r="G6" s="474"/>
      <c r="H6" s="474"/>
      <c r="I6" s="475"/>
      <c r="J6" s="14"/>
      <c r="K6" s="14"/>
      <c r="M6" s="11" t="s">
        <v>60</v>
      </c>
      <c r="N6" s="6" t="s">
        <v>61</v>
      </c>
    </row>
    <row r="7" spans="2:14" ht="30.75" customHeight="1" x14ac:dyDescent="0.15">
      <c r="B7" s="176" t="s">
        <v>244</v>
      </c>
      <c r="C7" s="182" t="s">
        <v>81</v>
      </c>
      <c r="D7" s="507" t="s">
        <v>245</v>
      </c>
      <c r="E7" s="507"/>
      <c r="F7" s="476" t="s">
        <v>296</v>
      </c>
      <c r="G7" s="476"/>
      <c r="H7" s="183" t="s">
        <v>246</v>
      </c>
      <c r="I7" s="184" t="s">
        <v>76</v>
      </c>
      <c r="J7" s="16"/>
      <c r="K7" s="16"/>
      <c r="M7" s="11" t="s">
        <v>65</v>
      </c>
      <c r="N7" s="6" t="s">
        <v>66</v>
      </c>
    </row>
    <row r="8" spans="2:14" ht="30.75" customHeight="1" x14ac:dyDescent="0.15">
      <c r="B8" s="176" t="s">
        <v>247</v>
      </c>
      <c r="C8" s="474" t="s">
        <v>301</v>
      </c>
      <c r="D8" s="474"/>
      <c r="E8" s="474"/>
      <c r="F8" s="474"/>
      <c r="G8" s="174" t="s">
        <v>248</v>
      </c>
      <c r="H8" s="495">
        <v>7556</v>
      </c>
      <c r="I8" s="496"/>
      <c r="J8" s="18"/>
      <c r="K8" s="18"/>
      <c r="M8" s="11" t="s">
        <v>69</v>
      </c>
      <c r="N8" s="6" t="s">
        <v>70</v>
      </c>
    </row>
    <row r="9" spans="2:14" ht="30.75" customHeight="1" thickBot="1" x14ac:dyDescent="0.2">
      <c r="B9" s="176" t="s">
        <v>48</v>
      </c>
      <c r="C9" s="533" t="s">
        <v>65</v>
      </c>
      <c r="D9" s="533"/>
      <c r="E9" s="533"/>
      <c r="F9" s="533"/>
      <c r="G9" s="216" t="s">
        <v>249</v>
      </c>
      <c r="H9" s="534" t="s">
        <v>302</v>
      </c>
      <c r="I9" s="535"/>
      <c r="J9" s="19"/>
      <c r="K9" s="19"/>
      <c r="M9" s="20" t="s">
        <v>73</v>
      </c>
    </row>
    <row r="10" spans="2:14" ht="39" customHeight="1" x14ac:dyDescent="0.15">
      <c r="B10" s="215" t="s">
        <v>250</v>
      </c>
      <c r="C10" s="536" t="s">
        <v>304</v>
      </c>
      <c r="D10" s="537"/>
      <c r="E10" s="537"/>
      <c r="F10" s="537"/>
      <c r="G10" s="537"/>
      <c r="H10" s="537"/>
      <c r="I10" s="538"/>
      <c r="J10" s="21"/>
      <c r="K10" s="21"/>
      <c r="M10" s="20"/>
    </row>
    <row r="11" spans="2:14" ht="50.25" customHeight="1" x14ac:dyDescent="0.15">
      <c r="B11" s="215" t="s">
        <v>251</v>
      </c>
      <c r="C11" s="539" t="s">
        <v>311</v>
      </c>
      <c r="D11" s="540"/>
      <c r="E11" s="540"/>
      <c r="F11" s="540"/>
      <c r="G11" s="540"/>
      <c r="H11" s="540"/>
      <c r="I11" s="541"/>
      <c r="J11" s="16"/>
      <c r="K11" s="16"/>
      <c r="M11" s="20"/>
      <c r="N11" s="6" t="s">
        <v>76</v>
      </c>
    </row>
    <row r="12" spans="2:14" ht="30.75" customHeight="1" x14ac:dyDescent="0.15">
      <c r="B12" s="215" t="s">
        <v>254</v>
      </c>
      <c r="C12" s="542" t="s">
        <v>327</v>
      </c>
      <c r="D12" s="543"/>
      <c r="E12" s="543"/>
      <c r="F12" s="543"/>
      <c r="G12" s="192" t="s">
        <v>252</v>
      </c>
      <c r="H12" s="544" t="s">
        <v>91</v>
      </c>
      <c r="I12" s="545"/>
      <c r="J12" s="16"/>
      <c r="K12" s="16"/>
      <c r="M12" s="20" t="s">
        <v>80</v>
      </c>
      <c r="N12" s="6" t="s">
        <v>81</v>
      </c>
    </row>
    <row r="13" spans="2:14" ht="30.75" customHeight="1" x14ac:dyDescent="0.15">
      <c r="B13" s="215" t="s">
        <v>255</v>
      </c>
      <c r="C13" s="542" t="s">
        <v>337</v>
      </c>
      <c r="D13" s="543"/>
      <c r="E13" s="543"/>
      <c r="F13" s="543"/>
      <c r="G13" s="195" t="s">
        <v>253</v>
      </c>
      <c r="H13" s="544" t="s">
        <v>70</v>
      </c>
      <c r="I13" s="545"/>
      <c r="J13" s="16"/>
      <c r="K13" s="16"/>
      <c r="M13" s="20" t="s">
        <v>84</v>
      </c>
    </row>
    <row r="14" spans="2:14" ht="54" customHeight="1" thickBot="1" x14ac:dyDescent="0.2">
      <c r="B14" s="215" t="s">
        <v>256</v>
      </c>
      <c r="C14" s="546" t="s">
        <v>318</v>
      </c>
      <c r="D14" s="547"/>
      <c r="E14" s="547"/>
      <c r="F14" s="547"/>
      <c r="G14" s="547"/>
      <c r="H14" s="547"/>
      <c r="I14" s="548"/>
      <c r="J14" s="21"/>
      <c r="K14" s="21"/>
      <c r="M14" s="20" t="s">
        <v>86</v>
      </c>
      <c r="N14" s="6"/>
    </row>
    <row r="15" spans="2:14" ht="30.75" customHeight="1" x14ac:dyDescent="0.15">
      <c r="B15" s="176" t="s">
        <v>257</v>
      </c>
      <c r="C15" s="532" t="s">
        <v>289</v>
      </c>
      <c r="D15" s="532"/>
      <c r="E15" s="532"/>
      <c r="F15" s="532"/>
      <c r="G15" s="532"/>
      <c r="H15" s="532"/>
      <c r="I15" s="532"/>
      <c r="J15" s="22"/>
      <c r="K15" s="22"/>
      <c r="M15" s="20" t="s">
        <v>88</v>
      </c>
      <c r="N15" s="6"/>
    </row>
    <row r="16" spans="2:14" ht="35.5" customHeight="1" x14ac:dyDescent="0.15">
      <c r="B16" s="176" t="s">
        <v>258</v>
      </c>
      <c r="C16" s="474" t="s">
        <v>310</v>
      </c>
      <c r="D16" s="474"/>
      <c r="E16" s="474"/>
      <c r="F16" s="474"/>
      <c r="G16" s="474"/>
      <c r="H16" s="474"/>
      <c r="I16" s="475"/>
      <c r="J16" s="23"/>
      <c r="K16" s="23"/>
      <c r="M16" s="20"/>
      <c r="N16" s="6"/>
    </row>
    <row r="17" spans="2:14" ht="30.75" customHeight="1" x14ac:dyDescent="0.15">
      <c r="B17" s="176" t="s">
        <v>259</v>
      </c>
      <c r="C17" s="476" t="s">
        <v>152</v>
      </c>
      <c r="D17" s="477"/>
      <c r="E17" s="477"/>
      <c r="F17" s="477"/>
      <c r="G17" s="477"/>
      <c r="H17" s="477"/>
      <c r="I17" s="477"/>
      <c r="J17" s="24"/>
      <c r="K17" s="24"/>
      <c r="M17" s="20" t="s">
        <v>91</v>
      </c>
      <c r="N17" s="6"/>
    </row>
    <row r="18" spans="2:14" ht="18" customHeight="1" x14ac:dyDescent="0.15">
      <c r="B18" s="479" t="s">
        <v>265</v>
      </c>
      <c r="C18" s="480" t="s">
        <v>237</v>
      </c>
      <c r="D18" s="480"/>
      <c r="E18" s="480"/>
      <c r="F18" s="481" t="s">
        <v>238</v>
      </c>
      <c r="G18" s="481"/>
      <c r="H18" s="481"/>
      <c r="I18" s="482"/>
      <c r="J18" s="25"/>
      <c r="K18" s="25"/>
      <c r="M18" s="20" t="s">
        <v>79</v>
      </c>
      <c r="N18" s="6"/>
    </row>
    <row r="19" spans="2:14" ht="39.75" customHeight="1" x14ac:dyDescent="0.15">
      <c r="B19" s="479"/>
      <c r="C19" s="474" t="s">
        <v>307</v>
      </c>
      <c r="D19" s="474"/>
      <c r="E19" s="474"/>
      <c r="F19" s="474" t="s">
        <v>328</v>
      </c>
      <c r="G19" s="474"/>
      <c r="H19" s="474"/>
      <c r="I19" s="475"/>
      <c r="J19" s="23"/>
      <c r="K19" s="23"/>
      <c r="M19" s="20" t="s">
        <v>95</v>
      </c>
      <c r="N19" s="6"/>
    </row>
    <row r="20" spans="2:14" ht="39.75" customHeight="1" x14ac:dyDescent="0.15">
      <c r="B20" s="176" t="s">
        <v>266</v>
      </c>
      <c r="C20" s="483" t="s">
        <v>152</v>
      </c>
      <c r="D20" s="484"/>
      <c r="E20" s="485"/>
      <c r="F20" s="486" t="s">
        <v>152</v>
      </c>
      <c r="G20" s="486"/>
      <c r="H20" s="486"/>
      <c r="I20" s="487"/>
      <c r="J20" s="16"/>
      <c r="K20" s="16"/>
      <c r="M20" s="20"/>
      <c r="N20" s="6"/>
    </row>
    <row r="21" spans="2:14" ht="65.25" customHeight="1" x14ac:dyDescent="0.15">
      <c r="B21" s="176" t="s">
        <v>267</v>
      </c>
      <c r="C21" s="488" t="s">
        <v>308</v>
      </c>
      <c r="D21" s="489"/>
      <c r="E21" s="490"/>
      <c r="F21" s="457" t="s">
        <v>309</v>
      </c>
      <c r="G21" s="458"/>
      <c r="H21" s="458"/>
      <c r="I21" s="531"/>
      <c r="J21" s="22"/>
      <c r="K21" s="22"/>
      <c r="M21" s="26"/>
      <c r="N21" s="6"/>
    </row>
    <row r="22" spans="2:14" ht="23.25" customHeight="1" x14ac:dyDescent="0.15">
      <c r="B22" s="176" t="s">
        <v>268</v>
      </c>
      <c r="C22" s="469">
        <v>44562</v>
      </c>
      <c r="D22" s="491"/>
      <c r="E22" s="492"/>
      <c r="F22" s="161" t="s">
        <v>271</v>
      </c>
      <c r="G22" s="189">
        <v>0</v>
      </c>
      <c r="H22" s="220" t="s">
        <v>275</v>
      </c>
      <c r="I22" s="219">
        <v>0.03</v>
      </c>
      <c r="J22" s="27"/>
      <c r="K22" s="27"/>
      <c r="M22" s="26"/>
    </row>
    <row r="23" spans="2:14" ht="27" customHeight="1" x14ac:dyDescent="0.15">
      <c r="B23" s="176" t="s">
        <v>269</v>
      </c>
      <c r="C23" s="469">
        <v>44926</v>
      </c>
      <c r="D23" s="458"/>
      <c r="E23" s="470"/>
      <c r="F23" s="161" t="s">
        <v>272</v>
      </c>
      <c r="G23" s="528">
        <v>0</v>
      </c>
      <c r="H23" s="529"/>
      <c r="I23" s="530"/>
      <c r="J23" s="28"/>
      <c r="K23" s="28"/>
      <c r="M23" s="26"/>
    </row>
    <row r="24" spans="2:14" ht="30.75" customHeight="1" x14ac:dyDescent="0.15">
      <c r="B24" s="175" t="s">
        <v>270</v>
      </c>
      <c r="C24" s="519" t="s">
        <v>293</v>
      </c>
      <c r="D24" s="520"/>
      <c r="E24" s="521"/>
      <c r="F24" s="162" t="s">
        <v>274</v>
      </c>
      <c r="G24" s="457" t="s">
        <v>223</v>
      </c>
      <c r="H24" s="458"/>
      <c r="I24" s="459"/>
      <c r="J24" s="25"/>
      <c r="K24" s="25"/>
      <c r="M24" s="26"/>
    </row>
    <row r="25" spans="2:14" ht="22.5" customHeight="1" x14ac:dyDescent="0.15">
      <c r="B25" s="430" t="s">
        <v>235</v>
      </c>
      <c r="C25" s="431"/>
      <c r="D25" s="431"/>
      <c r="E25" s="431"/>
      <c r="F25" s="431"/>
      <c r="G25" s="431"/>
      <c r="H25" s="431"/>
      <c r="I25" s="432"/>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17">
        <v>0</v>
      </c>
      <c r="D27" s="217">
        <v>0</v>
      </c>
      <c r="E27" s="187">
        <v>0</v>
      </c>
      <c r="F27" s="466">
        <f>+SUM(C27:C38)</f>
        <v>0</v>
      </c>
      <c r="G27" s="522">
        <f>+SUM(D27:D38)</f>
        <v>0</v>
      </c>
      <c r="H27" s="211"/>
      <c r="I27" s="463">
        <f>+G27+I22</f>
        <v>0.03</v>
      </c>
      <c r="J27" s="23"/>
      <c r="K27" s="23"/>
      <c r="M27" s="26"/>
    </row>
    <row r="28" spans="2:14" ht="15.5" customHeight="1" x14ac:dyDescent="0.15">
      <c r="B28" s="163" t="s">
        <v>114</v>
      </c>
      <c r="C28" s="217">
        <v>0</v>
      </c>
      <c r="D28" s="217">
        <v>0</v>
      </c>
      <c r="E28" s="187">
        <v>0</v>
      </c>
      <c r="F28" s="467"/>
      <c r="G28" s="523"/>
      <c r="H28" s="211"/>
      <c r="I28" s="464"/>
      <c r="J28" s="23"/>
      <c r="K28" s="23"/>
      <c r="M28" s="26"/>
    </row>
    <row r="29" spans="2:14" ht="15.5" customHeight="1" x14ac:dyDescent="0.15">
      <c r="B29" s="163" t="s">
        <v>115</v>
      </c>
      <c r="C29" s="217">
        <v>0</v>
      </c>
      <c r="D29" s="217">
        <v>0</v>
      </c>
      <c r="E29" s="187">
        <v>0</v>
      </c>
      <c r="F29" s="467"/>
      <c r="G29" s="523"/>
      <c r="H29" s="210" t="e">
        <f>+(D29*100%)/$G$23</f>
        <v>#DIV/0!</v>
      </c>
      <c r="I29" s="464"/>
      <c r="J29" s="23"/>
      <c r="K29" s="23"/>
      <c r="M29" s="26"/>
    </row>
    <row r="30" spans="2:14" ht="15.5" customHeight="1" x14ac:dyDescent="0.15">
      <c r="B30" s="163" t="s">
        <v>116</v>
      </c>
      <c r="C30" s="217">
        <v>0</v>
      </c>
      <c r="D30" s="217">
        <v>0</v>
      </c>
      <c r="E30" s="187">
        <v>0</v>
      </c>
      <c r="F30" s="467"/>
      <c r="G30" s="523"/>
      <c r="H30" s="210" t="e">
        <f>+IF(D30="","",((D30*100%)/$G$23)+H29)</f>
        <v>#DIV/0!</v>
      </c>
      <c r="I30" s="464"/>
      <c r="J30" s="23"/>
      <c r="K30" s="23"/>
      <c r="M30" s="26"/>
    </row>
    <row r="31" spans="2:14" ht="15.5" customHeight="1" x14ac:dyDescent="0.15">
      <c r="B31" s="163" t="s">
        <v>117</v>
      </c>
      <c r="C31" s="217">
        <v>0</v>
      </c>
      <c r="D31" s="217">
        <v>0</v>
      </c>
      <c r="E31" s="187">
        <v>0</v>
      </c>
      <c r="F31" s="467"/>
      <c r="G31" s="523"/>
      <c r="H31" s="210" t="e">
        <f t="shared" ref="H31:H38" si="0">+IF(D31="","",((D31*100%)/$G$23)+H30)</f>
        <v>#DIV/0!</v>
      </c>
      <c r="I31" s="464"/>
      <c r="J31" s="23"/>
      <c r="K31" s="23"/>
      <c r="M31" s="26"/>
    </row>
    <row r="32" spans="2:14" ht="15.5" customHeight="1" x14ac:dyDescent="0.15">
      <c r="B32" s="163" t="s">
        <v>118</v>
      </c>
      <c r="C32" s="217">
        <v>0</v>
      </c>
      <c r="D32" s="217">
        <v>0</v>
      </c>
      <c r="E32" s="187">
        <v>0</v>
      </c>
      <c r="F32" s="467"/>
      <c r="G32" s="523"/>
      <c r="H32" s="210" t="e">
        <f t="shared" si="0"/>
        <v>#DIV/0!</v>
      </c>
      <c r="I32" s="464"/>
      <c r="J32" s="23"/>
      <c r="K32" s="23"/>
      <c r="M32" s="26"/>
    </row>
    <row r="33" spans="2:11" ht="19.5" customHeight="1" x14ac:dyDescent="0.15">
      <c r="B33" s="163" t="s">
        <v>119</v>
      </c>
      <c r="C33" s="217">
        <v>0</v>
      </c>
      <c r="D33" s="217">
        <v>0</v>
      </c>
      <c r="E33" s="187">
        <v>0</v>
      </c>
      <c r="F33" s="467"/>
      <c r="G33" s="523"/>
      <c r="H33" s="210" t="e">
        <f t="shared" si="0"/>
        <v>#DIV/0!</v>
      </c>
      <c r="I33" s="464"/>
      <c r="J33" s="35"/>
      <c r="K33" s="35"/>
    </row>
    <row r="34" spans="2:11" ht="19.5" customHeight="1" x14ac:dyDescent="0.15">
      <c r="B34" s="163" t="s">
        <v>120</v>
      </c>
      <c r="C34" s="217">
        <v>0</v>
      </c>
      <c r="D34" s="217">
        <v>0</v>
      </c>
      <c r="E34" s="187">
        <v>0</v>
      </c>
      <c r="F34" s="467"/>
      <c r="G34" s="523"/>
      <c r="H34" s="210" t="e">
        <f t="shared" si="0"/>
        <v>#DIV/0!</v>
      </c>
      <c r="I34" s="464"/>
      <c r="J34" s="35"/>
      <c r="K34" s="35"/>
    </row>
    <row r="35" spans="2:11" ht="19.5" customHeight="1" x14ac:dyDescent="0.15">
      <c r="B35" s="163" t="s">
        <v>121</v>
      </c>
      <c r="C35" s="217">
        <v>0</v>
      </c>
      <c r="D35" s="217">
        <v>0</v>
      </c>
      <c r="E35" s="187">
        <v>0</v>
      </c>
      <c r="F35" s="467"/>
      <c r="G35" s="523"/>
      <c r="H35" s="210" t="e">
        <f t="shared" si="0"/>
        <v>#DIV/0!</v>
      </c>
      <c r="I35" s="464"/>
      <c r="J35" s="35"/>
      <c r="K35" s="35"/>
    </row>
    <row r="36" spans="2:11" ht="19.5" customHeight="1" x14ac:dyDescent="0.15">
      <c r="B36" s="163" t="s">
        <v>122</v>
      </c>
      <c r="C36" s="217">
        <v>0</v>
      </c>
      <c r="D36" s="217">
        <v>0</v>
      </c>
      <c r="E36" s="187">
        <v>0</v>
      </c>
      <c r="F36" s="467"/>
      <c r="G36" s="523"/>
      <c r="H36" s="210" t="e">
        <f t="shared" si="0"/>
        <v>#DIV/0!</v>
      </c>
      <c r="I36" s="464"/>
      <c r="J36" s="35"/>
      <c r="K36" s="35"/>
    </row>
    <row r="37" spans="2:11" ht="19.5" customHeight="1" x14ac:dyDescent="0.15">
      <c r="B37" s="163" t="s">
        <v>123</v>
      </c>
      <c r="C37" s="217">
        <v>0</v>
      </c>
      <c r="D37" s="217">
        <v>0</v>
      </c>
      <c r="E37" s="187">
        <v>0</v>
      </c>
      <c r="F37" s="467"/>
      <c r="G37" s="523"/>
      <c r="H37" s="210" t="e">
        <f t="shared" si="0"/>
        <v>#DIV/0!</v>
      </c>
      <c r="I37" s="464"/>
      <c r="J37" s="35"/>
      <c r="K37" s="35"/>
    </row>
    <row r="38" spans="2:11" ht="19.5" customHeight="1" x14ac:dyDescent="0.15">
      <c r="B38" s="163" t="s">
        <v>124</v>
      </c>
      <c r="C38" s="217">
        <v>0</v>
      </c>
      <c r="D38" s="217">
        <v>0</v>
      </c>
      <c r="E38" s="187">
        <v>0</v>
      </c>
      <c r="F38" s="468"/>
      <c r="G38" s="524"/>
      <c r="H38" s="210" t="e">
        <f t="shared" si="0"/>
        <v>#DIV/0!</v>
      </c>
      <c r="I38" s="465"/>
      <c r="J38" s="35"/>
      <c r="K38" s="35"/>
    </row>
    <row r="39" spans="2:11" ht="66.75" customHeight="1" x14ac:dyDescent="0.15">
      <c r="B39" s="168" t="s">
        <v>277</v>
      </c>
      <c r="C39" s="525" t="s">
        <v>338</v>
      </c>
      <c r="D39" s="526"/>
      <c r="E39" s="526"/>
      <c r="F39" s="526"/>
      <c r="G39" s="526"/>
      <c r="H39" s="526"/>
      <c r="I39" s="527"/>
      <c r="J39" s="36"/>
      <c r="K39" s="36"/>
    </row>
    <row r="40" spans="2:11" ht="34.5" customHeight="1" x14ac:dyDescent="0.15">
      <c r="B40" s="326"/>
      <c r="C40" s="327"/>
      <c r="D40" s="327"/>
      <c r="E40" s="327"/>
      <c r="F40" s="327"/>
      <c r="G40" s="327"/>
      <c r="H40" s="327"/>
      <c r="I40" s="328"/>
      <c r="J40" s="55"/>
      <c r="K40" s="55"/>
    </row>
    <row r="41" spans="2:11" ht="34.5" customHeight="1" x14ac:dyDescent="0.15">
      <c r="B41" s="329"/>
      <c r="C41" s="330"/>
      <c r="D41" s="330"/>
      <c r="E41" s="330"/>
      <c r="F41" s="330"/>
      <c r="G41" s="330"/>
      <c r="H41" s="330"/>
      <c r="I41" s="331"/>
      <c r="J41" s="36"/>
      <c r="K41" s="36"/>
    </row>
    <row r="42" spans="2:11" ht="34.5" customHeight="1" x14ac:dyDescent="0.15">
      <c r="B42" s="329"/>
      <c r="C42" s="330"/>
      <c r="D42" s="330"/>
      <c r="E42" s="330"/>
      <c r="F42" s="330"/>
      <c r="G42" s="330"/>
      <c r="H42" s="330"/>
      <c r="I42" s="331"/>
      <c r="J42" s="36"/>
      <c r="K42" s="36"/>
    </row>
    <row r="43" spans="2:11" ht="34.5" customHeight="1" x14ac:dyDescent="0.15">
      <c r="B43" s="329"/>
      <c r="C43" s="330"/>
      <c r="D43" s="330"/>
      <c r="E43" s="330"/>
      <c r="F43" s="330"/>
      <c r="G43" s="330"/>
      <c r="H43" s="330"/>
      <c r="I43" s="331"/>
      <c r="J43" s="36"/>
      <c r="K43" s="36"/>
    </row>
    <row r="44" spans="2:11" ht="34.5" customHeight="1" x14ac:dyDescent="0.15">
      <c r="B44" s="332"/>
      <c r="C44" s="333"/>
      <c r="D44" s="333"/>
      <c r="E44" s="333"/>
      <c r="F44" s="333"/>
      <c r="G44" s="333"/>
      <c r="H44" s="333"/>
      <c r="I44" s="334"/>
      <c r="J44" s="12"/>
      <c r="K44" s="12"/>
    </row>
    <row r="45" spans="2:11" ht="58.5" customHeight="1" x14ac:dyDescent="0.15">
      <c r="B45" s="176" t="s">
        <v>278</v>
      </c>
      <c r="C45" s="433" t="s">
        <v>344</v>
      </c>
      <c r="D45" s="434"/>
      <c r="E45" s="434"/>
      <c r="F45" s="434"/>
      <c r="G45" s="434"/>
      <c r="H45" s="434"/>
      <c r="I45" s="435"/>
      <c r="J45" s="37"/>
      <c r="K45" s="37"/>
    </row>
    <row r="46" spans="2:11" ht="48" customHeight="1" x14ac:dyDescent="0.15">
      <c r="B46" s="176" t="s">
        <v>279</v>
      </c>
      <c r="C46" s="436" t="s">
        <v>345</v>
      </c>
      <c r="D46" s="437"/>
      <c r="E46" s="437"/>
      <c r="F46" s="437"/>
      <c r="G46" s="437"/>
      <c r="H46" s="437"/>
      <c r="I46" s="438"/>
      <c r="J46" s="37"/>
      <c r="K46" s="37"/>
    </row>
    <row r="47" spans="2:11" ht="48" customHeight="1" x14ac:dyDescent="0.15">
      <c r="B47" s="169" t="s">
        <v>280</v>
      </c>
      <c r="C47" s="439" t="s">
        <v>336</v>
      </c>
      <c r="D47" s="440"/>
      <c r="E47" s="440"/>
      <c r="F47" s="440"/>
      <c r="G47" s="440"/>
      <c r="H47" s="440"/>
      <c r="I47" s="441"/>
      <c r="J47" s="37"/>
      <c r="K47" s="37"/>
    </row>
    <row r="48" spans="2:11" ht="22.5" customHeight="1" x14ac:dyDescent="0.15">
      <c r="B48" s="430" t="s">
        <v>236</v>
      </c>
      <c r="C48" s="431"/>
      <c r="D48" s="431"/>
      <c r="E48" s="431"/>
      <c r="F48" s="431"/>
      <c r="G48" s="431"/>
      <c r="H48" s="431"/>
      <c r="I48" s="432"/>
      <c r="J48" s="37"/>
      <c r="K48" s="37"/>
    </row>
    <row r="49" spans="2:11" ht="22.5" customHeight="1" x14ac:dyDescent="0.15">
      <c r="B49" s="448" t="s">
        <v>281</v>
      </c>
      <c r="C49" s="173" t="s">
        <v>282</v>
      </c>
      <c r="D49" s="450" t="s">
        <v>283</v>
      </c>
      <c r="E49" s="450"/>
      <c r="F49" s="450"/>
      <c r="G49" s="450" t="s">
        <v>284</v>
      </c>
      <c r="H49" s="450"/>
      <c r="I49" s="451"/>
      <c r="J49" s="38"/>
      <c r="K49" s="38"/>
    </row>
    <row r="50" spans="2:11" ht="30.75" customHeight="1" x14ac:dyDescent="0.15">
      <c r="B50" s="449"/>
      <c r="C50" s="177"/>
      <c r="D50" s="517"/>
      <c r="E50" s="517"/>
      <c r="F50" s="517"/>
      <c r="G50" s="517"/>
      <c r="H50" s="517"/>
      <c r="I50" s="518"/>
      <c r="J50" s="38"/>
      <c r="K50" s="38"/>
    </row>
    <row r="51" spans="2:11" ht="32.25" customHeight="1" x14ac:dyDescent="0.15">
      <c r="B51" s="170" t="s">
        <v>285</v>
      </c>
      <c r="C51" s="442" t="s">
        <v>303</v>
      </c>
      <c r="D51" s="443"/>
      <c r="E51" s="443"/>
      <c r="F51" s="443"/>
      <c r="G51" s="443"/>
      <c r="H51" s="443"/>
      <c r="I51" s="444"/>
      <c r="J51" s="41"/>
      <c r="K51" s="41"/>
    </row>
    <row r="52" spans="2:11" ht="28.5" customHeight="1" x14ac:dyDescent="0.15">
      <c r="B52" s="171" t="s">
        <v>286</v>
      </c>
      <c r="C52" s="442" t="s">
        <v>303</v>
      </c>
      <c r="D52" s="443"/>
      <c r="E52" s="443"/>
      <c r="F52" s="443"/>
      <c r="G52" s="443"/>
      <c r="H52" s="443"/>
      <c r="I52" s="444"/>
      <c r="J52" s="41"/>
      <c r="K52" s="41"/>
    </row>
    <row r="53" spans="2:11" ht="30" customHeight="1" x14ac:dyDescent="0.15">
      <c r="B53" s="169" t="s">
        <v>287</v>
      </c>
      <c r="C53" s="442" t="s">
        <v>341</v>
      </c>
      <c r="D53" s="443"/>
      <c r="E53" s="443"/>
      <c r="F53" s="443"/>
      <c r="G53" s="443"/>
      <c r="H53" s="443"/>
      <c r="I53" s="445"/>
      <c r="J53" s="42"/>
      <c r="K53" s="42"/>
    </row>
    <row r="54" spans="2:11" ht="31.5" customHeight="1" thickBot="1" x14ac:dyDescent="0.2">
      <c r="B54" s="172" t="s">
        <v>288</v>
      </c>
      <c r="C54" s="514" t="s">
        <v>295</v>
      </c>
      <c r="D54" s="515"/>
      <c r="E54" s="515"/>
      <c r="F54" s="515"/>
      <c r="G54" s="515"/>
      <c r="H54" s="515"/>
      <c r="I54" s="516"/>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sheetProtection algorithmName="SHA-512" hashValue="aI1myKZI85ilIPBctrY2lBCXyrC5pSw43GImsR5RMoPFWS4/33g3LBvWi3HSGpQHH13g6c42msN01gOwM+YyqA==" saltValue="x2YS8sXYCjDnoqDMUw2Hl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25400</xdr:colOff>
                <xdr:row>1</xdr:row>
                <xdr:rowOff>25400</xdr:rowOff>
              </from>
              <to>
                <xdr:col>8</xdr:col>
                <xdr:colOff>1714500</xdr:colOff>
                <xdr:row>2</xdr:row>
                <xdr:rowOff>63500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A13" zoomScale="70" zoomScaleNormal="70" workbookViewId="0">
      <selection activeCell="C46" sqref="C46:I46"/>
    </sheetView>
  </sheetViews>
  <sheetFormatPr baseColWidth="10" defaultColWidth="11.5" defaultRowHeight="13" x14ac:dyDescent="0.15"/>
  <cols>
    <col min="1" max="1" width="1" style="7" customWidth="1"/>
    <col min="2" max="2" width="25.5" style="8" customWidth="1"/>
    <col min="3" max="3" width="19.164062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37.5" customHeight="1" x14ac:dyDescent="0.15">
      <c r="B1" s="577"/>
      <c r="C1" s="578" t="s">
        <v>25</v>
      </c>
      <c r="D1" s="578"/>
      <c r="E1" s="578"/>
      <c r="F1" s="578"/>
      <c r="G1" s="578"/>
      <c r="H1" s="578"/>
      <c r="I1" s="579"/>
      <c r="J1" s="10"/>
      <c r="K1" s="10"/>
      <c r="M1" s="11" t="s">
        <v>47</v>
      </c>
    </row>
    <row r="2" spans="2:14" ht="37.5" customHeight="1" x14ac:dyDescent="0.15">
      <c r="B2" s="577"/>
      <c r="C2" s="578" t="s">
        <v>239</v>
      </c>
      <c r="D2" s="578"/>
      <c r="E2" s="578"/>
      <c r="F2" s="578"/>
      <c r="G2" s="578"/>
      <c r="H2" s="578"/>
      <c r="I2" s="579"/>
      <c r="J2" s="10"/>
      <c r="K2" s="10"/>
      <c r="M2" s="11" t="s">
        <v>48</v>
      </c>
    </row>
    <row r="3" spans="2:14" ht="37.5" customHeight="1" x14ac:dyDescent="0.15">
      <c r="B3" s="577"/>
      <c r="C3" s="578" t="s">
        <v>240</v>
      </c>
      <c r="D3" s="578"/>
      <c r="E3" s="578"/>
      <c r="F3" s="578" t="s">
        <v>241</v>
      </c>
      <c r="G3" s="578"/>
      <c r="H3" s="578"/>
      <c r="I3" s="579"/>
      <c r="J3" s="10"/>
      <c r="K3" s="10"/>
      <c r="M3" s="11" t="s">
        <v>50</v>
      </c>
    </row>
    <row r="4" spans="2:14" ht="23.25" customHeight="1" x14ac:dyDescent="0.15">
      <c r="B4" s="575"/>
      <c r="C4" s="575"/>
      <c r="D4" s="575"/>
      <c r="E4" s="575"/>
      <c r="F4" s="575"/>
      <c r="G4" s="575"/>
      <c r="H4" s="575"/>
      <c r="I4" s="575"/>
      <c r="J4" s="12"/>
      <c r="K4" s="12"/>
    </row>
    <row r="5" spans="2:14" ht="24" customHeight="1" x14ac:dyDescent="0.15">
      <c r="B5" s="576" t="s">
        <v>234</v>
      </c>
      <c r="C5" s="576"/>
      <c r="D5" s="576"/>
      <c r="E5" s="576"/>
      <c r="F5" s="576"/>
      <c r="G5" s="576"/>
      <c r="H5" s="576"/>
      <c r="I5" s="576"/>
      <c r="J5" s="55"/>
      <c r="K5" s="55"/>
      <c r="N5" s="6" t="s">
        <v>57</v>
      </c>
    </row>
    <row r="6" spans="2:14" ht="30.75" customHeight="1" x14ac:dyDescent="0.15">
      <c r="B6" s="191" t="s">
        <v>242</v>
      </c>
      <c r="C6" s="182">
        <v>3</v>
      </c>
      <c r="D6" s="507" t="s">
        <v>243</v>
      </c>
      <c r="E6" s="507"/>
      <c r="F6" s="474" t="s">
        <v>300</v>
      </c>
      <c r="G6" s="474"/>
      <c r="H6" s="474"/>
      <c r="I6" s="475"/>
      <c r="J6" s="14"/>
      <c r="K6" s="14"/>
      <c r="M6" s="11" t="s">
        <v>60</v>
      </c>
      <c r="N6" s="6" t="s">
        <v>61</v>
      </c>
    </row>
    <row r="7" spans="2:14" ht="30.75" customHeight="1" x14ac:dyDescent="0.15">
      <c r="B7" s="191" t="s">
        <v>244</v>
      </c>
      <c r="C7" s="182" t="s">
        <v>81</v>
      </c>
      <c r="D7" s="507" t="s">
        <v>245</v>
      </c>
      <c r="E7" s="507"/>
      <c r="F7" s="476" t="s">
        <v>296</v>
      </c>
      <c r="G7" s="476"/>
      <c r="H7" s="183" t="s">
        <v>246</v>
      </c>
      <c r="I7" s="184" t="s">
        <v>76</v>
      </c>
      <c r="J7" s="16"/>
      <c r="K7" s="16"/>
      <c r="M7" s="11" t="s">
        <v>65</v>
      </c>
      <c r="N7" s="6" t="s">
        <v>66</v>
      </c>
    </row>
    <row r="8" spans="2:14" ht="30.75" customHeight="1" x14ac:dyDescent="0.15">
      <c r="B8" s="191" t="s">
        <v>247</v>
      </c>
      <c r="C8" s="474" t="s">
        <v>301</v>
      </c>
      <c r="D8" s="474"/>
      <c r="E8" s="474"/>
      <c r="F8" s="474"/>
      <c r="G8" s="174" t="s">
        <v>248</v>
      </c>
      <c r="H8" s="495">
        <v>7556</v>
      </c>
      <c r="I8" s="496"/>
      <c r="J8" s="18"/>
      <c r="K8" s="18"/>
      <c r="M8" s="11" t="s">
        <v>69</v>
      </c>
      <c r="N8" s="6" t="s">
        <v>70</v>
      </c>
    </row>
    <row r="9" spans="2:14" ht="30.75" customHeight="1" x14ac:dyDescent="0.15">
      <c r="B9" s="191" t="s">
        <v>48</v>
      </c>
      <c r="C9" s="497" t="s">
        <v>65</v>
      </c>
      <c r="D9" s="497"/>
      <c r="E9" s="497"/>
      <c r="F9" s="497"/>
      <c r="G9" s="174" t="s">
        <v>249</v>
      </c>
      <c r="H9" s="498" t="s">
        <v>302</v>
      </c>
      <c r="I9" s="499"/>
      <c r="J9" s="19"/>
      <c r="K9" s="19"/>
      <c r="M9" s="20" t="s">
        <v>73</v>
      </c>
    </row>
    <row r="10" spans="2:14" ht="30.75" customHeight="1" x14ac:dyDescent="0.15">
      <c r="B10" s="191" t="s">
        <v>250</v>
      </c>
      <c r="C10" s="474" t="s">
        <v>304</v>
      </c>
      <c r="D10" s="474"/>
      <c r="E10" s="474"/>
      <c r="F10" s="474"/>
      <c r="G10" s="474"/>
      <c r="H10" s="474"/>
      <c r="I10" s="475"/>
      <c r="J10" s="21"/>
      <c r="K10" s="21"/>
      <c r="M10" s="20"/>
    </row>
    <row r="11" spans="2:14" ht="45.75" customHeight="1" x14ac:dyDescent="0.15">
      <c r="B11" s="191" t="s">
        <v>251</v>
      </c>
      <c r="C11" s="474" t="s">
        <v>311</v>
      </c>
      <c r="D11" s="474"/>
      <c r="E11" s="474"/>
      <c r="F11" s="474"/>
      <c r="G11" s="474"/>
      <c r="H11" s="474"/>
      <c r="I11" s="474"/>
      <c r="J11" s="16"/>
      <c r="K11" s="16"/>
      <c r="M11" s="20"/>
      <c r="N11" s="6" t="s">
        <v>76</v>
      </c>
    </row>
    <row r="12" spans="2:14" ht="30.75" customHeight="1" x14ac:dyDescent="0.15">
      <c r="B12" s="191" t="s">
        <v>254</v>
      </c>
      <c r="C12" s="543" t="s">
        <v>329</v>
      </c>
      <c r="D12" s="543"/>
      <c r="E12" s="543"/>
      <c r="F12" s="543"/>
      <c r="G12" s="192" t="s">
        <v>252</v>
      </c>
      <c r="H12" s="543" t="s">
        <v>91</v>
      </c>
      <c r="I12" s="574"/>
      <c r="J12" s="16"/>
      <c r="K12" s="16"/>
      <c r="M12" s="20" t="s">
        <v>80</v>
      </c>
      <c r="N12" s="6" t="s">
        <v>81</v>
      </c>
    </row>
    <row r="13" spans="2:14" ht="30.75" customHeight="1" x14ac:dyDescent="0.15">
      <c r="B13" s="191" t="s">
        <v>255</v>
      </c>
      <c r="C13" s="501" t="s">
        <v>337</v>
      </c>
      <c r="D13" s="502"/>
      <c r="E13" s="502"/>
      <c r="F13" s="503"/>
      <c r="G13" s="192" t="s">
        <v>253</v>
      </c>
      <c r="H13" s="540" t="s">
        <v>70</v>
      </c>
      <c r="I13" s="541"/>
      <c r="J13" s="16"/>
      <c r="K13" s="16"/>
      <c r="M13" s="20" t="s">
        <v>84</v>
      </c>
    </row>
    <row r="14" spans="2:14" ht="64.5" customHeight="1" x14ac:dyDescent="0.15">
      <c r="B14" s="191" t="s">
        <v>256</v>
      </c>
      <c r="C14" s="493" t="s">
        <v>319</v>
      </c>
      <c r="D14" s="493"/>
      <c r="E14" s="493"/>
      <c r="F14" s="493"/>
      <c r="G14" s="493"/>
      <c r="H14" s="493"/>
      <c r="I14" s="494"/>
      <c r="J14" s="21"/>
      <c r="K14" s="21"/>
      <c r="M14" s="20" t="s">
        <v>86</v>
      </c>
      <c r="N14" s="6"/>
    </row>
    <row r="15" spans="2:14" ht="30.75" customHeight="1" x14ac:dyDescent="0.15">
      <c r="B15" s="191" t="s">
        <v>257</v>
      </c>
      <c r="C15" s="543" t="s">
        <v>297</v>
      </c>
      <c r="D15" s="543"/>
      <c r="E15" s="543"/>
      <c r="F15" s="543"/>
      <c r="G15" s="543"/>
      <c r="H15" s="543"/>
      <c r="I15" s="574"/>
      <c r="J15" s="22"/>
      <c r="K15" s="22"/>
      <c r="M15" s="20" t="s">
        <v>88</v>
      </c>
      <c r="N15" s="6"/>
    </row>
    <row r="16" spans="2:14" ht="20.25" customHeight="1" x14ac:dyDescent="0.15">
      <c r="B16" s="191" t="s">
        <v>258</v>
      </c>
      <c r="C16" s="474" t="s">
        <v>322</v>
      </c>
      <c r="D16" s="474"/>
      <c r="E16" s="474"/>
      <c r="F16" s="474"/>
      <c r="G16" s="474"/>
      <c r="H16" s="474"/>
      <c r="I16" s="475"/>
      <c r="J16" s="23"/>
      <c r="K16" s="23"/>
      <c r="M16" s="20"/>
      <c r="N16" s="6"/>
    </row>
    <row r="17" spans="2:14" ht="30.75" customHeight="1" x14ac:dyDescent="0.15">
      <c r="B17" s="191" t="s">
        <v>259</v>
      </c>
      <c r="C17" s="540" t="s">
        <v>151</v>
      </c>
      <c r="D17" s="569"/>
      <c r="E17" s="569"/>
      <c r="F17" s="569"/>
      <c r="G17" s="569"/>
      <c r="H17" s="569"/>
      <c r="I17" s="570"/>
      <c r="J17" s="24"/>
      <c r="K17" s="24"/>
      <c r="M17" s="20" t="s">
        <v>91</v>
      </c>
      <c r="N17" s="6"/>
    </row>
    <row r="18" spans="2:14" ht="18" customHeight="1" x14ac:dyDescent="0.15">
      <c r="B18" s="571" t="s">
        <v>265</v>
      </c>
      <c r="C18" s="572" t="s">
        <v>237</v>
      </c>
      <c r="D18" s="572"/>
      <c r="E18" s="572"/>
      <c r="F18" s="573" t="s">
        <v>238</v>
      </c>
      <c r="G18" s="573"/>
      <c r="H18" s="573"/>
      <c r="I18" s="573"/>
      <c r="J18" s="25"/>
      <c r="K18" s="25"/>
      <c r="M18" s="20" t="s">
        <v>79</v>
      </c>
      <c r="N18" s="6"/>
    </row>
    <row r="19" spans="2:14" ht="39.75" customHeight="1" x14ac:dyDescent="0.15">
      <c r="B19" s="571"/>
      <c r="C19" s="474" t="s">
        <v>312</v>
      </c>
      <c r="D19" s="474"/>
      <c r="E19" s="474"/>
      <c r="F19" s="474" t="s">
        <v>330</v>
      </c>
      <c r="G19" s="474"/>
      <c r="H19" s="474"/>
      <c r="I19" s="475"/>
      <c r="J19" s="23"/>
      <c r="K19" s="23"/>
      <c r="M19" s="20" t="s">
        <v>95</v>
      </c>
      <c r="N19" s="6"/>
    </row>
    <row r="20" spans="2:14" ht="39.75" customHeight="1" x14ac:dyDescent="0.15">
      <c r="B20" s="193" t="s">
        <v>266</v>
      </c>
      <c r="C20" s="483" t="s">
        <v>152</v>
      </c>
      <c r="D20" s="484"/>
      <c r="E20" s="485"/>
      <c r="F20" s="486" t="s">
        <v>152</v>
      </c>
      <c r="G20" s="486"/>
      <c r="H20" s="486"/>
      <c r="I20" s="487"/>
      <c r="J20" s="16"/>
      <c r="K20" s="16"/>
      <c r="M20" s="20"/>
      <c r="N20" s="6"/>
    </row>
    <row r="21" spans="2:14" ht="42" customHeight="1" x14ac:dyDescent="0.15">
      <c r="B21" s="193" t="s">
        <v>267</v>
      </c>
      <c r="C21" s="488" t="s">
        <v>313</v>
      </c>
      <c r="D21" s="489"/>
      <c r="E21" s="490"/>
      <c r="F21" s="457" t="s">
        <v>314</v>
      </c>
      <c r="G21" s="458"/>
      <c r="H21" s="458"/>
      <c r="I21" s="459"/>
      <c r="J21" s="22"/>
      <c r="K21" s="22"/>
      <c r="M21" s="26"/>
      <c r="N21" s="6"/>
    </row>
    <row r="22" spans="2:14" ht="23.25" customHeight="1" x14ac:dyDescent="0.15">
      <c r="B22" s="193" t="s">
        <v>268</v>
      </c>
      <c r="C22" s="469">
        <v>44562</v>
      </c>
      <c r="D22" s="491"/>
      <c r="E22" s="492"/>
      <c r="F22" s="192" t="s">
        <v>271</v>
      </c>
      <c r="G22" s="206">
        <v>0</v>
      </c>
      <c r="H22" s="192" t="s">
        <v>275</v>
      </c>
      <c r="I22" s="207">
        <v>0.02</v>
      </c>
      <c r="J22" s="27"/>
      <c r="K22" s="27"/>
      <c r="M22" s="26"/>
    </row>
    <row r="23" spans="2:14" ht="27" customHeight="1" x14ac:dyDescent="0.15">
      <c r="B23" s="193" t="s">
        <v>269</v>
      </c>
      <c r="C23" s="469">
        <v>44926</v>
      </c>
      <c r="D23" s="458"/>
      <c r="E23" s="470"/>
      <c r="F23" s="192" t="s">
        <v>272</v>
      </c>
      <c r="G23" s="566">
        <v>0.42</v>
      </c>
      <c r="H23" s="567"/>
      <c r="I23" s="568"/>
      <c r="J23" s="28"/>
      <c r="K23" s="28"/>
      <c r="M23" s="26"/>
    </row>
    <row r="24" spans="2:14" ht="30.75" customHeight="1" x14ac:dyDescent="0.15">
      <c r="B24" s="175" t="s">
        <v>270</v>
      </c>
      <c r="C24" s="555" t="s">
        <v>88</v>
      </c>
      <c r="D24" s="556"/>
      <c r="E24" s="557"/>
      <c r="F24" s="162" t="s">
        <v>274</v>
      </c>
      <c r="G24" s="457" t="s">
        <v>223</v>
      </c>
      <c r="H24" s="458"/>
      <c r="I24" s="470"/>
      <c r="J24" s="25"/>
      <c r="K24" s="25"/>
      <c r="M24" s="26"/>
    </row>
    <row r="25" spans="2:14" ht="22.5" customHeight="1" x14ac:dyDescent="0.15">
      <c r="B25" s="558" t="s">
        <v>235</v>
      </c>
      <c r="C25" s="554"/>
      <c r="D25" s="554"/>
      <c r="E25" s="554"/>
      <c r="F25" s="554"/>
      <c r="G25" s="554"/>
      <c r="H25" s="554"/>
      <c r="I25" s="559"/>
      <c r="J25" s="55"/>
      <c r="K25" s="55"/>
      <c r="M25" s="26"/>
    </row>
    <row r="26" spans="2:14" ht="43.5" customHeight="1" x14ac:dyDescent="0.15">
      <c r="B26" s="194" t="s">
        <v>105</v>
      </c>
      <c r="C26" s="195" t="s">
        <v>261</v>
      </c>
      <c r="D26" s="195" t="s">
        <v>260</v>
      </c>
      <c r="E26" s="196" t="s">
        <v>264</v>
      </c>
      <c r="F26" s="195" t="s">
        <v>263</v>
      </c>
      <c r="G26" s="195" t="s">
        <v>262</v>
      </c>
      <c r="H26" s="196" t="s">
        <v>298</v>
      </c>
      <c r="I26" s="197" t="s">
        <v>273</v>
      </c>
      <c r="J26" s="23"/>
      <c r="K26" s="23"/>
      <c r="M26" s="26"/>
    </row>
    <row r="27" spans="2:14" ht="19.5" customHeight="1" x14ac:dyDescent="0.15">
      <c r="B27" s="198" t="s">
        <v>113</v>
      </c>
      <c r="C27" s="217">
        <v>0</v>
      </c>
      <c r="D27" s="217">
        <v>0</v>
      </c>
      <c r="E27" s="187">
        <v>0</v>
      </c>
      <c r="F27" s="466">
        <f>SUM(C27:C38)</f>
        <v>0</v>
      </c>
      <c r="G27" s="466">
        <f>SUM(D27:D38)</f>
        <v>0</v>
      </c>
      <c r="H27" s="212"/>
      <c r="I27" s="466">
        <f>G27+I22</f>
        <v>0.02</v>
      </c>
      <c r="J27" s="35"/>
      <c r="K27" s="35"/>
      <c r="M27" s="26"/>
    </row>
    <row r="28" spans="2:14" ht="19.5" customHeight="1" x14ac:dyDescent="0.15">
      <c r="B28" s="198" t="s">
        <v>114</v>
      </c>
      <c r="C28" s="217">
        <v>0</v>
      </c>
      <c r="D28" s="217">
        <v>0</v>
      </c>
      <c r="E28" s="187">
        <v>0</v>
      </c>
      <c r="F28" s="467"/>
      <c r="G28" s="467"/>
      <c r="H28" s="212"/>
      <c r="I28" s="467"/>
      <c r="J28" s="35"/>
      <c r="K28" s="35"/>
      <c r="M28" s="26"/>
    </row>
    <row r="29" spans="2:14" ht="19.5" customHeight="1" x14ac:dyDescent="0.15">
      <c r="B29" s="198" t="s">
        <v>115</v>
      </c>
      <c r="C29" s="217">
        <v>0</v>
      </c>
      <c r="D29" s="217">
        <v>0</v>
      </c>
      <c r="E29" s="187">
        <v>0</v>
      </c>
      <c r="F29" s="467"/>
      <c r="G29" s="467"/>
      <c r="H29" s="210">
        <f>+(D29*100%)/$G$23</f>
        <v>0</v>
      </c>
      <c r="I29" s="467"/>
      <c r="J29" s="35"/>
      <c r="K29" s="35"/>
      <c r="M29" s="26"/>
    </row>
    <row r="30" spans="2:14" ht="19.5" customHeight="1" x14ac:dyDescent="0.15">
      <c r="B30" s="198" t="s">
        <v>116</v>
      </c>
      <c r="C30" s="217">
        <v>0</v>
      </c>
      <c r="D30" s="217">
        <v>0</v>
      </c>
      <c r="E30" s="187">
        <v>0</v>
      </c>
      <c r="F30" s="467"/>
      <c r="G30" s="467"/>
      <c r="H30" s="210">
        <f>+IF(D30="","",((D30*100%)/$G$23)+H29)</f>
        <v>0</v>
      </c>
      <c r="I30" s="467"/>
      <c r="J30" s="35"/>
      <c r="K30" s="35"/>
    </row>
    <row r="31" spans="2:14" ht="19.5" customHeight="1" x14ac:dyDescent="0.15">
      <c r="B31" s="198" t="s">
        <v>117</v>
      </c>
      <c r="C31" s="217">
        <v>0</v>
      </c>
      <c r="D31" s="217">
        <v>0</v>
      </c>
      <c r="E31" s="187">
        <v>0</v>
      </c>
      <c r="F31" s="467"/>
      <c r="G31" s="467"/>
      <c r="H31" s="210">
        <f t="shared" ref="H31:H38" si="0">+IF(D31="","",((D31*100%)/$G$23)+H30)</f>
        <v>0</v>
      </c>
      <c r="I31" s="467"/>
      <c r="J31" s="35"/>
      <c r="K31" s="35"/>
    </row>
    <row r="32" spans="2:14" ht="19.5" customHeight="1" x14ac:dyDescent="0.15">
      <c r="B32" s="198" t="s">
        <v>118</v>
      </c>
      <c r="C32" s="217">
        <v>0</v>
      </c>
      <c r="D32" s="217">
        <v>0</v>
      </c>
      <c r="E32" s="187">
        <v>0</v>
      </c>
      <c r="F32" s="467"/>
      <c r="G32" s="467"/>
      <c r="H32" s="210">
        <f t="shared" si="0"/>
        <v>0</v>
      </c>
      <c r="I32" s="467"/>
      <c r="J32" s="35"/>
      <c r="K32" s="35"/>
    </row>
    <row r="33" spans="2:11" ht="19.5" customHeight="1" x14ac:dyDescent="0.15">
      <c r="B33" s="198" t="s">
        <v>119</v>
      </c>
      <c r="C33" s="217">
        <v>0</v>
      </c>
      <c r="D33" s="217">
        <v>0</v>
      </c>
      <c r="E33" s="187">
        <v>0</v>
      </c>
      <c r="F33" s="467"/>
      <c r="G33" s="467"/>
      <c r="H33" s="210">
        <f t="shared" si="0"/>
        <v>0</v>
      </c>
      <c r="I33" s="467"/>
      <c r="J33" s="35"/>
      <c r="K33" s="35"/>
    </row>
    <row r="34" spans="2:11" ht="19.5" customHeight="1" x14ac:dyDescent="0.15">
      <c r="B34" s="198" t="s">
        <v>120</v>
      </c>
      <c r="C34" s="217">
        <v>0</v>
      </c>
      <c r="D34" s="217">
        <v>0</v>
      </c>
      <c r="E34" s="187">
        <v>0</v>
      </c>
      <c r="F34" s="467"/>
      <c r="G34" s="467"/>
      <c r="H34" s="210">
        <f t="shared" si="0"/>
        <v>0</v>
      </c>
      <c r="I34" s="467"/>
      <c r="J34" s="35"/>
      <c r="K34" s="35"/>
    </row>
    <row r="35" spans="2:11" ht="19.5" customHeight="1" x14ac:dyDescent="0.15">
      <c r="B35" s="198" t="s">
        <v>121</v>
      </c>
      <c r="C35" s="217">
        <v>0</v>
      </c>
      <c r="D35" s="217">
        <v>0</v>
      </c>
      <c r="E35" s="187">
        <v>0</v>
      </c>
      <c r="F35" s="467"/>
      <c r="G35" s="467"/>
      <c r="H35" s="210">
        <f t="shared" si="0"/>
        <v>0</v>
      </c>
      <c r="I35" s="467"/>
      <c r="J35" s="35"/>
      <c r="K35" s="35"/>
    </row>
    <row r="36" spans="2:11" ht="19.5" customHeight="1" x14ac:dyDescent="0.15">
      <c r="B36" s="198" t="s">
        <v>122</v>
      </c>
      <c r="C36" s="217">
        <v>0</v>
      </c>
      <c r="D36" s="217">
        <v>0</v>
      </c>
      <c r="E36" s="187">
        <v>0</v>
      </c>
      <c r="F36" s="467"/>
      <c r="G36" s="467"/>
      <c r="H36" s="210">
        <f t="shared" si="0"/>
        <v>0</v>
      </c>
      <c r="I36" s="467"/>
      <c r="J36" s="35"/>
      <c r="K36" s="35"/>
    </row>
    <row r="37" spans="2:11" ht="19.5" customHeight="1" x14ac:dyDescent="0.15">
      <c r="B37" s="198" t="s">
        <v>123</v>
      </c>
      <c r="C37" s="217">
        <v>0</v>
      </c>
      <c r="D37" s="217">
        <v>0</v>
      </c>
      <c r="E37" s="187">
        <v>0</v>
      </c>
      <c r="F37" s="467"/>
      <c r="G37" s="467"/>
      <c r="H37" s="210">
        <f t="shared" si="0"/>
        <v>0</v>
      </c>
      <c r="I37" s="467"/>
      <c r="J37" s="35"/>
      <c r="K37" s="35"/>
    </row>
    <row r="38" spans="2:11" ht="19.5" customHeight="1" x14ac:dyDescent="0.15">
      <c r="B38" s="198" t="s">
        <v>124</v>
      </c>
      <c r="C38" s="217">
        <v>0</v>
      </c>
      <c r="D38" s="217">
        <v>0</v>
      </c>
      <c r="E38" s="187">
        <v>0</v>
      </c>
      <c r="F38" s="468"/>
      <c r="G38" s="468"/>
      <c r="H38" s="210">
        <f t="shared" si="0"/>
        <v>0</v>
      </c>
      <c r="I38" s="468"/>
      <c r="J38" s="35"/>
      <c r="K38" s="35"/>
    </row>
    <row r="39" spans="2:11" ht="57.75" customHeight="1" x14ac:dyDescent="0.15">
      <c r="B39" s="199" t="s">
        <v>277</v>
      </c>
      <c r="C39" s="525" t="s">
        <v>340</v>
      </c>
      <c r="D39" s="526"/>
      <c r="E39" s="526"/>
      <c r="F39" s="526"/>
      <c r="G39" s="526"/>
      <c r="H39" s="526"/>
      <c r="I39" s="527"/>
      <c r="J39" s="36"/>
      <c r="K39" s="36"/>
    </row>
    <row r="40" spans="2:11" ht="34.5" customHeight="1" x14ac:dyDescent="0.15">
      <c r="B40" s="560"/>
      <c r="C40" s="327"/>
      <c r="D40" s="327"/>
      <c r="E40" s="327"/>
      <c r="F40" s="327"/>
      <c r="G40" s="327"/>
      <c r="H40" s="327"/>
      <c r="I40" s="561"/>
      <c r="J40" s="55"/>
      <c r="K40" s="55"/>
    </row>
    <row r="41" spans="2:11" ht="34.5" customHeight="1" x14ac:dyDescent="0.15">
      <c r="B41" s="562"/>
      <c r="C41" s="330"/>
      <c r="D41" s="330"/>
      <c r="E41" s="330"/>
      <c r="F41" s="330"/>
      <c r="G41" s="330"/>
      <c r="H41" s="330"/>
      <c r="I41" s="563"/>
      <c r="J41" s="36"/>
      <c r="K41" s="36"/>
    </row>
    <row r="42" spans="2:11" ht="34.5" customHeight="1" x14ac:dyDescent="0.15">
      <c r="B42" s="562"/>
      <c r="C42" s="330"/>
      <c r="D42" s="330"/>
      <c r="E42" s="330"/>
      <c r="F42" s="330"/>
      <c r="G42" s="330"/>
      <c r="H42" s="330"/>
      <c r="I42" s="563"/>
      <c r="J42" s="36"/>
      <c r="K42" s="36"/>
    </row>
    <row r="43" spans="2:11" ht="34.5" customHeight="1" x14ac:dyDescent="0.15">
      <c r="B43" s="562"/>
      <c r="C43" s="330"/>
      <c r="D43" s="330"/>
      <c r="E43" s="330"/>
      <c r="F43" s="330"/>
      <c r="G43" s="330"/>
      <c r="H43" s="330"/>
      <c r="I43" s="563"/>
      <c r="J43" s="36"/>
      <c r="K43" s="36"/>
    </row>
    <row r="44" spans="2:11" ht="34.5" customHeight="1" x14ac:dyDescent="0.15">
      <c r="B44" s="564"/>
      <c r="C44" s="333"/>
      <c r="D44" s="333"/>
      <c r="E44" s="333"/>
      <c r="F44" s="333"/>
      <c r="G44" s="333"/>
      <c r="H44" s="333"/>
      <c r="I44" s="565"/>
      <c r="J44" s="12"/>
      <c r="K44" s="12"/>
    </row>
    <row r="45" spans="2:11" ht="69.75" customHeight="1" x14ac:dyDescent="0.15">
      <c r="B45" s="191" t="s">
        <v>278</v>
      </c>
      <c r="C45" s="433" t="s">
        <v>344</v>
      </c>
      <c r="D45" s="434"/>
      <c r="E45" s="434"/>
      <c r="F45" s="434"/>
      <c r="G45" s="434"/>
      <c r="H45" s="434"/>
      <c r="I45" s="435"/>
      <c r="J45" s="37"/>
      <c r="K45" s="37"/>
    </row>
    <row r="46" spans="2:11" ht="32.25" customHeight="1" x14ac:dyDescent="0.15">
      <c r="B46" s="191" t="s">
        <v>279</v>
      </c>
      <c r="C46" s="436" t="s">
        <v>345</v>
      </c>
      <c r="D46" s="437"/>
      <c r="E46" s="437"/>
      <c r="F46" s="437"/>
      <c r="G46" s="437"/>
      <c r="H46" s="437"/>
      <c r="I46" s="438"/>
      <c r="J46" s="37"/>
      <c r="K46" s="37"/>
    </row>
    <row r="47" spans="2:11" ht="48.75" customHeight="1" x14ac:dyDescent="0.15">
      <c r="B47" s="200" t="s">
        <v>280</v>
      </c>
      <c r="C47" s="439" t="s">
        <v>336</v>
      </c>
      <c r="D47" s="440"/>
      <c r="E47" s="440"/>
      <c r="F47" s="440"/>
      <c r="G47" s="440"/>
      <c r="H47" s="440"/>
      <c r="I47" s="441"/>
      <c r="J47" s="37"/>
      <c r="K47" s="37"/>
    </row>
    <row r="48" spans="2:11" ht="22.5" customHeight="1" x14ac:dyDescent="0.15">
      <c r="B48" s="554" t="s">
        <v>236</v>
      </c>
      <c r="C48" s="554"/>
      <c r="D48" s="554"/>
      <c r="E48" s="554"/>
      <c r="F48" s="554"/>
      <c r="G48" s="554"/>
      <c r="H48" s="554"/>
      <c r="I48" s="554"/>
      <c r="J48" s="37"/>
      <c r="K48" s="37"/>
    </row>
    <row r="49" spans="2:11" ht="22.5" customHeight="1" x14ac:dyDescent="0.15">
      <c r="B49" s="550" t="s">
        <v>281</v>
      </c>
      <c r="C49" s="201" t="s">
        <v>282</v>
      </c>
      <c r="D49" s="552" t="s">
        <v>283</v>
      </c>
      <c r="E49" s="552"/>
      <c r="F49" s="552"/>
      <c r="G49" s="552" t="s">
        <v>284</v>
      </c>
      <c r="H49" s="552"/>
      <c r="I49" s="552"/>
      <c r="J49" s="38"/>
      <c r="K49" s="38"/>
    </row>
    <row r="50" spans="2:11" ht="30.75" customHeight="1" x14ac:dyDescent="0.15">
      <c r="B50" s="551"/>
      <c r="C50" s="202"/>
      <c r="D50" s="553"/>
      <c r="E50" s="553"/>
      <c r="F50" s="553"/>
      <c r="G50" s="553"/>
      <c r="H50" s="553"/>
      <c r="I50" s="553"/>
      <c r="J50" s="38"/>
      <c r="K50" s="38"/>
    </row>
    <row r="51" spans="2:11" ht="32.25" customHeight="1" x14ac:dyDescent="0.15">
      <c r="B51" s="203" t="s">
        <v>285</v>
      </c>
      <c r="C51" s="442" t="s">
        <v>303</v>
      </c>
      <c r="D51" s="443"/>
      <c r="E51" s="443"/>
      <c r="F51" s="443"/>
      <c r="G51" s="443"/>
      <c r="H51" s="443"/>
      <c r="I51" s="444"/>
      <c r="J51" s="41"/>
      <c r="K51" s="41"/>
    </row>
    <row r="52" spans="2:11" ht="28.5" customHeight="1" x14ac:dyDescent="0.15">
      <c r="B52" s="192" t="s">
        <v>286</v>
      </c>
      <c r="C52" s="442" t="s">
        <v>303</v>
      </c>
      <c r="D52" s="443"/>
      <c r="E52" s="443"/>
      <c r="F52" s="443"/>
      <c r="G52" s="443"/>
      <c r="H52" s="443"/>
      <c r="I52" s="444"/>
      <c r="J52" s="41"/>
      <c r="K52" s="41"/>
    </row>
    <row r="53" spans="2:11" ht="30" customHeight="1" x14ac:dyDescent="0.15">
      <c r="B53" s="200" t="s">
        <v>287</v>
      </c>
      <c r="C53" s="442" t="s">
        <v>341</v>
      </c>
      <c r="D53" s="443"/>
      <c r="E53" s="443"/>
      <c r="F53" s="443"/>
      <c r="G53" s="443"/>
      <c r="H53" s="443"/>
      <c r="I53" s="445"/>
      <c r="J53" s="42"/>
      <c r="K53" s="42"/>
    </row>
    <row r="54" spans="2:11" ht="31.5" customHeight="1" thickBot="1" x14ac:dyDescent="0.2">
      <c r="B54" s="200" t="s">
        <v>288</v>
      </c>
      <c r="C54" s="446" t="s">
        <v>295</v>
      </c>
      <c r="D54" s="446"/>
      <c r="E54" s="446"/>
      <c r="F54" s="446"/>
      <c r="G54" s="446"/>
      <c r="H54" s="446"/>
      <c r="I54" s="447"/>
      <c r="J54" s="45"/>
      <c r="K54" s="45"/>
    </row>
    <row r="55" spans="2:11" ht="12.75" customHeight="1" x14ac:dyDescent="0.15">
      <c r="B55" s="43"/>
      <c r="C55" s="166"/>
      <c r="D55" s="166"/>
      <c r="E55" s="167"/>
      <c r="F55" s="167"/>
      <c r="G55" s="204"/>
      <c r="H55" s="44"/>
      <c r="I55" s="166"/>
      <c r="J55" s="45"/>
      <c r="K55" s="45"/>
    </row>
    <row r="56" spans="2:11" x14ac:dyDescent="0.15">
      <c r="B56" s="43"/>
      <c r="C56" s="166"/>
      <c r="D56" s="166"/>
      <c r="E56" s="167"/>
      <c r="F56" s="167"/>
      <c r="G56" s="204"/>
      <c r="H56" s="44"/>
      <c r="I56" s="166"/>
      <c r="J56" s="45"/>
      <c r="K56" s="45"/>
    </row>
    <row r="57" spans="2:11" x14ac:dyDescent="0.15">
      <c r="B57" s="43"/>
      <c r="C57" s="166"/>
      <c r="D57" s="166"/>
      <c r="E57" s="167"/>
      <c r="F57" s="167"/>
      <c r="G57" s="204"/>
      <c r="H57" s="44"/>
      <c r="I57" s="166"/>
      <c r="J57" s="45"/>
      <c r="K57" s="45"/>
    </row>
    <row r="58" spans="2:11" x14ac:dyDescent="0.15">
      <c r="B58" s="43"/>
      <c r="C58" s="166"/>
      <c r="D58" s="166"/>
      <c r="E58" s="167"/>
      <c r="F58" s="167"/>
      <c r="G58" s="204"/>
      <c r="H58" s="44"/>
      <c r="I58" s="166"/>
      <c r="J58" s="45"/>
      <c r="K58" s="45"/>
    </row>
    <row r="59" spans="2:11" x14ac:dyDescent="0.15">
      <c r="B59" s="43"/>
      <c r="C59" s="166"/>
      <c r="D59" s="166"/>
      <c r="E59" s="167"/>
      <c r="F59" s="167"/>
      <c r="G59" s="204"/>
      <c r="H59" s="44"/>
      <c r="I59" s="166"/>
      <c r="J59" s="45"/>
      <c r="K59" s="45"/>
    </row>
    <row r="60" spans="2:11" ht="25.5" customHeight="1" x14ac:dyDescent="0.15">
      <c r="B60" s="43"/>
      <c r="C60" s="166"/>
      <c r="D60" s="166"/>
      <c r="E60" s="167"/>
      <c r="F60" s="167"/>
      <c r="G60" s="204"/>
      <c r="H60" s="44"/>
      <c r="I60" s="166"/>
      <c r="J60" s="45"/>
      <c r="K60" s="45"/>
    </row>
  </sheetData>
  <sheetProtection algorithmName="SHA-512" hashValue="DD+bGMWpbYCpiubEH/fQV96SQg55BNwDrlhc9XdvHQlE0codDhdtSIKSvYq5TtrWMD506qay4cNnp4CpyOWuWA==" saltValue="dlb6B1u6g3yQEAKDcgugl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16" zoomScale="60" zoomScaleNormal="60" workbookViewId="0">
      <selection activeCell="C46" sqref="C46:I46"/>
    </sheetView>
  </sheetViews>
  <sheetFormatPr baseColWidth="10" defaultColWidth="11.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37.5" customHeight="1" x14ac:dyDescent="0.15">
      <c r="B1" s="577"/>
      <c r="C1" s="578" t="s">
        <v>25</v>
      </c>
      <c r="D1" s="578"/>
      <c r="E1" s="578"/>
      <c r="F1" s="578"/>
      <c r="G1" s="578"/>
      <c r="H1" s="578"/>
      <c r="I1" s="579"/>
      <c r="J1" s="10"/>
      <c r="K1" s="10"/>
      <c r="M1" s="11" t="s">
        <v>47</v>
      </c>
    </row>
    <row r="2" spans="2:14" ht="37.5" customHeight="1" x14ac:dyDescent="0.15">
      <c r="B2" s="577"/>
      <c r="C2" s="578" t="s">
        <v>239</v>
      </c>
      <c r="D2" s="578"/>
      <c r="E2" s="578"/>
      <c r="F2" s="578"/>
      <c r="G2" s="578"/>
      <c r="H2" s="578"/>
      <c r="I2" s="579"/>
      <c r="J2" s="10"/>
      <c r="K2" s="10"/>
      <c r="M2" s="11" t="s">
        <v>48</v>
      </c>
    </row>
    <row r="3" spans="2:14" ht="37.5" customHeight="1" x14ac:dyDescent="0.15">
      <c r="B3" s="577"/>
      <c r="C3" s="578" t="s">
        <v>240</v>
      </c>
      <c r="D3" s="578"/>
      <c r="E3" s="578"/>
      <c r="F3" s="578" t="s">
        <v>241</v>
      </c>
      <c r="G3" s="578"/>
      <c r="H3" s="578"/>
      <c r="I3" s="579"/>
      <c r="J3" s="10"/>
      <c r="K3" s="10"/>
      <c r="M3" s="11" t="s">
        <v>50</v>
      </c>
    </row>
    <row r="4" spans="2:14" ht="23.25" customHeight="1" x14ac:dyDescent="0.15">
      <c r="B4" s="575"/>
      <c r="C4" s="575"/>
      <c r="D4" s="575"/>
      <c r="E4" s="575"/>
      <c r="F4" s="575"/>
      <c r="G4" s="575"/>
      <c r="H4" s="575"/>
      <c r="I4" s="575"/>
      <c r="J4" s="12"/>
      <c r="K4" s="12"/>
    </row>
    <row r="5" spans="2:14" ht="24" customHeight="1" x14ac:dyDescent="0.15">
      <c r="B5" s="576" t="s">
        <v>234</v>
      </c>
      <c r="C5" s="576"/>
      <c r="D5" s="576"/>
      <c r="E5" s="576"/>
      <c r="F5" s="576"/>
      <c r="G5" s="576"/>
      <c r="H5" s="576"/>
      <c r="I5" s="576"/>
      <c r="J5" s="55"/>
      <c r="K5" s="55"/>
      <c r="N5" s="6" t="s">
        <v>57</v>
      </c>
    </row>
    <row r="6" spans="2:14" ht="53.25" customHeight="1" x14ac:dyDescent="0.15">
      <c r="B6" s="191" t="s">
        <v>242</v>
      </c>
      <c r="C6" s="182">
        <v>4</v>
      </c>
      <c r="D6" s="507" t="s">
        <v>243</v>
      </c>
      <c r="E6" s="507"/>
      <c r="F6" s="474" t="s">
        <v>300</v>
      </c>
      <c r="G6" s="474"/>
      <c r="H6" s="474"/>
      <c r="I6" s="475"/>
      <c r="J6" s="14"/>
      <c r="K6" s="14"/>
      <c r="M6" s="11" t="s">
        <v>60</v>
      </c>
      <c r="N6" s="6" t="s">
        <v>61</v>
      </c>
    </row>
    <row r="7" spans="2:14" ht="30.75" customHeight="1" x14ac:dyDescent="0.15">
      <c r="B7" s="191" t="s">
        <v>244</v>
      </c>
      <c r="C7" s="182" t="s">
        <v>81</v>
      </c>
      <c r="D7" s="507" t="s">
        <v>245</v>
      </c>
      <c r="E7" s="507"/>
      <c r="F7" s="476" t="s">
        <v>296</v>
      </c>
      <c r="G7" s="476"/>
      <c r="H7" s="183" t="s">
        <v>246</v>
      </c>
      <c r="I7" s="184" t="s">
        <v>76</v>
      </c>
      <c r="J7" s="16"/>
      <c r="K7" s="16"/>
      <c r="M7" s="11" t="s">
        <v>65</v>
      </c>
      <c r="N7" s="6" t="s">
        <v>66</v>
      </c>
    </row>
    <row r="8" spans="2:14" ht="57" customHeight="1" x14ac:dyDescent="0.15">
      <c r="B8" s="191" t="s">
        <v>247</v>
      </c>
      <c r="C8" s="474" t="s">
        <v>301</v>
      </c>
      <c r="D8" s="474"/>
      <c r="E8" s="474"/>
      <c r="F8" s="474"/>
      <c r="G8" s="174" t="s">
        <v>248</v>
      </c>
      <c r="H8" s="495">
        <v>7556</v>
      </c>
      <c r="I8" s="496"/>
      <c r="J8" s="18"/>
      <c r="K8" s="18"/>
      <c r="M8" s="11" t="s">
        <v>69</v>
      </c>
      <c r="N8" s="6" t="s">
        <v>70</v>
      </c>
    </row>
    <row r="9" spans="2:14" ht="30.75" customHeight="1" x14ac:dyDescent="0.15">
      <c r="B9" s="191" t="s">
        <v>48</v>
      </c>
      <c r="C9" s="497" t="s">
        <v>65</v>
      </c>
      <c r="D9" s="497"/>
      <c r="E9" s="497"/>
      <c r="F9" s="497"/>
      <c r="G9" s="174" t="s">
        <v>249</v>
      </c>
      <c r="H9" s="498" t="s">
        <v>302</v>
      </c>
      <c r="I9" s="499"/>
      <c r="J9" s="19"/>
      <c r="K9" s="19"/>
      <c r="M9" s="20" t="s">
        <v>73</v>
      </c>
    </row>
    <row r="10" spans="2:14" ht="30.75" customHeight="1" x14ac:dyDescent="0.15">
      <c r="B10" s="191" t="s">
        <v>250</v>
      </c>
      <c r="C10" s="474" t="s">
        <v>304</v>
      </c>
      <c r="D10" s="474"/>
      <c r="E10" s="474"/>
      <c r="F10" s="474"/>
      <c r="G10" s="474"/>
      <c r="H10" s="474"/>
      <c r="I10" s="475"/>
      <c r="J10" s="21"/>
      <c r="K10" s="21"/>
      <c r="M10" s="20"/>
    </row>
    <row r="11" spans="2:14" ht="47.25" customHeight="1" x14ac:dyDescent="0.15">
      <c r="B11" s="191" t="s">
        <v>251</v>
      </c>
      <c r="C11" s="474" t="s">
        <v>311</v>
      </c>
      <c r="D11" s="474"/>
      <c r="E11" s="474"/>
      <c r="F11" s="474"/>
      <c r="G11" s="474"/>
      <c r="H11" s="474"/>
      <c r="I11" s="474"/>
      <c r="J11" s="16"/>
      <c r="K11" s="16"/>
      <c r="M11" s="20"/>
      <c r="N11" s="6" t="s">
        <v>76</v>
      </c>
    </row>
    <row r="12" spans="2:14" ht="30.75" customHeight="1" x14ac:dyDescent="0.15">
      <c r="B12" s="191" t="s">
        <v>254</v>
      </c>
      <c r="C12" s="543" t="s">
        <v>331</v>
      </c>
      <c r="D12" s="543"/>
      <c r="E12" s="543"/>
      <c r="F12" s="543"/>
      <c r="G12" s="192" t="s">
        <v>252</v>
      </c>
      <c r="H12" s="584" t="s">
        <v>91</v>
      </c>
      <c r="I12" s="584"/>
      <c r="J12" s="16"/>
      <c r="K12" s="16"/>
      <c r="M12" s="20" t="s">
        <v>80</v>
      </c>
      <c r="N12" s="6" t="s">
        <v>81</v>
      </c>
    </row>
    <row r="13" spans="2:14" ht="30.75" customHeight="1" x14ac:dyDescent="0.15">
      <c r="B13" s="191" t="s">
        <v>255</v>
      </c>
      <c r="C13" s="501" t="s">
        <v>337</v>
      </c>
      <c r="D13" s="502"/>
      <c r="E13" s="502"/>
      <c r="F13" s="503"/>
      <c r="G13" s="192" t="s">
        <v>253</v>
      </c>
      <c r="H13" s="544" t="s">
        <v>70</v>
      </c>
      <c r="I13" s="544"/>
      <c r="J13" s="16"/>
      <c r="K13" s="16"/>
      <c r="M13" s="20" t="s">
        <v>84</v>
      </c>
    </row>
    <row r="14" spans="2:14" ht="64.5" customHeight="1" x14ac:dyDescent="0.15">
      <c r="B14" s="191" t="s">
        <v>256</v>
      </c>
      <c r="C14" s="540" t="s">
        <v>320</v>
      </c>
      <c r="D14" s="540"/>
      <c r="E14" s="540"/>
      <c r="F14" s="540"/>
      <c r="G14" s="540"/>
      <c r="H14" s="540"/>
      <c r="I14" s="540"/>
      <c r="J14" s="21"/>
      <c r="K14" s="21"/>
      <c r="M14" s="20" t="s">
        <v>86</v>
      </c>
      <c r="N14" s="6"/>
    </row>
    <row r="15" spans="2:14" ht="30.75" customHeight="1" x14ac:dyDescent="0.15">
      <c r="B15" s="191" t="s">
        <v>257</v>
      </c>
      <c r="C15" s="543" t="s">
        <v>292</v>
      </c>
      <c r="D15" s="543"/>
      <c r="E15" s="543"/>
      <c r="F15" s="543"/>
      <c r="G15" s="543"/>
      <c r="H15" s="543"/>
      <c r="I15" s="543"/>
      <c r="J15" s="22"/>
      <c r="K15" s="22"/>
      <c r="M15" s="20" t="s">
        <v>88</v>
      </c>
      <c r="N15" s="6"/>
    </row>
    <row r="16" spans="2:14" ht="47.25" customHeight="1" x14ac:dyDescent="0.15">
      <c r="B16" s="191" t="s">
        <v>258</v>
      </c>
      <c r="C16" s="540" t="s">
        <v>323</v>
      </c>
      <c r="D16" s="540"/>
      <c r="E16" s="540"/>
      <c r="F16" s="540"/>
      <c r="G16" s="540"/>
      <c r="H16" s="540"/>
      <c r="I16" s="540"/>
      <c r="J16" s="23"/>
      <c r="K16" s="23"/>
      <c r="M16" s="20"/>
      <c r="N16" s="6"/>
    </row>
    <row r="17" spans="2:14" ht="30.75" customHeight="1" x14ac:dyDescent="0.15">
      <c r="B17" s="191" t="s">
        <v>259</v>
      </c>
      <c r="C17" s="544" t="s">
        <v>151</v>
      </c>
      <c r="D17" s="583"/>
      <c r="E17" s="583"/>
      <c r="F17" s="583"/>
      <c r="G17" s="583"/>
      <c r="H17" s="583"/>
      <c r="I17" s="583"/>
      <c r="J17" s="24"/>
      <c r="K17" s="24"/>
      <c r="M17" s="20" t="s">
        <v>91</v>
      </c>
      <c r="N17" s="6"/>
    </row>
    <row r="18" spans="2:14" ht="18" customHeight="1" x14ac:dyDescent="0.15">
      <c r="B18" s="571" t="s">
        <v>265</v>
      </c>
      <c r="C18" s="572" t="s">
        <v>237</v>
      </c>
      <c r="D18" s="572"/>
      <c r="E18" s="572"/>
      <c r="F18" s="573" t="s">
        <v>238</v>
      </c>
      <c r="G18" s="573"/>
      <c r="H18" s="573"/>
      <c r="I18" s="573"/>
      <c r="J18" s="25"/>
      <c r="K18" s="25"/>
      <c r="M18" s="20" t="s">
        <v>79</v>
      </c>
      <c r="N18" s="6"/>
    </row>
    <row r="19" spans="2:14" ht="96" customHeight="1" x14ac:dyDescent="0.15">
      <c r="B19" s="571"/>
      <c r="C19" s="474" t="s">
        <v>333</v>
      </c>
      <c r="D19" s="474"/>
      <c r="E19" s="474"/>
      <c r="F19" s="474" t="s">
        <v>332</v>
      </c>
      <c r="G19" s="474"/>
      <c r="H19" s="474"/>
      <c r="I19" s="475"/>
      <c r="J19" s="23"/>
      <c r="K19" s="23"/>
      <c r="M19" s="20" t="s">
        <v>95</v>
      </c>
      <c r="N19" s="6"/>
    </row>
    <row r="20" spans="2:14" ht="39.75" customHeight="1" x14ac:dyDescent="0.15">
      <c r="B20" s="193" t="s">
        <v>266</v>
      </c>
      <c r="C20" s="483" t="s">
        <v>152</v>
      </c>
      <c r="D20" s="484"/>
      <c r="E20" s="485"/>
      <c r="F20" s="486" t="s">
        <v>152</v>
      </c>
      <c r="G20" s="486"/>
      <c r="H20" s="486"/>
      <c r="I20" s="487"/>
      <c r="J20" s="16"/>
      <c r="K20" s="16"/>
      <c r="M20" s="20"/>
      <c r="N20" s="6"/>
    </row>
    <row r="21" spans="2:14" ht="58.5" customHeight="1" x14ac:dyDescent="0.15">
      <c r="B21" s="193" t="s">
        <v>267</v>
      </c>
      <c r="C21" s="488" t="s">
        <v>299</v>
      </c>
      <c r="D21" s="489"/>
      <c r="E21" s="490"/>
      <c r="F21" s="457" t="s">
        <v>315</v>
      </c>
      <c r="G21" s="458"/>
      <c r="H21" s="458"/>
      <c r="I21" s="459"/>
      <c r="J21" s="22"/>
      <c r="K21" s="22"/>
      <c r="M21" s="26"/>
      <c r="N21" s="6"/>
    </row>
    <row r="22" spans="2:14" ht="23.25" customHeight="1" x14ac:dyDescent="0.15">
      <c r="B22" s="193" t="s">
        <v>268</v>
      </c>
      <c r="C22" s="469">
        <v>44562</v>
      </c>
      <c r="D22" s="491"/>
      <c r="E22" s="492"/>
      <c r="F22" s="192" t="s">
        <v>271</v>
      </c>
      <c r="G22" s="206">
        <v>0</v>
      </c>
      <c r="H22" s="192" t="s">
        <v>275</v>
      </c>
      <c r="I22" s="218">
        <v>0.05</v>
      </c>
      <c r="J22" s="27"/>
      <c r="K22" s="27"/>
      <c r="M22" s="26"/>
    </row>
    <row r="23" spans="2:14" ht="27" customHeight="1" x14ac:dyDescent="0.15">
      <c r="B23" s="193" t="s">
        <v>269</v>
      </c>
      <c r="C23" s="469">
        <v>44926</v>
      </c>
      <c r="D23" s="458"/>
      <c r="E23" s="470"/>
      <c r="F23" s="192" t="s">
        <v>272</v>
      </c>
      <c r="G23" s="566">
        <v>0.95</v>
      </c>
      <c r="H23" s="567"/>
      <c r="I23" s="568"/>
      <c r="J23" s="28"/>
      <c r="K23" s="28"/>
      <c r="M23" s="26"/>
    </row>
    <row r="24" spans="2:14" ht="30.75" customHeight="1" x14ac:dyDescent="0.15">
      <c r="B24" s="175" t="s">
        <v>270</v>
      </c>
      <c r="C24" s="519" t="s">
        <v>88</v>
      </c>
      <c r="D24" s="520"/>
      <c r="E24" s="521"/>
      <c r="F24" s="162" t="s">
        <v>274</v>
      </c>
      <c r="G24" s="457" t="s">
        <v>223</v>
      </c>
      <c r="H24" s="458"/>
      <c r="I24" s="470"/>
      <c r="J24" s="25"/>
      <c r="K24" s="25"/>
      <c r="M24" s="26"/>
    </row>
    <row r="25" spans="2:14" ht="22.5" customHeight="1" x14ac:dyDescent="0.15">
      <c r="B25" s="558" t="s">
        <v>235</v>
      </c>
      <c r="C25" s="554"/>
      <c r="D25" s="554"/>
      <c r="E25" s="554"/>
      <c r="F25" s="554"/>
      <c r="G25" s="554"/>
      <c r="H25" s="554"/>
      <c r="I25" s="559"/>
      <c r="J25" s="55"/>
      <c r="K25" s="55"/>
      <c r="M25" s="26"/>
    </row>
    <row r="26" spans="2:14" ht="43.5" customHeight="1" x14ac:dyDescent="0.15">
      <c r="B26" s="194" t="s">
        <v>105</v>
      </c>
      <c r="C26" s="195" t="s">
        <v>261</v>
      </c>
      <c r="D26" s="195" t="s">
        <v>260</v>
      </c>
      <c r="E26" s="196" t="s">
        <v>264</v>
      </c>
      <c r="F26" s="195" t="s">
        <v>263</v>
      </c>
      <c r="G26" s="195" t="s">
        <v>262</v>
      </c>
      <c r="H26" s="196" t="s">
        <v>298</v>
      </c>
      <c r="I26" s="197" t="s">
        <v>273</v>
      </c>
      <c r="J26" s="23"/>
      <c r="K26" s="23"/>
      <c r="M26" s="26"/>
    </row>
    <row r="27" spans="2:14" ht="19.5" customHeight="1" x14ac:dyDescent="0.2">
      <c r="B27" s="198" t="s">
        <v>113</v>
      </c>
      <c r="C27" s="217">
        <v>0</v>
      </c>
      <c r="D27" s="217">
        <v>0</v>
      </c>
      <c r="E27" s="208">
        <v>0</v>
      </c>
      <c r="F27" s="580">
        <f>SUM(C27:C38)</f>
        <v>0</v>
      </c>
      <c r="G27" s="580">
        <f>SUM(D27:D38)</f>
        <v>0</v>
      </c>
      <c r="H27" s="213"/>
      <c r="I27" s="580">
        <f>G27+I22</f>
        <v>0.05</v>
      </c>
      <c r="J27" s="205"/>
      <c r="K27" s="35"/>
      <c r="M27" s="26"/>
    </row>
    <row r="28" spans="2:14" ht="19.5" customHeight="1" x14ac:dyDescent="0.2">
      <c r="B28" s="198" t="s">
        <v>114</v>
      </c>
      <c r="C28" s="217">
        <v>0</v>
      </c>
      <c r="D28" s="217">
        <v>0</v>
      </c>
      <c r="E28" s="208">
        <v>0</v>
      </c>
      <c r="F28" s="581"/>
      <c r="G28" s="581"/>
      <c r="H28" s="213"/>
      <c r="I28" s="581"/>
      <c r="J28" s="205"/>
      <c r="K28" s="35"/>
      <c r="M28" s="26"/>
    </row>
    <row r="29" spans="2:14" ht="19.5" customHeight="1" x14ac:dyDescent="0.2">
      <c r="B29" s="198" t="s">
        <v>115</v>
      </c>
      <c r="C29" s="217">
        <v>0</v>
      </c>
      <c r="D29" s="217">
        <v>0</v>
      </c>
      <c r="E29" s="208">
        <v>0</v>
      </c>
      <c r="F29" s="581"/>
      <c r="G29" s="581"/>
      <c r="H29" s="210">
        <f>+(D29*100%)/$G$23</f>
        <v>0</v>
      </c>
      <c r="I29" s="581"/>
      <c r="J29" s="205"/>
      <c r="K29" s="35"/>
      <c r="M29" s="26"/>
    </row>
    <row r="30" spans="2:14" ht="19.5" customHeight="1" x14ac:dyDescent="0.2">
      <c r="B30" s="198" t="s">
        <v>116</v>
      </c>
      <c r="C30" s="217">
        <v>0</v>
      </c>
      <c r="D30" s="217">
        <v>0</v>
      </c>
      <c r="E30" s="208">
        <v>0</v>
      </c>
      <c r="F30" s="581"/>
      <c r="G30" s="581"/>
      <c r="H30" s="210">
        <f>+IF(D30="","",((D30*100%)/$G$23)+H29)</f>
        <v>0</v>
      </c>
      <c r="I30" s="581"/>
      <c r="J30" s="205"/>
      <c r="K30" s="35"/>
    </row>
    <row r="31" spans="2:14" ht="19.5" customHeight="1" x14ac:dyDescent="0.2">
      <c r="B31" s="198" t="s">
        <v>117</v>
      </c>
      <c r="C31" s="217">
        <v>0</v>
      </c>
      <c r="D31" s="217">
        <v>0</v>
      </c>
      <c r="E31" s="208">
        <v>0</v>
      </c>
      <c r="F31" s="581"/>
      <c r="G31" s="581"/>
      <c r="H31" s="210">
        <f t="shared" ref="H31:H38" si="0">+IF(D31="","",((D31*100%)/$G$23)+H30)</f>
        <v>0</v>
      </c>
      <c r="I31" s="581"/>
      <c r="J31" s="205"/>
      <c r="K31" s="35"/>
    </row>
    <row r="32" spans="2:14" ht="19.5" customHeight="1" x14ac:dyDescent="0.2">
      <c r="B32" s="198" t="s">
        <v>118</v>
      </c>
      <c r="C32" s="217">
        <v>0</v>
      </c>
      <c r="D32" s="217">
        <v>0</v>
      </c>
      <c r="E32" s="208">
        <v>0</v>
      </c>
      <c r="F32" s="581"/>
      <c r="G32" s="581"/>
      <c r="H32" s="210">
        <f t="shared" si="0"/>
        <v>0</v>
      </c>
      <c r="I32" s="581"/>
      <c r="J32" s="205"/>
      <c r="K32" s="35"/>
    </row>
    <row r="33" spans="2:11" ht="19.5" customHeight="1" x14ac:dyDescent="0.2">
      <c r="B33" s="198" t="s">
        <v>119</v>
      </c>
      <c r="C33" s="217">
        <v>0</v>
      </c>
      <c r="D33" s="217">
        <v>0</v>
      </c>
      <c r="E33" s="208">
        <v>0</v>
      </c>
      <c r="F33" s="581"/>
      <c r="G33" s="581"/>
      <c r="H33" s="210">
        <f t="shared" si="0"/>
        <v>0</v>
      </c>
      <c r="I33" s="581"/>
      <c r="J33" s="205"/>
      <c r="K33" s="35"/>
    </row>
    <row r="34" spans="2:11" ht="19.5" customHeight="1" x14ac:dyDescent="0.2">
      <c r="B34" s="198" t="s">
        <v>120</v>
      </c>
      <c r="C34" s="217">
        <v>0</v>
      </c>
      <c r="D34" s="217">
        <v>0</v>
      </c>
      <c r="E34" s="208">
        <v>0</v>
      </c>
      <c r="F34" s="581"/>
      <c r="G34" s="581"/>
      <c r="H34" s="210">
        <f t="shared" si="0"/>
        <v>0</v>
      </c>
      <c r="I34" s="581"/>
      <c r="J34" s="205"/>
      <c r="K34" s="35"/>
    </row>
    <row r="35" spans="2:11" ht="19.5" customHeight="1" x14ac:dyDescent="0.2">
      <c r="B35" s="198" t="s">
        <v>121</v>
      </c>
      <c r="C35" s="217">
        <v>0</v>
      </c>
      <c r="D35" s="217">
        <v>0</v>
      </c>
      <c r="E35" s="208">
        <v>0</v>
      </c>
      <c r="F35" s="581"/>
      <c r="G35" s="581"/>
      <c r="H35" s="210">
        <f t="shared" si="0"/>
        <v>0</v>
      </c>
      <c r="I35" s="581"/>
      <c r="J35" s="205"/>
      <c r="K35" s="35"/>
    </row>
    <row r="36" spans="2:11" ht="19.5" customHeight="1" x14ac:dyDescent="0.2">
      <c r="B36" s="198" t="s">
        <v>122</v>
      </c>
      <c r="C36" s="217">
        <v>0</v>
      </c>
      <c r="D36" s="217">
        <v>0</v>
      </c>
      <c r="E36" s="208">
        <v>0</v>
      </c>
      <c r="F36" s="581"/>
      <c r="G36" s="581"/>
      <c r="H36" s="210">
        <f t="shared" si="0"/>
        <v>0</v>
      </c>
      <c r="I36" s="581"/>
      <c r="J36" s="205"/>
      <c r="K36" s="35"/>
    </row>
    <row r="37" spans="2:11" ht="19.5" customHeight="1" x14ac:dyDescent="0.2">
      <c r="B37" s="198" t="s">
        <v>123</v>
      </c>
      <c r="C37" s="217">
        <v>0</v>
      </c>
      <c r="D37" s="217">
        <v>0</v>
      </c>
      <c r="E37" s="208">
        <v>0</v>
      </c>
      <c r="F37" s="581"/>
      <c r="G37" s="581"/>
      <c r="H37" s="210">
        <f t="shared" si="0"/>
        <v>0</v>
      </c>
      <c r="I37" s="581"/>
      <c r="J37" s="205"/>
      <c r="K37" s="35"/>
    </row>
    <row r="38" spans="2:11" ht="19.5" customHeight="1" x14ac:dyDescent="0.2">
      <c r="B38" s="198" t="s">
        <v>124</v>
      </c>
      <c r="C38" s="217">
        <v>0</v>
      </c>
      <c r="D38" s="217">
        <v>0</v>
      </c>
      <c r="E38" s="208">
        <v>0</v>
      </c>
      <c r="F38" s="582"/>
      <c r="G38" s="582"/>
      <c r="H38" s="210">
        <f t="shared" si="0"/>
        <v>0</v>
      </c>
      <c r="I38" s="582"/>
      <c r="J38" s="205"/>
      <c r="K38" s="35"/>
    </row>
    <row r="39" spans="2:11" ht="54.75" customHeight="1" x14ac:dyDescent="0.15">
      <c r="B39" s="199" t="s">
        <v>277</v>
      </c>
      <c r="C39" s="525" t="s">
        <v>338</v>
      </c>
      <c r="D39" s="526"/>
      <c r="E39" s="526"/>
      <c r="F39" s="526"/>
      <c r="G39" s="526"/>
      <c r="H39" s="526"/>
      <c r="I39" s="527"/>
      <c r="J39" s="36"/>
      <c r="K39" s="36"/>
    </row>
    <row r="40" spans="2:11" ht="45" customHeight="1" x14ac:dyDescent="0.15">
      <c r="B40" s="560"/>
      <c r="C40" s="327"/>
      <c r="D40" s="327"/>
      <c r="E40" s="327"/>
      <c r="F40" s="327"/>
      <c r="G40" s="327"/>
      <c r="H40" s="327"/>
      <c r="I40" s="561"/>
      <c r="J40" s="55"/>
      <c r="K40" s="55"/>
    </row>
    <row r="41" spans="2:11" ht="45" customHeight="1" x14ac:dyDescent="0.15">
      <c r="B41" s="562"/>
      <c r="C41" s="330"/>
      <c r="D41" s="330"/>
      <c r="E41" s="330"/>
      <c r="F41" s="330"/>
      <c r="G41" s="330"/>
      <c r="H41" s="330"/>
      <c r="I41" s="563"/>
      <c r="J41" s="36"/>
      <c r="K41" s="36"/>
    </row>
    <row r="42" spans="2:11" ht="45" customHeight="1" x14ac:dyDescent="0.15">
      <c r="B42" s="562"/>
      <c r="C42" s="330"/>
      <c r="D42" s="330"/>
      <c r="E42" s="330"/>
      <c r="F42" s="330"/>
      <c r="G42" s="330"/>
      <c r="H42" s="330"/>
      <c r="I42" s="563"/>
      <c r="J42" s="36"/>
      <c r="K42" s="36"/>
    </row>
    <row r="43" spans="2:11" ht="45" customHeight="1" x14ac:dyDescent="0.15">
      <c r="B43" s="562"/>
      <c r="C43" s="330"/>
      <c r="D43" s="330"/>
      <c r="E43" s="330"/>
      <c r="F43" s="330"/>
      <c r="G43" s="330"/>
      <c r="H43" s="330"/>
      <c r="I43" s="563"/>
      <c r="J43" s="36"/>
      <c r="K43" s="36"/>
    </row>
    <row r="44" spans="2:11" ht="45" customHeight="1" x14ac:dyDescent="0.15">
      <c r="B44" s="564"/>
      <c r="C44" s="333"/>
      <c r="D44" s="333"/>
      <c r="E44" s="333"/>
      <c r="F44" s="333"/>
      <c r="G44" s="333"/>
      <c r="H44" s="333"/>
      <c r="I44" s="565"/>
      <c r="J44" s="12"/>
      <c r="K44" s="12"/>
    </row>
    <row r="45" spans="2:11" ht="62.25" customHeight="1" x14ac:dyDescent="0.15">
      <c r="B45" s="191" t="s">
        <v>278</v>
      </c>
      <c r="C45" s="433" t="s">
        <v>344</v>
      </c>
      <c r="D45" s="434"/>
      <c r="E45" s="434"/>
      <c r="F45" s="434"/>
      <c r="G45" s="434"/>
      <c r="H45" s="434"/>
      <c r="I45" s="435"/>
      <c r="J45" s="37"/>
      <c r="K45" s="37"/>
    </row>
    <row r="46" spans="2:11" ht="62" customHeight="1" x14ac:dyDescent="0.15">
      <c r="B46" s="191" t="s">
        <v>279</v>
      </c>
      <c r="C46" s="436" t="s">
        <v>345</v>
      </c>
      <c r="D46" s="437"/>
      <c r="E46" s="437"/>
      <c r="F46" s="437"/>
      <c r="G46" s="437"/>
      <c r="H46" s="437"/>
      <c r="I46" s="438"/>
      <c r="J46" s="37"/>
      <c r="K46" s="37"/>
    </row>
    <row r="47" spans="2:11" ht="78" customHeight="1" x14ac:dyDescent="0.15">
      <c r="B47" s="200" t="s">
        <v>280</v>
      </c>
      <c r="C47" s="439" t="s">
        <v>336</v>
      </c>
      <c r="D47" s="440"/>
      <c r="E47" s="440"/>
      <c r="F47" s="440"/>
      <c r="G47" s="440"/>
      <c r="H47" s="440"/>
      <c r="I47" s="441"/>
      <c r="J47" s="37"/>
      <c r="K47" s="37"/>
    </row>
    <row r="48" spans="2:11" ht="22.5" customHeight="1" x14ac:dyDescent="0.15">
      <c r="B48" s="554" t="s">
        <v>236</v>
      </c>
      <c r="C48" s="554"/>
      <c r="D48" s="554"/>
      <c r="E48" s="554"/>
      <c r="F48" s="554"/>
      <c r="G48" s="554"/>
      <c r="H48" s="554"/>
      <c r="I48" s="554"/>
      <c r="J48" s="37"/>
      <c r="K48" s="37"/>
    </row>
    <row r="49" spans="2:11" ht="22.5" customHeight="1" x14ac:dyDescent="0.15">
      <c r="B49" s="550" t="s">
        <v>281</v>
      </c>
      <c r="C49" s="201" t="s">
        <v>282</v>
      </c>
      <c r="D49" s="552" t="s">
        <v>283</v>
      </c>
      <c r="E49" s="552"/>
      <c r="F49" s="552"/>
      <c r="G49" s="552" t="s">
        <v>284</v>
      </c>
      <c r="H49" s="552"/>
      <c r="I49" s="552"/>
      <c r="J49" s="38"/>
      <c r="K49" s="38"/>
    </row>
    <row r="50" spans="2:11" ht="30.75" customHeight="1" x14ac:dyDescent="0.15">
      <c r="B50" s="551"/>
      <c r="C50" s="202"/>
      <c r="D50" s="553"/>
      <c r="E50" s="553"/>
      <c r="F50" s="553"/>
      <c r="G50" s="553"/>
      <c r="H50" s="553"/>
      <c r="I50" s="553"/>
      <c r="J50" s="38"/>
      <c r="K50" s="38"/>
    </row>
    <row r="51" spans="2:11" ht="32.25" customHeight="1" x14ac:dyDescent="0.15">
      <c r="B51" s="203" t="s">
        <v>285</v>
      </c>
      <c r="C51" s="442" t="s">
        <v>303</v>
      </c>
      <c r="D51" s="443"/>
      <c r="E51" s="443"/>
      <c r="F51" s="443"/>
      <c r="G51" s="443"/>
      <c r="H51" s="443"/>
      <c r="I51" s="444"/>
      <c r="J51" s="41"/>
      <c r="K51" s="41"/>
    </row>
    <row r="52" spans="2:11" ht="28.5" customHeight="1" x14ac:dyDescent="0.15">
      <c r="B52" s="192" t="s">
        <v>286</v>
      </c>
      <c r="C52" s="442" t="s">
        <v>303</v>
      </c>
      <c r="D52" s="443"/>
      <c r="E52" s="443"/>
      <c r="F52" s="443"/>
      <c r="G52" s="443"/>
      <c r="H52" s="443"/>
      <c r="I52" s="444"/>
      <c r="J52" s="41"/>
      <c r="K52" s="41"/>
    </row>
    <row r="53" spans="2:11" ht="30" customHeight="1" x14ac:dyDescent="0.15">
      <c r="B53" s="200" t="s">
        <v>287</v>
      </c>
      <c r="C53" s="442" t="s">
        <v>341</v>
      </c>
      <c r="D53" s="443"/>
      <c r="E53" s="443"/>
      <c r="F53" s="443"/>
      <c r="G53" s="443"/>
      <c r="H53" s="443"/>
      <c r="I53" s="445"/>
      <c r="J53" s="42"/>
      <c r="K53" s="42"/>
    </row>
    <row r="54" spans="2:11" ht="31.5" customHeight="1" thickBot="1" x14ac:dyDescent="0.2">
      <c r="B54" s="200" t="s">
        <v>288</v>
      </c>
      <c r="C54" s="446" t="s">
        <v>295</v>
      </c>
      <c r="D54" s="446"/>
      <c r="E54" s="446"/>
      <c r="F54" s="446"/>
      <c r="G54" s="446"/>
      <c r="H54" s="446"/>
      <c r="I54" s="447"/>
      <c r="J54" s="45"/>
      <c r="K54" s="45"/>
    </row>
    <row r="55" spans="2:11" ht="12.75" customHeight="1" x14ac:dyDescent="0.15">
      <c r="B55" s="43"/>
      <c r="C55" s="166"/>
      <c r="D55" s="166"/>
      <c r="E55" s="167"/>
      <c r="F55" s="167"/>
      <c r="G55" s="204"/>
      <c r="H55" s="44"/>
      <c r="I55" s="166"/>
      <c r="J55" s="45"/>
      <c r="K55" s="45"/>
    </row>
    <row r="56" spans="2:11" x14ac:dyDescent="0.15">
      <c r="B56" s="43"/>
      <c r="C56" s="166"/>
      <c r="D56" s="166"/>
      <c r="E56" s="167"/>
      <c r="F56" s="167"/>
      <c r="G56" s="204"/>
      <c r="H56" s="44"/>
      <c r="I56" s="166"/>
      <c r="J56" s="45"/>
      <c r="K56" s="45"/>
    </row>
    <row r="57" spans="2:11" x14ac:dyDescent="0.15">
      <c r="B57" s="43"/>
      <c r="C57" s="166"/>
      <c r="D57" s="166"/>
      <c r="E57" s="167"/>
      <c r="F57" s="167"/>
      <c r="G57" s="204"/>
      <c r="H57" s="44"/>
      <c r="I57" s="166"/>
      <c r="J57" s="45"/>
      <c r="K57" s="45"/>
    </row>
    <row r="58" spans="2:11" x14ac:dyDescent="0.15">
      <c r="B58" s="43"/>
      <c r="C58" s="166"/>
      <c r="D58" s="166"/>
      <c r="E58" s="167"/>
      <c r="F58" s="167"/>
      <c r="G58" s="204"/>
      <c r="H58" s="44"/>
      <c r="I58" s="166"/>
      <c r="J58" s="45"/>
      <c r="K58" s="45"/>
    </row>
    <row r="59" spans="2:11" x14ac:dyDescent="0.15">
      <c r="B59" s="43"/>
      <c r="C59" s="166"/>
      <c r="D59" s="166"/>
      <c r="E59" s="167"/>
      <c r="F59" s="167"/>
      <c r="G59" s="204"/>
      <c r="H59" s="44"/>
      <c r="I59" s="166"/>
      <c r="J59" s="45"/>
      <c r="K59" s="45"/>
    </row>
    <row r="60" spans="2:11" ht="25.5" customHeight="1" x14ac:dyDescent="0.15">
      <c r="B60" s="43"/>
      <c r="C60" s="166"/>
      <c r="D60" s="166"/>
      <c r="E60" s="167"/>
      <c r="F60" s="167"/>
      <c r="G60" s="204"/>
      <c r="H60" s="44"/>
      <c r="I60" s="166"/>
      <c r="J60" s="45"/>
      <c r="K60" s="45"/>
    </row>
  </sheetData>
  <sheetProtection algorithmName="SHA-512" hashValue="vbpxa8sK0Cd9Bf5mVTsGYbqOy7ffxI00v//elwwI052LiSas1q4RQIGEE4yqaCbkmI2DRjY2bEEAY8ue6AAdIw==" saltValue="0UCeM9Wi3jUmqUEnRuZ1p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W60"/>
  <sheetViews>
    <sheetView topLeftCell="A17" zoomScale="70" zoomScaleNormal="70" zoomScalePageLayoutView="85" workbookViewId="0">
      <selection activeCell="G27" sqref="G27:G38"/>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0" width="22.5" style="7" customWidth="1"/>
    <col min="11" max="11" width="10.83203125" style="3"/>
    <col min="12" max="13" width="0" style="3" hidden="1" customWidth="1"/>
    <col min="14" max="23" width="10.83203125" style="3"/>
    <col min="24" max="16384" width="10.83203125" style="7"/>
  </cols>
  <sheetData>
    <row r="1" spans="2:13" ht="37.5" customHeight="1" x14ac:dyDescent="0.15">
      <c r="B1" s="508"/>
      <c r="C1" s="390" t="s">
        <v>25</v>
      </c>
      <c r="D1" s="390"/>
      <c r="E1" s="390"/>
      <c r="F1" s="390"/>
      <c r="G1" s="390"/>
      <c r="H1" s="390"/>
      <c r="I1" s="394"/>
      <c r="J1" s="10"/>
      <c r="L1" s="11" t="s">
        <v>47</v>
      </c>
    </row>
    <row r="2" spans="2:13" ht="37.5" customHeight="1" x14ac:dyDescent="0.15">
      <c r="B2" s="509"/>
      <c r="C2" s="512" t="s">
        <v>239</v>
      </c>
      <c r="D2" s="512"/>
      <c r="E2" s="512"/>
      <c r="F2" s="512"/>
      <c r="G2" s="512"/>
      <c r="H2" s="512"/>
      <c r="I2" s="395"/>
      <c r="J2" s="10"/>
      <c r="L2" s="11" t="s">
        <v>48</v>
      </c>
    </row>
    <row r="3" spans="2:13" ht="37.5" customHeight="1" thickBot="1" x14ac:dyDescent="0.2">
      <c r="B3" s="510"/>
      <c r="C3" s="513" t="s">
        <v>240</v>
      </c>
      <c r="D3" s="513"/>
      <c r="E3" s="513"/>
      <c r="F3" s="513" t="s">
        <v>241</v>
      </c>
      <c r="G3" s="513"/>
      <c r="H3" s="513"/>
      <c r="I3" s="511"/>
      <c r="J3" s="10"/>
      <c r="L3" s="11" t="s">
        <v>50</v>
      </c>
    </row>
    <row r="4" spans="2:13" ht="23.25" customHeight="1" x14ac:dyDescent="0.15">
      <c r="B4" s="504"/>
      <c r="C4" s="505"/>
      <c r="D4" s="505"/>
      <c r="E4" s="505"/>
      <c r="F4" s="505"/>
      <c r="G4" s="505"/>
      <c r="H4" s="505"/>
      <c r="I4" s="506"/>
      <c r="J4" s="12"/>
    </row>
    <row r="5" spans="2:13" ht="24" customHeight="1" x14ac:dyDescent="0.15">
      <c r="B5" s="430" t="s">
        <v>234</v>
      </c>
      <c r="C5" s="431"/>
      <c r="D5" s="431"/>
      <c r="E5" s="431"/>
      <c r="F5" s="431"/>
      <c r="G5" s="431"/>
      <c r="H5" s="431"/>
      <c r="I5" s="432"/>
      <c r="J5" s="55"/>
      <c r="M5" s="6" t="s">
        <v>57</v>
      </c>
    </row>
    <row r="6" spans="2:13" ht="60" customHeight="1" x14ac:dyDescent="0.15">
      <c r="B6" s="176" t="s">
        <v>242</v>
      </c>
      <c r="C6" s="182">
        <v>5</v>
      </c>
      <c r="D6" s="507" t="s">
        <v>243</v>
      </c>
      <c r="E6" s="507"/>
      <c r="F6" s="474" t="s">
        <v>300</v>
      </c>
      <c r="G6" s="474"/>
      <c r="H6" s="474"/>
      <c r="I6" s="475"/>
      <c r="J6" s="14"/>
      <c r="L6" s="11" t="s">
        <v>60</v>
      </c>
      <c r="M6" s="6" t="s">
        <v>61</v>
      </c>
    </row>
    <row r="7" spans="2:13" ht="30.75" customHeight="1" x14ac:dyDescent="0.15">
      <c r="B7" s="176" t="s">
        <v>244</v>
      </c>
      <c r="C7" s="182" t="s">
        <v>81</v>
      </c>
      <c r="D7" s="507" t="s">
        <v>245</v>
      </c>
      <c r="E7" s="507"/>
      <c r="F7" s="476" t="s">
        <v>296</v>
      </c>
      <c r="G7" s="476"/>
      <c r="H7" s="183" t="s">
        <v>246</v>
      </c>
      <c r="I7" s="184" t="s">
        <v>76</v>
      </c>
      <c r="J7" s="16"/>
      <c r="L7" s="11" t="s">
        <v>65</v>
      </c>
      <c r="M7" s="6" t="s">
        <v>66</v>
      </c>
    </row>
    <row r="8" spans="2:13" ht="54" customHeight="1" x14ac:dyDescent="0.15">
      <c r="B8" s="176" t="s">
        <v>247</v>
      </c>
      <c r="C8" s="474" t="s">
        <v>301</v>
      </c>
      <c r="D8" s="474"/>
      <c r="E8" s="474"/>
      <c r="F8" s="474"/>
      <c r="G8" s="174" t="s">
        <v>248</v>
      </c>
      <c r="H8" s="495">
        <v>7556</v>
      </c>
      <c r="I8" s="496"/>
      <c r="J8" s="18"/>
      <c r="L8" s="11" t="s">
        <v>69</v>
      </c>
      <c r="M8" s="6" t="s">
        <v>70</v>
      </c>
    </row>
    <row r="9" spans="2:13" ht="30.75" customHeight="1" x14ac:dyDescent="0.15">
      <c r="B9" s="176" t="s">
        <v>48</v>
      </c>
      <c r="C9" s="497" t="s">
        <v>65</v>
      </c>
      <c r="D9" s="497"/>
      <c r="E9" s="497"/>
      <c r="F9" s="497"/>
      <c r="G9" s="174" t="s">
        <v>249</v>
      </c>
      <c r="H9" s="498" t="s">
        <v>302</v>
      </c>
      <c r="I9" s="499"/>
      <c r="J9" s="19"/>
      <c r="L9" s="20" t="s">
        <v>73</v>
      </c>
    </row>
    <row r="10" spans="2:13" ht="39" customHeight="1" x14ac:dyDescent="0.15">
      <c r="B10" s="176" t="s">
        <v>250</v>
      </c>
      <c r="C10" s="474" t="s">
        <v>304</v>
      </c>
      <c r="D10" s="474"/>
      <c r="E10" s="474"/>
      <c r="F10" s="474"/>
      <c r="G10" s="474"/>
      <c r="H10" s="474"/>
      <c r="I10" s="475"/>
      <c r="J10" s="21"/>
      <c r="L10" s="20"/>
    </row>
    <row r="11" spans="2:13" ht="48.75" customHeight="1" x14ac:dyDescent="0.15">
      <c r="B11" s="176" t="s">
        <v>251</v>
      </c>
      <c r="C11" s="474" t="s">
        <v>311</v>
      </c>
      <c r="D11" s="474"/>
      <c r="E11" s="474"/>
      <c r="F11" s="474"/>
      <c r="G11" s="474"/>
      <c r="H11" s="474"/>
      <c r="I11" s="474"/>
      <c r="J11" s="16"/>
      <c r="L11" s="20"/>
      <c r="M11" s="6" t="s">
        <v>76</v>
      </c>
    </row>
    <row r="12" spans="2:13" ht="30.75" customHeight="1" x14ac:dyDescent="0.15">
      <c r="B12" s="176" t="s">
        <v>254</v>
      </c>
      <c r="C12" s="493" t="s">
        <v>334</v>
      </c>
      <c r="D12" s="493"/>
      <c r="E12" s="493"/>
      <c r="F12" s="493"/>
      <c r="G12" s="161" t="s">
        <v>252</v>
      </c>
      <c r="H12" s="486" t="s">
        <v>91</v>
      </c>
      <c r="I12" s="486"/>
      <c r="J12" s="16"/>
      <c r="L12" s="20" t="s">
        <v>80</v>
      </c>
      <c r="M12" s="6" t="s">
        <v>81</v>
      </c>
    </row>
    <row r="13" spans="2:13" ht="30.75" customHeight="1" x14ac:dyDescent="0.15">
      <c r="B13" s="176" t="s">
        <v>255</v>
      </c>
      <c r="C13" s="501" t="s">
        <v>337</v>
      </c>
      <c r="D13" s="502"/>
      <c r="E13" s="502"/>
      <c r="F13" s="503"/>
      <c r="G13" s="161" t="s">
        <v>253</v>
      </c>
      <c r="H13" s="476" t="s">
        <v>70</v>
      </c>
      <c r="I13" s="476"/>
      <c r="J13" s="16"/>
      <c r="L13" s="20" t="s">
        <v>84</v>
      </c>
    </row>
    <row r="14" spans="2:13" ht="36.75" customHeight="1" x14ac:dyDescent="0.15">
      <c r="B14" s="176" t="s">
        <v>256</v>
      </c>
      <c r="C14" s="591" t="s">
        <v>321</v>
      </c>
      <c r="D14" s="592"/>
      <c r="E14" s="592"/>
      <c r="F14" s="592"/>
      <c r="G14" s="592"/>
      <c r="H14" s="592"/>
      <c r="I14" s="592"/>
      <c r="J14" s="21"/>
      <c r="L14" s="20" t="s">
        <v>86</v>
      </c>
      <c r="M14" s="6"/>
    </row>
    <row r="15" spans="2:13" ht="30.75" customHeight="1" x14ac:dyDescent="0.15">
      <c r="B15" s="176" t="s">
        <v>257</v>
      </c>
      <c r="C15" s="493" t="s">
        <v>290</v>
      </c>
      <c r="D15" s="493"/>
      <c r="E15" s="493"/>
      <c r="F15" s="493"/>
      <c r="G15" s="493"/>
      <c r="H15" s="493"/>
      <c r="I15" s="493"/>
      <c r="J15" s="22"/>
      <c r="L15" s="20" t="s">
        <v>88</v>
      </c>
      <c r="M15" s="6"/>
    </row>
    <row r="16" spans="2:13" ht="33.75" customHeight="1" x14ac:dyDescent="0.15">
      <c r="B16" s="176" t="s">
        <v>258</v>
      </c>
      <c r="C16" s="474" t="s">
        <v>324</v>
      </c>
      <c r="D16" s="474"/>
      <c r="E16" s="474"/>
      <c r="F16" s="474"/>
      <c r="G16" s="474"/>
      <c r="H16" s="474"/>
      <c r="I16" s="474"/>
      <c r="J16" s="23"/>
      <c r="L16" s="20"/>
      <c r="M16" s="6"/>
    </row>
    <row r="17" spans="2:13" ht="30.75" customHeight="1" x14ac:dyDescent="0.15">
      <c r="B17" s="176" t="s">
        <v>259</v>
      </c>
      <c r="C17" s="476" t="s">
        <v>152</v>
      </c>
      <c r="D17" s="477"/>
      <c r="E17" s="477"/>
      <c r="F17" s="477"/>
      <c r="G17" s="477"/>
      <c r="H17" s="477"/>
      <c r="I17" s="477"/>
      <c r="J17" s="24"/>
      <c r="L17" s="20" t="s">
        <v>91</v>
      </c>
      <c r="M17" s="6"/>
    </row>
    <row r="18" spans="2:13" ht="18" customHeight="1" x14ac:dyDescent="0.15">
      <c r="B18" s="479" t="s">
        <v>265</v>
      </c>
      <c r="C18" s="480" t="s">
        <v>237</v>
      </c>
      <c r="D18" s="480"/>
      <c r="E18" s="480"/>
      <c r="F18" s="481" t="s">
        <v>238</v>
      </c>
      <c r="G18" s="481"/>
      <c r="H18" s="481"/>
      <c r="I18" s="482"/>
      <c r="J18" s="25"/>
      <c r="L18" s="20" t="s">
        <v>79</v>
      </c>
      <c r="M18" s="6"/>
    </row>
    <row r="19" spans="2:13" ht="83.25" customHeight="1" x14ac:dyDescent="0.15">
      <c r="B19" s="479"/>
      <c r="C19" s="474" t="s">
        <v>316</v>
      </c>
      <c r="D19" s="474"/>
      <c r="E19" s="474"/>
      <c r="F19" s="474" t="s">
        <v>335</v>
      </c>
      <c r="G19" s="474"/>
      <c r="H19" s="474"/>
      <c r="I19" s="475"/>
      <c r="J19" s="23"/>
      <c r="L19" s="20" t="s">
        <v>95</v>
      </c>
      <c r="M19" s="6"/>
    </row>
    <row r="20" spans="2:13" ht="39.75" customHeight="1" x14ac:dyDescent="0.15">
      <c r="B20" s="176" t="s">
        <v>266</v>
      </c>
      <c r="C20" s="483" t="s">
        <v>291</v>
      </c>
      <c r="D20" s="484"/>
      <c r="E20" s="485"/>
      <c r="F20" s="486" t="s">
        <v>291</v>
      </c>
      <c r="G20" s="486"/>
      <c r="H20" s="486"/>
      <c r="I20" s="487"/>
      <c r="J20" s="16"/>
      <c r="L20" s="20"/>
      <c r="M20" s="6"/>
    </row>
    <row r="21" spans="2:13" ht="61.5" customHeight="1" x14ac:dyDescent="0.15">
      <c r="B21" s="176" t="s">
        <v>267</v>
      </c>
      <c r="C21" s="488" t="s">
        <v>299</v>
      </c>
      <c r="D21" s="489"/>
      <c r="E21" s="490"/>
      <c r="F21" s="457" t="s">
        <v>317</v>
      </c>
      <c r="G21" s="458"/>
      <c r="H21" s="458"/>
      <c r="I21" s="459"/>
      <c r="J21" s="22"/>
      <c r="L21" s="26"/>
      <c r="M21" s="6"/>
    </row>
    <row r="22" spans="2:13" ht="23.25" customHeight="1" x14ac:dyDescent="0.15">
      <c r="B22" s="176" t="s">
        <v>268</v>
      </c>
      <c r="C22" s="469">
        <v>44562</v>
      </c>
      <c r="D22" s="491"/>
      <c r="E22" s="492"/>
      <c r="F22" s="161" t="s">
        <v>271</v>
      </c>
      <c r="G22" s="190">
        <v>0</v>
      </c>
      <c r="H22" s="161" t="s">
        <v>275</v>
      </c>
      <c r="I22" s="651">
        <v>7.4999999999999997E-2</v>
      </c>
      <c r="J22" s="27"/>
      <c r="L22" s="26"/>
    </row>
    <row r="23" spans="2:13" ht="27" customHeight="1" x14ac:dyDescent="0.15">
      <c r="B23" s="176" t="s">
        <v>269</v>
      </c>
      <c r="C23" s="469">
        <v>44926</v>
      </c>
      <c r="D23" s="458"/>
      <c r="E23" s="470"/>
      <c r="F23" s="161" t="s">
        <v>272</v>
      </c>
      <c r="G23" s="588">
        <v>1.5E-3</v>
      </c>
      <c r="H23" s="589"/>
      <c r="I23" s="590"/>
      <c r="J23" s="28"/>
      <c r="L23" s="26"/>
    </row>
    <row r="24" spans="2:13" ht="30.75" customHeight="1" x14ac:dyDescent="0.15">
      <c r="B24" s="175" t="s">
        <v>270</v>
      </c>
      <c r="C24" s="454" t="s">
        <v>293</v>
      </c>
      <c r="D24" s="455"/>
      <c r="E24" s="456"/>
      <c r="F24" s="162" t="s">
        <v>274</v>
      </c>
      <c r="G24" s="457" t="s">
        <v>223</v>
      </c>
      <c r="H24" s="458"/>
      <c r="I24" s="459"/>
      <c r="J24" s="25"/>
      <c r="L24" s="26"/>
    </row>
    <row r="25" spans="2:13" ht="22.5" customHeight="1" x14ac:dyDescent="0.15">
      <c r="B25" s="430" t="s">
        <v>235</v>
      </c>
      <c r="C25" s="431"/>
      <c r="D25" s="431"/>
      <c r="E25" s="431"/>
      <c r="F25" s="431"/>
      <c r="G25" s="431"/>
      <c r="H25" s="431"/>
      <c r="I25" s="432"/>
      <c r="J25" s="55"/>
      <c r="L25" s="26"/>
    </row>
    <row r="26" spans="2:13" ht="43.5" customHeight="1" x14ac:dyDescent="0.15">
      <c r="B26" s="163" t="s">
        <v>105</v>
      </c>
      <c r="C26" s="174" t="s">
        <v>261</v>
      </c>
      <c r="D26" s="174" t="s">
        <v>260</v>
      </c>
      <c r="E26" s="164" t="s">
        <v>264</v>
      </c>
      <c r="F26" s="174" t="s">
        <v>263</v>
      </c>
      <c r="G26" s="174" t="s">
        <v>262</v>
      </c>
      <c r="H26" s="164" t="s">
        <v>276</v>
      </c>
      <c r="I26" s="165" t="s">
        <v>273</v>
      </c>
      <c r="J26" s="23"/>
      <c r="L26" s="26"/>
    </row>
    <row r="27" spans="2:13" ht="15.5" customHeight="1" x14ac:dyDescent="0.15">
      <c r="B27" s="163" t="s">
        <v>294</v>
      </c>
      <c r="C27" s="217">
        <v>0</v>
      </c>
      <c r="D27" s="217">
        <v>0</v>
      </c>
      <c r="E27" s="187">
        <v>0</v>
      </c>
      <c r="F27" s="648">
        <f>+SUM(C27:C38)/100</f>
        <v>1.5E-3</v>
      </c>
      <c r="G27" s="648">
        <f>+SUM(D27:D38)/100</f>
        <v>1.5E-3</v>
      </c>
      <c r="H27" s="210">
        <f>+(D27*100%)/$G$23</f>
        <v>0</v>
      </c>
      <c r="I27" s="645">
        <f>G27+I22</f>
        <v>7.6499999999999999E-2</v>
      </c>
      <c r="J27" s="23"/>
      <c r="L27" s="26"/>
    </row>
    <row r="28" spans="2:13" ht="15.5" customHeight="1" x14ac:dyDescent="0.15">
      <c r="B28" s="163" t="s">
        <v>114</v>
      </c>
      <c r="C28" s="217">
        <v>0</v>
      </c>
      <c r="D28" s="217">
        <v>0</v>
      </c>
      <c r="E28" s="187">
        <v>0</v>
      </c>
      <c r="F28" s="649"/>
      <c r="G28" s="649"/>
      <c r="H28" s="210">
        <f>+(D28*100%)/$G$23</f>
        <v>0</v>
      </c>
      <c r="I28" s="646"/>
      <c r="J28" s="23"/>
      <c r="L28" s="26"/>
    </row>
    <row r="29" spans="2:13" ht="15.5" customHeight="1" x14ac:dyDescent="0.15">
      <c r="B29" s="163" t="s">
        <v>115</v>
      </c>
      <c r="C29" s="217">
        <v>0</v>
      </c>
      <c r="D29" s="217">
        <v>0</v>
      </c>
      <c r="E29" s="187">
        <v>0</v>
      </c>
      <c r="F29" s="649"/>
      <c r="G29" s="649"/>
      <c r="H29" s="210">
        <f>+(D29*100%)/$G$23</f>
        <v>0</v>
      </c>
      <c r="I29" s="646"/>
      <c r="J29" s="23"/>
      <c r="L29" s="26"/>
    </row>
    <row r="30" spans="2:13" ht="15.5" customHeight="1" x14ac:dyDescent="0.15">
      <c r="B30" s="163" t="s">
        <v>116</v>
      </c>
      <c r="C30" s="217">
        <v>0</v>
      </c>
      <c r="D30" s="217">
        <v>0</v>
      </c>
      <c r="E30" s="187">
        <v>0</v>
      </c>
      <c r="F30" s="649"/>
      <c r="G30" s="649"/>
      <c r="H30" s="210">
        <f>+IF(D30="","",((D30*100%)/$G$23)+H29)</f>
        <v>0</v>
      </c>
      <c r="I30" s="646"/>
      <c r="J30" s="23"/>
      <c r="L30" s="26"/>
    </row>
    <row r="31" spans="2:13" ht="15.5" customHeight="1" x14ac:dyDescent="0.15">
      <c r="B31" s="163" t="s">
        <v>117</v>
      </c>
      <c r="C31" s="217">
        <f t="shared" ref="C31" si="0">0*G25</f>
        <v>0</v>
      </c>
      <c r="D31" s="217">
        <v>0</v>
      </c>
      <c r="E31" s="187">
        <v>0</v>
      </c>
      <c r="F31" s="649"/>
      <c r="G31" s="649"/>
      <c r="H31" s="210">
        <f t="shared" ref="H31:H38" si="1">+IF(D31="","",((D31*100%)/$G$23)+H30)</f>
        <v>0</v>
      </c>
      <c r="I31" s="646"/>
      <c r="J31" s="23"/>
      <c r="L31" s="26"/>
    </row>
    <row r="32" spans="2:13" ht="15.5" customHeight="1" x14ac:dyDescent="0.15">
      <c r="B32" s="163" t="s">
        <v>118</v>
      </c>
      <c r="C32" s="217">
        <v>0</v>
      </c>
      <c r="D32" s="217">
        <v>0</v>
      </c>
      <c r="E32" s="187">
        <v>0</v>
      </c>
      <c r="F32" s="649"/>
      <c r="G32" s="649"/>
      <c r="H32" s="210">
        <f t="shared" si="1"/>
        <v>0</v>
      </c>
      <c r="I32" s="646"/>
      <c r="J32" s="23"/>
      <c r="L32" s="26"/>
    </row>
    <row r="33" spans="2:10" ht="19.5" customHeight="1" x14ac:dyDescent="0.15">
      <c r="B33" s="163" t="s">
        <v>119</v>
      </c>
      <c r="C33" s="217">
        <v>0</v>
      </c>
      <c r="D33" s="217">
        <v>0</v>
      </c>
      <c r="E33" s="187">
        <v>0</v>
      </c>
      <c r="F33" s="649"/>
      <c r="G33" s="649"/>
      <c r="H33" s="210">
        <f t="shared" si="1"/>
        <v>0</v>
      </c>
      <c r="I33" s="646"/>
      <c r="J33" s="35"/>
    </row>
    <row r="34" spans="2:10" ht="19.5" customHeight="1" x14ac:dyDescent="0.15">
      <c r="B34" s="163" t="s">
        <v>120</v>
      </c>
      <c r="C34" s="217">
        <v>0</v>
      </c>
      <c r="D34" s="217">
        <v>0</v>
      </c>
      <c r="E34" s="187">
        <v>0</v>
      </c>
      <c r="F34" s="649"/>
      <c r="G34" s="649"/>
      <c r="H34" s="210">
        <f t="shared" si="1"/>
        <v>0</v>
      </c>
      <c r="I34" s="646"/>
      <c r="J34" s="35"/>
    </row>
    <row r="35" spans="2:10" ht="19.5" customHeight="1" x14ac:dyDescent="0.15">
      <c r="B35" s="163" t="s">
        <v>121</v>
      </c>
      <c r="C35" s="217">
        <v>0</v>
      </c>
      <c r="D35" s="217">
        <v>0</v>
      </c>
      <c r="E35" s="187">
        <v>0</v>
      </c>
      <c r="F35" s="649"/>
      <c r="G35" s="649"/>
      <c r="H35" s="210">
        <f t="shared" si="1"/>
        <v>0</v>
      </c>
      <c r="I35" s="646"/>
      <c r="J35" s="35"/>
    </row>
    <row r="36" spans="2:10" ht="19.5" customHeight="1" x14ac:dyDescent="0.15">
      <c r="B36" s="163" t="s">
        <v>122</v>
      </c>
      <c r="C36" s="217">
        <v>0</v>
      </c>
      <c r="D36" s="217">
        <v>0</v>
      </c>
      <c r="E36" s="187">
        <v>0</v>
      </c>
      <c r="F36" s="649"/>
      <c r="G36" s="649"/>
      <c r="H36" s="210">
        <f t="shared" si="1"/>
        <v>0</v>
      </c>
      <c r="I36" s="646"/>
      <c r="J36" s="35"/>
    </row>
    <row r="37" spans="2:10" ht="19.5" customHeight="1" x14ac:dyDescent="0.15">
      <c r="B37" s="163" t="s">
        <v>123</v>
      </c>
      <c r="C37" s="217">
        <v>7.4999999999999997E-2</v>
      </c>
      <c r="D37" s="217">
        <v>7.4999999999999997E-2</v>
      </c>
      <c r="E37" s="187">
        <v>1</v>
      </c>
      <c r="F37" s="649"/>
      <c r="G37" s="649"/>
      <c r="H37" s="210">
        <f>+IF(D37="","",((D37*100%)/$G$23)+H36)</f>
        <v>50</v>
      </c>
      <c r="I37" s="646"/>
      <c r="J37" s="35"/>
    </row>
    <row r="38" spans="2:10" ht="19.5" customHeight="1" x14ac:dyDescent="0.15">
      <c r="B38" s="163" t="s">
        <v>124</v>
      </c>
      <c r="C38" s="217">
        <v>7.4999999999999997E-2</v>
      </c>
      <c r="D38" s="223">
        <f>C38</f>
        <v>7.4999999999999997E-2</v>
      </c>
      <c r="E38" s="224">
        <v>1</v>
      </c>
      <c r="F38" s="650"/>
      <c r="G38" s="650"/>
      <c r="H38" s="210">
        <f t="shared" si="1"/>
        <v>100</v>
      </c>
      <c r="I38" s="647"/>
      <c r="J38" s="35"/>
    </row>
    <row r="39" spans="2:10" ht="52.5" customHeight="1" x14ac:dyDescent="0.15">
      <c r="B39" s="168" t="s">
        <v>277</v>
      </c>
      <c r="C39" s="525" t="s">
        <v>338</v>
      </c>
      <c r="D39" s="526"/>
      <c r="E39" s="526"/>
      <c r="F39" s="526"/>
      <c r="G39" s="526"/>
      <c r="H39" s="526"/>
      <c r="I39" s="527"/>
      <c r="J39" s="36"/>
    </row>
    <row r="40" spans="2:10" ht="34.5" customHeight="1" x14ac:dyDescent="0.15">
      <c r="B40" s="326"/>
      <c r="C40" s="327"/>
      <c r="D40" s="327"/>
      <c r="E40" s="327"/>
      <c r="F40" s="327"/>
      <c r="G40" s="327"/>
      <c r="H40" s="327"/>
      <c r="I40" s="328"/>
      <c r="J40" s="55"/>
    </row>
    <row r="41" spans="2:10" ht="34.5" customHeight="1" x14ac:dyDescent="0.15">
      <c r="B41" s="329"/>
      <c r="C41" s="330"/>
      <c r="D41" s="330"/>
      <c r="E41" s="330"/>
      <c r="F41" s="330"/>
      <c r="G41" s="330"/>
      <c r="H41" s="330"/>
      <c r="I41" s="331"/>
      <c r="J41" s="36"/>
    </row>
    <row r="42" spans="2:10" ht="34.5" customHeight="1" x14ac:dyDescent="0.15">
      <c r="B42" s="329"/>
      <c r="C42" s="330"/>
      <c r="D42" s="330"/>
      <c r="E42" s="330"/>
      <c r="F42" s="330"/>
      <c r="G42" s="330"/>
      <c r="H42" s="330"/>
      <c r="I42" s="331"/>
      <c r="J42" s="36"/>
    </row>
    <row r="43" spans="2:10" ht="34.5" customHeight="1" x14ac:dyDescent="0.15">
      <c r="B43" s="329"/>
      <c r="C43" s="330"/>
      <c r="D43" s="330"/>
      <c r="E43" s="330"/>
      <c r="F43" s="330"/>
      <c r="G43" s="330"/>
      <c r="H43" s="330"/>
      <c r="I43" s="331"/>
      <c r="J43" s="36"/>
    </row>
    <row r="44" spans="2:10" ht="34.5" customHeight="1" x14ac:dyDescent="0.15">
      <c r="B44" s="332"/>
      <c r="C44" s="333"/>
      <c r="D44" s="333"/>
      <c r="E44" s="333"/>
      <c r="F44" s="333"/>
      <c r="G44" s="333"/>
      <c r="H44" s="333"/>
      <c r="I44" s="334"/>
      <c r="J44" s="12"/>
    </row>
    <row r="45" spans="2:10" ht="54.75" customHeight="1" x14ac:dyDescent="0.15">
      <c r="B45" s="176" t="s">
        <v>278</v>
      </c>
      <c r="C45" s="433" t="s">
        <v>344</v>
      </c>
      <c r="D45" s="434"/>
      <c r="E45" s="434"/>
      <c r="F45" s="434"/>
      <c r="G45" s="434"/>
      <c r="H45" s="434"/>
      <c r="I45" s="435"/>
      <c r="J45" s="37"/>
    </row>
    <row r="46" spans="2:10" ht="82" customHeight="1" x14ac:dyDescent="0.15">
      <c r="B46" s="176" t="s">
        <v>279</v>
      </c>
      <c r="C46" s="436" t="s">
        <v>347</v>
      </c>
      <c r="D46" s="437"/>
      <c r="E46" s="437"/>
      <c r="F46" s="437"/>
      <c r="G46" s="437"/>
      <c r="H46" s="437"/>
      <c r="I46" s="438"/>
      <c r="J46" s="37"/>
    </row>
    <row r="47" spans="2:10" ht="43.5" customHeight="1" x14ac:dyDescent="0.15">
      <c r="B47" s="169" t="s">
        <v>280</v>
      </c>
      <c r="C47" s="439" t="s">
        <v>336</v>
      </c>
      <c r="D47" s="440"/>
      <c r="E47" s="440"/>
      <c r="F47" s="440"/>
      <c r="G47" s="440"/>
      <c r="H47" s="440"/>
      <c r="I47" s="441"/>
      <c r="J47" s="37"/>
    </row>
    <row r="48" spans="2:10" ht="22.5" customHeight="1" x14ac:dyDescent="0.15">
      <c r="B48" s="430" t="s">
        <v>236</v>
      </c>
      <c r="C48" s="431"/>
      <c r="D48" s="431"/>
      <c r="E48" s="431"/>
      <c r="F48" s="431"/>
      <c r="G48" s="431"/>
      <c r="H48" s="431"/>
      <c r="I48" s="432"/>
      <c r="J48" s="37"/>
    </row>
    <row r="49" spans="2:10" ht="22.5" customHeight="1" x14ac:dyDescent="0.15">
      <c r="B49" s="448" t="s">
        <v>281</v>
      </c>
      <c r="C49" s="173" t="s">
        <v>282</v>
      </c>
      <c r="D49" s="450" t="s">
        <v>283</v>
      </c>
      <c r="E49" s="450"/>
      <c r="F49" s="450"/>
      <c r="G49" s="450" t="s">
        <v>284</v>
      </c>
      <c r="H49" s="450"/>
      <c r="I49" s="451"/>
      <c r="J49" s="38"/>
    </row>
    <row r="50" spans="2:10" ht="30.75" customHeight="1" x14ac:dyDescent="0.15">
      <c r="B50" s="449"/>
      <c r="C50" s="177"/>
      <c r="D50" s="517"/>
      <c r="E50" s="517"/>
      <c r="F50" s="517"/>
      <c r="G50" s="517"/>
      <c r="H50" s="517"/>
      <c r="I50" s="518"/>
      <c r="J50" s="38"/>
    </row>
    <row r="51" spans="2:10" ht="32.25" customHeight="1" x14ac:dyDescent="0.15">
      <c r="B51" s="170" t="s">
        <v>285</v>
      </c>
      <c r="C51" s="442" t="s">
        <v>303</v>
      </c>
      <c r="D51" s="443"/>
      <c r="E51" s="443"/>
      <c r="F51" s="443"/>
      <c r="G51" s="443"/>
      <c r="H51" s="443"/>
      <c r="I51" s="444"/>
      <c r="J51" s="41"/>
    </row>
    <row r="52" spans="2:10" ht="28.5" customHeight="1" x14ac:dyDescent="0.15">
      <c r="B52" s="171" t="s">
        <v>286</v>
      </c>
      <c r="C52" s="442" t="s">
        <v>303</v>
      </c>
      <c r="D52" s="443"/>
      <c r="E52" s="443"/>
      <c r="F52" s="443"/>
      <c r="G52" s="443"/>
      <c r="H52" s="443"/>
      <c r="I52" s="444"/>
      <c r="J52" s="41"/>
    </row>
    <row r="53" spans="2:10" ht="30" customHeight="1" x14ac:dyDescent="0.15">
      <c r="B53" s="169" t="s">
        <v>287</v>
      </c>
      <c r="C53" s="442" t="s">
        <v>341</v>
      </c>
      <c r="D53" s="443"/>
      <c r="E53" s="443"/>
      <c r="F53" s="443"/>
      <c r="G53" s="443"/>
      <c r="H53" s="443"/>
      <c r="I53" s="445"/>
      <c r="J53" s="42"/>
    </row>
    <row r="54" spans="2:10" ht="31.5" customHeight="1" thickBot="1" x14ac:dyDescent="0.2">
      <c r="B54" s="172" t="s">
        <v>288</v>
      </c>
      <c r="C54" s="446" t="s">
        <v>295</v>
      </c>
      <c r="D54" s="446"/>
      <c r="E54" s="446"/>
      <c r="F54" s="446"/>
      <c r="G54" s="446"/>
      <c r="H54" s="446"/>
      <c r="I54" s="447"/>
      <c r="J54" s="45"/>
    </row>
    <row r="55" spans="2:10" x14ac:dyDescent="0.15">
      <c r="B55" s="43"/>
      <c r="C55" s="166"/>
      <c r="D55" s="166"/>
      <c r="E55" s="167"/>
      <c r="F55" s="167"/>
      <c r="G55" s="178"/>
      <c r="H55" s="44"/>
      <c r="I55" s="166"/>
      <c r="J55" s="45"/>
    </row>
    <row r="56" spans="2:10" x14ac:dyDescent="0.15">
      <c r="B56" s="43"/>
      <c r="C56" s="166"/>
      <c r="D56" s="166"/>
      <c r="E56" s="167"/>
      <c r="F56" s="167"/>
      <c r="G56" s="178"/>
      <c r="H56" s="44"/>
      <c r="I56" s="166"/>
      <c r="J56" s="45"/>
    </row>
    <row r="57" spans="2:10" x14ac:dyDescent="0.15">
      <c r="B57" s="43"/>
      <c r="C57" s="166"/>
      <c r="D57" s="166"/>
      <c r="E57" s="167"/>
      <c r="F57" s="167"/>
      <c r="G57" s="178"/>
      <c r="H57" s="44"/>
      <c r="I57" s="166"/>
      <c r="J57" s="45"/>
    </row>
    <row r="58" spans="2:10" x14ac:dyDescent="0.15">
      <c r="B58" s="43"/>
      <c r="C58" s="166"/>
      <c r="D58" s="166"/>
      <c r="E58" s="167"/>
      <c r="F58" s="167"/>
      <c r="G58" s="178"/>
      <c r="H58" s="44"/>
      <c r="I58" s="166"/>
      <c r="J58" s="45"/>
    </row>
    <row r="59" spans="2:10" x14ac:dyDescent="0.15">
      <c r="B59" s="43"/>
      <c r="C59" s="166"/>
      <c r="D59" s="166"/>
      <c r="E59" s="167"/>
      <c r="F59" s="167"/>
      <c r="G59" s="178"/>
      <c r="H59" s="44"/>
      <c r="I59" s="166"/>
      <c r="J59" s="45"/>
    </row>
    <row r="60" spans="2:10" ht="25.5" customHeight="1" x14ac:dyDescent="0.15">
      <c r="B60" s="43"/>
      <c r="C60" s="166"/>
      <c r="D60" s="166"/>
      <c r="E60" s="167"/>
      <c r="F60" s="167"/>
      <c r="G60" s="178"/>
      <c r="H60" s="44"/>
      <c r="I60" s="166"/>
      <c r="J60" s="45"/>
    </row>
  </sheetData>
  <sheetProtection algorithmName="SHA-512" hashValue="z0tXCLcK0BeTwD1wTWyDjkjpOjI6bz/p3rcQmBFUBd8EgcouRDauFlVKdu14PhNyGZrFeFCGTnl7PDEWjL6kbA==" saltValue="u5zZAru97EGeNCXvlUJxR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700-000000000000}">
      <formula1>$M$11:$M$12</formula1>
    </dataValidation>
    <dataValidation type="list" allowBlank="1" showInputMessage="1" showErrorMessage="1" sqref="H13:I13" xr:uid="{00000000-0002-0000-0700-000001000000}">
      <formula1>$M$5:$M$8</formula1>
    </dataValidation>
    <dataValidation type="list" allowBlank="1" showInputMessage="1" showErrorMessage="1" sqref="C9:F9" xr:uid="{00000000-0002-0000-0700-000002000000}">
      <formula1>$L$6:$L$9</formula1>
    </dataValidation>
    <dataValidation type="list" allowBlank="1" showInputMessage="1" showErrorMessage="1" sqref="C24:E24" xr:uid="{00000000-0002-0000-0700-000003000000}">
      <formula1>$L$12:$L$15</formula1>
    </dataValidation>
    <dataValidation type="list" allowBlank="1" showInputMessage="1" showErrorMessage="1" sqref="H12:I12" xr:uid="{00000000-0002-0000-0700-000004000000}">
      <formula1>L17:L19</formula1>
    </dataValidation>
    <dataValidation type="list" showDropDown="1" showInputMessage="1" showErrorMessage="1" sqref="J12" xr:uid="{00000000-0002-0000-0700-000005000000}">
      <formula1>N17:N19</formula1>
    </dataValidation>
    <dataValidation type="list" allowBlank="1" showInputMessage="1" showErrorMessage="1" sqref="J10" xr:uid="{00000000-0002-0000-0700-000006000000}">
      <formula1>$L$21:$L$26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opLeftCell="A33" zoomScale="70" zoomScaleNormal="70" zoomScalePageLayoutView="85" workbookViewId="0">
      <selection activeCell="C46" sqref="C46:I46"/>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3"/>
    <col min="13" max="14" width="0" style="3" hidden="1" customWidth="1"/>
    <col min="15" max="24" width="10.83203125" style="3"/>
    <col min="25" max="16384" width="10.83203125" style="7"/>
  </cols>
  <sheetData>
    <row r="1" spans="2:14" ht="37.5" customHeight="1" x14ac:dyDescent="0.15">
      <c r="B1" s="508"/>
      <c r="C1" s="390" t="s">
        <v>25</v>
      </c>
      <c r="D1" s="390"/>
      <c r="E1" s="390"/>
      <c r="F1" s="390"/>
      <c r="G1" s="390"/>
      <c r="H1" s="390"/>
      <c r="I1" s="394"/>
      <c r="J1" s="10"/>
      <c r="K1" s="10"/>
      <c r="M1" s="11" t="s">
        <v>47</v>
      </c>
    </row>
    <row r="2" spans="2:14" ht="37.5" customHeight="1" x14ac:dyDescent="0.15">
      <c r="B2" s="509"/>
      <c r="C2" s="512" t="s">
        <v>239</v>
      </c>
      <c r="D2" s="512"/>
      <c r="E2" s="512"/>
      <c r="F2" s="512"/>
      <c r="G2" s="512"/>
      <c r="H2" s="512"/>
      <c r="I2" s="395"/>
      <c r="J2" s="10"/>
      <c r="K2" s="10"/>
      <c r="M2" s="11" t="s">
        <v>48</v>
      </c>
    </row>
    <row r="3" spans="2:14" ht="37.5" customHeight="1" thickBot="1" x14ac:dyDescent="0.2">
      <c r="B3" s="510"/>
      <c r="C3" s="513" t="s">
        <v>240</v>
      </c>
      <c r="D3" s="513"/>
      <c r="E3" s="513"/>
      <c r="F3" s="513" t="s">
        <v>241</v>
      </c>
      <c r="G3" s="513"/>
      <c r="H3" s="513"/>
      <c r="I3" s="511"/>
      <c r="J3" s="10"/>
      <c r="K3" s="10"/>
      <c r="M3" s="11" t="s">
        <v>50</v>
      </c>
    </row>
    <row r="4" spans="2:14" ht="23.25" customHeight="1" x14ac:dyDescent="0.15">
      <c r="B4" s="504"/>
      <c r="C4" s="505"/>
      <c r="D4" s="505"/>
      <c r="E4" s="505"/>
      <c r="F4" s="505"/>
      <c r="G4" s="505"/>
      <c r="H4" s="505"/>
      <c r="I4" s="506"/>
      <c r="J4" s="12"/>
      <c r="K4" s="12"/>
    </row>
    <row r="5" spans="2:14" ht="24" customHeight="1" x14ac:dyDescent="0.15">
      <c r="B5" s="430" t="s">
        <v>234</v>
      </c>
      <c r="C5" s="431"/>
      <c r="D5" s="431"/>
      <c r="E5" s="431"/>
      <c r="F5" s="431"/>
      <c r="G5" s="431"/>
      <c r="H5" s="431"/>
      <c r="I5" s="432"/>
      <c r="J5" s="55"/>
      <c r="K5" s="55"/>
      <c r="N5" s="6" t="s">
        <v>57</v>
      </c>
    </row>
    <row r="6" spans="2:14" ht="60" customHeight="1" x14ac:dyDescent="0.15">
      <c r="B6" s="176" t="s">
        <v>242</v>
      </c>
      <c r="C6" s="182">
        <v>6</v>
      </c>
      <c r="D6" s="507" t="s">
        <v>243</v>
      </c>
      <c r="E6" s="507"/>
      <c r="F6" s="474" t="s">
        <v>300</v>
      </c>
      <c r="G6" s="474"/>
      <c r="H6" s="474"/>
      <c r="I6" s="475"/>
      <c r="J6" s="14"/>
      <c r="K6" s="14"/>
      <c r="M6" s="11" t="s">
        <v>60</v>
      </c>
      <c r="N6" s="6" t="s">
        <v>61</v>
      </c>
    </row>
    <row r="7" spans="2:14" ht="30.75" customHeight="1" x14ac:dyDescent="0.15">
      <c r="B7" s="176" t="s">
        <v>244</v>
      </c>
      <c r="C7" s="182" t="s">
        <v>81</v>
      </c>
      <c r="D7" s="507" t="s">
        <v>245</v>
      </c>
      <c r="E7" s="507"/>
      <c r="F7" s="476" t="s">
        <v>296</v>
      </c>
      <c r="G7" s="476"/>
      <c r="H7" s="183" t="s">
        <v>246</v>
      </c>
      <c r="I7" s="184" t="s">
        <v>76</v>
      </c>
      <c r="J7" s="16"/>
      <c r="K7" s="16"/>
      <c r="M7" s="11" t="s">
        <v>65</v>
      </c>
      <c r="N7" s="6" t="s">
        <v>66</v>
      </c>
    </row>
    <row r="8" spans="2:14" ht="54" customHeight="1" x14ac:dyDescent="0.15">
      <c r="B8" s="176" t="s">
        <v>247</v>
      </c>
      <c r="C8" s="474" t="s">
        <v>301</v>
      </c>
      <c r="D8" s="474"/>
      <c r="E8" s="474"/>
      <c r="F8" s="474"/>
      <c r="G8" s="174" t="s">
        <v>248</v>
      </c>
      <c r="H8" s="495">
        <v>7556</v>
      </c>
      <c r="I8" s="496"/>
      <c r="J8" s="18"/>
      <c r="K8" s="18"/>
      <c r="M8" s="11" t="s">
        <v>69</v>
      </c>
      <c r="N8" s="6" t="s">
        <v>70</v>
      </c>
    </row>
    <row r="9" spans="2:14" ht="30.75" customHeight="1" x14ac:dyDescent="0.15">
      <c r="B9" s="176" t="s">
        <v>48</v>
      </c>
      <c r="C9" s="497" t="s">
        <v>65</v>
      </c>
      <c r="D9" s="497"/>
      <c r="E9" s="497"/>
      <c r="F9" s="497"/>
      <c r="G9" s="174" t="s">
        <v>249</v>
      </c>
      <c r="H9" s="498" t="s">
        <v>302</v>
      </c>
      <c r="I9" s="499"/>
      <c r="J9" s="19"/>
      <c r="K9" s="19"/>
      <c r="M9" s="20" t="s">
        <v>73</v>
      </c>
    </row>
    <row r="10" spans="2:14" ht="39" customHeight="1" x14ac:dyDescent="0.15">
      <c r="B10" s="176" t="s">
        <v>250</v>
      </c>
      <c r="C10" s="474" t="s">
        <v>304</v>
      </c>
      <c r="D10" s="474"/>
      <c r="E10" s="474"/>
      <c r="F10" s="474"/>
      <c r="G10" s="474"/>
      <c r="H10" s="474"/>
      <c r="I10" s="475"/>
      <c r="J10" s="21"/>
      <c r="K10" s="21"/>
      <c r="M10" s="20"/>
    </row>
    <row r="11" spans="2:14" ht="48.75" customHeight="1" x14ac:dyDescent="0.15">
      <c r="B11" s="176" t="s">
        <v>251</v>
      </c>
      <c r="C11" s="474" t="s">
        <v>311</v>
      </c>
      <c r="D11" s="474"/>
      <c r="E11" s="474"/>
      <c r="F11" s="474"/>
      <c r="G11" s="474"/>
      <c r="H11" s="474"/>
      <c r="I11" s="474"/>
      <c r="J11" s="16"/>
      <c r="K11" s="16"/>
      <c r="M11" s="20"/>
      <c r="N11" s="6" t="s">
        <v>76</v>
      </c>
    </row>
    <row r="12" spans="2:14" ht="30.75" customHeight="1" x14ac:dyDescent="0.15">
      <c r="B12" s="176" t="s">
        <v>254</v>
      </c>
      <c r="C12" s="493" t="s">
        <v>334</v>
      </c>
      <c r="D12" s="493"/>
      <c r="E12" s="493"/>
      <c r="F12" s="493"/>
      <c r="G12" s="161" t="s">
        <v>252</v>
      </c>
      <c r="H12" s="486" t="s">
        <v>91</v>
      </c>
      <c r="I12" s="486"/>
      <c r="J12" s="16"/>
      <c r="K12" s="16"/>
      <c r="M12" s="20" t="s">
        <v>80</v>
      </c>
      <c r="N12" s="6" t="s">
        <v>81</v>
      </c>
    </row>
    <row r="13" spans="2:14" ht="30.75" customHeight="1" x14ac:dyDescent="0.15">
      <c r="B13" s="176" t="s">
        <v>255</v>
      </c>
      <c r="C13" s="501" t="s">
        <v>337</v>
      </c>
      <c r="D13" s="502"/>
      <c r="E13" s="502"/>
      <c r="F13" s="503"/>
      <c r="G13" s="161" t="s">
        <v>253</v>
      </c>
      <c r="H13" s="476" t="s">
        <v>70</v>
      </c>
      <c r="I13" s="476"/>
      <c r="J13" s="16"/>
      <c r="K13" s="16"/>
      <c r="M13" s="20" t="s">
        <v>84</v>
      </c>
    </row>
    <row r="14" spans="2:14" ht="36.75" customHeight="1" x14ac:dyDescent="0.15">
      <c r="B14" s="176" t="s">
        <v>256</v>
      </c>
      <c r="C14" s="591" t="s">
        <v>321</v>
      </c>
      <c r="D14" s="592"/>
      <c r="E14" s="592"/>
      <c r="F14" s="592"/>
      <c r="G14" s="592"/>
      <c r="H14" s="592"/>
      <c r="I14" s="592"/>
      <c r="J14" s="21"/>
      <c r="K14" s="21"/>
      <c r="M14" s="20" t="s">
        <v>86</v>
      </c>
      <c r="N14" s="6"/>
    </row>
    <row r="15" spans="2:14" ht="30.75" customHeight="1" x14ac:dyDescent="0.15">
      <c r="B15" s="176" t="s">
        <v>257</v>
      </c>
      <c r="C15" s="493" t="s">
        <v>290</v>
      </c>
      <c r="D15" s="493"/>
      <c r="E15" s="493"/>
      <c r="F15" s="493"/>
      <c r="G15" s="493"/>
      <c r="H15" s="493"/>
      <c r="I15" s="493"/>
      <c r="J15" s="22"/>
      <c r="K15" s="22"/>
      <c r="M15" s="20" t="s">
        <v>88</v>
      </c>
      <c r="N15" s="6"/>
    </row>
    <row r="16" spans="2:14" ht="33.75" customHeight="1" x14ac:dyDescent="0.15">
      <c r="B16" s="176" t="s">
        <v>258</v>
      </c>
      <c r="C16" s="474" t="s">
        <v>339</v>
      </c>
      <c r="D16" s="474"/>
      <c r="E16" s="474"/>
      <c r="F16" s="474"/>
      <c r="G16" s="474"/>
      <c r="H16" s="474"/>
      <c r="I16" s="474"/>
      <c r="J16" s="23"/>
      <c r="K16" s="23"/>
      <c r="M16" s="20"/>
      <c r="N16" s="6"/>
    </row>
    <row r="17" spans="2:14" ht="30.75" customHeight="1" x14ac:dyDescent="0.15">
      <c r="B17" s="176" t="s">
        <v>259</v>
      </c>
      <c r="C17" s="476" t="s">
        <v>152</v>
      </c>
      <c r="D17" s="477"/>
      <c r="E17" s="477"/>
      <c r="F17" s="477"/>
      <c r="G17" s="477"/>
      <c r="H17" s="477"/>
      <c r="I17" s="477"/>
      <c r="J17" s="24"/>
      <c r="K17" s="24"/>
      <c r="M17" s="20" t="s">
        <v>91</v>
      </c>
      <c r="N17" s="6"/>
    </row>
    <row r="18" spans="2:14" ht="18" customHeight="1" x14ac:dyDescent="0.15">
      <c r="B18" s="479" t="s">
        <v>265</v>
      </c>
      <c r="C18" s="480" t="s">
        <v>237</v>
      </c>
      <c r="D18" s="480"/>
      <c r="E18" s="480"/>
      <c r="F18" s="481" t="s">
        <v>238</v>
      </c>
      <c r="G18" s="481"/>
      <c r="H18" s="481"/>
      <c r="I18" s="482"/>
      <c r="J18" s="25"/>
      <c r="K18" s="25"/>
      <c r="M18" s="20" t="s">
        <v>79</v>
      </c>
      <c r="N18" s="6"/>
    </row>
    <row r="19" spans="2:14" ht="83.25" customHeight="1" x14ac:dyDescent="0.15">
      <c r="B19" s="479"/>
      <c r="C19" s="474" t="s">
        <v>316</v>
      </c>
      <c r="D19" s="474"/>
      <c r="E19" s="474"/>
      <c r="F19" s="474" t="s">
        <v>335</v>
      </c>
      <c r="G19" s="474"/>
      <c r="H19" s="474"/>
      <c r="I19" s="475"/>
      <c r="J19" s="23"/>
      <c r="K19" s="23"/>
      <c r="M19" s="20" t="s">
        <v>95</v>
      </c>
      <c r="N19" s="6"/>
    </row>
    <row r="20" spans="2:14" ht="39.75" customHeight="1" x14ac:dyDescent="0.15">
      <c r="B20" s="176" t="s">
        <v>266</v>
      </c>
      <c r="C20" s="483" t="s">
        <v>291</v>
      </c>
      <c r="D20" s="484"/>
      <c r="E20" s="485"/>
      <c r="F20" s="486" t="s">
        <v>291</v>
      </c>
      <c r="G20" s="486"/>
      <c r="H20" s="486"/>
      <c r="I20" s="487"/>
      <c r="J20" s="16"/>
      <c r="K20" s="16"/>
      <c r="M20" s="20"/>
      <c r="N20" s="6"/>
    </row>
    <row r="21" spans="2:14" ht="61.5" customHeight="1" x14ac:dyDescent="0.15">
      <c r="B21" s="176" t="s">
        <v>267</v>
      </c>
      <c r="C21" s="488" t="s">
        <v>299</v>
      </c>
      <c r="D21" s="489"/>
      <c r="E21" s="490"/>
      <c r="F21" s="457" t="s">
        <v>317</v>
      </c>
      <c r="G21" s="458"/>
      <c r="H21" s="458"/>
      <c r="I21" s="459"/>
      <c r="J21" s="22"/>
      <c r="K21" s="22"/>
      <c r="M21" s="26"/>
      <c r="N21" s="6"/>
    </row>
    <row r="22" spans="2:14" ht="23.25" customHeight="1" x14ac:dyDescent="0.15">
      <c r="B22" s="176" t="s">
        <v>268</v>
      </c>
      <c r="C22" s="469">
        <v>44562</v>
      </c>
      <c r="D22" s="491"/>
      <c r="E22" s="492"/>
      <c r="F22" s="161" t="s">
        <v>271</v>
      </c>
      <c r="G22" s="190">
        <v>0</v>
      </c>
      <c r="H22" s="161" t="s">
        <v>275</v>
      </c>
      <c r="I22" s="221">
        <v>0</v>
      </c>
      <c r="J22" s="27"/>
      <c r="K22" s="27"/>
      <c r="M22" s="26"/>
    </row>
    <row r="23" spans="2:14" ht="27" customHeight="1" x14ac:dyDescent="0.15">
      <c r="B23" s="176" t="s">
        <v>269</v>
      </c>
      <c r="C23" s="469">
        <v>44926</v>
      </c>
      <c r="D23" s="458"/>
      <c r="E23" s="470"/>
      <c r="F23" s="161" t="s">
        <v>272</v>
      </c>
      <c r="G23" s="593">
        <v>0</v>
      </c>
      <c r="H23" s="594"/>
      <c r="I23" s="595"/>
      <c r="J23" s="28"/>
      <c r="K23" s="28"/>
      <c r="M23" s="26"/>
    </row>
    <row r="24" spans="2:14" ht="30.75" customHeight="1" x14ac:dyDescent="0.15">
      <c r="B24" s="175" t="s">
        <v>270</v>
      </c>
      <c r="C24" s="454" t="s">
        <v>293</v>
      </c>
      <c r="D24" s="455"/>
      <c r="E24" s="456"/>
      <c r="F24" s="162" t="s">
        <v>274</v>
      </c>
      <c r="G24" s="457" t="s">
        <v>223</v>
      </c>
      <c r="H24" s="458"/>
      <c r="I24" s="459"/>
      <c r="J24" s="25"/>
      <c r="K24" s="25"/>
      <c r="M24" s="26"/>
    </row>
    <row r="25" spans="2:14" ht="22.5" customHeight="1" x14ac:dyDescent="0.15">
      <c r="B25" s="430" t="s">
        <v>235</v>
      </c>
      <c r="C25" s="431"/>
      <c r="D25" s="431"/>
      <c r="E25" s="431"/>
      <c r="F25" s="431"/>
      <c r="G25" s="431"/>
      <c r="H25" s="431"/>
      <c r="I25" s="432"/>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17">
        <v>0</v>
      </c>
      <c r="D27" s="217">
        <v>0</v>
      </c>
      <c r="E27" s="187">
        <v>0</v>
      </c>
      <c r="F27" s="580">
        <v>0</v>
      </c>
      <c r="G27" s="596">
        <f>+SUM(D27:D38)</f>
        <v>0</v>
      </c>
      <c r="H27" s="214"/>
      <c r="I27" s="585">
        <f>+G27+I22</f>
        <v>0</v>
      </c>
      <c r="J27" s="23"/>
      <c r="K27" s="23"/>
      <c r="M27" s="26"/>
    </row>
    <row r="28" spans="2:14" ht="15.5" customHeight="1" x14ac:dyDescent="0.15">
      <c r="B28" s="163" t="s">
        <v>114</v>
      </c>
      <c r="C28" s="217">
        <v>0</v>
      </c>
      <c r="D28" s="217">
        <v>0</v>
      </c>
      <c r="E28" s="187">
        <v>0</v>
      </c>
      <c r="F28" s="581"/>
      <c r="G28" s="597"/>
      <c r="H28" s="214"/>
      <c r="I28" s="586"/>
      <c r="J28" s="23"/>
      <c r="K28" s="23"/>
      <c r="M28" s="26"/>
    </row>
    <row r="29" spans="2:14" ht="15.5" customHeight="1" x14ac:dyDescent="0.15">
      <c r="B29" s="163" t="s">
        <v>115</v>
      </c>
      <c r="C29" s="217">
        <v>0</v>
      </c>
      <c r="D29" s="217">
        <v>0</v>
      </c>
      <c r="E29" s="187">
        <v>0</v>
      </c>
      <c r="F29" s="581"/>
      <c r="G29" s="597"/>
      <c r="H29" s="210"/>
      <c r="I29" s="586"/>
      <c r="J29" s="23"/>
      <c r="K29" s="23"/>
      <c r="M29" s="26"/>
    </row>
    <row r="30" spans="2:14" ht="15.5" customHeight="1" x14ac:dyDescent="0.15">
      <c r="B30" s="163" t="s">
        <v>116</v>
      </c>
      <c r="C30" s="217">
        <v>0</v>
      </c>
      <c r="D30" s="217">
        <v>0</v>
      </c>
      <c r="E30" s="187">
        <v>0</v>
      </c>
      <c r="F30" s="581"/>
      <c r="G30" s="597"/>
      <c r="H30" s="210"/>
      <c r="I30" s="586"/>
      <c r="J30" s="23"/>
      <c r="K30" s="23"/>
      <c r="M30" s="26"/>
    </row>
    <row r="31" spans="2:14" ht="15.5" customHeight="1" x14ac:dyDescent="0.15">
      <c r="B31" s="163" t="s">
        <v>117</v>
      </c>
      <c r="C31" s="217">
        <f>0%*G23</f>
        <v>0</v>
      </c>
      <c r="D31" s="217">
        <v>0</v>
      </c>
      <c r="E31" s="187">
        <v>0</v>
      </c>
      <c r="F31" s="581"/>
      <c r="G31" s="597"/>
      <c r="H31" s="210"/>
      <c r="I31" s="586"/>
      <c r="J31" s="23"/>
      <c r="K31" s="23"/>
      <c r="M31" s="26"/>
    </row>
    <row r="32" spans="2:14" ht="15.5" customHeight="1" x14ac:dyDescent="0.15">
      <c r="B32" s="163" t="s">
        <v>118</v>
      </c>
      <c r="C32" s="217">
        <f>0%*G23</f>
        <v>0</v>
      </c>
      <c r="D32" s="217">
        <v>0</v>
      </c>
      <c r="E32" s="187">
        <v>0</v>
      </c>
      <c r="F32" s="581"/>
      <c r="G32" s="597"/>
      <c r="H32" s="210"/>
      <c r="I32" s="586"/>
      <c r="J32" s="23"/>
      <c r="K32" s="23"/>
      <c r="M32" s="26"/>
    </row>
    <row r="33" spans="2:11" ht="19.5" customHeight="1" x14ac:dyDescent="0.15">
      <c r="B33" s="163" t="s">
        <v>119</v>
      </c>
      <c r="C33" s="217">
        <f>25%*G23</f>
        <v>0</v>
      </c>
      <c r="D33" s="217">
        <v>0</v>
      </c>
      <c r="E33" s="187">
        <v>0</v>
      </c>
      <c r="F33" s="581"/>
      <c r="G33" s="597"/>
      <c r="H33" s="210"/>
      <c r="I33" s="586"/>
      <c r="J33" s="35"/>
      <c r="K33" s="35"/>
    </row>
    <row r="34" spans="2:11" ht="19.5" customHeight="1" x14ac:dyDescent="0.15">
      <c r="B34" s="163" t="s">
        <v>120</v>
      </c>
      <c r="C34" s="217">
        <v>0</v>
      </c>
      <c r="D34" s="217">
        <v>0</v>
      </c>
      <c r="E34" s="187">
        <v>0</v>
      </c>
      <c r="F34" s="581"/>
      <c r="G34" s="597"/>
      <c r="H34" s="210"/>
      <c r="I34" s="586"/>
      <c r="J34" s="35"/>
      <c r="K34" s="35"/>
    </row>
    <row r="35" spans="2:11" ht="19.5" customHeight="1" x14ac:dyDescent="0.15">
      <c r="B35" s="163" t="s">
        <v>121</v>
      </c>
      <c r="C35" s="217">
        <f>20%*G23</f>
        <v>0</v>
      </c>
      <c r="D35" s="217">
        <v>0</v>
      </c>
      <c r="E35" s="187">
        <v>0</v>
      </c>
      <c r="F35" s="581"/>
      <c r="G35" s="597"/>
      <c r="H35" s="210"/>
      <c r="I35" s="586"/>
      <c r="J35" s="35"/>
      <c r="K35" s="35"/>
    </row>
    <row r="36" spans="2:11" ht="19.5" customHeight="1" x14ac:dyDescent="0.15">
      <c r="B36" s="163" t="s">
        <v>122</v>
      </c>
      <c r="C36" s="217">
        <v>0</v>
      </c>
      <c r="D36" s="217">
        <v>0</v>
      </c>
      <c r="E36" s="187">
        <v>0</v>
      </c>
      <c r="F36" s="581"/>
      <c r="G36" s="597"/>
      <c r="H36" s="210"/>
      <c r="I36" s="586"/>
      <c r="J36" s="35"/>
      <c r="K36" s="35"/>
    </row>
    <row r="37" spans="2:11" ht="19.5" customHeight="1" x14ac:dyDescent="0.15">
      <c r="B37" s="163" t="s">
        <v>123</v>
      </c>
      <c r="C37" s="217">
        <f>10%*G23</f>
        <v>0</v>
      </c>
      <c r="D37" s="217">
        <v>0</v>
      </c>
      <c r="E37" s="187">
        <v>0</v>
      </c>
      <c r="F37" s="581"/>
      <c r="G37" s="597"/>
      <c r="H37" s="210"/>
      <c r="I37" s="586"/>
      <c r="J37" s="35"/>
      <c r="K37" s="35"/>
    </row>
    <row r="38" spans="2:11" ht="19.5" customHeight="1" x14ac:dyDescent="0.15">
      <c r="B38" s="163" t="s">
        <v>124</v>
      </c>
      <c r="C38" s="217">
        <f>10%*G23</f>
        <v>0</v>
      </c>
      <c r="D38" s="217">
        <v>0</v>
      </c>
      <c r="E38" s="187">
        <v>0</v>
      </c>
      <c r="F38" s="582"/>
      <c r="G38" s="598"/>
      <c r="H38" s="210"/>
      <c r="I38" s="587"/>
      <c r="J38" s="35"/>
      <c r="K38" s="35"/>
    </row>
    <row r="39" spans="2:11" ht="52.5" customHeight="1" x14ac:dyDescent="0.15">
      <c r="B39" s="168" t="s">
        <v>277</v>
      </c>
      <c r="C39" s="525" t="s">
        <v>338</v>
      </c>
      <c r="D39" s="526"/>
      <c r="E39" s="526"/>
      <c r="F39" s="526"/>
      <c r="G39" s="526"/>
      <c r="H39" s="526"/>
      <c r="I39" s="527"/>
      <c r="J39" s="36"/>
      <c r="K39" s="36"/>
    </row>
    <row r="40" spans="2:11" ht="34.5" customHeight="1" x14ac:dyDescent="0.15">
      <c r="B40" s="326"/>
      <c r="C40" s="327"/>
      <c r="D40" s="327"/>
      <c r="E40" s="327"/>
      <c r="F40" s="327"/>
      <c r="G40" s="327"/>
      <c r="H40" s="327"/>
      <c r="I40" s="328"/>
      <c r="J40" s="55"/>
      <c r="K40" s="55"/>
    </row>
    <row r="41" spans="2:11" ht="34.5" customHeight="1" x14ac:dyDescent="0.15">
      <c r="B41" s="329"/>
      <c r="C41" s="330"/>
      <c r="D41" s="330"/>
      <c r="E41" s="330"/>
      <c r="F41" s="330"/>
      <c r="G41" s="330"/>
      <c r="H41" s="330"/>
      <c r="I41" s="331"/>
      <c r="J41" s="36"/>
      <c r="K41" s="36"/>
    </row>
    <row r="42" spans="2:11" ht="34.5" customHeight="1" x14ac:dyDescent="0.15">
      <c r="B42" s="329"/>
      <c r="C42" s="330"/>
      <c r="D42" s="330"/>
      <c r="E42" s="330"/>
      <c r="F42" s="330"/>
      <c r="G42" s="330"/>
      <c r="H42" s="330"/>
      <c r="I42" s="331"/>
      <c r="J42" s="36"/>
      <c r="K42" s="36"/>
    </row>
    <row r="43" spans="2:11" ht="34.5" customHeight="1" x14ac:dyDescent="0.15">
      <c r="B43" s="329"/>
      <c r="C43" s="330"/>
      <c r="D43" s="330"/>
      <c r="E43" s="330"/>
      <c r="F43" s="330"/>
      <c r="G43" s="330"/>
      <c r="H43" s="330"/>
      <c r="I43" s="331"/>
      <c r="J43" s="36"/>
      <c r="K43" s="36"/>
    </row>
    <row r="44" spans="2:11" ht="34.5" customHeight="1" x14ac:dyDescent="0.15">
      <c r="B44" s="332"/>
      <c r="C44" s="333"/>
      <c r="D44" s="333"/>
      <c r="E44" s="333"/>
      <c r="F44" s="333"/>
      <c r="G44" s="333"/>
      <c r="H44" s="333"/>
      <c r="I44" s="334"/>
      <c r="J44" s="12"/>
      <c r="K44" s="12"/>
    </row>
    <row r="45" spans="2:11" ht="54.75" customHeight="1" x14ac:dyDescent="0.15">
      <c r="B45" s="176" t="s">
        <v>278</v>
      </c>
      <c r="C45" s="433" t="s">
        <v>344</v>
      </c>
      <c r="D45" s="434"/>
      <c r="E45" s="434"/>
      <c r="F45" s="434"/>
      <c r="G45" s="434"/>
      <c r="H45" s="434"/>
      <c r="I45" s="435"/>
      <c r="J45" s="37"/>
      <c r="K45" s="37"/>
    </row>
    <row r="46" spans="2:11" ht="43.5" customHeight="1" x14ac:dyDescent="0.15">
      <c r="B46" s="176" t="s">
        <v>279</v>
      </c>
      <c r="C46" s="436" t="s">
        <v>345</v>
      </c>
      <c r="D46" s="437"/>
      <c r="E46" s="437"/>
      <c r="F46" s="437"/>
      <c r="G46" s="437"/>
      <c r="H46" s="437"/>
      <c r="I46" s="438"/>
      <c r="J46" s="37"/>
      <c r="K46" s="37"/>
    </row>
    <row r="47" spans="2:11" ht="43.5" customHeight="1" x14ac:dyDescent="0.15">
      <c r="B47" s="169" t="s">
        <v>280</v>
      </c>
      <c r="C47" s="439" t="s">
        <v>336</v>
      </c>
      <c r="D47" s="440"/>
      <c r="E47" s="440"/>
      <c r="F47" s="440"/>
      <c r="G47" s="440"/>
      <c r="H47" s="440"/>
      <c r="I47" s="441"/>
      <c r="J47" s="37"/>
      <c r="K47" s="37"/>
    </row>
    <row r="48" spans="2:11" ht="22.5" customHeight="1" x14ac:dyDescent="0.15">
      <c r="B48" s="430" t="s">
        <v>236</v>
      </c>
      <c r="C48" s="431"/>
      <c r="D48" s="431"/>
      <c r="E48" s="431"/>
      <c r="F48" s="431"/>
      <c r="G48" s="431"/>
      <c r="H48" s="431"/>
      <c r="I48" s="432"/>
      <c r="J48" s="37"/>
      <c r="K48" s="37"/>
    </row>
    <row r="49" spans="2:11" ht="22.5" customHeight="1" x14ac:dyDescent="0.15">
      <c r="B49" s="448" t="s">
        <v>281</v>
      </c>
      <c r="C49" s="173" t="s">
        <v>282</v>
      </c>
      <c r="D49" s="450" t="s">
        <v>283</v>
      </c>
      <c r="E49" s="450"/>
      <c r="F49" s="450"/>
      <c r="G49" s="450" t="s">
        <v>284</v>
      </c>
      <c r="H49" s="450"/>
      <c r="I49" s="451"/>
      <c r="J49" s="38"/>
      <c r="K49" s="38"/>
    </row>
    <row r="50" spans="2:11" ht="30.75" customHeight="1" x14ac:dyDescent="0.15">
      <c r="B50" s="449"/>
      <c r="C50" s="177"/>
      <c r="D50" s="517"/>
      <c r="E50" s="517"/>
      <c r="F50" s="517"/>
      <c r="G50" s="517"/>
      <c r="H50" s="517"/>
      <c r="I50" s="518"/>
      <c r="J50" s="38"/>
      <c r="K50" s="38"/>
    </row>
    <row r="51" spans="2:11" ht="32.25" customHeight="1" x14ac:dyDescent="0.15">
      <c r="B51" s="170" t="s">
        <v>285</v>
      </c>
      <c r="C51" s="442" t="s">
        <v>303</v>
      </c>
      <c r="D51" s="443"/>
      <c r="E51" s="443"/>
      <c r="F51" s="443"/>
      <c r="G51" s="443"/>
      <c r="H51" s="443"/>
      <c r="I51" s="444"/>
      <c r="J51" s="41"/>
      <c r="K51" s="41"/>
    </row>
    <row r="52" spans="2:11" ht="28.5" customHeight="1" x14ac:dyDescent="0.15">
      <c r="B52" s="171" t="s">
        <v>286</v>
      </c>
      <c r="C52" s="442" t="s">
        <v>303</v>
      </c>
      <c r="D52" s="443"/>
      <c r="E52" s="443"/>
      <c r="F52" s="443"/>
      <c r="G52" s="443"/>
      <c r="H52" s="443"/>
      <c r="I52" s="444"/>
      <c r="J52" s="41"/>
      <c r="K52" s="41"/>
    </row>
    <row r="53" spans="2:11" ht="30" customHeight="1" x14ac:dyDescent="0.15">
      <c r="B53" s="169" t="s">
        <v>287</v>
      </c>
      <c r="C53" s="442" t="s">
        <v>341</v>
      </c>
      <c r="D53" s="443"/>
      <c r="E53" s="443"/>
      <c r="F53" s="443"/>
      <c r="G53" s="443"/>
      <c r="H53" s="443"/>
      <c r="I53" s="445"/>
      <c r="J53" s="42"/>
      <c r="K53" s="42"/>
    </row>
    <row r="54" spans="2:11" ht="31.5" customHeight="1" thickBot="1" x14ac:dyDescent="0.2">
      <c r="B54" s="172" t="s">
        <v>288</v>
      </c>
      <c r="C54" s="446" t="s">
        <v>295</v>
      </c>
      <c r="D54" s="446"/>
      <c r="E54" s="446"/>
      <c r="F54" s="446"/>
      <c r="G54" s="446"/>
      <c r="H54" s="446"/>
      <c r="I54" s="447"/>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sheetProtection algorithmName="SHA-512" hashValue="cN6d9sQe2DT3qh/+6OmkVJgAXPAYqKda6KjXWXpJq9rMRbUVkMCT9TLD/FUvKgFPumAcS9i6aZIfLwxNZbgTYg==" saltValue="7mo7GRj1VsYb4Ut989AOP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664237-BA00-4E19-9D4C-97CF951D95E6}">
  <ds:schemaRefs>
    <ds:schemaRef ds:uri="08ebe415-1e9a-4b26-acfc-09642d3d19df"/>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d472a95f-029e-48ed-8556-580ff62e7833"/>
    <ds:schemaRef ds:uri="http://schemas.openxmlformats.org/package/2006/metadata/core-properti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A1A3-3C27-480B-B2AD-449A025DA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Sección 3. Metas Producto</vt:lpstr>
      <vt:lpstr>MP - SIT</vt:lpstr>
      <vt:lpstr>Act.Meta_SIT</vt:lpstr>
      <vt:lpstr>META 1</vt:lpstr>
      <vt:lpstr>META 2</vt:lpstr>
      <vt:lpstr>META 3</vt:lpstr>
      <vt:lpstr>META 4</vt:lpstr>
      <vt:lpstr>META 5</vt:lpstr>
      <vt:lpstr>META 6</vt:lpstr>
      <vt:lpstr>META 8</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Deisi Pascagaza Calero</cp:lastModifiedBy>
  <cp:lastPrinted>2018-04-10T15:28:46Z</cp:lastPrinted>
  <dcterms:created xsi:type="dcterms:W3CDTF">2010-03-25T16:40:43Z</dcterms:created>
  <dcterms:modified xsi:type="dcterms:W3CDTF">2023-02-01T17:24:13Z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