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updateLinks="never" defaultThemeVersion="124226"/>
  <mc:AlternateContent xmlns:mc="http://schemas.openxmlformats.org/markup-compatibility/2006">
    <mc:Choice Requires="x15">
      <x15ac:absPath xmlns:x15ac="http://schemas.microsoft.com/office/spreadsheetml/2010/11/ac" url="D:\Desktop\IDPYBA 2022\PLANEACION\2022\10. SEGUIMIENTO OCTUBRE 2022\SEGUIMIENTO SEPTIEMBRE 7560\"/>
    </mc:Choice>
  </mc:AlternateContent>
  <bookViews>
    <workbookView xWindow="-120" yWindow="-120" windowWidth="25440" windowHeight="15390" tabRatio="453" firstSheet="3" activeTab="3"/>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71" l="1"/>
  <c r="H28" i="71" s="1"/>
  <c r="H29" i="71" s="1"/>
  <c r="H30" i="71" s="1"/>
  <c r="H31" i="71" s="1"/>
  <c r="H32" i="71" s="1"/>
  <c r="H33" i="71" s="1"/>
  <c r="H34" i="71" s="1"/>
  <c r="H35" i="71" s="1"/>
  <c r="H36" i="71" s="1"/>
  <c r="H37" i="71" s="1"/>
  <c r="H38" i="71" s="1"/>
  <c r="E38" i="71"/>
  <c r="E37" i="71"/>
  <c r="E36" i="71"/>
  <c r="E35" i="71"/>
  <c r="E34" i="71"/>
  <c r="E33" i="71"/>
  <c r="E32" i="71"/>
  <c r="E31" i="71"/>
  <c r="E30" i="71"/>
  <c r="E29" i="71"/>
  <c r="E28" i="71"/>
  <c r="E27" i="71"/>
  <c r="H28" i="70"/>
  <c r="H29" i="70" s="1"/>
  <c r="H30" i="70" s="1"/>
  <c r="H31" i="70" s="1"/>
  <c r="H32" i="70" s="1"/>
  <c r="H33" i="70" s="1"/>
  <c r="H34" i="70" s="1"/>
  <c r="H35" i="70" s="1"/>
  <c r="H36" i="70" s="1"/>
  <c r="H37" i="70" s="1"/>
  <c r="H38" i="70" s="1"/>
  <c r="H27" i="70"/>
  <c r="E38" i="70"/>
  <c r="E37" i="70"/>
  <c r="E36" i="70"/>
  <c r="E35" i="70"/>
  <c r="E34" i="70"/>
  <c r="E33" i="70"/>
  <c r="E32" i="70"/>
  <c r="E31" i="70"/>
  <c r="E30" i="70"/>
  <c r="E29" i="70"/>
  <c r="E28" i="70"/>
  <c r="E27" i="70"/>
  <c r="H27" i="69"/>
  <c r="E38" i="69"/>
  <c r="E37" i="69"/>
  <c r="E36" i="69"/>
  <c r="E35" i="69"/>
  <c r="E34" i="69"/>
  <c r="E33" i="69"/>
  <c r="E32" i="69"/>
  <c r="E31" i="69"/>
  <c r="E30" i="69"/>
  <c r="E29" i="69"/>
  <c r="E28" i="69"/>
  <c r="E27" i="69"/>
  <c r="H27" i="68"/>
  <c r="H28" i="68" s="1"/>
  <c r="H29" i="68" s="1"/>
  <c r="H30" i="68" s="1"/>
  <c r="H31" i="68" s="1"/>
  <c r="H32" i="68" s="1"/>
  <c r="H33" i="68" s="1"/>
  <c r="H34" i="68" s="1"/>
  <c r="H35" i="68" s="1"/>
  <c r="E38" i="68"/>
  <c r="E37" i="68"/>
  <c r="E36" i="68"/>
  <c r="E35" i="68"/>
  <c r="E34" i="68"/>
  <c r="E33" i="68"/>
  <c r="E32" i="68"/>
  <c r="E31" i="68"/>
  <c r="E30" i="68"/>
  <c r="E29" i="68"/>
  <c r="E28" i="68"/>
  <c r="E27" i="68"/>
  <c r="H27" i="67"/>
  <c r="H28" i="67" s="1"/>
  <c r="H29" i="67" s="1"/>
  <c r="H30" i="67" s="1"/>
  <c r="H31" i="67" s="1"/>
  <c r="H32" i="67" s="1"/>
  <c r="H33" i="67" s="1"/>
  <c r="H34" i="67" s="1"/>
  <c r="H35" i="67" s="1"/>
  <c r="H36" i="67" s="1"/>
  <c r="H37" i="67" s="1"/>
  <c r="H38" i="67" s="1"/>
  <c r="E38" i="67"/>
  <c r="E37" i="67"/>
  <c r="E36" i="67"/>
  <c r="E35" i="67"/>
  <c r="E34" i="67"/>
  <c r="E33" i="67"/>
  <c r="E32" i="67"/>
  <c r="E31" i="67"/>
  <c r="E30" i="67"/>
  <c r="E29" i="67"/>
  <c r="E28" i="67"/>
  <c r="E27" i="67"/>
  <c r="E38" i="24"/>
  <c r="E37" i="24"/>
  <c r="E36" i="24"/>
  <c r="E35" i="24"/>
  <c r="E34" i="24"/>
  <c r="E33" i="24"/>
  <c r="E32" i="24"/>
  <c r="E31" i="24"/>
  <c r="E30" i="24"/>
  <c r="E29" i="24"/>
  <c r="E28" i="24"/>
  <c r="E27" i="24"/>
  <c r="H28" i="69" l="1"/>
  <c r="H29" i="69" s="1"/>
  <c r="H30" i="69" s="1"/>
  <c r="H31" i="69" s="1"/>
  <c r="H32" i="69" s="1"/>
  <c r="H33" i="69" s="1"/>
  <c r="H34" i="69" s="1"/>
  <c r="H35" i="69" s="1"/>
  <c r="H36" i="69" s="1"/>
  <c r="H37" i="69" s="1"/>
  <c r="H38" i="69" s="1"/>
  <c r="H36" i="68"/>
  <c r="H37" i="68" s="1"/>
  <c r="H38" i="68" s="1"/>
  <c r="H27" i="24"/>
  <c r="H28" i="24" s="1"/>
  <c r="H29" i="24" s="1"/>
  <c r="H30" i="24" s="1"/>
  <c r="H31" i="24" s="1"/>
  <c r="H32" i="24" s="1"/>
  <c r="H33" i="24" s="1"/>
  <c r="H34" i="24" s="1"/>
  <c r="H35" i="24" s="1"/>
  <c r="H36" i="24" s="1"/>
  <c r="H37" i="24" s="1"/>
  <c r="H38" i="24" s="1"/>
  <c r="G27" i="71" l="1"/>
  <c r="I27" i="71" s="1"/>
  <c r="F27" i="71"/>
  <c r="G27" i="70" l="1"/>
  <c r="I27" i="70" s="1"/>
  <c r="F27" i="70"/>
  <c r="G27" i="69" l="1"/>
  <c r="I27" i="69" s="1"/>
  <c r="F27" i="69"/>
  <c r="G27" i="68" l="1"/>
  <c r="I27" i="68" s="1"/>
  <c r="F27" i="68"/>
  <c r="G27" i="67"/>
  <c r="I27" i="67" s="1"/>
  <c r="F27" i="67"/>
  <c r="G27" i="24" l="1"/>
  <c r="I27" i="24" s="1"/>
  <c r="F27" i="24"/>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D31" i="62"/>
  <c r="D32" i="62" s="1"/>
  <c r="I30" i="62"/>
  <c r="H30" i="47" l="1"/>
  <c r="AC19" i="5"/>
  <c r="I31" i="62"/>
  <c r="D31" i="47"/>
  <c r="AC21" i="5"/>
  <c r="L27" i="66"/>
  <c r="M27" i="66" s="1"/>
  <c r="AB13" i="5"/>
  <c r="F32" i="47"/>
  <c r="H31"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H33" i="47" s="1"/>
  <c r="F34" i="47"/>
  <c r="D35" i="62"/>
  <c r="H34" i="62"/>
  <c r="I34" i="62"/>
  <c r="F41" i="62"/>
  <c r="D34" i="47" l="1"/>
  <c r="I33" i="47"/>
  <c r="D36" i="62"/>
  <c r="I35" i="62"/>
  <c r="H35" i="62"/>
  <c r="F35" i="47"/>
  <c r="H34" i="47"/>
  <c r="I34" i="47" l="1"/>
  <c r="D35" i="47"/>
  <c r="H35" i="47" s="1"/>
  <c r="F36" i="47"/>
  <c r="I36" i="62"/>
  <c r="D37" i="62"/>
  <c r="H36" i="62"/>
  <c r="D36" i="47" l="1"/>
  <c r="I35" i="47"/>
  <c r="D38" i="62"/>
  <c r="I37" i="62"/>
  <c r="H37" i="62"/>
  <c r="F37" i="47"/>
  <c r="H36" i="47"/>
  <c r="I36" i="47" l="1"/>
  <c r="D37" i="47"/>
  <c r="H37" i="47" s="1"/>
  <c r="F38"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<sst xmlns="http://schemas.openxmlformats.org/spreadsheetml/2006/main" count="1138" uniqueCount="388">
  <si>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</si>
  <si>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</si>
  <si>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</si>
  <si>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</si>
  <si>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</si>
  <si>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</si>
  <si>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</si>
  <si>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</si>
  <si>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</si>
  <si>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</si>
  <si>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</si>
  <si>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</si>
  <si>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</si>
  <si>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</si>
  <si>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</si>
  <si>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</si>
  <si>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</si>
  <si>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</si>
  <si>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</si>
  <si>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</si>
  <si>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</si>
  <si>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</si>
  <si>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</si>
  <si>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</si>
  <si>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</si>
  <si>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</si>
  <si>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</si>
  <si>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</si>
  <si>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</si>
  <si>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</si>
  <si>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</si>
  <si>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</si>
  <si>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</si>
  <si>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</si>
  <si>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</si>
  <si>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</si>
  <si>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</si>
  <si>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</si>
  <si>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</si>
  <si>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</si>
  <si>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</si>
  <si>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</si>
  <si>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</si>
  <si>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</si>
  <si>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</si>
  <si>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</si>
  <si>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</si>
  <si>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</si>
  <si>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</si>
  <si>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</si>
  <si>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</si>
  <si>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</si>
  <si>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</si>
  <si>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</si>
  <si>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</si>
  <si>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</si>
  <si>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</si>
  <si>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</si>
  <si>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</si>
  <si>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</si>
  <si>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</si>
  <si>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</si>
  <si>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</si>
  <si>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</si>
  <si>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</si>
  <si>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</si>
  <si>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</si>
  <si>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</si>
  <si>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</si>
  <si>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</si>
  <si>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</si>
  <si>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</si>
  <si>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</si>
  <si>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</si>
  <si>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</si>
  <si>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</si>
  <si>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</si>
  <si>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</si>
  <si>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</si>
  <si>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</si>
  <si>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</si>
  <si>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</si>
  <si>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</si>
  <si>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</si>
  <si>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</si>
  <si>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</si>
  <si>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</si>
  <si>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</si>
  <si>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</si>
  <si>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</si>
  <si>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</si>
  <si>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</si>
  <si>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</si>
  <si>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</si>
  <si>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</si>
  <si>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</si>
  <si>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</si>
  <si>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</si>
  <si>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</si>
  <si>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</si>
  <si>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</si>
  <si>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</si>
  <si>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</si>
  <si>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</si>
  <si>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</si>
  <si>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</si>
  <si>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</si>
  <si>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</si>
  <si>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</si>
  <si>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</si>
  <si>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</si>
  <si>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</si>
  <si>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</si>
  <si>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</si>
  <si>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</si>
  <si>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</si>
  <si>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</si>
  <si>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</si>
  <si>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</si>
  <si>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</si>
  <si>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</si>
  <si>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</si>
  <si>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</si>
  <si>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</si>
  <si>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</si>
  <si>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</si>
  <si>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</si>
  <si>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</si>
  <si>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</si>
  <si>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</si>
  <si>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</si>
  <si>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</si>
  <si>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</si>
  <si>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</si>
  <si>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</si>
  <si>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</si>
  <si>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</si>
  <si>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</si>
  <si>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</si>
  <si>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</si>
  <si>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</si>
  <si>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</si>
  <si>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</si>
  <si>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</si>
  <si>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</si>
  <si>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</si>
  <si>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</si>
  <si>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</si>
  <si>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</si>
  <si>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</si>
  <si>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</si>
  <si>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</si>
  <si>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</si>
  <si>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</si>
  <si>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</si>
  <si>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</si>
  <si>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</si>
  <si>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</si>
  <si>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</si>
  <si>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</si>
  <si>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</si>
  <si>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</si>
  <si>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</si>
  <si>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</si>
  <si>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</si>
  <si>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</si>
  <si>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</si>
  <si>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</si>
  <si>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</si>
  <si>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</si>
  <si>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</si>
  <si>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</si>
  <si>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</si>
  <si>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</si>
  <si>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</si>
  <si>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</si>
  <si>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</si>
  <si>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</si>
  <si>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</si>
  <si>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</si>
  <si>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</si>
  <si>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</si>
  <si>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</si>
  <si>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</si>
  <si>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</si>
  <si>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</si>
  <si>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</si>
  <si>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</si>
  <si>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</si>
  <si>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</si>
  <si>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</si>
  <si>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</si>
  <si>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</si>
  <si>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</si>
  <si>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</si>
  <si>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</si>
  <si>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</si>
  <si>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</si>
  <si>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</si>
  <si>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</si>
  <si>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</si>
  <si>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</si>
  <si>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</si>
  <si>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</si>
  <si>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</si>
  <si>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</si>
  <si>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</si>
  <si>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</si>
  <si>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</si>
  <si>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</si>
  <si>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</si>
  <si>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</si>
  <si>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</si>
  <si>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</si>
  <si>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</si>
  <si>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</si>
  <si>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</si>
  <si>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</si>
  <si>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</si>
  <si>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</si>
  <si>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</si>
  <si>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</si>
  <si>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</si>
  <si>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</si>
  <si>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</si>
  <si>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</si>
  <si>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</si>
  <si>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</si>
  <si>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</si>
  <si>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</si>
  <si>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</si>
  <si>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</si>
  <si>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</si>
  <si>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</si>
  <si>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</si>
  <si>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</si>
  <si>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</si>
  <si>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</si>
  <si>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</si>
  <si>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</si>
  <si>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</si>
  <si>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</si>
  <si>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</si>
  <si>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</si>
  <si>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</si>
  <si>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</si>
  <si>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</si>
  <si>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</si>
  <si>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</si>
  <si>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</si>
  <si>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</si>
  <si>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</si>
  <si>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</si>
  <si>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</si>
  <si>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</si>
  <si>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</si>
  <si>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</si>
  <si>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</si>
  <si>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</si>
  <si>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</si>
  <si>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</si>
  <si>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</si>
  <si>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</si>
  <si>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</si>
  <si>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</si>
  <si>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</si>
  <si>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</si>
  <si>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</si>
  <si>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</si>
  <si>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</si>
  <si>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</si>
  <si>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</si>
  <si>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</si>
  <si>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</si>
  <si>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</si>
  <si>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</si>
  <si>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</si>
  <si>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</si>
  <si>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</si>
  <si>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</si>
  <si>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</si>
  <si>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</si>
  <si>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</si>
  <si>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</si>
  <si>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</si>
  <si>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</si>
  <si>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</si>
  <si>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</si>
  <si>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</si>
  <si>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</si>
  <si>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</si>
  <si>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</si>
  <si>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</si>
  <si>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</si>
  <si>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</si>
  <si>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</si>
  <si>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</si>
  <si>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</si>
  <si>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</si>
  <si>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</si>
  <si>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</si>
  <si>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</si>
  <si>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</si>
  <si>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</si>
  <si>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</si>
  <si>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</si>
  <si>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</si>
  <si>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</si>
  <si>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</si>
  <si>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</si>
  <si>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</si>
  <si>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</si>
  <si>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</si>
  <si>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</si>
  <si>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</si>
  <si>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</si>
  <si>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</si>
  <si>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</si>
  <si>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</si>
  <si>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</si>
  <si>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</si>
  <si>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</si>
  <si>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</si>
  <si>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</si>
  <si>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</si>
  <si>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</si>
  <si>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</si>
  <si>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</si>
  <si>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</si>
  <si>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</si>
  <si>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</si>
  <si>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</si>
  <si>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</si>
  <si>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</si>
  <si>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</si>
  <si>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</si>
  <si>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</si>
  <si>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</si>
  <si>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</si>
  <si>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</si>
  <si>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</si>
  <si>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</si>
  <si>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</si>
  <si>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</si>
  <si>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</si>
  <si>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</si>
  <si>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</si>
  <si>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</si>
  <si>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</si>
  <si>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</si>
  <si>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</si>
  <si>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</si>
  <si>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</si>
  <si>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</si>
  <si>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</si>
  <si>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</si>
  <si>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</si>
  <si>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</si>
  <si>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</si>
  <si>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</si>
  <si>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</si>
  <si>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</si>
  <si>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</si>
  <si>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</si>
  <si>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Generar espacios de sensibilizacion y educacion en temas de proteccion y bienestar animal a traves de campañas pedagógicas de apropiación social del conocimiento que aborden perspectivas alternativas al antropocentrismo</t>
  </si>
  <si>
    <t>Catalina Tenjo Leon - Equipo Administrativo</t>
  </si>
  <si>
    <t xml:space="preserve"> Equipo Administrativo de la  Subdirección de Cultura Ciudadana y Gestión del Conocimiento. </t>
  </si>
  <si>
    <t>01/01/2022</t>
  </si>
  <si>
    <t>Generar e impulsar procesos ciudadanos innovadores de transformación cultural, mediante la promoción prácticas de relacionamiento humano - animal.</t>
  </si>
  <si>
    <t>América Monge Romero</t>
  </si>
  <si>
    <t>Ibith Fernanda Cortes Ardila - Equipo de Participacion Ciudadana</t>
  </si>
  <si>
    <t>NO APLICA</t>
  </si>
  <si>
    <t>No aplica por cuanto se avanzó conforme a la meta proyectada</t>
  </si>
  <si>
    <t>Andrea Millán Hincapié-  Equipo de Cultura Ciudadana</t>
  </si>
  <si>
    <t>Incidir en la transformación cultural a partir del diseño e implementación de mensajes educomunicativos que  faciliten el cambio  cognitivo, comportamerntal y actitudinal en el relacionamiento humano-animal</t>
  </si>
  <si>
    <t xml:space="preserve">Se continua el proceso de articulación interinstitucional para potenciar las intervenciones en todos los ámbitos, la articulación se da primordialmente con la Secretaría Distrital de la Mujer, Integración social y Educación.  Para este periodo se resalta la implementación de las acciones en el marco del sistema distrital de cuidado en las 10 manzanas activas con actividades de formación y respiro con actividades específicas de la campaña mirar y no tocar es amar, también se destaca la continuidad de las acciones con los estudiantes del programa de Servicio Social Estudiantil Obligatorio.
Es importante mencionar que para el cumplimiento de la meta cuantitativa es necesario realizar acciones previas en términos de planeación de las acciones pedagógicas, diseño de elementos lúdicos para potenciar las intervenciones y por supuesto la articulación interinstitucional para robustecer la implementación de las acciones de apropiación de la cultura ciudadana, acciones que no se ven reflejadas en el presente reporte plan de acción.  </t>
  </si>
  <si>
    <t xml:space="preserve">En septiembre se ejecutaron 47 pactos
Se lograron importantes gestiones para los pactos a nivel distrital y en las localidades de Sumapaz, Santa Fe, Bosa, Usaquén, Puente Aranda, Antonio Nariño, Ciudad Bolívar, Usme, Candelaria, Teusaquillo, Mártires, Tunjuelito, Fontibón, Engativá, Barrios Unidos y Suba, así como un pacto interlocal, llevando los servicios de protección y bienestar animal a las comunidades con quienes se pactaron los compromisos. </t>
  </si>
  <si>
    <t xml:space="preserve">A la fecha el Instituto ha definido y ejecutado 751 pactos con las instancias y espacios de participación ciudadana y movilización social por localidad para la Protección y Bienestar Animal (acumulados PDD; 2020=60 + 2021=390 + 2022=301). 
Son espacios de participación respaldados por Normas Distritales y/o locales, en los que permanentemente interactúan los ciudadanos, representantes de la Entidades públicas y autoridades de la Administración Distrital y se tratan temas como: necesidades de una comunidad, sus posibles soluciones, implementación de la política pública y el desarrollo programas o proyectos propios en el distrito. En septiembre se lograron 47 pactos. </t>
  </si>
  <si>
    <t xml:space="preserve">Para dar cumplimiento de la meta de vincular 350 prestadores de servicio para la vigencia 2022, se llevó a cabo 1 proceso de socialización de los lineamentos técnicos desarrollados para la regulación de las diferentes prestaciones de servicios que trabajan para y con los animales, a partir de los cuales se vincularon 48 prestadores de servicios a la estrategia de regulación del IDPYBA. </t>
  </si>
  <si>
    <t>En el marco de la meta, en la vigencia 2022 se han adelantado 17 alianzas de 18 programadas para la vigencia, logrando un avance acumulado del 94,44% de la meta:
1. Empresa Rappi, en febrero. 
2. Alcaldía de Medellín y la Alcaldía de Popayán, en marzo. 
3.Terminal de transporte de Bogotá, en abril.  
4. Universidad Externado de Colombia, en abril.  
5. CATAM
6. BKC 
7.Asocialció  amigos parque la 93
8. Subred Norte
9. Subred Sur
10. Animanaturalis
11. Grupo G.R.A.V.E.D
12. SDIS
13. Corporación Huitaka
14. DADEP
15. DASC
16. SDG
17.  CLINICA RAZA
En OCTUBRE se realizaron las siguientes articulaciones:
*Reunión con la UExternado para retomar los compromisos pendentes. Por parte de la universidad, se enviará un borrador del protocolo en noviembre, con el objetivo que el idpyba pueda revisarlo y hacerles los ajustes pertinentes. Por sugerencia del idpyba, se espera recibir el protocolo el 7 de noviembre, esto con el objetivo de revisarlo luego de finalizar el acompañamiento a expopet. 
Del mismo modo se revisa el compromiso de acompañamiento a espacios de diálogos que tiene la universidad, para esta parte la universidad sugiere sean unas charlas en tenencia responsable que vayan dirigidas a todos los estudiantes del campus. Por la fecha en la que estamos no se alcanzaría a tener un espacio con suficientes asistentes y se propone se realicen en enero 2023 durante la jornada de inducción a estudiantes nuevos. 
+Articulación con el ministerio de minas y energía: Se realizó una reunión con el ministerio para definir una actividad de acompañamiento en el marco del diía petfriendly que van a realizar el 10 de noviembre en las instalaciones del lugar. Para esta jornada se tendrá una charla en tenencia respnsable de animales de compañía, un documento con los consejos para tener un espacio petfriendly en el trabajo</t>
  </si>
  <si>
    <t>En el marco de la meta, en la vigencia 2022 se han adelantado 16 alianzas de 18 programadas para la vigencia, logrando un avance acumulado del 94,44% de la meta:
1. Empresa Rappi, en febrero. 
2. Alcaldía de Medellín y la Alcaldía de Popayán, en marzo. 
3.Terminal de transporte de Bogotá, en abril.  
4. Universidad Externado de Colombia, en abril.  
5. CATAM
6. BKC 
7.Asocialció  amigos parque la 93
8. Subred Norte
9. Subred Sur
10. Animanaturalis
11. Grupo G.R.A.V.E.D
12. SDIS
13. Corporación Huitaka
14. DADEP
15. DASC
16. SDG
17. Clínica Raza</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</si>
  <si>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 33 alianzas, que potenciarán las intervenciones y cobertura en torno a la Protección y Bienestar Animal.
- De manera transversal se han fortalecido los procesos de participación ciudadana incidente en instancias, espacios de participación ciudadana y movilización social</t>
  </si>
  <si>
    <t xml:space="preserve">A la fecha el Instituto ha vinculado 6,663 ciudadanos y ciudadanas en talleres de formación (acumulados PDD; 2020=404 + 2021=2800 + 2022=3459),  que aborden la normatividad vigente y su aplicación en las instancias y los espacios de participación ciudadana y movilización social de protección y bienestar animal", mediante las diferentes estragias:  
- El Voluntariado Social, es un espacio de participacion abierta a toda la ciudadania que quiera vincularse a los espacios del instituto distrital de proteccion y bienestar animal, aportando su tiempo, conocimientos y mano de obra. En este mes se incentivó la participación de voluntarios en la semana PYBA y jornadas de adopciones 
- El programa de copropiedad y convivencia, tiene como objetivo de fomentar espacios de discusión, reflexión y análisis con relación al bienestar animal y la tenencia responsable de animales de compañía en conjuntos residenciales y copropiedades.
- El programa de red de aliados, se realizó una convocatoria a una feria de emprendimiento en el marco de la semana PYBA. 
- Se instaló el Consejo Local de Protección y Bienestar Animal de Puente Aranda, llegando a 18 consejos en funcionamiento
- Se promovió la participación de la ciudadanía en la conmemoración de la semana PYBA
-Se realizó el foro de movilización social en protección y bienestar animal, en el marco de la semana distrital de la participación. </t>
  </si>
  <si>
    <t>En octubre se vincularon 500 ciudadanos y ciudadanas, a través de las siguientes acciones de participación: 
-Programa de copropiedad y convivencia se vincularon 82 ciudadanas y ciudadanos
-  379 en espacios de participación por los animales en las localidades de Bogotá 
- 7 nuevos ciudadanos se vincularon a la instancia de participación local en protección y bienestar animal de la localidad de Puente Aranda
- Se vincularon 32 nuevos integrantes a la red de aliados</t>
  </si>
  <si>
    <r>
      <t xml:space="preserve">La meta se cumplió gracias a la  vinculación de </t>
    </r>
    <r>
      <rPr>
        <b/>
        <u/>
        <sz val="9"/>
        <color rgb="FF7030A0"/>
        <rFont val="Arial"/>
        <family val="2"/>
      </rPr>
      <t>24,775 ciudadanos y ciudadanas</t>
    </r>
    <r>
      <rPr>
        <sz val="9"/>
        <color theme="1"/>
        <rFont val="Arial"/>
        <family val="2"/>
      </rPr>
      <t xml:space="preserve"> a través de la implementación de la estrategia de sensibilización, educación con el desarrollo de acciones de apropiación de la cultura ciudadana en los ámbitos educativo, comunitario, recreodeportivo e institucional, así:
En enero se vincularon: 2440 
En Febrero se vncularon: 2209
En Marzo se vncularon: 3193
En abril se vincularon: 2900
En mayo se vincularon: 2474
En junio se vincularon 4543
En julio se vincularon  2951
En Agosto se vincularon  3515
En septiembre se vincularon 300
En octubre se vincularon 250
Para el mes de octubre  se cumplió con 250 personas vinculadas, desagregadas por ambientos de la siguiente manera:
*Ámbito Educativo: </t>
    </r>
    <r>
      <rPr>
        <u/>
        <sz val="9"/>
        <color rgb="FF7030A0"/>
        <rFont val="Arial"/>
        <family val="2"/>
      </rPr>
      <t>12,732</t>
    </r>
    <r>
      <rPr>
        <sz val="9"/>
        <color theme="1"/>
        <rFont val="Arial"/>
        <family val="2"/>
      </rPr>
      <t xml:space="preserve"> (2302 enero + 800 febrero +1827 marzo + 780 abril+ 883 mayo+ 2664 junio+ 1168 julio + 2075 en agosto+ 28 en septiembre + </t>
    </r>
    <r>
      <rPr>
        <sz val="9"/>
        <color rgb="FF7030A0"/>
        <rFont val="Arial"/>
        <family val="2"/>
      </rPr>
      <t>205 en octubre</t>
    </r>
    <r>
      <rPr>
        <sz val="9"/>
        <color theme="1"/>
        <rFont val="Arial"/>
        <family val="2"/>
      </rPr>
      <t xml:space="preserve"> )
*Ámbito comunitario:</t>
    </r>
    <r>
      <rPr>
        <u/>
        <sz val="9"/>
        <color rgb="FF7030A0"/>
        <rFont val="Arial"/>
        <family val="2"/>
      </rPr>
      <t xml:space="preserve"> 11,179</t>
    </r>
    <r>
      <rPr>
        <sz val="9"/>
        <color theme="1"/>
        <rFont val="Arial"/>
        <family val="2"/>
      </rPr>
      <t xml:space="preserve"> (138 enero + 1358 febrero +1249 marzo +1962 abril+ 1470 mayo+ 1660junio + 1708 julio + 1365 en agosto + 243 en septiembre + </t>
    </r>
    <r>
      <rPr>
        <sz val="9"/>
        <color rgb="FF7030A0"/>
        <rFont val="Arial"/>
        <family val="2"/>
      </rPr>
      <t>26 en octubre</t>
    </r>
    <r>
      <rPr>
        <sz val="9"/>
        <color theme="1"/>
        <rFont val="Arial"/>
        <family val="2"/>
      </rPr>
      <t xml:space="preserve"> ) 
*Ámbito recreodeportivo: </t>
    </r>
    <r>
      <rPr>
        <u/>
        <sz val="9"/>
        <color rgb="FF7030A0"/>
        <rFont val="Arial"/>
        <family val="2"/>
      </rPr>
      <t>198</t>
    </r>
    <r>
      <rPr>
        <sz val="9"/>
        <color theme="1"/>
        <rFont val="Arial"/>
        <family val="2"/>
      </rPr>
      <t xml:space="preserve"> (26 febrero + 24marzo+ 80 abril+ 15 mayo+ 12 junio+ 8 julio +9 en agosto + 17 en septiembre + </t>
    </r>
    <r>
      <rPr>
        <sz val="9"/>
        <color rgb="FF7030A0"/>
        <rFont val="Arial"/>
        <family val="2"/>
      </rPr>
      <t>7 en octubr</t>
    </r>
    <r>
      <rPr>
        <sz val="9"/>
        <color theme="1"/>
        <rFont val="Arial"/>
        <family val="2"/>
      </rPr>
      <t xml:space="preserve">e) 
*Ámbito institucional: </t>
    </r>
    <r>
      <rPr>
        <u/>
        <sz val="9"/>
        <color rgb="FF7030A0"/>
        <rFont val="Arial"/>
        <family val="2"/>
      </rPr>
      <t>666</t>
    </r>
    <r>
      <rPr>
        <sz val="9"/>
        <color theme="1"/>
        <rFont val="Arial"/>
        <family val="2"/>
      </rPr>
      <t xml:space="preserve"> (25 febrero + 93 marzo+ 78 abril + 106 mayo+ 207 junio+67 julio + 66 en agosto + 12 en septiembre + </t>
    </r>
    <r>
      <rPr>
        <sz val="9"/>
        <color rgb="FF7030A0"/>
        <rFont val="Arial"/>
        <family val="2"/>
      </rPr>
      <t>12 en octubre</t>
    </r>
    <r>
      <rPr>
        <sz val="9"/>
        <color theme="1"/>
        <rFont val="Arial"/>
        <family val="2"/>
      </rPr>
      <t xml:space="preserve">)
Se cumplió con la meta trazada en el marco de la implementación de las acciones de apropiación de la cultura ciudadana en articulación con otras entidades distritales para potenciar las intervenciones. </t>
    </r>
  </si>
  <si>
    <t>El desarrollo de las acciones de apropiación de la cultura ciudadana responde a las solicitudes allegadas a la entidad a través de los canales formales de comunicación, lo que pone de manifiesto que el tema de protección, bienestar y defensa animal se ha posicionado sistemáticamente en la ciudanía y en las entidades distritales queriente de los animales, procurando así una transformación en el relacionamiento humano animal.  Se resalta que las acciones de apropiación de la cultura ciudadana empiezan a ser parte de los reportes de otras políticas publicas como la de  habitabiidad en calle, juventud, espacio público y educación ambiental.</t>
  </si>
  <si>
    <t>Durante el mes de octubre se avanzo en la implementación de la campaña de ruralidad a través de la radio novela al campo con los Ocampo y se proyecta el lanzamiento de la campaña de familia interespecie para el mes de octubre en el marco de la semana de protección y bienestar animal, donde se tendrá elementos educomunicativos asociados a las acciones afirmativas en torno a los 5 dominios del bienestar animal.</t>
  </si>
  <si>
    <t>Durante el mes de octubre  se continuó con la implementación de la campaña de ruralidad a través de la radio novela al campo con los Ocampo y el desarrollo de mercados campesinos con productores beneficiados de las intervenciones pedagógicas.  Adicionalmente y en cumplimiento al plan de acción se hizo el  lanzamiento de la campaña de familia interespecie  en el marco de la semana de protección y bienestar animal, donde se  realizó un evento de apropiación de la cultura ciudadana para transmitir los  elementos  asociados a las acciones afirmativas en torno a los 5 dominios del bienestar animal para la mitigación de las situaciones de maltrato animal y desinsentivación de la tenencia de especies no convencionales.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</si>
</sst>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
      <sz val="8"/>
      <color theme="1"/>
      <name val="Arial"/>
      <family val="2"/>
    </font>
    <font>
      <sz val="7"/>
      <name val="Arial"/>
      <family val="2"/>
    </font>
    <font>
      <sz val="9"/>
      <color rgb="FF7030A0"/>
      <name val="Arial"/>
      <family val="2"/>
    </font>
    <font>
      <u/>
      <sz val="9"/>
      <color rgb="FF7030A0"/>
      <name val="Arial"/>
      <family val="2"/>
    </font>
    <font>
      <b/>
      <u/>
      <sz val="9"/>
      <color rgb="FF7030A0"/>
      <name val="Arial"/>
      <family val="2"/>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40">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71" fontId="9" fillId="24" borderId="47" xfId="1250" applyNumberFormat="1" applyFont="1" applyFill="1" applyBorder="1" applyAlignment="1">
      <alignment vertical="center" wrapText="1"/>
    </xf>
    <xf numFmtId="171" fontId="9" fillId="24" borderId="20" xfId="1250" applyNumberFormat="1" applyFont="1" applyFill="1" applyBorder="1" applyAlignment="1">
      <alignment vertical="center" wrapText="1"/>
    </xf>
    <xf numFmtId="0" fontId="9" fillId="66"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vertical="center" wrapText="1"/>
      <protection locked="0" hidden="1"/>
    </xf>
    <xf numFmtId="0" fontId="9" fillId="66" borderId="10" xfId="1250" applyNumberFormat="1" applyFont="1" applyFill="1" applyBorder="1" applyAlignment="1">
      <alignment horizontal="center" vertical="center"/>
    </xf>
    <xf numFmtId="0" fontId="9" fillId="0" borderId="20" xfId="1250" applyNumberFormat="1" applyFont="1" applyFill="1" applyBorder="1" applyAlignment="1">
      <alignment horizontal="center" vertical="center"/>
    </xf>
    <xf numFmtId="9" fontId="56" fillId="0" borderId="10" xfId="1495" applyFont="1" applyFill="1" applyBorder="1" applyAlignment="1" applyProtection="1">
      <alignment horizontal="center"/>
      <protection hidden="1"/>
    </xf>
    <xf numFmtId="1" fontId="9" fillId="24" borderId="10" xfId="1250" applyNumberFormat="1" applyFont="1" applyFill="1" applyBorder="1" applyAlignment="1">
      <alignment horizontal="center" vertical="center"/>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10" xfId="1250" applyNumberFormat="1" applyFont="1" applyFill="1" applyBorder="1" applyAlignment="1">
      <alignment horizontal="center" vertical="center"/>
    </xf>
    <xf numFmtId="1" fontId="9" fillId="0" borderId="10" xfId="1250" applyNumberFormat="1" applyFont="1" applyFill="1" applyBorder="1" applyAlignment="1">
      <alignment horizontal="center" vertical="center"/>
    </xf>
    <xf numFmtId="171" fontId="9" fillId="65"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71" fontId="53" fillId="65" borderId="10" xfId="1250" applyNumberFormat="1" applyFont="1" applyFill="1" applyBorder="1" applyAlignment="1">
      <alignment horizontal="center" vertical="center"/>
    </xf>
    <xf numFmtId="1" fontId="53" fillId="65" borderId="10" xfId="1250" applyNumberFormat="1" applyFont="1" applyFill="1" applyBorder="1" applyAlignment="1">
      <alignment horizontal="center" vertical="center"/>
    </xf>
    <xf numFmtId="171" fontId="53" fillId="66" borderId="1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67" borderId="20" xfId="1371" applyFont="1" applyFill="1" applyBorder="1" applyAlignment="1" applyProtection="1">
      <alignment horizontal="justify" vertical="center" wrapText="1"/>
      <protection locked="0"/>
    </xf>
    <xf numFmtId="0" fontId="53" fillId="67" borderId="33" xfId="1371" applyFont="1" applyFill="1" applyBorder="1" applyAlignment="1" applyProtection="1">
      <alignment horizontal="justify" vertical="center" wrapText="1"/>
      <protection locked="0"/>
    </xf>
    <xf numFmtId="0" fontId="53" fillId="67" borderId="35" xfId="1371" applyFont="1" applyFill="1" applyBorder="1" applyAlignment="1" applyProtection="1">
      <alignment horizontal="justify" vertical="center" wrapText="1"/>
      <protection locked="0"/>
    </xf>
    <xf numFmtId="0" fontId="9" fillId="67" borderId="20" xfId="1371" applyFont="1" applyFill="1" applyBorder="1" applyAlignment="1" applyProtection="1">
      <alignment horizontal="justify" vertical="center" wrapText="1"/>
      <protection locked="0"/>
    </xf>
    <xf numFmtId="0" fontId="9" fillId="67" borderId="33" xfId="1371" applyFont="1" applyFill="1" applyBorder="1" applyAlignment="1" applyProtection="1">
      <alignment horizontal="justify" vertical="center" wrapText="1"/>
      <protection locked="0"/>
    </xf>
    <xf numFmtId="0" fontId="9" fillId="67" borderId="47" xfId="1371" applyFont="1" applyFill="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 fontId="9" fillId="66" borderId="20" xfId="1250" applyNumberFormat="1" applyFont="1" applyFill="1" applyBorder="1" applyAlignment="1">
      <alignment horizontal="center" vertical="center" wrapText="1"/>
    </xf>
    <xf numFmtId="1" fontId="9" fillId="66" borderId="33" xfId="1250" applyNumberFormat="1" applyFont="1" applyFill="1" applyBorder="1" applyAlignment="1">
      <alignment horizontal="center" vertical="center" wrapText="1"/>
    </xf>
    <xf numFmtId="1" fontId="9" fillId="66" borderId="47" xfId="1250" applyNumberFormat="1"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Fill="1" applyBorder="1" applyAlignment="1" applyProtection="1">
      <alignment horizontal="center" vertical="center" wrapText="1"/>
      <protection hidden="1"/>
    </xf>
    <xf numFmtId="49" fontId="9" fillId="0" borderId="10" xfId="1371" applyNumberFormat="1"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62" fillId="0" borderId="25" xfId="1371" applyFont="1" applyFill="1" applyBorder="1" applyAlignment="1" applyProtection="1">
      <alignment horizontal="center" vertical="center" wrapText="1"/>
      <protection locked="0"/>
    </xf>
    <xf numFmtId="0" fontId="62" fillId="0" borderId="0" xfId="1371" applyFont="1" applyFill="1" applyBorder="1" applyAlignment="1" applyProtection="1">
      <alignment horizontal="center" vertical="center" wrapText="1"/>
      <protection locked="0"/>
    </xf>
    <xf numFmtId="0" fontId="9" fillId="0" borderId="10" xfId="1371" applyFont="1" applyFill="1" applyBorder="1" applyAlignment="1">
      <alignment horizontal="left" vertical="center" wrapText="1"/>
    </xf>
    <xf numFmtId="1" fontId="9" fillId="24" borderId="20" xfId="1250" applyNumberFormat="1" applyFont="1" applyFill="1" applyBorder="1" applyAlignment="1">
      <alignment horizontal="center" vertical="center" wrapText="1"/>
    </xf>
    <xf numFmtId="1" fontId="9" fillId="24" borderId="33" xfId="1250" applyNumberFormat="1" applyFont="1" applyFill="1" applyBorder="1" applyAlignment="1">
      <alignment horizontal="center" vertical="center" wrapText="1"/>
    </xf>
    <xf numFmtId="1" fontId="9" fillId="24" borderId="47" xfId="1250" applyNumberFormat="1" applyFont="1" applyFill="1" applyBorder="1" applyAlignment="1">
      <alignment horizontal="center" vertical="center" wrapText="1"/>
    </xf>
    <xf numFmtId="0" fontId="76" fillId="67" borderId="33" xfId="1371" applyFont="1" applyFill="1" applyBorder="1" applyAlignment="1" applyProtection="1">
      <alignment horizontal="justify" vertical="center" wrapText="1"/>
      <protection locked="0"/>
    </xf>
    <xf numFmtId="0" fontId="76" fillId="67" borderId="47" xfId="1371" applyFont="1" applyFill="1" applyBorder="1" applyAlignment="1" applyProtection="1">
      <alignment horizontal="justify" vertical="center" wrapText="1"/>
      <protection locked="0"/>
    </xf>
    <xf numFmtId="171" fontId="9" fillId="65" borderId="20" xfId="1250" applyNumberFormat="1" applyFont="1" applyFill="1" applyBorder="1" applyAlignment="1">
      <alignment horizontal="center" vertical="center" wrapText="1"/>
    </xf>
    <xf numFmtId="171" fontId="9" fillId="65" borderId="33" xfId="1250" applyNumberFormat="1" applyFont="1" applyFill="1" applyBorder="1" applyAlignment="1">
      <alignment horizontal="center" vertical="center" wrapText="1"/>
    </xf>
    <xf numFmtId="171" fontId="9" fillId="65" borderId="47" xfId="1250" applyNumberFormat="1" applyFont="1" applyFill="1" applyBorder="1" applyAlignment="1">
      <alignment horizontal="center" vertical="center" wrapText="1"/>
    </xf>
    <xf numFmtId="0" fontId="9" fillId="67" borderId="20" xfId="1371" applyFont="1" applyFill="1" applyBorder="1" applyAlignment="1" applyProtection="1">
      <alignment horizontal="justify" vertical="top" wrapText="1"/>
      <protection locked="0"/>
    </xf>
    <xf numFmtId="0" fontId="9" fillId="67" borderId="33" xfId="1371" applyFont="1" applyFill="1" applyBorder="1" applyAlignment="1" applyProtection="1">
      <alignment horizontal="justify" vertical="top" wrapText="1"/>
      <protection locked="0"/>
    </xf>
    <xf numFmtId="0" fontId="9" fillId="67" borderId="47" xfId="1371" applyFont="1" applyFill="1" applyBorder="1" applyAlignment="1" applyProtection="1">
      <alignment horizontal="justify" vertical="top" wrapText="1"/>
      <protection locked="0"/>
    </xf>
    <xf numFmtId="167" fontId="9" fillId="65" borderId="17" xfId="1250" applyFont="1" applyFill="1" applyBorder="1" applyAlignment="1" applyProtection="1">
      <alignment horizontal="center" vertical="center" wrapText="1"/>
      <protection locked="0"/>
    </xf>
    <xf numFmtId="167" fontId="9" fillId="65" borderId="36" xfId="1250" applyFont="1" applyFill="1" applyBorder="1" applyAlignment="1" applyProtection="1">
      <alignment horizontal="center" vertical="center" wrapText="1"/>
      <protection locked="0"/>
    </xf>
    <xf numFmtId="167" fontId="9" fillId="65" borderId="19" xfId="1250" applyFont="1" applyFill="1" applyBorder="1" applyAlignment="1" applyProtection="1">
      <alignment horizontal="center" vertical="center" wrapText="1"/>
      <protection locked="0"/>
    </xf>
    <xf numFmtId="171" fontId="9" fillId="66" borderId="20" xfId="1250" applyNumberFormat="1" applyFont="1" applyFill="1" applyBorder="1" applyAlignment="1">
      <alignment horizontal="center" vertical="center" wrapText="1"/>
    </xf>
    <xf numFmtId="171" fontId="9" fillId="66" borderId="33" xfId="1250" applyNumberFormat="1" applyFont="1" applyFill="1" applyBorder="1" applyAlignment="1">
      <alignment horizontal="center" vertical="center" wrapText="1"/>
    </xf>
    <xf numFmtId="171" fontId="9" fillId="66" borderId="47" xfId="1250" applyNumberFormat="1" applyFont="1" applyFill="1" applyBorder="1" applyAlignment="1">
      <alignment horizontal="center" vertical="center" wrapText="1"/>
    </xf>
    <xf numFmtId="0" fontId="77" fillId="67" borderId="20" xfId="1371" applyFont="1" applyFill="1" applyBorder="1" applyAlignment="1" applyProtection="1">
      <alignment horizontal="justify" vertical="center" wrapText="1"/>
      <protection locked="0"/>
    </xf>
    <xf numFmtId="0" fontId="77" fillId="67" borderId="33" xfId="1371" applyFont="1" applyFill="1" applyBorder="1" applyAlignment="1" applyProtection="1">
      <alignment horizontal="justify" vertical="center" wrapText="1"/>
      <protection locked="0"/>
    </xf>
    <xf numFmtId="0" fontId="77" fillId="67" borderId="35" xfId="1371" applyFont="1" applyFill="1" applyBorder="1" applyAlignment="1" applyProtection="1">
      <alignment horizontal="justify" vertical="center" wrapText="1"/>
      <protection locked="0"/>
    </xf>
    <xf numFmtId="0" fontId="63" fillId="67" borderId="20" xfId="1371" applyFont="1" applyFill="1" applyBorder="1" applyAlignment="1" applyProtection="1">
      <alignment horizontal="justify" vertical="top" wrapText="1"/>
      <protection locked="0"/>
    </xf>
    <xf numFmtId="0" fontId="63" fillId="67" borderId="33" xfId="1371" applyFont="1" applyFill="1" applyBorder="1" applyAlignment="1" applyProtection="1">
      <alignment horizontal="justify" vertical="top" wrapText="1"/>
      <protection locked="0"/>
    </xf>
    <xf numFmtId="0" fontId="63" fillId="67" borderId="35" xfId="1371" applyFont="1" applyFill="1" applyBorder="1" applyAlignment="1" applyProtection="1">
      <alignment horizontal="justify" vertical="top" wrapText="1"/>
      <protection locked="0"/>
    </xf>
    <xf numFmtId="0" fontId="63" fillId="67" borderId="20" xfId="1371" applyFont="1" applyFill="1" applyBorder="1" applyAlignment="1" applyProtection="1">
      <alignment horizontal="justify" vertical="center" wrapText="1"/>
      <protection locked="0"/>
    </xf>
    <xf numFmtId="0" fontId="63" fillId="67" borderId="33" xfId="1371" applyFont="1" applyFill="1" applyBorder="1" applyAlignment="1" applyProtection="1">
      <alignment horizontal="justify" vertical="center" wrapText="1"/>
      <protection locked="0"/>
    </xf>
    <xf numFmtId="0" fontId="63" fillId="67" borderId="35" xfId="1371" applyFont="1" applyFill="1" applyBorder="1" applyAlignment="1" applyProtection="1">
      <alignment horizontal="justify" vertical="center" wrapText="1"/>
      <protection locked="0"/>
    </xf>
    <xf numFmtId="0" fontId="78" fillId="67" borderId="20" xfId="1371" applyFont="1" applyFill="1" applyBorder="1" applyAlignment="1" applyProtection="1">
      <alignment horizontal="justify" vertical="center" wrapText="1"/>
      <protection locked="0"/>
    </xf>
    <xf numFmtId="0" fontId="78" fillId="67" borderId="33" xfId="1371" applyFont="1" applyFill="1" applyBorder="1" applyAlignment="1" applyProtection="1">
      <alignment horizontal="justify" vertical="center" wrapText="1"/>
      <protection locked="0"/>
    </xf>
    <xf numFmtId="0" fontId="78" fillId="67" borderId="47" xfId="1371" applyFont="1" applyFill="1" applyBorder="1" applyAlignment="1" applyProtection="1">
      <alignment horizontal="justify" vertical="center" wrapText="1"/>
      <protection locked="0"/>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cellStyle name="20% - Énfasis1 11" xfId="2"/>
    <cellStyle name="20% - Énfasis1 12" xfId="3"/>
    <cellStyle name="20% - Énfasis1 13" xfId="4"/>
    <cellStyle name="20% - Énfasis1 14" xfId="5"/>
    <cellStyle name="20% - Énfasis1 15" xfId="6"/>
    <cellStyle name="20% - Énfasis1 16" xfId="7"/>
    <cellStyle name="20% - Énfasis1 17" xfId="8"/>
    <cellStyle name="20% - Énfasis1 18" xfId="9"/>
    <cellStyle name="20% - Énfasis1 19" xfId="10"/>
    <cellStyle name="20% - Énfasis1 2" xfId="11"/>
    <cellStyle name="20% - Énfasis1 20" xfId="12"/>
    <cellStyle name="20% - Énfasis1 3" xfId="13"/>
    <cellStyle name="20% - Énfasis1 4" xfId="14"/>
    <cellStyle name="20% - Énfasis1 5" xfId="15"/>
    <cellStyle name="20% - Énfasis1 6" xfId="16"/>
    <cellStyle name="20% - Énfasis1 7" xfId="17"/>
    <cellStyle name="20% - Énfasis1 8" xfId="18"/>
    <cellStyle name="20% - Énfasis1 9" xfId="19"/>
    <cellStyle name="20% - Énfasis1 9 10" xfId="20"/>
    <cellStyle name="20% - Énfasis1 9 11" xfId="21"/>
    <cellStyle name="20% - Énfasis1 9 12" xfId="22"/>
    <cellStyle name="20% - Énfasis1 9 13" xfId="23"/>
    <cellStyle name="20% - Énfasis1 9 14" xfId="24"/>
    <cellStyle name="20% - Énfasis1 9 15" xfId="25"/>
    <cellStyle name="20% - Énfasis1 9 16" xfId="26"/>
    <cellStyle name="20% - Énfasis1 9 17" xfId="27"/>
    <cellStyle name="20% - Énfasis1 9 18" xfId="28"/>
    <cellStyle name="20% - Énfasis1 9 19" xfId="29"/>
    <cellStyle name="20% - Énfasis1 9 2" xfId="30"/>
    <cellStyle name="20% - Énfasis1 9 20" xfId="31"/>
    <cellStyle name="20% - Énfasis1 9 21" xfId="32"/>
    <cellStyle name="20% - Énfasis1 9 22" xfId="33"/>
    <cellStyle name="20% - Énfasis1 9 3" xfId="34"/>
    <cellStyle name="20% - Énfasis1 9 4" xfId="35"/>
    <cellStyle name="20% - Énfasis1 9 5" xfId="36"/>
    <cellStyle name="20% - Énfasis1 9 6" xfId="37"/>
    <cellStyle name="20% - Énfasis1 9 7" xfId="38"/>
    <cellStyle name="20% - Énfasis1 9 8" xfId="39"/>
    <cellStyle name="20% - Énfasis1 9 9" xfId="40"/>
    <cellStyle name="20% - Énfasis2 10" xfId="41"/>
    <cellStyle name="20% - Énfasis2 11" xfId="42"/>
    <cellStyle name="20% - Énfasis2 12" xfId="43"/>
    <cellStyle name="20% - Énfasis2 13" xfId="44"/>
    <cellStyle name="20% - Énfasis2 14" xfId="45"/>
    <cellStyle name="20% - Énfasis2 15" xfId="46"/>
    <cellStyle name="20% - Énfasis2 16" xfId="47"/>
    <cellStyle name="20% - Énfasis2 17" xfId="48"/>
    <cellStyle name="20% - Énfasis2 18" xfId="49"/>
    <cellStyle name="20% - Énfasis2 19" xfId="50"/>
    <cellStyle name="20% - Énfasis2 2" xfId="51"/>
    <cellStyle name="20% - Énfasis2 20" xfId="52"/>
    <cellStyle name="20% - Énfasis2 3" xfId="53"/>
    <cellStyle name="20% - Énfasis2 4" xfId="54"/>
    <cellStyle name="20% - Énfasis2 5" xfId="55"/>
    <cellStyle name="20% - Énfasis2 6" xfId="56"/>
    <cellStyle name="20% - Énfasis2 7" xfId="57"/>
    <cellStyle name="20% - Énfasis2 8" xfId="58"/>
    <cellStyle name="20% - Énfasis2 9" xfId="59"/>
    <cellStyle name="20% - Énfasis2 9 10" xfId="60"/>
    <cellStyle name="20% - Énfasis2 9 11" xfId="61"/>
    <cellStyle name="20% - Énfasis2 9 12" xfId="62"/>
    <cellStyle name="20% - Énfasis2 9 13" xfId="63"/>
    <cellStyle name="20% - Énfasis2 9 14" xfId="64"/>
    <cellStyle name="20% - Énfasis2 9 15" xfId="65"/>
    <cellStyle name="20% - Énfasis2 9 16" xfId="66"/>
    <cellStyle name="20% - Énfasis2 9 17" xfId="67"/>
    <cellStyle name="20% - Énfasis2 9 18" xfId="68"/>
    <cellStyle name="20% - Énfasis2 9 19" xfId="69"/>
    <cellStyle name="20% - Énfasis2 9 2" xfId="70"/>
    <cellStyle name="20% - Énfasis2 9 20" xfId="71"/>
    <cellStyle name="20% - Énfasis2 9 21" xfId="72"/>
    <cellStyle name="20% - Énfasis2 9 22" xfId="73"/>
    <cellStyle name="20% - Énfasis2 9 3" xfId="74"/>
    <cellStyle name="20% - Énfasis2 9 4" xfId="75"/>
    <cellStyle name="20% - Énfasis2 9 5" xfId="76"/>
    <cellStyle name="20% - Énfasis2 9 6" xfId="77"/>
    <cellStyle name="20% - Énfasis2 9 7" xfId="78"/>
    <cellStyle name="20% - Énfasis2 9 8" xfId="79"/>
    <cellStyle name="20% - Énfasis2 9 9" xfId="80"/>
    <cellStyle name="20% - Énfasis3 10" xfId="81"/>
    <cellStyle name="20% - Énfasis3 11" xfId="82"/>
    <cellStyle name="20% - Énfasis3 12" xfId="83"/>
    <cellStyle name="20% - Énfasis3 13" xfId="84"/>
    <cellStyle name="20% - Énfasis3 14" xfId="85"/>
    <cellStyle name="20% - Énfasis3 15" xfId="86"/>
    <cellStyle name="20% - Énfasis3 16" xfId="87"/>
    <cellStyle name="20% - Énfasis3 17" xfId="88"/>
    <cellStyle name="20% - Énfasis3 18" xfId="89"/>
    <cellStyle name="20% - Énfasis3 19" xfId="90"/>
    <cellStyle name="20% - Énfasis3 2" xfId="91"/>
    <cellStyle name="20% - Énfasis3 20" xfId="92"/>
    <cellStyle name="20% - Énfasis3 3" xfId="93"/>
    <cellStyle name="20% - Énfasis3 4" xfId="94"/>
    <cellStyle name="20% - Énfasis3 5" xfId="95"/>
    <cellStyle name="20% - Énfasis3 6" xfId="96"/>
    <cellStyle name="20% - Énfasis3 7" xfId="97"/>
    <cellStyle name="20% - Énfasis3 8" xfId="98"/>
    <cellStyle name="20% - Énfasis3 9" xfId="99"/>
    <cellStyle name="20% - Énfasis3 9 10" xfId="100"/>
    <cellStyle name="20% - Énfasis3 9 11" xfId="101"/>
    <cellStyle name="20% - Énfasis3 9 12" xfId="102"/>
    <cellStyle name="20% - Énfasis3 9 13" xfId="103"/>
    <cellStyle name="20% - Énfasis3 9 14" xfId="104"/>
    <cellStyle name="20% - Énfasis3 9 15" xfId="105"/>
    <cellStyle name="20% - Énfasis3 9 16" xfId="106"/>
    <cellStyle name="20% - Énfasis3 9 17" xfId="107"/>
    <cellStyle name="20% - Énfasis3 9 18" xfId="108"/>
    <cellStyle name="20% - Énfasis3 9 19" xfId="109"/>
    <cellStyle name="20% - Énfasis3 9 2" xfId="110"/>
    <cellStyle name="20% - Énfasis3 9 20" xfId="111"/>
    <cellStyle name="20% - Énfasis3 9 21" xfId="112"/>
    <cellStyle name="20% - Énfasis3 9 22" xfId="113"/>
    <cellStyle name="20% - Énfasis3 9 3" xfId="114"/>
    <cellStyle name="20% - Énfasis3 9 4" xfId="115"/>
    <cellStyle name="20% - Énfasis3 9 5" xfId="116"/>
    <cellStyle name="20% - Énfasis3 9 6" xfId="117"/>
    <cellStyle name="20% - Énfasis3 9 7" xfId="118"/>
    <cellStyle name="20% - Énfasis3 9 8" xfId="119"/>
    <cellStyle name="20% - Énfasis3 9 9" xfId="120"/>
    <cellStyle name="20% - Énfasis4 10" xfId="121"/>
    <cellStyle name="20% - Énfasis4 11" xfId="122"/>
    <cellStyle name="20% - Énfasis4 12" xfId="123"/>
    <cellStyle name="20% - Énfasis4 13" xfId="124"/>
    <cellStyle name="20% - Énfasis4 14" xfId="125"/>
    <cellStyle name="20% - Énfasis4 15" xfId="126"/>
    <cellStyle name="20% - Énfasis4 16" xfId="127"/>
    <cellStyle name="20% - Énfasis4 17" xfId="128"/>
    <cellStyle name="20% - Énfasis4 18" xfId="129"/>
    <cellStyle name="20% - Énfasis4 19" xfId="130"/>
    <cellStyle name="20% - Énfasis4 2" xfId="131"/>
    <cellStyle name="20% - Énfasis4 20" xfId="132"/>
    <cellStyle name="20% - Énfasis4 3" xfId="133"/>
    <cellStyle name="20% - Énfasis4 4" xfId="134"/>
    <cellStyle name="20% - Énfasis4 5" xfId="135"/>
    <cellStyle name="20% - Énfasis4 6" xfId="136"/>
    <cellStyle name="20% - Énfasis4 7" xfId="137"/>
    <cellStyle name="20% - Énfasis4 8" xfId="138"/>
    <cellStyle name="20% - Énfasis4 9" xfId="139"/>
    <cellStyle name="20% - Énfasis4 9 10" xfId="140"/>
    <cellStyle name="20% - Énfasis4 9 11" xfId="141"/>
    <cellStyle name="20% - Énfasis4 9 12" xfId="142"/>
    <cellStyle name="20% - Énfasis4 9 13" xfId="143"/>
    <cellStyle name="20% - Énfasis4 9 14" xfId="144"/>
    <cellStyle name="20% - Énfasis4 9 15" xfId="145"/>
    <cellStyle name="20% - Énfasis4 9 16" xfId="146"/>
    <cellStyle name="20% - Énfasis4 9 17" xfId="147"/>
    <cellStyle name="20% - Énfasis4 9 18" xfId="148"/>
    <cellStyle name="20% - Énfasis4 9 19" xfId="149"/>
    <cellStyle name="20% - Énfasis4 9 2" xfId="150"/>
    <cellStyle name="20% - Énfasis4 9 20" xfId="151"/>
    <cellStyle name="20% - Énfasis4 9 21" xfId="152"/>
    <cellStyle name="20% - Énfasis4 9 22" xfId="153"/>
    <cellStyle name="20% - Énfasis4 9 3" xfId="154"/>
    <cellStyle name="20% - Énfasis4 9 4" xfId="155"/>
    <cellStyle name="20% - Énfasis4 9 5" xfId="156"/>
    <cellStyle name="20% - Énfasis4 9 6" xfId="157"/>
    <cellStyle name="20% - Énfasis4 9 7" xfId="158"/>
    <cellStyle name="20% - Énfasis4 9 8" xfId="159"/>
    <cellStyle name="20% - Énfasis4 9 9" xfId="160"/>
    <cellStyle name="20% - Énfasis5" xfId="161" builtinId="46" customBuiltin="1"/>
    <cellStyle name="20% - Énfasis5 10" xfId="162"/>
    <cellStyle name="20% - Énfasis5 11" xfId="163"/>
    <cellStyle name="20% - Énfasis5 12" xfId="164"/>
    <cellStyle name="20% - Énfasis5 13" xfId="165"/>
    <cellStyle name="20% - Énfasis5 14" xfId="166"/>
    <cellStyle name="20% - Énfasis5 15" xfId="167"/>
    <cellStyle name="20% - Énfasis5 16" xfId="168"/>
    <cellStyle name="20% - Énfasis5 17" xfId="169"/>
    <cellStyle name="20% - Énfasis5 18" xfId="170"/>
    <cellStyle name="20% - Énfasis5 2" xfId="171"/>
    <cellStyle name="20% - Énfasis5 3" xfId="172"/>
    <cellStyle name="20% - Énfasis5 4" xfId="173"/>
    <cellStyle name="20% - Énfasis5 5" xfId="174"/>
    <cellStyle name="20% - Énfasis5 6" xfId="175"/>
    <cellStyle name="20% - Énfasis5 7" xfId="176"/>
    <cellStyle name="20% - Énfasis5 8" xfId="177"/>
    <cellStyle name="20% - Énfasis5 9" xfId="178"/>
    <cellStyle name="20% - Énfasis5 9 10" xfId="179"/>
    <cellStyle name="20% - Énfasis5 9 11" xfId="180"/>
    <cellStyle name="20% - Énfasis5 9 12" xfId="181"/>
    <cellStyle name="20% - Énfasis5 9 13" xfId="182"/>
    <cellStyle name="20% - Énfasis5 9 14" xfId="183"/>
    <cellStyle name="20% - Énfasis5 9 15" xfId="184"/>
    <cellStyle name="20% - Énfasis5 9 16" xfId="185"/>
    <cellStyle name="20% - Énfasis5 9 17" xfId="186"/>
    <cellStyle name="20% - Énfasis5 9 18" xfId="187"/>
    <cellStyle name="20% - Énfasis5 9 19" xfId="188"/>
    <cellStyle name="20% - Énfasis5 9 2" xfId="189"/>
    <cellStyle name="20% - Énfasis5 9 20" xfId="190"/>
    <cellStyle name="20% - Énfasis5 9 21" xfId="191"/>
    <cellStyle name="20% - Énfasis5 9 22" xfId="192"/>
    <cellStyle name="20% - Énfasis5 9 3" xfId="193"/>
    <cellStyle name="20% - Énfasis5 9 4" xfId="194"/>
    <cellStyle name="20% - Énfasis5 9 5" xfId="195"/>
    <cellStyle name="20% - Énfasis5 9 6" xfId="196"/>
    <cellStyle name="20% - Énfasis5 9 7" xfId="197"/>
    <cellStyle name="20% - Énfasis5 9 8" xfId="198"/>
    <cellStyle name="20% - Énfasis5 9 9" xfId="199"/>
    <cellStyle name="20% - Énfasis6" xfId="200" builtinId="50" customBuiltin="1"/>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xfId="239" builtinId="31" customBuiltin="1"/>
    <cellStyle name="40% - Énfasis1 10" xfId="240"/>
    <cellStyle name="40% - Énfasis1 11" xfId="241"/>
    <cellStyle name="40% - Énfasis1 12" xfId="242"/>
    <cellStyle name="40% - Énfasis1 13" xfId="243"/>
    <cellStyle name="40% - Énfasis1 14" xfId="244"/>
    <cellStyle name="40% - Énfasis1 15" xfId="245"/>
    <cellStyle name="40% - Énfasis1 16" xfId="246"/>
    <cellStyle name="40% - Énfasis1 17" xfId="247"/>
    <cellStyle name="40% - Énfasis1 18" xfId="248"/>
    <cellStyle name="40% - Énfasis1 2" xfId="249"/>
    <cellStyle name="40% - Énfasis1 3" xfId="250"/>
    <cellStyle name="40% - Énfasis1 4" xfId="251"/>
    <cellStyle name="40% - Énfasis1 5" xfId="252"/>
    <cellStyle name="40% - Énfasis1 6" xfId="253"/>
    <cellStyle name="40% - Énfasis1 7" xfId="254"/>
    <cellStyle name="40% - Énfasis1 8" xfId="255"/>
    <cellStyle name="40% - Énfasis1 9" xfId="256"/>
    <cellStyle name="40% - Énfasis1 9 10" xfId="257"/>
    <cellStyle name="40% - Énfasis1 9 11" xfId="258"/>
    <cellStyle name="40% - Énfasis1 9 12" xfId="259"/>
    <cellStyle name="40% - Énfasis1 9 13" xfId="260"/>
    <cellStyle name="40% - Énfasis1 9 14" xfId="261"/>
    <cellStyle name="40% - Énfasis1 9 15" xfId="262"/>
    <cellStyle name="40% - Énfasis1 9 16" xfId="263"/>
    <cellStyle name="40% - Énfasis1 9 17" xfId="264"/>
    <cellStyle name="40% - Énfasis1 9 18" xfId="265"/>
    <cellStyle name="40% - Énfasis1 9 19" xfId="266"/>
    <cellStyle name="40% - Énfasis1 9 2" xfId="267"/>
    <cellStyle name="40% - Énfasis1 9 20" xfId="268"/>
    <cellStyle name="40% - Énfasis1 9 21" xfId="269"/>
    <cellStyle name="40% - Énfasis1 9 22" xfId="270"/>
    <cellStyle name="40% - Énfasis1 9 3" xfId="271"/>
    <cellStyle name="40% - Énfasis1 9 4" xfId="272"/>
    <cellStyle name="40% - Énfasis1 9 5" xfId="273"/>
    <cellStyle name="40% - Énfasis1 9 6" xfId="274"/>
    <cellStyle name="40% - Énfasis1 9 7" xfId="275"/>
    <cellStyle name="40% - Énfasis1 9 8" xfId="276"/>
    <cellStyle name="40% - Énfasis1 9 9" xfId="277"/>
    <cellStyle name="40% - Énfasis2" xfId="278" builtinId="35" customBuiltin="1"/>
    <cellStyle name="40% - Énfasis2 10" xfId="279"/>
    <cellStyle name="40% - Énfasis2 11" xfId="280"/>
    <cellStyle name="40% - Énfasis2 12" xfId="281"/>
    <cellStyle name="40% - Énfasis2 13" xfId="282"/>
    <cellStyle name="40% - Énfasis2 14" xfId="283"/>
    <cellStyle name="40% - Énfasis2 15" xfId="284"/>
    <cellStyle name="40% - Énfasis2 16" xfId="285"/>
    <cellStyle name="40% - Énfasis2 17" xfId="286"/>
    <cellStyle name="40% - Énfasis2 18" xfId="287"/>
    <cellStyle name="40% - Énfasis2 2" xfId="288"/>
    <cellStyle name="40% - Énfasis2 3" xfId="289"/>
    <cellStyle name="40% - Énfasis2 4" xfId="290"/>
    <cellStyle name="40% - Énfasis2 5" xfId="291"/>
    <cellStyle name="40% - Énfasis2 6" xfId="292"/>
    <cellStyle name="40% - Énfasis2 7" xfId="293"/>
    <cellStyle name="40% - Énfasis2 8" xfId="294"/>
    <cellStyle name="40% - Énfasis2 9" xfId="295"/>
    <cellStyle name="40% - Énfasis2 9 10" xfId="296"/>
    <cellStyle name="40% - Énfasis2 9 11" xfId="297"/>
    <cellStyle name="40% - Énfasis2 9 12" xfId="298"/>
    <cellStyle name="40% - Énfasis2 9 13" xfId="299"/>
    <cellStyle name="40% - Énfasis2 9 14" xfId="300"/>
    <cellStyle name="40% - Énfasis2 9 15" xfId="301"/>
    <cellStyle name="40% - Énfasis2 9 16" xfId="302"/>
    <cellStyle name="40% - Énfasis2 9 17" xfId="303"/>
    <cellStyle name="40% - Énfasis2 9 18" xfId="304"/>
    <cellStyle name="40% - Énfasis2 9 19" xfId="305"/>
    <cellStyle name="40% - Énfasis2 9 2" xfId="306"/>
    <cellStyle name="40% - Énfasis2 9 20" xfId="307"/>
    <cellStyle name="40% - Énfasis2 9 21" xfId="308"/>
    <cellStyle name="40% - Énfasis2 9 22" xfId="309"/>
    <cellStyle name="40% - Énfasis2 9 3" xfId="310"/>
    <cellStyle name="40% - Énfasis2 9 4" xfId="311"/>
    <cellStyle name="40% - Énfasis2 9 5" xfId="312"/>
    <cellStyle name="40% - Énfasis2 9 6" xfId="313"/>
    <cellStyle name="40% - Énfasis2 9 7" xfId="314"/>
    <cellStyle name="40% - Énfasis2 9 8" xfId="315"/>
    <cellStyle name="40% - Énfasis2 9 9" xfId="316"/>
    <cellStyle name="40% - Énfasis3 10" xfId="317"/>
    <cellStyle name="40% - Énfasis3 11" xfId="318"/>
    <cellStyle name="40% - Énfasis3 12" xfId="319"/>
    <cellStyle name="40% - Énfasis3 13" xfId="320"/>
    <cellStyle name="40% - Énfasis3 14" xfId="321"/>
    <cellStyle name="40% - Énfasis3 15" xfId="322"/>
    <cellStyle name="40% - Énfasis3 16" xfId="323"/>
    <cellStyle name="40% - Énfasis3 17" xfId="324"/>
    <cellStyle name="40% - Énfasis3 18" xfId="325"/>
    <cellStyle name="40% - Énfasis3 19" xfId="326"/>
    <cellStyle name="40% - Énfasis3 2" xfId="327"/>
    <cellStyle name="40% - Énfasis3 20" xfId="328"/>
    <cellStyle name="40% - Énfasis3 3" xfId="329"/>
    <cellStyle name="40% - Énfasis3 4" xfId="330"/>
    <cellStyle name="40% - Énfasis3 5" xfId="331"/>
    <cellStyle name="40% - Énfasis3 6" xfId="332"/>
    <cellStyle name="40% - Énfasis3 7" xfId="333"/>
    <cellStyle name="40% - Énfasis3 8" xfId="334"/>
    <cellStyle name="40% - Énfasis3 9" xfId="335"/>
    <cellStyle name="40% - Énfasis3 9 10" xfId="336"/>
    <cellStyle name="40% - Énfasis3 9 11" xfId="337"/>
    <cellStyle name="40% - Énfasis3 9 12" xfId="338"/>
    <cellStyle name="40% - Énfasis3 9 13" xfId="339"/>
    <cellStyle name="40% - Énfasis3 9 14" xfId="340"/>
    <cellStyle name="40% - Énfasis3 9 15" xfId="341"/>
    <cellStyle name="40% - Énfasis3 9 16" xfId="342"/>
    <cellStyle name="40% - Énfasis3 9 17" xfId="343"/>
    <cellStyle name="40% - Énfasis3 9 18" xfId="344"/>
    <cellStyle name="40% - Énfasis3 9 19" xfId="345"/>
    <cellStyle name="40% - Énfasis3 9 2" xfId="346"/>
    <cellStyle name="40% - Énfasis3 9 20" xfId="347"/>
    <cellStyle name="40% - Énfasis3 9 21" xfId="348"/>
    <cellStyle name="40% - Énfasis3 9 22" xfId="349"/>
    <cellStyle name="40% - Énfasis3 9 3" xfId="350"/>
    <cellStyle name="40% - Énfasis3 9 4" xfId="351"/>
    <cellStyle name="40% - Énfasis3 9 5" xfId="352"/>
    <cellStyle name="40% - Énfasis3 9 6" xfId="353"/>
    <cellStyle name="40% - Énfasis3 9 7" xfId="354"/>
    <cellStyle name="40% - Énfasis3 9 8" xfId="355"/>
    <cellStyle name="40% - Énfasis3 9 9" xfId="356"/>
    <cellStyle name="40% - Énfasis4" xfId="357" builtinId="43" customBuiltin="1"/>
    <cellStyle name="40% - Énfasis4 10" xfId="358"/>
    <cellStyle name="40% - Énfasis4 11" xfId="359"/>
    <cellStyle name="40% - Énfasis4 12" xfId="360"/>
    <cellStyle name="40% - Énfasis4 13" xfId="361"/>
    <cellStyle name="40% - Énfasis4 14" xfId="362"/>
    <cellStyle name="40% - Énfasis4 15" xfId="363"/>
    <cellStyle name="40% - Énfasis4 16" xfId="364"/>
    <cellStyle name="40% - Énfasis4 17" xfId="365"/>
    <cellStyle name="40% - Énfasis4 18" xfId="366"/>
    <cellStyle name="40% - Énfasis4 2" xfId="367"/>
    <cellStyle name="40% - Énfasis4 3" xfId="368"/>
    <cellStyle name="40% - Énfasis4 4" xfId="369"/>
    <cellStyle name="40% - Énfasis4 5" xfId="370"/>
    <cellStyle name="40% - Énfasis4 6" xfId="371"/>
    <cellStyle name="40% - Énfasis4 7" xfId="372"/>
    <cellStyle name="40% - Énfasis4 8" xfId="373"/>
    <cellStyle name="40% - Énfasis4 9" xfId="374"/>
    <cellStyle name="40% - Énfasis4 9 10" xfId="375"/>
    <cellStyle name="40% - Énfasis4 9 11" xfId="376"/>
    <cellStyle name="40% - Énfasis4 9 12" xfId="377"/>
    <cellStyle name="40% - Énfasis4 9 13" xfId="378"/>
    <cellStyle name="40% - Énfasis4 9 14" xfId="379"/>
    <cellStyle name="40% - Énfasis4 9 15" xfId="380"/>
    <cellStyle name="40% - Énfasis4 9 16" xfId="381"/>
    <cellStyle name="40% - Énfasis4 9 17" xfId="382"/>
    <cellStyle name="40% - Énfasis4 9 18" xfId="383"/>
    <cellStyle name="40% - Énfasis4 9 19" xfId="384"/>
    <cellStyle name="40% - Énfasis4 9 2" xfId="385"/>
    <cellStyle name="40% - Énfasis4 9 20" xfId="386"/>
    <cellStyle name="40% - Énfasis4 9 21" xfId="387"/>
    <cellStyle name="40% - Énfasis4 9 22" xfId="388"/>
    <cellStyle name="40% - Énfasis4 9 3" xfId="389"/>
    <cellStyle name="40% - Énfasis4 9 4" xfId="390"/>
    <cellStyle name="40% - Énfasis4 9 5" xfId="391"/>
    <cellStyle name="40% - Énfasis4 9 6" xfId="392"/>
    <cellStyle name="40% - Énfasis4 9 7" xfId="393"/>
    <cellStyle name="40% - Énfasis4 9 8" xfId="394"/>
    <cellStyle name="40% - Énfasis4 9 9" xfId="395"/>
    <cellStyle name="40% - Énfasis5" xfId="396" builtinId="47" customBuiltin="1"/>
    <cellStyle name="40% - Énfasis5 10" xfId="397"/>
    <cellStyle name="40% - Énfasis5 11" xfId="398"/>
    <cellStyle name="40% - Énfasis5 12" xfId="399"/>
    <cellStyle name="40% - Énfasis5 13" xfId="400"/>
    <cellStyle name="40% - Énfasis5 14" xfId="401"/>
    <cellStyle name="40% - Énfasis5 15" xfId="402"/>
    <cellStyle name="40% - Énfasis5 16" xfId="403"/>
    <cellStyle name="40% - Énfasis5 17" xfId="404"/>
    <cellStyle name="40% - Énfasis5 18" xfId="405"/>
    <cellStyle name="40% - Énfasis5 2" xfId="406"/>
    <cellStyle name="40% - Énfasis5 3" xfId="407"/>
    <cellStyle name="40% - Énfasis5 4" xfId="408"/>
    <cellStyle name="40% - Énfasis5 5" xfId="409"/>
    <cellStyle name="40% - Énfasis5 6" xfId="410"/>
    <cellStyle name="40% - Énfasis5 7" xfId="411"/>
    <cellStyle name="40% - Énfasis5 8" xfId="412"/>
    <cellStyle name="40% - Énfasis5 9" xfId="413"/>
    <cellStyle name="40% - Énfasis5 9 10" xfId="414"/>
    <cellStyle name="40% - Énfasis5 9 11" xfId="415"/>
    <cellStyle name="40% - Énfasis5 9 12" xfId="416"/>
    <cellStyle name="40% - Énfasis5 9 13" xfId="417"/>
    <cellStyle name="40% - Énfasis5 9 14" xfId="418"/>
    <cellStyle name="40% - Énfasis5 9 15" xfId="419"/>
    <cellStyle name="40% - Énfasis5 9 16" xfId="420"/>
    <cellStyle name="40% - Énfasis5 9 17" xfId="421"/>
    <cellStyle name="40% - Énfasis5 9 18" xfId="422"/>
    <cellStyle name="40% - Énfasis5 9 19" xfId="423"/>
    <cellStyle name="40% - Énfasis5 9 2" xfId="424"/>
    <cellStyle name="40% - Énfasis5 9 20" xfId="425"/>
    <cellStyle name="40% - Énfasis5 9 21" xfId="426"/>
    <cellStyle name="40% - Énfasis5 9 22" xfId="427"/>
    <cellStyle name="40% - Énfasis5 9 3" xfId="428"/>
    <cellStyle name="40% - Énfasis5 9 4" xfId="429"/>
    <cellStyle name="40% - Énfasis5 9 5" xfId="430"/>
    <cellStyle name="40% - Énfasis5 9 6" xfId="431"/>
    <cellStyle name="40% - Énfasis5 9 7" xfId="432"/>
    <cellStyle name="40% - Énfasis5 9 8" xfId="433"/>
    <cellStyle name="40% - Énfasis5 9 9" xfId="434"/>
    <cellStyle name="40% - Énfasis6" xfId="435" builtinId="51" customBuiltin="1"/>
    <cellStyle name="40% - Énfasis6 10" xfId="436"/>
    <cellStyle name="40% - Énfasis6 11" xfId="437"/>
    <cellStyle name="40% - Énfasis6 12" xfId="438"/>
    <cellStyle name="40% - Énfasis6 13" xfId="439"/>
    <cellStyle name="40% - Énfasis6 14" xfId="440"/>
    <cellStyle name="40% - Énfasis6 15" xfId="441"/>
    <cellStyle name="40% - Énfasis6 16" xfId="442"/>
    <cellStyle name="40% - Énfasis6 17" xfId="443"/>
    <cellStyle name="40% - Énfasis6 18" xfId="444"/>
    <cellStyle name="40% - Énfasis6 2" xfId="445"/>
    <cellStyle name="40% - Énfasis6 3" xfId="446"/>
    <cellStyle name="40% - Énfasis6 4" xfId="447"/>
    <cellStyle name="40% - Énfasis6 5" xfId="448"/>
    <cellStyle name="40% - Énfasis6 6" xfId="449"/>
    <cellStyle name="40% - Énfasis6 7" xfId="450"/>
    <cellStyle name="40% - Énfasis6 8" xfId="451"/>
    <cellStyle name="40% - Énfasis6 9" xfId="452"/>
    <cellStyle name="40% - Énfasis6 9 10" xfId="453"/>
    <cellStyle name="40% - Énfasis6 9 11" xfId="454"/>
    <cellStyle name="40% - Énfasis6 9 12" xfId="455"/>
    <cellStyle name="40% - Énfasis6 9 13" xfId="456"/>
    <cellStyle name="40% - Énfasis6 9 14" xfId="457"/>
    <cellStyle name="40% - Énfasis6 9 15" xfId="458"/>
    <cellStyle name="40% - Énfasis6 9 16" xfId="459"/>
    <cellStyle name="40% - Énfasis6 9 17" xfId="460"/>
    <cellStyle name="40% - Énfasis6 9 18" xfId="461"/>
    <cellStyle name="40% - Énfasis6 9 19" xfId="462"/>
    <cellStyle name="40% - Énfasis6 9 2" xfId="463"/>
    <cellStyle name="40% - Énfasis6 9 20" xfId="464"/>
    <cellStyle name="40% - Énfasis6 9 21" xfId="465"/>
    <cellStyle name="40% - Énfasis6 9 22" xfId="466"/>
    <cellStyle name="40% - Énfasis6 9 3" xfId="467"/>
    <cellStyle name="40% - Énfasis6 9 4" xfId="468"/>
    <cellStyle name="40% - Énfasis6 9 5" xfId="469"/>
    <cellStyle name="40% - Énfasis6 9 6" xfId="470"/>
    <cellStyle name="40% - Énfasis6 9 7" xfId="471"/>
    <cellStyle name="40% - Énfasis6 9 8" xfId="472"/>
    <cellStyle name="40% - Énfasis6 9 9" xfId="473"/>
    <cellStyle name="60% - Énfasis1" xfId="474" builtinId="32" customBuiltin="1"/>
    <cellStyle name="60% - Énfasis1 10" xfId="475"/>
    <cellStyle name="60% - Énfasis1 11" xfId="476"/>
    <cellStyle name="60% - Énfasis1 12" xfId="477"/>
    <cellStyle name="60% - Énfasis1 13" xfId="478"/>
    <cellStyle name="60% - Énfasis1 14" xfId="479"/>
    <cellStyle name="60% - Énfasis1 15" xfId="480"/>
    <cellStyle name="60% - Énfasis1 16" xfId="481"/>
    <cellStyle name="60% - Énfasis1 17" xfId="482"/>
    <cellStyle name="60% - Énfasis1 18" xfId="483"/>
    <cellStyle name="60% - Énfasis1 2" xfId="484"/>
    <cellStyle name="60% - Énfasis1 3" xfId="485"/>
    <cellStyle name="60% - Énfasis1 4" xfId="486"/>
    <cellStyle name="60% - Énfasis1 5" xfId="487"/>
    <cellStyle name="60% - Énfasis1 6" xfId="488"/>
    <cellStyle name="60% - Énfasis1 7" xfId="489"/>
    <cellStyle name="60% - Énfasis1 8" xfId="490"/>
    <cellStyle name="60% - Énfasis1 9" xfId="491"/>
    <cellStyle name="60% - Énfasis1 9 10" xfId="492"/>
    <cellStyle name="60% - Énfasis1 9 11" xfId="493"/>
    <cellStyle name="60% - Énfasis1 9 12" xfId="494"/>
    <cellStyle name="60% - Énfasis1 9 13" xfId="495"/>
    <cellStyle name="60% - Énfasis1 9 14" xfId="496"/>
    <cellStyle name="60% - Énfasis1 9 15" xfId="497"/>
    <cellStyle name="60% - Énfasis1 9 16" xfId="498"/>
    <cellStyle name="60% - Énfasis1 9 17" xfId="499"/>
    <cellStyle name="60% - Énfasis1 9 18" xfId="500"/>
    <cellStyle name="60% - Énfasis1 9 19" xfId="501"/>
    <cellStyle name="60% - Énfasis1 9 2" xfId="502"/>
    <cellStyle name="60% - Énfasis1 9 20" xfId="503"/>
    <cellStyle name="60% - Énfasis1 9 21" xfId="504"/>
    <cellStyle name="60% - Énfasis1 9 22" xfId="505"/>
    <cellStyle name="60% - Énfasis1 9 3" xfId="506"/>
    <cellStyle name="60% - Énfasis1 9 4" xfId="507"/>
    <cellStyle name="60% - Énfasis1 9 5" xfId="508"/>
    <cellStyle name="60% - Énfasis1 9 6" xfId="509"/>
    <cellStyle name="60% - Énfasis1 9 7" xfId="510"/>
    <cellStyle name="60% - Énfasis1 9 8" xfId="511"/>
    <cellStyle name="60% - Énfasis1 9 9" xfId="512"/>
    <cellStyle name="60% - Énfasis2" xfId="513" builtinId="36" customBuiltin="1"/>
    <cellStyle name="60% - Énfasis2 10" xfId="514"/>
    <cellStyle name="60% - Énfasis2 11" xfId="515"/>
    <cellStyle name="60% - Énfasis2 12" xfId="516"/>
    <cellStyle name="60% - Énfasis2 13" xfId="517"/>
    <cellStyle name="60% - Énfasis2 14" xfId="518"/>
    <cellStyle name="60% - Énfasis2 15" xfId="519"/>
    <cellStyle name="60% - Énfasis2 16" xfId="520"/>
    <cellStyle name="60% - Énfasis2 17" xfId="521"/>
    <cellStyle name="60% - Énfasis2 18" xfId="522"/>
    <cellStyle name="60% - Énfasis2 2" xfId="523"/>
    <cellStyle name="60% - Énfasis2 3" xfId="524"/>
    <cellStyle name="60% - Énfasis2 4" xfId="525"/>
    <cellStyle name="60% - Énfasis2 5" xfId="526"/>
    <cellStyle name="60% - Énfasis2 6" xfId="527"/>
    <cellStyle name="60% - Énfasis2 7" xfId="528"/>
    <cellStyle name="60% - Énfasis2 8" xfId="529"/>
    <cellStyle name="60% - Énfasis2 9" xfId="530"/>
    <cellStyle name="60% - Énfasis2 9 10" xfId="531"/>
    <cellStyle name="60% - Énfasis2 9 11" xfId="532"/>
    <cellStyle name="60% - Énfasis2 9 12" xfId="533"/>
    <cellStyle name="60% - Énfasis2 9 13" xfId="534"/>
    <cellStyle name="60% - Énfasis2 9 14" xfId="535"/>
    <cellStyle name="60% - Énfasis2 9 15" xfId="536"/>
    <cellStyle name="60% - Énfasis2 9 16" xfId="537"/>
    <cellStyle name="60% - Énfasis2 9 17" xfId="538"/>
    <cellStyle name="60% - Énfasis2 9 18" xfId="539"/>
    <cellStyle name="60% - Énfasis2 9 19" xfId="540"/>
    <cellStyle name="60% - Énfasis2 9 2" xfId="541"/>
    <cellStyle name="60% - Énfasis2 9 20" xfId="542"/>
    <cellStyle name="60% - Énfasis2 9 21" xfId="543"/>
    <cellStyle name="60% - Énfasis2 9 22" xfId="544"/>
    <cellStyle name="60% - Énfasis2 9 3" xfId="545"/>
    <cellStyle name="60% - Énfasis2 9 4" xfId="546"/>
    <cellStyle name="60% - Énfasis2 9 5" xfId="547"/>
    <cellStyle name="60% - Énfasis2 9 6" xfId="548"/>
    <cellStyle name="60% - Énfasis2 9 7" xfId="549"/>
    <cellStyle name="60% - Énfasis2 9 8" xfId="550"/>
    <cellStyle name="60% - Énfasis2 9 9" xfId="551"/>
    <cellStyle name="60% - Énfasis3 10" xfId="552"/>
    <cellStyle name="60% - Énfasis3 11" xfId="553"/>
    <cellStyle name="60% - Énfasis3 12" xfId="554"/>
    <cellStyle name="60% - Énfasis3 13" xfId="555"/>
    <cellStyle name="60% - Énfasis3 14" xfId="556"/>
    <cellStyle name="60% - Énfasis3 15" xfId="557"/>
    <cellStyle name="60% - Énfasis3 16" xfId="558"/>
    <cellStyle name="60% - Énfasis3 17" xfId="559"/>
    <cellStyle name="60% - Énfasis3 18" xfId="560"/>
    <cellStyle name="60% - Énfasis3 19" xfId="561"/>
    <cellStyle name="60% - Énfasis3 2" xfId="562"/>
    <cellStyle name="60% - Énfasis3 20" xfId="563"/>
    <cellStyle name="60% - Énfasis3 3" xfId="564"/>
    <cellStyle name="60% - Énfasis3 4" xfId="565"/>
    <cellStyle name="60% - Énfasis3 5" xfId="566"/>
    <cellStyle name="60% - Énfasis3 6" xfId="567"/>
    <cellStyle name="60% - Énfasis3 7" xfId="568"/>
    <cellStyle name="60% - Énfasis3 8" xfId="569"/>
    <cellStyle name="60% - Énfasis3 9" xfId="570"/>
    <cellStyle name="60% - Énfasis3 9 10" xfId="571"/>
    <cellStyle name="60% - Énfasis3 9 11" xfId="572"/>
    <cellStyle name="60% - Énfasis3 9 12" xfId="573"/>
    <cellStyle name="60% - Énfasis3 9 13" xfId="574"/>
    <cellStyle name="60% - Énfasis3 9 14" xfId="575"/>
    <cellStyle name="60% - Énfasis3 9 15" xfId="576"/>
    <cellStyle name="60% - Énfasis3 9 16" xfId="577"/>
    <cellStyle name="60% - Énfasis3 9 17" xfId="578"/>
    <cellStyle name="60% - Énfasis3 9 18" xfId="579"/>
    <cellStyle name="60% - Énfasis3 9 19" xfId="580"/>
    <cellStyle name="60% - Énfasis3 9 2" xfId="581"/>
    <cellStyle name="60% - Énfasis3 9 20" xfId="582"/>
    <cellStyle name="60% - Énfasis3 9 21" xfId="583"/>
    <cellStyle name="60% - Énfasis3 9 22" xfId="584"/>
    <cellStyle name="60% - Énfasis3 9 3" xfId="585"/>
    <cellStyle name="60% - Énfasis3 9 4" xfId="586"/>
    <cellStyle name="60% - Énfasis3 9 5" xfId="587"/>
    <cellStyle name="60% - Énfasis3 9 6" xfId="588"/>
    <cellStyle name="60% - Énfasis3 9 7" xfId="589"/>
    <cellStyle name="60% - Énfasis3 9 8" xfId="590"/>
    <cellStyle name="60% - Énfasis3 9 9" xfId="591"/>
    <cellStyle name="60% - Énfasis4 10" xfId="592"/>
    <cellStyle name="60% - Énfasis4 11" xfId="593"/>
    <cellStyle name="60% - Énfasis4 12" xfId="594"/>
    <cellStyle name="60% - Énfasis4 13" xfId="595"/>
    <cellStyle name="60% - Énfasis4 14" xfId="596"/>
    <cellStyle name="60% - Énfasis4 15" xfId="597"/>
    <cellStyle name="60% - Énfasis4 16" xfId="598"/>
    <cellStyle name="60% - Énfasis4 17" xfId="599"/>
    <cellStyle name="60% - Énfasis4 18" xfId="600"/>
    <cellStyle name="60% - Énfasis4 19" xfId="601"/>
    <cellStyle name="60% - Énfasis4 2" xfId="602"/>
    <cellStyle name="60% - Énfasis4 20" xfId="603"/>
    <cellStyle name="60% - Énfasis4 3" xfId="604"/>
    <cellStyle name="60% - Énfasis4 4" xfId="605"/>
    <cellStyle name="60% - Énfasis4 5" xfId="606"/>
    <cellStyle name="60% - Énfasis4 6" xfId="607"/>
    <cellStyle name="60% - Énfasis4 7" xfId="608"/>
    <cellStyle name="60% - Énfasis4 8" xfId="609"/>
    <cellStyle name="60% - Énfasis4 9" xfId="610"/>
    <cellStyle name="60% - Énfasis4 9 10" xfId="611"/>
    <cellStyle name="60% - Énfasis4 9 11" xfId="612"/>
    <cellStyle name="60% - Énfasis4 9 12" xfId="613"/>
    <cellStyle name="60% - Énfasis4 9 13" xfId="614"/>
    <cellStyle name="60% - Énfasis4 9 14" xfId="615"/>
    <cellStyle name="60% - Énfasis4 9 15" xfId="616"/>
    <cellStyle name="60% - Énfasis4 9 16" xfId="617"/>
    <cellStyle name="60% - Énfasis4 9 17" xfId="618"/>
    <cellStyle name="60% - Énfasis4 9 18" xfId="619"/>
    <cellStyle name="60% - Énfasis4 9 19" xfId="620"/>
    <cellStyle name="60% - Énfasis4 9 2" xfId="621"/>
    <cellStyle name="60% - Énfasis4 9 20" xfId="622"/>
    <cellStyle name="60% - Énfasis4 9 21" xfId="623"/>
    <cellStyle name="60% - Énfasis4 9 22" xfId="624"/>
    <cellStyle name="60% - Énfasis4 9 3" xfId="625"/>
    <cellStyle name="60% - Énfasis4 9 4" xfId="626"/>
    <cellStyle name="60% - Énfasis4 9 5" xfId="627"/>
    <cellStyle name="60% - Énfasis4 9 6" xfId="628"/>
    <cellStyle name="60% - Énfasis4 9 7" xfId="629"/>
    <cellStyle name="60% - Énfasis4 9 8" xfId="630"/>
    <cellStyle name="60% - Énfasis4 9 9" xfId="631"/>
    <cellStyle name="60% - Énfasis5" xfId="632" builtinId="48" customBuiltin="1"/>
    <cellStyle name="60% - Énfasis5 10" xfId="633"/>
    <cellStyle name="60% - Énfasis5 11" xfId="634"/>
    <cellStyle name="60% - Énfasis5 12" xfId="635"/>
    <cellStyle name="60% - Énfasis5 13" xfId="636"/>
    <cellStyle name="60% - Énfasis5 14" xfId="637"/>
    <cellStyle name="60% - Énfasis5 15" xfId="638"/>
    <cellStyle name="60% - Énfasis5 16" xfId="639"/>
    <cellStyle name="60% - Énfasis5 17" xfId="640"/>
    <cellStyle name="60% - Énfasis5 18" xfId="641"/>
    <cellStyle name="60% - Énfasis5 2" xfId="642"/>
    <cellStyle name="60% - Énfasis5 3" xfId="643"/>
    <cellStyle name="60% - Énfasis5 4" xfId="644"/>
    <cellStyle name="60% - Énfasis5 5" xfId="645"/>
    <cellStyle name="60% - Énfasis5 6" xfId="646"/>
    <cellStyle name="60% - Énfasis5 7" xfId="647"/>
    <cellStyle name="60% - Énfasis5 8" xfId="648"/>
    <cellStyle name="60% - Énfasis5 9" xfId="649"/>
    <cellStyle name="60% - Énfasis5 9 10" xfId="650"/>
    <cellStyle name="60% - Énfasis5 9 11" xfId="651"/>
    <cellStyle name="60% - Énfasis5 9 12" xfId="652"/>
    <cellStyle name="60% - Énfasis5 9 13" xfId="653"/>
    <cellStyle name="60% - Énfasis5 9 14" xfId="654"/>
    <cellStyle name="60% - Énfasis5 9 15" xfId="655"/>
    <cellStyle name="60% - Énfasis5 9 16" xfId="656"/>
    <cellStyle name="60% - Énfasis5 9 17" xfId="657"/>
    <cellStyle name="60% - Énfasis5 9 18" xfId="658"/>
    <cellStyle name="60% - Énfasis5 9 19" xfId="659"/>
    <cellStyle name="60% - Énfasis5 9 2" xfId="660"/>
    <cellStyle name="60% - Énfasis5 9 20" xfId="661"/>
    <cellStyle name="60% - Énfasis5 9 21" xfId="662"/>
    <cellStyle name="60% - Énfasis5 9 22" xfId="663"/>
    <cellStyle name="60% - Énfasis5 9 3" xfId="664"/>
    <cellStyle name="60% - Énfasis5 9 4" xfId="665"/>
    <cellStyle name="60% - Énfasis5 9 5" xfId="666"/>
    <cellStyle name="60% - Énfasis5 9 6" xfId="667"/>
    <cellStyle name="60% - Énfasis5 9 7" xfId="668"/>
    <cellStyle name="60% - Énfasis5 9 8" xfId="669"/>
    <cellStyle name="60% - Énfasis5 9 9" xfId="670"/>
    <cellStyle name="60% - Énfasis6 10" xfId="671"/>
    <cellStyle name="60% - Énfasis6 11" xfId="672"/>
    <cellStyle name="60% - Énfasis6 12" xfId="673"/>
    <cellStyle name="60% - Énfasis6 13" xfId="674"/>
    <cellStyle name="60% - Énfasis6 14" xfId="675"/>
    <cellStyle name="60% - Énfasis6 15" xfId="676"/>
    <cellStyle name="60% - Énfasis6 16" xfId="677"/>
    <cellStyle name="60% - Énfasis6 17" xfId="678"/>
    <cellStyle name="60% - Énfasis6 18" xfId="679"/>
    <cellStyle name="60% - Énfasis6 19" xfId="680"/>
    <cellStyle name="60% - Énfasis6 2" xfId="681"/>
    <cellStyle name="60% - Énfasis6 20" xfId="682"/>
    <cellStyle name="60% - Énfasis6 3" xfId="683"/>
    <cellStyle name="60% - Énfasis6 4" xfId="684"/>
    <cellStyle name="60% - Énfasis6 5" xfId="685"/>
    <cellStyle name="60% - Énfasis6 6" xfId="686"/>
    <cellStyle name="60% - Énfasis6 7" xfId="687"/>
    <cellStyle name="60% - Énfasis6 8" xfId="688"/>
    <cellStyle name="60% - Énfasis6 9" xfId="689"/>
    <cellStyle name="60% - Énfasis6 9 10" xfId="690"/>
    <cellStyle name="60% - Énfasis6 9 11" xfId="691"/>
    <cellStyle name="60% - Énfasis6 9 12" xfId="692"/>
    <cellStyle name="60% - Énfasis6 9 13" xfId="693"/>
    <cellStyle name="60% - Énfasis6 9 14" xfId="694"/>
    <cellStyle name="60% - Énfasis6 9 15" xfId="695"/>
    <cellStyle name="60% - Énfasis6 9 16" xfId="696"/>
    <cellStyle name="60% - Énfasis6 9 17" xfId="697"/>
    <cellStyle name="60% - Énfasis6 9 18" xfId="698"/>
    <cellStyle name="60% - Énfasis6 9 19" xfId="699"/>
    <cellStyle name="60% - Énfasis6 9 2" xfId="700"/>
    <cellStyle name="60% - Énfasis6 9 20" xfId="701"/>
    <cellStyle name="60% - Énfasis6 9 21" xfId="702"/>
    <cellStyle name="60% - Énfasis6 9 22" xfId="703"/>
    <cellStyle name="60% - Énfasis6 9 3" xfId="704"/>
    <cellStyle name="60% - Énfasis6 9 4" xfId="705"/>
    <cellStyle name="60% - Énfasis6 9 5" xfId="706"/>
    <cellStyle name="60% - Énfasis6 9 6" xfId="707"/>
    <cellStyle name="60% - Énfasis6 9 7" xfId="708"/>
    <cellStyle name="60% - Énfasis6 9 8" xfId="709"/>
    <cellStyle name="60% - Énfasis6 9 9" xfId="710"/>
    <cellStyle name="Buena 10" xfId="711"/>
    <cellStyle name="Buena 11" xfId="712"/>
    <cellStyle name="Buena 12" xfId="713"/>
    <cellStyle name="Buena 13" xfId="714"/>
    <cellStyle name="Buena 14" xfId="715"/>
    <cellStyle name="Buena 15" xfId="716"/>
    <cellStyle name="Buena 16" xfId="717"/>
    <cellStyle name="Buena 17" xfId="718"/>
    <cellStyle name="Buena 18" xfId="719"/>
    <cellStyle name="Buena 2" xfId="720"/>
    <cellStyle name="Buena 3" xfId="721"/>
    <cellStyle name="Buena 4" xfId="722"/>
    <cellStyle name="Buena 5" xfId="723"/>
    <cellStyle name="Buena 6" xfId="724"/>
    <cellStyle name="Buena 7" xfId="725"/>
    <cellStyle name="Buena 8" xfId="726"/>
    <cellStyle name="Buena 9" xfId="727"/>
    <cellStyle name="Buena 9 10" xfId="728"/>
    <cellStyle name="Buena 9 11" xfId="729"/>
    <cellStyle name="Buena 9 12" xfId="730"/>
    <cellStyle name="Buena 9 13" xfId="731"/>
    <cellStyle name="Buena 9 14" xfId="732"/>
    <cellStyle name="Buena 9 15" xfId="733"/>
    <cellStyle name="Buena 9 16" xfId="734"/>
    <cellStyle name="Buena 9 17" xfId="735"/>
    <cellStyle name="Buena 9 18" xfId="736"/>
    <cellStyle name="Buena 9 19" xfId="737"/>
    <cellStyle name="Buena 9 2" xfId="738"/>
    <cellStyle name="Buena 9 20" xfId="739"/>
    <cellStyle name="Buena 9 21" xfId="740"/>
    <cellStyle name="Buena 9 22" xfId="741"/>
    <cellStyle name="Buena 9 3" xfId="742"/>
    <cellStyle name="Buena 9 4" xfId="743"/>
    <cellStyle name="Buena 9 5" xfId="744"/>
    <cellStyle name="Buena 9 6" xfId="745"/>
    <cellStyle name="Buena 9 7" xfId="746"/>
    <cellStyle name="Buena 9 8" xfId="747"/>
    <cellStyle name="Buena 9 9" xfId="748"/>
    <cellStyle name="Cálculo" xfId="749" builtinId="22" customBuiltin="1"/>
    <cellStyle name="Cálculo 10" xfId="750"/>
    <cellStyle name="Cálculo 11" xfId="751"/>
    <cellStyle name="Cálculo 12" xfId="752"/>
    <cellStyle name="Cálculo 13" xfId="753"/>
    <cellStyle name="Cálculo 14" xfId="754"/>
    <cellStyle name="Cálculo 15" xfId="755"/>
    <cellStyle name="Cálculo 16" xfId="756"/>
    <cellStyle name="Cálculo 17" xfId="757"/>
    <cellStyle name="Cálculo 18" xfId="758"/>
    <cellStyle name="Cálculo 2" xfId="759"/>
    <cellStyle name="Cálculo 3" xfId="760"/>
    <cellStyle name="Cálculo 4" xfId="761"/>
    <cellStyle name="Cálculo 5" xfId="762"/>
    <cellStyle name="Cálculo 6" xfId="763"/>
    <cellStyle name="Cálculo 7" xfId="764"/>
    <cellStyle name="Cálculo 8" xfId="765"/>
    <cellStyle name="Cálculo 9" xfId="766"/>
    <cellStyle name="Cálculo 9 10" xfId="767"/>
    <cellStyle name="Cálculo 9 11" xfId="768"/>
    <cellStyle name="Cálculo 9 12" xfId="769"/>
    <cellStyle name="Cálculo 9 13" xfId="770"/>
    <cellStyle name="Cálculo 9 14" xfId="771"/>
    <cellStyle name="Cálculo 9 15" xfId="772"/>
    <cellStyle name="Cálculo 9 16" xfId="773"/>
    <cellStyle name="Cálculo 9 17" xfId="774"/>
    <cellStyle name="Cálculo 9 18" xfId="775"/>
    <cellStyle name="Cálculo 9 19" xfId="776"/>
    <cellStyle name="Cálculo 9 2" xfId="777"/>
    <cellStyle name="Cálculo 9 20" xfId="778"/>
    <cellStyle name="Cálculo 9 21" xfId="779"/>
    <cellStyle name="Cálculo 9 22" xfId="780"/>
    <cellStyle name="Cálculo 9 3" xfId="781"/>
    <cellStyle name="Cálculo 9 4" xfId="782"/>
    <cellStyle name="Cálculo 9 5" xfId="783"/>
    <cellStyle name="Cálculo 9 6" xfId="784"/>
    <cellStyle name="Cálculo 9 7" xfId="785"/>
    <cellStyle name="Cálculo 9 8" xfId="786"/>
    <cellStyle name="Cálculo 9 9" xfId="787"/>
    <cellStyle name="Celda de comprobación" xfId="788" builtinId="23" customBuiltin="1"/>
    <cellStyle name="Celda de comprobación 10" xfId="789"/>
    <cellStyle name="Celda de comprobación 11" xfId="790"/>
    <cellStyle name="Celda de comprobación 12" xfId="791"/>
    <cellStyle name="Celda de comprobación 13" xfId="792"/>
    <cellStyle name="Celda de comprobación 14" xfId="793"/>
    <cellStyle name="Celda de comprobación 15" xfId="794"/>
    <cellStyle name="Celda de comprobación 16" xfId="795"/>
    <cellStyle name="Celda de comprobación 17" xfId="796"/>
    <cellStyle name="Celda de comprobación 18" xfId="797"/>
    <cellStyle name="Celda de comprobación 2" xfId="798"/>
    <cellStyle name="Celda de comprobación 3" xfId="799"/>
    <cellStyle name="Celda de comprobación 4" xfId="800"/>
    <cellStyle name="Celda de comprobación 5" xfId="801"/>
    <cellStyle name="Celda de comprobación 6" xfId="802"/>
    <cellStyle name="Celda de comprobación 7" xfId="803"/>
    <cellStyle name="Celda de comprobación 8" xfId="804"/>
    <cellStyle name="Celda de comprobación 9" xfId="805"/>
    <cellStyle name="Celda de comprobación 9 10" xfId="806"/>
    <cellStyle name="Celda de comprobación 9 11" xfId="807"/>
    <cellStyle name="Celda de comprobación 9 12" xfId="808"/>
    <cellStyle name="Celda de comprobación 9 13" xfId="809"/>
    <cellStyle name="Celda de comprobación 9 14" xfId="810"/>
    <cellStyle name="Celda de comprobación 9 15" xfId="811"/>
    <cellStyle name="Celda de comprobación 9 16" xfId="812"/>
    <cellStyle name="Celda de comprobación 9 17" xfId="813"/>
    <cellStyle name="Celda de comprobación 9 18" xfId="814"/>
    <cellStyle name="Celda de comprobación 9 19" xfId="815"/>
    <cellStyle name="Celda de comprobación 9 2" xfId="816"/>
    <cellStyle name="Celda de comprobación 9 20" xfId="817"/>
    <cellStyle name="Celda de comprobación 9 21" xfId="818"/>
    <cellStyle name="Celda de comprobación 9 22" xfId="819"/>
    <cellStyle name="Celda de comprobación 9 3" xfId="820"/>
    <cellStyle name="Celda de comprobación 9 4" xfId="821"/>
    <cellStyle name="Celda de comprobación 9 5" xfId="822"/>
    <cellStyle name="Celda de comprobación 9 6" xfId="823"/>
    <cellStyle name="Celda de comprobación 9 7" xfId="824"/>
    <cellStyle name="Celda de comprobación 9 8" xfId="825"/>
    <cellStyle name="Celda de comprobación 9 9" xfId="826"/>
    <cellStyle name="Celda vinculada" xfId="827" builtinId="24" customBuiltin="1"/>
    <cellStyle name="Celda vinculada 10" xfId="828"/>
    <cellStyle name="Celda vinculada 11" xfId="829"/>
    <cellStyle name="Celda vinculada 12" xfId="830"/>
    <cellStyle name="Celda vinculada 13" xfId="831"/>
    <cellStyle name="Celda vinculada 14" xfId="832"/>
    <cellStyle name="Celda vinculada 15" xfId="833"/>
    <cellStyle name="Celda vinculada 16" xfId="834"/>
    <cellStyle name="Celda vinculada 17" xfId="835"/>
    <cellStyle name="Celda vinculada 18" xfId="836"/>
    <cellStyle name="Celda vinculada 2" xfId="837"/>
    <cellStyle name="Celda vinculada 3" xfId="838"/>
    <cellStyle name="Celda vinculada 4" xfId="839"/>
    <cellStyle name="Celda vinculada 5" xfId="840"/>
    <cellStyle name="Celda vinculada 6" xfId="841"/>
    <cellStyle name="Celda vinculada 7" xfId="842"/>
    <cellStyle name="Celda vinculada 8" xfId="843"/>
    <cellStyle name="Celda vinculada 9" xfId="844"/>
    <cellStyle name="Celda vinculada 9 10" xfId="845"/>
    <cellStyle name="Celda vinculada 9 11" xfId="846"/>
    <cellStyle name="Celda vinculada 9 12" xfId="847"/>
    <cellStyle name="Celda vinculada 9 13" xfId="848"/>
    <cellStyle name="Celda vinculada 9 14" xfId="849"/>
    <cellStyle name="Celda vinculada 9 15" xfId="850"/>
    <cellStyle name="Celda vinculada 9 16" xfId="851"/>
    <cellStyle name="Celda vinculada 9 17" xfId="852"/>
    <cellStyle name="Celda vinculada 9 18" xfId="853"/>
    <cellStyle name="Celda vinculada 9 19" xfId="854"/>
    <cellStyle name="Celda vinculada 9 2" xfId="855"/>
    <cellStyle name="Celda vinculada 9 20" xfId="856"/>
    <cellStyle name="Celda vinculada 9 21" xfId="857"/>
    <cellStyle name="Celda vinculada 9 22" xfId="858"/>
    <cellStyle name="Celda vinculada 9 3" xfId="859"/>
    <cellStyle name="Celda vinculada 9 4" xfId="860"/>
    <cellStyle name="Celda vinculada 9 5" xfId="861"/>
    <cellStyle name="Celda vinculada 9 6" xfId="862"/>
    <cellStyle name="Celda vinculada 9 7" xfId="863"/>
    <cellStyle name="Celda vinculada 9 8" xfId="864"/>
    <cellStyle name="Celda vinculada 9 9" xfId="865"/>
    <cellStyle name="Coma 2" xfId="866"/>
    <cellStyle name="Coma 2 2" xfId="867"/>
    <cellStyle name="Encabezado 4" xfId="868" builtinId="19" customBuiltin="1"/>
    <cellStyle name="Encabezado 4 10" xfId="869"/>
    <cellStyle name="Encabezado 4 11" xfId="870"/>
    <cellStyle name="Encabezado 4 12" xfId="871"/>
    <cellStyle name="Encabezado 4 13" xfId="872"/>
    <cellStyle name="Encabezado 4 14" xfId="873"/>
    <cellStyle name="Encabezado 4 15" xfId="874"/>
    <cellStyle name="Encabezado 4 16" xfId="875"/>
    <cellStyle name="Encabezado 4 17" xfId="876"/>
    <cellStyle name="Encabezado 4 18" xfId="877"/>
    <cellStyle name="Encabezado 4 2" xfId="878"/>
    <cellStyle name="Encabezado 4 3" xfId="879"/>
    <cellStyle name="Encabezado 4 4" xfId="880"/>
    <cellStyle name="Encabezado 4 5" xfId="881"/>
    <cellStyle name="Encabezado 4 6" xfId="882"/>
    <cellStyle name="Encabezado 4 7" xfId="883"/>
    <cellStyle name="Encabezado 4 8" xfId="884"/>
    <cellStyle name="Encabezado 4 9" xfId="885"/>
    <cellStyle name="Encabezado 4 9 10" xfId="886"/>
    <cellStyle name="Encabezado 4 9 11" xfId="887"/>
    <cellStyle name="Encabezado 4 9 12" xfId="888"/>
    <cellStyle name="Encabezado 4 9 13" xfId="889"/>
    <cellStyle name="Encabezado 4 9 14" xfId="890"/>
    <cellStyle name="Encabezado 4 9 15" xfId="891"/>
    <cellStyle name="Encabezado 4 9 16" xfId="892"/>
    <cellStyle name="Encabezado 4 9 17" xfId="893"/>
    <cellStyle name="Encabezado 4 9 18" xfId="894"/>
    <cellStyle name="Encabezado 4 9 19" xfId="895"/>
    <cellStyle name="Encabezado 4 9 2" xfId="896"/>
    <cellStyle name="Encabezado 4 9 20" xfId="897"/>
    <cellStyle name="Encabezado 4 9 21" xfId="898"/>
    <cellStyle name="Encabezado 4 9 22" xfId="899"/>
    <cellStyle name="Encabezado 4 9 3" xfId="900"/>
    <cellStyle name="Encabezado 4 9 4" xfId="901"/>
    <cellStyle name="Encabezado 4 9 5" xfId="902"/>
    <cellStyle name="Encabezado 4 9 6" xfId="903"/>
    <cellStyle name="Encabezado 4 9 7" xfId="904"/>
    <cellStyle name="Encabezado 4 9 8" xfId="905"/>
    <cellStyle name="Encabezado 4 9 9" xfId="906"/>
    <cellStyle name="Énfasis1" xfId="907" builtinId="29" customBuiltin="1"/>
    <cellStyle name="Énfasis1 10" xfId="908"/>
    <cellStyle name="Énfasis1 11" xfId="909"/>
    <cellStyle name="Énfasis1 12" xfId="910"/>
    <cellStyle name="Énfasis1 13" xfId="911"/>
    <cellStyle name="Énfasis1 14" xfId="912"/>
    <cellStyle name="Énfasis1 15" xfId="913"/>
    <cellStyle name="Énfasis1 16" xfId="914"/>
    <cellStyle name="Énfasis1 17" xfId="915"/>
    <cellStyle name="Énfasis1 18" xfId="916"/>
    <cellStyle name="Énfasis1 2" xfId="917"/>
    <cellStyle name="Énfasis1 3" xfId="918"/>
    <cellStyle name="Énfasis1 4" xfId="919"/>
    <cellStyle name="Énfasis1 5" xfId="920"/>
    <cellStyle name="Énfasis1 6" xfId="921"/>
    <cellStyle name="Énfasis1 7" xfId="922"/>
    <cellStyle name="Énfasis1 8" xfId="923"/>
    <cellStyle name="Énfasis1 9" xfId="924"/>
    <cellStyle name="Énfasis1 9 10" xfId="925"/>
    <cellStyle name="Énfasis1 9 11" xfId="926"/>
    <cellStyle name="Énfasis1 9 12" xfId="927"/>
    <cellStyle name="Énfasis1 9 13" xfId="928"/>
    <cellStyle name="Énfasis1 9 14" xfId="929"/>
    <cellStyle name="Énfasis1 9 15" xfId="930"/>
    <cellStyle name="Énfasis1 9 16" xfId="931"/>
    <cellStyle name="Énfasis1 9 17" xfId="932"/>
    <cellStyle name="Énfasis1 9 18" xfId="933"/>
    <cellStyle name="Énfasis1 9 19" xfId="934"/>
    <cellStyle name="Énfasis1 9 2" xfId="935"/>
    <cellStyle name="Énfasis1 9 20" xfId="936"/>
    <cellStyle name="Énfasis1 9 21" xfId="937"/>
    <cellStyle name="Énfasis1 9 22" xfId="938"/>
    <cellStyle name="Énfasis1 9 3" xfId="939"/>
    <cellStyle name="Énfasis1 9 4" xfId="940"/>
    <cellStyle name="Énfasis1 9 5" xfId="941"/>
    <cellStyle name="Énfasis1 9 6" xfId="942"/>
    <cellStyle name="Énfasis1 9 7" xfId="943"/>
    <cellStyle name="Énfasis1 9 8" xfId="944"/>
    <cellStyle name="Énfasis1 9 9" xfId="945"/>
    <cellStyle name="Énfasis2" xfId="946" builtinId="33" customBuiltin="1"/>
    <cellStyle name="Énfasis2 10" xfId="947"/>
    <cellStyle name="Énfasis2 11" xfId="948"/>
    <cellStyle name="Énfasis2 12" xfId="949"/>
    <cellStyle name="Énfasis2 13" xfId="950"/>
    <cellStyle name="Énfasis2 14" xfId="951"/>
    <cellStyle name="Énfasis2 15" xfId="952"/>
    <cellStyle name="Énfasis2 16" xfId="953"/>
    <cellStyle name="Énfasis2 17" xfId="954"/>
    <cellStyle name="Énfasis2 18" xfId="955"/>
    <cellStyle name="Énfasis2 2" xfId="956"/>
    <cellStyle name="Énfasis2 3" xfId="957"/>
    <cellStyle name="Énfasis2 4" xfId="958"/>
    <cellStyle name="Énfasis2 5" xfId="959"/>
    <cellStyle name="Énfasis2 6" xfId="960"/>
    <cellStyle name="Énfasis2 7" xfId="961"/>
    <cellStyle name="Énfasis2 8" xfId="962"/>
    <cellStyle name="Énfasis2 9" xfId="963"/>
    <cellStyle name="Énfasis2 9 10" xfId="964"/>
    <cellStyle name="Énfasis2 9 11" xfId="965"/>
    <cellStyle name="Énfasis2 9 12" xfId="966"/>
    <cellStyle name="Énfasis2 9 13" xfId="967"/>
    <cellStyle name="Énfasis2 9 14" xfId="968"/>
    <cellStyle name="Énfasis2 9 15" xfId="969"/>
    <cellStyle name="Énfasis2 9 16" xfId="970"/>
    <cellStyle name="Énfasis2 9 17" xfId="971"/>
    <cellStyle name="Énfasis2 9 18" xfId="972"/>
    <cellStyle name="Énfasis2 9 19" xfId="973"/>
    <cellStyle name="Énfasis2 9 2" xfId="974"/>
    <cellStyle name="Énfasis2 9 20" xfId="975"/>
    <cellStyle name="Énfasis2 9 21" xfId="976"/>
    <cellStyle name="Énfasis2 9 22" xfId="977"/>
    <cellStyle name="Énfasis2 9 3" xfId="978"/>
    <cellStyle name="Énfasis2 9 4" xfId="979"/>
    <cellStyle name="Énfasis2 9 5" xfId="980"/>
    <cellStyle name="Énfasis2 9 6" xfId="981"/>
    <cellStyle name="Énfasis2 9 7" xfId="982"/>
    <cellStyle name="Énfasis2 9 8" xfId="983"/>
    <cellStyle name="Énfasis2 9 9" xfId="984"/>
    <cellStyle name="Énfasis3" xfId="985" builtinId="37" customBuiltin="1"/>
    <cellStyle name="Énfasis3 10" xfId="986"/>
    <cellStyle name="Énfasis3 11" xfId="987"/>
    <cellStyle name="Énfasis3 12" xfId="988"/>
    <cellStyle name="Énfasis3 13" xfId="989"/>
    <cellStyle name="Énfasis3 14" xfId="990"/>
    <cellStyle name="Énfasis3 15" xfId="991"/>
    <cellStyle name="Énfasis3 16" xfId="992"/>
    <cellStyle name="Énfasis3 17" xfId="993"/>
    <cellStyle name="Énfasis3 18" xfId="994"/>
    <cellStyle name="Énfasis3 2" xfId="995"/>
    <cellStyle name="Énfasis3 3" xfId="996"/>
    <cellStyle name="Énfasis3 4" xfId="997"/>
    <cellStyle name="Énfasis3 5" xfId="998"/>
    <cellStyle name="Énfasis3 6" xfId="999"/>
    <cellStyle name="Énfasis3 7" xfId="1000"/>
    <cellStyle name="Énfasis3 8" xfId="1001"/>
    <cellStyle name="Énfasis3 9" xfId="1002"/>
    <cellStyle name="Énfasis3 9 10" xfId="1003"/>
    <cellStyle name="Énfasis3 9 11" xfId="1004"/>
    <cellStyle name="Énfasis3 9 12" xfId="1005"/>
    <cellStyle name="Énfasis3 9 13" xfId="1006"/>
    <cellStyle name="Énfasis3 9 14" xfId="1007"/>
    <cellStyle name="Énfasis3 9 15" xfId="1008"/>
    <cellStyle name="Énfasis3 9 16" xfId="1009"/>
    <cellStyle name="Énfasis3 9 17" xfId="1010"/>
    <cellStyle name="Énfasis3 9 18" xfId="1011"/>
    <cellStyle name="Énfasis3 9 19" xfId="1012"/>
    <cellStyle name="Énfasis3 9 2" xfId="1013"/>
    <cellStyle name="Énfasis3 9 20" xfId="1014"/>
    <cellStyle name="Énfasis3 9 21" xfId="1015"/>
    <cellStyle name="Énfasis3 9 22" xfId="1016"/>
    <cellStyle name="Énfasis3 9 3" xfId="1017"/>
    <cellStyle name="Énfasis3 9 4" xfId="1018"/>
    <cellStyle name="Énfasis3 9 5" xfId="1019"/>
    <cellStyle name="Énfasis3 9 6" xfId="1020"/>
    <cellStyle name="Énfasis3 9 7" xfId="1021"/>
    <cellStyle name="Énfasis3 9 8" xfId="1022"/>
    <cellStyle name="Énfasis3 9 9" xfId="1023"/>
    <cellStyle name="Énfasis4" xfId="1024" builtinId="41" customBuiltin="1"/>
    <cellStyle name="Énfasis4 10" xfId="1025"/>
    <cellStyle name="Énfasis4 11" xfId="1026"/>
    <cellStyle name="Énfasis4 12" xfId="1027"/>
    <cellStyle name="Énfasis4 13" xfId="1028"/>
    <cellStyle name="Énfasis4 14" xfId="1029"/>
    <cellStyle name="Énfasis4 15" xfId="1030"/>
    <cellStyle name="Énfasis4 16" xfId="1031"/>
    <cellStyle name="Énfasis4 17" xfId="1032"/>
    <cellStyle name="Énfasis4 18" xfId="1033"/>
    <cellStyle name="Énfasis4 2" xfId="1034"/>
    <cellStyle name="Énfasis4 3" xfId="1035"/>
    <cellStyle name="Énfasis4 4" xfId="1036"/>
    <cellStyle name="Énfasis4 5" xfId="1037"/>
    <cellStyle name="Énfasis4 6" xfId="1038"/>
    <cellStyle name="Énfasis4 7" xfId="1039"/>
    <cellStyle name="Énfasis4 8" xfId="1040"/>
    <cellStyle name="Énfasis4 9" xfId="1041"/>
    <cellStyle name="Énfasis4 9 10" xfId="1042"/>
    <cellStyle name="Énfasis4 9 11" xfId="1043"/>
    <cellStyle name="Énfasis4 9 12" xfId="1044"/>
    <cellStyle name="Énfasis4 9 13" xfId="1045"/>
    <cellStyle name="Énfasis4 9 14" xfId="1046"/>
    <cellStyle name="Énfasis4 9 15" xfId="1047"/>
    <cellStyle name="Énfasis4 9 16" xfId="1048"/>
    <cellStyle name="Énfasis4 9 17" xfId="1049"/>
    <cellStyle name="Énfasis4 9 18" xfId="1050"/>
    <cellStyle name="Énfasis4 9 19" xfId="1051"/>
    <cellStyle name="Énfasis4 9 2" xfId="1052"/>
    <cellStyle name="Énfasis4 9 20" xfId="1053"/>
    <cellStyle name="Énfasis4 9 21" xfId="1054"/>
    <cellStyle name="Énfasis4 9 22" xfId="1055"/>
    <cellStyle name="Énfasis4 9 3" xfId="1056"/>
    <cellStyle name="Énfasis4 9 4" xfId="1057"/>
    <cellStyle name="Énfasis4 9 5" xfId="1058"/>
    <cellStyle name="Énfasis4 9 6" xfId="1059"/>
    <cellStyle name="Énfasis4 9 7" xfId="1060"/>
    <cellStyle name="Énfasis4 9 8" xfId="1061"/>
    <cellStyle name="Énfasis4 9 9" xfId="1062"/>
    <cellStyle name="Énfasis5" xfId="1063" builtinId="45" customBuiltin="1"/>
    <cellStyle name="Énfasis5 10" xfId="1064"/>
    <cellStyle name="Énfasis5 11" xfId="1065"/>
    <cellStyle name="Énfasis5 12" xfId="1066"/>
    <cellStyle name="Énfasis5 13" xfId="1067"/>
    <cellStyle name="Énfasis5 14" xfId="1068"/>
    <cellStyle name="Énfasis5 15" xfId="1069"/>
    <cellStyle name="Énfasis5 16" xfId="1070"/>
    <cellStyle name="Énfasis5 17" xfId="1071"/>
    <cellStyle name="Énfasis5 18" xfId="1072"/>
    <cellStyle name="Énfasis5 2" xfId="1073"/>
    <cellStyle name="Énfasis5 3" xfId="1074"/>
    <cellStyle name="Énfasis5 4" xfId="1075"/>
    <cellStyle name="Énfasis5 5" xfId="1076"/>
    <cellStyle name="Énfasis5 6" xfId="1077"/>
    <cellStyle name="Énfasis5 7" xfId="1078"/>
    <cellStyle name="Énfasis5 8" xfId="1079"/>
    <cellStyle name="Énfasis5 9" xfId="1080"/>
    <cellStyle name="Énfasis5 9 10" xfId="1081"/>
    <cellStyle name="Énfasis5 9 11" xfId="1082"/>
    <cellStyle name="Énfasis5 9 12" xfId="1083"/>
    <cellStyle name="Énfasis5 9 13" xfId="1084"/>
    <cellStyle name="Énfasis5 9 14" xfId="1085"/>
    <cellStyle name="Énfasis5 9 15" xfId="1086"/>
    <cellStyle name="Énfasis5 9 16" xfId="1087"/>
    <cellStyle name="Énfasis5 9 17" xfId="1088"/>
    <cellStyle name="Énfasis5 9 18" xfId="1089"/>
    <cellStyle name="Énfasis5 9 19" xfId="1090"/>
    <cellStyle name="Énfasis5 9 2" xfId="1091"/>
    <cellStyle name="Énfasis5 9 20" xfId="1092"/>
    <cellStyle name="Énfasis5 9 21" xfId="1093"/>
    <cellStyle name="Énfasis5 9 22" xfId="1094"/>
    <cellStyle name="Énfasis5 9 3" xfId="1095"/>
    <cellStyle name="Énfasis5 9 4" xfId="1096"/>
    <cellStyle name="Énfasis5 9 5" xfId="1097"/>
    <cellStyle name="Énfasis5 9 6" xfId="1098"/>
    <cellStyle name="Énfasis5 9 7" xfId="1099"/>
    <cellStyle name="Énfasis5 9 8" xfId="1100"/>
    <cellStyle name="Énfasis5 9 9" xfId="1101"/>
    <cellStyle name="Énfasis6" xfId="1102" builtinId="49" customBuiltin="1"/>
    <cellStyle name="Énfasis6 10" xfId="1103"/>
    <cellStyle name="Énfasis6 11" xfId="1104"/>
    <cellStyle name="Énfasis6 12" xfId="1105"/>
    <cellStyle name="Énfasis6 13" xfId="1106"/>
    <cellStyle name="Énfasis6 14" xfId="1107"/>
    <cellStyle name="Énfasis6 15" xfId="1108"/>
    <cellStyle name="Énfasis6 16" xfId="1109"/>
    <cellStyle name="Énfasis6 17" xfId="1110"/>
    <cellStyle name="Énfasis6 18" xfId="1111"/>
    <cellStyle name="Énfasis6 2" xfId="1112"/>
    <cellStyle name="Énfasis6 3" xfId="1113"/>
    <cellStyle name="Énfasis6 4" xfId="1114"/>
    <cellStyle name="Énfasis6 5" xfId="1115"/>
    <cellStyle name="Énfasis6 6" xfId="1116"/>
    <cellStyle name="Énfasis6 7" xfId="1117"/>
    <cellStyle name="Énfasis6 8" xfId="1118"/>
    <cellStyle name="Énfasis6 9" xfId="1119"/>
    <cellStyle name="Énfasis6 9 10" xfId="1120"/>
    <cellStyle name="Énfasis6 9 11" xfId="1121"/>
    <cellStyle name="Énfasis6 9 12" xfId="1122"/>
    <cellStyle name="Énfasis6 9 13" xfId="1123"/>
    <cellStyle name="Énfasis6 9 14" xfId="1124"/>
    <cellStyle name="Énfasis6 9 15" xfId="1125"/>
    <cellStyle name="Énfasis6 9 16" xfId="1126"/>
    <cellStyle name="Énfasis6 9 17" xfId="1127"/>
    <cellStyle name="Énfasis6 9 18" xfId="1128"/>
    <cellStyle name="Énfasis6 9 19" xfId="1129"/>
    <cellStyle name="Énfasis6 9 2" xfId="1130"/>
    <cellStyle name="Énfasis6 9 20" xfId="1131"/>
    <cellStyle name="Énfasis6 9 21" xfId="1132"/>
    <cellStyle name="Énfasis6 9 22" xfId="1133"/>
    <cellStyle name="Énfasis6 9 3" xfId="1134"/>
    <cellStyle name="Énfasis6 9 4" xfId="1135"/>
    <cellStyle name="Énfasis6 9 5" xfId="1136"/>
    <cellStyle name="Énfasis6 9 6" xfId="1137"/>
    <cellStyle name="Énfasis6 9 7" xfId="1138"/>
    <cellStyle name="Énfasis6 9 8" xfId="1139"/>
    <cellStyle name="Énfasis6 9 9" xfId="1140"/>
    <cellStyle name="Entrada" xfId="1141" builtinId="20" customBuiltin="1"/>
    <cellStyle name="Entrada 10" xfId="1142"/>
    <cellStyle name="Entrada 11" xfId="1143"/>
    <cellStyle name="Entrada 12" xfId="1144"/>
    <cellStyle name="Entrada 13" xfId="1145"/>
    <cellStyle name="Entrada 14" xfId="1146"/>
    <cellStyle name="Entrada 15" xfId="1147"/>
    <cellStyle name="Entrada 16" xfId="1148"/>
    <cellStyle name="Entrada 17" xfId="1149"/>
    <cellStyle name="Entrada 18" xfId="1150"/>
    <cellStyle name="Entrada 2" xfId="1151"/>
    <cellStyle name="Entrada 3" xfId="1152"/>
    <cellStyle name="Entrada 4" xfId="1153"/>
    <cellStyle name="Entrada 5" xfId="1154"/>
    <cellStyle name="Entrada 6" xfId="1155"/>
    <cellStyle name="Entrada 7" xfId="1156"/>
    <cellStyle name="Entrada 8" xfId="1157"/>
    <cellStyle name="Entrada 9" xfId="1158"/>
    <cellStyle name="Entrada 9 10" xfId="1159"/>
    <cellStyle name="Entrada 9 11" xfId="1160"/>
    <cellStyle name="Entrada 9 12" xfId="1161"/>
    <cellStyle name="Entrada 9 13" xfId="1162"/>
    <cellStyle name="Entrada 9 14" xfId="1163"/>
    <cellStyle name="Entrada 9 15" xfId="1164"/>
    <cellStyle name="Entrada 9 16" xfId="1165"/>
    <cellStyle name="Entrada 9 17" xfId="1166"/>
    <cellStyle name="Entrada 9 18" xfId="1167"/>
    <cellStyle name="Entrada 9 19" xfId="1168"/>
    <cellStyle name="Entrada 9 2" xfId="1169"/>
    <cellStyle name="Entrada 9 20" xfId="1170"/>
    <cellStyle name="Entrada 9 21" xfId="1171"/>
    <cellStyle name="Entrada 9 22" xfId="1172"/>
    <cellStyle name="Entrada 9 3" xfId="1173"/>
    <cellStyle name="Entrada 9 4" xfId="1174"/>
    <cellStyle name="Entrada 9 5" xfId="1175"/>
    <cellStyle name="Entrada 9 6" xfId="1176"/>
    <cellStyle name="Entrada 9 7" xfId="1177"/>
    <cellStyle name="Entrada 9 8" xfId="1178"/>
    <cellStyle name="Entrada 9 9" xfId="1179"/>
    <cellStyle name="Euro" xfId="1180"/>
    <cellStyle name="Euro 10" xfId="1181"/>
    <cellStyle name="Euro 11" xfId="1182"/>
    <cellStyle name="Euro 12" xfId="1183"/>
    <cellStyle name="Euro 13" xfId="1184"/>
    <cellStyle name="Euro 14" xfId="1185"/>
    <cellStyle name="Euro 15" xfId="1186"/>
    <cellStyle name="Euro 16" xfId="1187"/>
    <cellStyle name="Euro 17" xfId="1188"/>
    <cellStyle name="Euro 18" xfId="1189"/>
    <cellStyle name="Euro 19" xfId="1190"/>
    <cellStyle name="Euro 2" xfId="1191"/>
    <cellStyle name="Euro 20" xfId="1192"/>
    <cellStyle name="Euro 21" xfId="1193"/>
    <cellStyle name="Euro 22" xfId="1194"/>
    <cellStyle name="Euro 23" xfId="1195"/>
    <cellStyle name="Euro 24" xfId="1196"/>
    <cellStyle name="Euro 25" xfId="1197"/>
    <cellStyle name="Euro 26" xfId="1198"/>
    <cellStyle name="Euro 27" xfId="1199"/>
    <cellStyle name="Euro 28" xfId="1200"/>
    <cellStyle name="Euro 29" xfId="1201"/>
    <cellStyle name="Euro 3" xfId="1202"/>
    <cellStyle name="Euro 4" xfId="1203"/>
    <cellStyle name="Euro 5" xfId="1204"/>
    <cellStyle name="Euro 6" xfId="1205"/>
    <cellStyle name="Euro 7" xfId="1206"/>
    <cellStyle name="Euro 8" xfId="1207"/>
    <cellStyle name="Euro 9" xfId="1208"/>
    <cellStyle name="Hipervínculo 2" xfId="1209"/>
    <cellStyle name="Hipervínculo 31" xfId="1210"/>
    <cellStyle name="Incorrecto" xfId="1211" builtinId="27" customBuiltin="1"/>
    <cellStyle name="Incorrecto 10" xfId="1212"/>
    <cellStyle name="Incorrecto 11" xfId="1213"/>
    <cellStyle name="Incorrecto 12" xfId="1214"/>
    <cellStyle name="Incorrecto 13" xfId="1215"/>
    <cellStyle name="Incorrecto 14" xfId="1216"/>
    <cellStyle name="Incorrecto 15" xfId="1217"/>
    <cellStyle name="Incorrecto 16" xfId="1218"/>
    <cellStyle name="Incorrecto 17" xfId="1219"/>
    <cellStyle name="Incorrecto 18" xfId="1220"/>
    <cellStyle name="Incorrecto 2" xfId="1221"/>
    <cellStyle name="Incorrecto 3" xfId="1222"/>
    <cellStyle name="Incorrecto 4" xfId="1223"/>
    <cellStyle name="Incorrecto 5" xfId="1224"/>
    <cellStyle name="Incorrecto 6" xfId="1225"/>
    <cellStyle name="Incorrecto 7" xfId="1226"/>
    <cellStyle name="Incorrecto 8" xfId="1227"/>
    <cellStyle name="Incorrecto 9" xfId="1228"/>
    <cellStyle name="Incorrecto 9 10" xfId="1229"/>
    <cellStyle name="Incorrecto 9 11" xfId="1230"/>
    <cellStyle name="Incorrecto 9 12" xfId="1231"/>
    <cellStyle name="Incorrecto 9 13" xfId="1232"/>
    <cellStyle name="Incorrecto 9 14" xfId="1233"/>
    <cellStyle name="Incorrecto 9 15" xfId="1234"/>
    <cellStyle name="Incorrecto 9 16" xfId="1235"/>
    <cellStyle name="Incorrecto 9 17" xfId="1236"/>
    <cellStyle name="Incorrecto 9 18" xfId="1237"/>
    <cellStyle name="Incorrecto 9 19" xfId="1238"/>
    <cellStyle name="Incorrecto 9 2" xfId="1239"/>
    <cellStyle name="Incorrecto 9 20" xfId="1240"/>
    <cellStyle name="Incorrecto 9 21" xfId="1241"/>
    <cellStyle name="Incorrecto 9 22" xfId="1242"/>
    <cellStyle name="Incorrecto 9 3" xfId="1243"/>
    <cellStyle name="Incorrecto 9 4" xfId="1244"/>
    <cellStyle name="Incorrecto 9 5" xfId="1245"/>
    <cellStyle name="Incorrecto 9 6" xfId="1246"/>
    <cellStyle name="Incorrecto 9 7" xfId="1247"/>
    <cellStyle name="Incorrecto 9 8" xfId="1248"/>
    <cellStyle name="Incorrecto 9 9" xfId="1249"/>
    <cellStyle name="Millares" xfId="1250" builtinId="3"/>
    <cellStyle name="Millares [0]" xfId="1251" builtinId="6"/>
    <cellStyle name="Millares [0] 2" xfId="1252"/>
    <cellStyle name="Millares 2" xfId="1253"/>
    <cellStyle name="Millares 2 10" xfId="1254"/>
    <cellStyle name="Millares 2 11" xfId="1255"/>
    <cellStyle name="Millares 2 12" xfId="1256"/>
    <cellStyle name="Millares 2 13" xfId="1257"/>
    <cellStyle name="Millares 2 13 2" xfId="1258"/>
    <cellStyle name="Millares 2 13 2 2" xfId="1259"/>
    <cellStyle name="Millares 2 13 2 2 2" xfId="1260"/>
    <cellStyle name="Millares 2 14" xfId="1261"/>
    <cellStyle name="Millares 2 2" xfId="1262"/>
    <cellStyle name="Millares 2 2 2" xfId="1263"/>
    <cellStyle name="Millares 2 2 3" xfId="1264"/>
    <cellStyle name="Millares 2 2 4" xfId="1265"/>
    <cellStyle name="Millares 2 3" xfId="1266"/>
    <cellStyle name="Millares 2 4" xfId="1267"/>
    <cellStyle name="Millares 2 5" xfId="1268"/>
    <cellStyle name="Millares 2 6" xfId="1269"/>
    <cellStyle name="Millares 2 7" xfId="1270"/>
    <cellStyle name="Millares 2 8" xfId="1271"/>
    <cellStyle name="Millares 2 9" xfId="1272"/>
    <cellStyle name="Millares 3" xfId="1273"/>
    <cellStyle name="Millares 3 2" xfId="1274"/>
    <cellStyle name="Millares 3 3" xfId="1275"/>
    <cellStyle name="Millares 4" xfId="1276"/>
    <cellStyle name="Millares 4 2" xfId="1277"/>
    <cellStyle name="Millares 4 2 2" xfId="1278"/>
    <cellStyle name="Millares 4 2 2 2" xfId="1279"/>
    <cellStyle name="Millares 4 3" xfId="1280"/>
    <cellStyle name="Millares 5" xfId="1281"/>
    <cellStyle name="Millares 6" xfId="1282"/>
    <cellStyle name="Millares 7" xfId="1283"/>
    <cellStyle name="Millares 8" xfId="1284"/>
    <cellStyle name="Moneda 2" xfId="1285"/>
    <cellStyle name="Moneda 2 2" xfId="1286"/>
    <cellStyle name="Moneda 2 3" xfId="1287"/>
    <cellStyle name="Neutral" xfId="1288" builtinId="28" customBuiltin="1"/>
    <cellStyle name="Neutral 10" xfId="1289"/>
    <cellStyle name="Neutral 11" xfId="1290"/>
    <cellStyle name="Neutral 12" xfId="1291"/>
    <cellStyle name="Neutral 13" xfId="1292"/>
    <cellStyle name="Neutral 14" xfId="1293"/>
    <cellStyle name="Neutral 15" xfId="1294"/>
    <cellStyle name="Neutral 16" xfId="1295"/>
    <cellStyle name="Neutral 2" xfId="1296"/>
    <cellStyle name="Neutral 3" xfId="1297"/>
    <cellStyle name="Neutral 4" xfId="1298"/>
    <cellStyle name="Neutral 5" xfId="1299"/>
    <cellStyle name="Neutral 6" xfId="1300"/>
    <cellStyle name="Neutral 7" xfId="1301"/>
    <cellStyle name="Neutral 8" xfId="1302"/>
    <cellStyle name="Neutral 9" xfId="1303"/>
    <cellStyle name="Normal" xfId="0" builtinId="0"/>
    <cellStyle name="Normal 10" xfId="1304"/>
    <cellStyle name="Normal 10 2" xfId="1305"/>
    <cellStyle name="Normal 11" xfId="1306"/>
    <cellStyle name="Normal 11 2" xfId="1307"/>
    <cellStyle name="Normal 110" xfId="1308"/>
    <cellStyle name="Normal 112" xfId="1309"/>
    <cellStyle name="Normal 113" xfId="1310"/>
    <cellStyle name="Normal 115" xfId="1311"/>
    <cellStyle name="Normal 12" xfId="1312"/>
    <cellStyle name="Normal 12 2" xfId="1313"/>
    <cellStyle name="Normal 13" xfId="1314"/>
    <cellStyle name="Normal 13 2" xfId="1315"/>
    <cellStyle name="Normal 14" xfId="1316"/>
    <cellStyle name="Normal 14 2" xfId="1317"/>
    <cellStyle name="Normal 15" xfId="1318"/>
    <cellStyle name="Normal 15 2" xfId="1319"/>
    <cellStyle name="Normal 16" xfId="1320"/>
    <cellStyle name="Normal 16 2" xfId="1321"/>
    <cellStyle name="Normal 17" xfId="1322"/>
    <cellStyle name="Normal 17 2" xfId="1323"/>
    <cellStyle name="Normal 18 2" xfId="1324"/>
    <cellStyle name="Normal 19" xfId="1325"/>
    <cellStyle name="Normal 19 2" xfId="1326"/>
    <cellStyle name="Normal 2" xfId="1327"/>
    <cellStyle name="Normal 2 10" xfId="1328"/>
    <cellStyle name="Normal 2 11" xfId="1329"/>
    <cellStyle name="Normal 2 12" xfId="1330"/>
    <cellStyle name="Normal 2 2" xfId="1331"/>
    <cellStyle name="Normal 2 2 2" xfId="1332"/>
    <cellStyle name="Normal 2 2 3" xfId="1333"/>
    <cellStyle name="Normal 2 2 4" xfId="1334"/>
    <cellStyle name="Normal 2 2 5" xfId="1335"/>
    <cellStyle name="Normal 2 3" xfId="1336"/>
    <cellStyle name="Normal 2 4" xfId="1337"/>
    <cellStyle name="Normal 2 5" xfId="1338"/>
    <cellStyle name="Normal 2 6" xfId="1339"/>
    <cellStyle name="Normal 2 7" xfId="1340"/>
    <cellStyle name="Normal 2 8" xfId="1341"/>
    <cellStyle name="Normal 2 9" xfId="1342"/>
    <cellStyle name="Normal 20 2" xfId="1343"/>
    <cellStyle name="Normal 21 2" xfId="1344"/>
    <cellStyle name="Normal 22 2" xfId="1345"/>
    <cellStyle name="Normal 23 2" xfId="1346"/>
    <cellStyle name="Normal 24 2" xfId="1347"/>
    <cellStyle name="Normal 25 2" xfId="1348"/>
    <cellStyle name="Normal 3" xfId="1349"/>
    <cellStyle name="Normal 3 10" xfId="1350"/>
    <cellStyle name="Normal 3 11" xfId="1351"/>
    <cellStyle name="Normal 3 12" xfId="1352"/>
    <cellStyle name="Normal 3 13" xfId="1353"/>
    <cellStyle name="Normal 3 14" xfId="1354"/>
    <cellStyle name="Normal 3 15" xfId="1355"/>
    <cellStyle name="Normal 3 16" xfId="1356"/>
    <cellStyle name="Normal 3 17" xfId="1357"/>
    <cellStyle name="Normal 3 18" xfId="1358"/>
    <cellStyle name="Normal 3 19" xfId="1359"/>
    <cellStyle name="Normal 3 2" xfId="1360"/>
    <cellStyle name="Normal 3 20" xfId="1361"/>
    <cellStyle name="Normal 3 21" xfId="1362"/>
    <cellStyle name="Normal 3 3" xfId="1363"/>
    <cellStyle name="Normal 3 4" xfId="1364"/>
    <cellStyle name="Normal 3 5" xfId="1365"/>
    <cellStyle name="Normal 3 6" xfId="1366"/>
    <cellStyle name="Normal 3 7" xfId="1367"/>
    <cellStyle name="Normal 3 8" xfId="1368"/>
    <cellStyle name="Normal 3 9" xfId="1369"/>
    <cellStyle name="Normal 3_PLAN DE ACTIVIDADES 10 DE ABRIL RURALIDAD" xfId="1370"/>
    <cellStyle name="Normal 4" xfId="1371"/>
    <cellStyle name="Normal 4 10" xfId="1372"/>
    <cellStyle name="Normal 4 11" xfId="1373"/>
    <cellStyle name="Normal 4 12" xfId="1374"/>
    <cellStyle name="Normal 4 13" xfId="1375"/>
    <cellStyle name="Normal 4 14" xfId="1376"/>
    <cellStyle name="Normal 4 15" xfId="1377"/>
    <cellStyle name="Normal 4 16" xfId="1378"/>
    <cellStyle name="Normal 4 17" xfId="1379"/>
    <cellStyle name="Normal 4 18" xfId="1380"/>
    <cellStyle name="Normal 4 19" xfId="1381"/>
    <cellStyle name="Normal 4 2" xfId="1382"/>
    <cellStyle name="Normal 4 20" xfId="1383"/>
    <cellStyle name="Normal 4 21" xfId="1384"/>
    <cellStyle name="Normal 4 3" xfId="1385"/>
    <cellStyle name="Normal 4 4" xfId="1386"/>
    <cellStyle name="Normal 4 5" xfId="1387"/>
    <cellStyle name="Normal 4 6" xfId="1388"/>
    <cellStyle name="Normal 4 7" xfId="1389"/>
    <cellStyle name="Normal 4 8" xfId="1390"/>
    <cellStyle name="Normal 4 9" xfId="1391"/>
    <cellStyle name="Normal 47" xfId="1392"/>
    <cellStyle name="Normal 48" xfId="1393"/>
    <cellStyle name="Normal 5" xfId="1394"/>
    <cellStyle name="Normal 5 10" xfId="1395"/>
    <cellStyle name="Normal 5 11" xfId="1396"/>
    <cellStyle name="Normal 5 12" xfId="1397"/>
    <cellStyle name="Normal 5 13" xfId="1398"/>
    <cellStyle name="Normal 5 14" xfId="1399"/>
    <cellStyle name="Normal 5 15" xfId="1400"/>
    <cellStyle name="Normal 5 16" xfId="1401"/>
    <cellStyle name="Normal 5 17" xfId="1402"/>
    <cellStyle name="Normal 5 18" xfId="1403"/>
    <cellStyle name="Normal 5 19" xfId="1404"/>
    <cellStyle name="Normal 5 2" xfId="1405"/>
    <cellStyle name="Normal 5 20" xfId="1406"/>
    <cellStyle name="Normal 5 21" xfId="1407"/>
    <cellStyle name="Normal 5 3" xfId="1408"/>
    <cellStyle name="Normal 5 4" xfId="1409"/>
    <cellStyle name="Normal 5 5" xfId="1410"/>
    <cellStyle name="Normal 5 6" xfId="1411"/>
    <cellStyle name="Normal 5 7" xfId="1412"/>
    <cellStyle name="Normal 5 8" xfId="1413"/>
    <cellStyle name="Normal 5 9" xfId="1414"/>
    <cellStyle name="Normal 53" xfId="1415"/>
    <cellStyle name="Normal 54" xfId="1416"/>
    <cellStyle name="Normal 55" xfId="1417"/>
    <cellStyle name="Normal 56" xfId="1418"/>
    <cellStyle name="Normal 57" xfId="1419"/>
    <cellStyle name="Normal 58" xfId="1420"/>
    <cellStyle name="Normal 59" xfId="1421"/>
    <cellStyle name="Normal 6" xfId="1422"/>
    <cellStyle name="Normal 6 2" xfId="1423"/>
    <cellStyle name="Normal 61" xfId="1424"/>
    <cellStyle name="Normal 65" xfId="1425"/>
    <cellStyle name="Normal 66" xfId="1426"/>
    <cellStyle name="Normal 69" xfId="1427"/>
    <cellStyle name="Normal 7" xfId="1428"/>
    <cellStyle name="Normal 7 2" xfId="1429"/>
    <cellStyle name="Normal 70" xfId="1430"/>
    <cellStyle name="Normal 75" xfId="1431"/>
    <cellStyle name="Normal 76" xfId="1432"/>
    <cellStyle name="Normal 77" xfId="1433"/>
    <cellStyle name="Normal 78" xfId="1434"/>
    <cellStyle name="Normal 79" xfId="1435"/>
    <cellStyle name="Normal 8" xfId="1436"/>
    <cellStyle name="Normal 8 2" xfId="1437"/>
    <cellStyle name="Normal 8 3" xfId="1438"/>
    <cellStyle name="Normal 80" xfId="1439"/>
    <cellStyle name="Normal 81" xfId="1440"/>
    <cellStyle name="Normal 82" xfId="1441"/>
    <cellStyle name="Normal 87" xfId="1442"/>
    <cellStyle name="Normal 89" xfId="1443"/>
    <cellStyle name="Normal 9" xfId="1444"/>
    <cellStyle name="Normal 9 2" xfId="1445"/>
    <cellStyle name="Normal 97" xfId="1446"/>
    <cellStyle name="Normal 99" xfId="1447"/>
    <cellStyle name="Notas 10" xfId="1448"/>
    <cellStyle name="Notas 11" xfId="1449"/>
    <cellStyle name="Notas 12" xfId="1450"/>
    <cellStyle name="Notas 13" xfId="1451"/>
    <cellStyle name="Notas 14" xfId="1452"/>
    <cellStyle name="Notas 15" xfId="1453"/>
    <cellStyle name="Notas 16" xfId="1454"/>
    <cellStyle name="Notas 17" xfId="1455"/>
    <cellStyle name="Notas 18" xfId="1456"/>
    <cellStyle name="Notas 19" xfId="1457"/>
    <cellStyle name="Notas 2" xfId="1458"/>
    <cellStyle name="Notas 2 2" xfId="1459"/>
    <cellStyle name="Notas 2 3" xfId="1460"/>
    <cellStyle name="Notas 2 4" xfId="1461"/>
    <cellStyle name="Notas 20" xfId="1462"/>
    <cellStyle name="Notas 21" xfId="1463"/>
    <cellStyle name="Notas 22" xfId="1464"/>
    <cellStyle name="Notas 3" xfId="1465"/>
    <cellStyle name="Notas 4" xfId="1466"/>
    <cellStyle name="Notas 5" xfId="1467"/>
    <cellStyle name="Notas 6" xfId="1468"/>
    <cellStyle name="Notas 7" xfId="1469"/>
    <cellStyle name="Notas 8" xfId="1470"/>
    <cellStyle name="Notas 9" xfId="1471"/>
    <cellStyle name="Notas 9 10" xfId="1472"/>
    <cellStyle name="Notas 9 11" xfId="1473"/>
    <cellStyle name="Notas 9 12" xfId="1474"/>
    <cellStyle name="Notas 9 13" xfId="1475"/>
    <cellStyle name="Notas 9 14" xfId="1476"/>
    <cellStyle name="Notas 9 15" xfId="1477"/>
    <cellStyle name="Notas 9 16" xfId="1478"/>
    <cellStyle name="Notas 9 17" xfId="1479"/>
    <cellStyle name="Notas 9 18" xfId="1480"/>
    <cellStyle name="Notas 9 19" xfId="1481"/>
    <cellStyle name="Notas 9 2" xfId="1482"/>
    <cellStyle name="Notas 9 20" xfId="1483"/>
    <cellStyle name="Notas 9 21" xfId="1484"/>
    <cellStyle name="Notas 9 22" xfId="1485"/>
    <cellStyle name="Notas 9 3" xfId="1486"/>
    <cellStyle name="Notas 9 4" xfId="1487"/>
    <cellStyle name="Notas 9 5" xfId="1488"/>
    <cellStyle name="Notas 9 6" xfId="1489"/>
    <cellStyle name="Notas 9 7" xfId="1490"/>
    <cellStyle name="Notas 9 8" xfId="1491"/>
    <cellStyle name="Notas 9 9" xfId="1492"/>
    <cellStyle name="Porcentaje" xfId="1495" builtinId="5"/>
    <cellStyle name="Porcentaje 2" xfId="1493"/>
    <cellStyle name="Porcentaje 3" xfId="1494"/>
    <cellStyle name="Porcentual 2" xfId="1496"/>
    <cellStyle name="Porcentual 2 2" xfId="1497"/>
    <cellStyle name="Porcentual 2 3" xfId="1498"/>
    <cellStyle name="Porcentual 2 4" xfId="1499"/>
    <cellStyle name="Porcentual 3" xfId="1500"/>
    <cellStyle name="Salida" xfId="1501" builtinId="21" customBuiltin="1"/>
    <cellStyle name="Salida 10" xfId="1502"/>
    <cellStyle name="Salida 11" xfId="1503"/>
    <cellStyle name="Salida 12" xfId="1504"/>
    <cellStyle name="Salida 13" xfId="1505"/>
    <cellStyle name="Salida 14" xfId="1506"/>
    <cellStyle name="Salida 15" xfId="1507"/>
    <cellStyle name="Salida 16" xfId="1508"/>
    <cellStyle name="Salida 17" xfId="1509"/>
    <cellStyle name="Salida 18" xfId="1510"/>
    <cellStyle name="Salida 2" xfId="1511"/>
    <cellStyle name="Salida 3" xfId="1512"/>
    <cellStyle name="Salida 4" xfId="1513"/>
    <cellStyle name="Salida 5" xfId="1514"/>
    <cellStyle name="Salida 6" xfId="1515"/>
    <cellStyle name="Salida 7" xfId="1516"/>
    <cellStyle name="Salida 8" xfId="1517"/>
    <cellStyle name="Salida 9" xfId="1518"/>
    <cellStyle name="Salida 9 10" xfId="1519"/>
    <cellStyle name="Salida 9 11" xfId="1520"/>
    <cellStyle name="Salida 9 12" xfId="1521"/>
    <cellStyle name="Salida 9 13" xfId="1522"/>
    <cellStyle name="Salida 9 14" xfId="1523"/>
    <cellStyle name="Salida 9 15" xfId="1524"/>
    <cellStyle name="Salida 9 16" xfId="1525"/>
    <cellStyle name="Salida 9 17" xfId="1526"/>
    <cellStyle name="Salida 9 18" xfId="1527"/>
    <cellStyle name="Salida 9 19" xfId="1528"/>
    <cellStyle name="Salida 9 2" xfId="1529"/>
    <cellStyle name="Salida 9 20" xfId="1530"/>
    <cellStyle name="Salida 9 21" xfId="1531"/>
    <cellStyle name="Salida 9 22" xfId="1532"/>
    <cellStyle name="Salida 9 3" xfId="1533"/>
    <cellStyle name="Salida 9 4" xfId="1534"/>
    <cellStyle name="Salida 9 5" xfId="1535"/>
    <cellStyle name="Salida 9 6" xfId="1536"/>
    <cellStyle name="Salida 9 7" xfId="1537"/>
    <cellStyle name="Salida 9 8" xfId="1538"/>
    <cellStyle name="Salida 9 9" xfId="1539"/>
    <cellStyle name="Texto de advertencia" xfId="1540" builtinId="11" customBuiltin="1"/>
    <cellStyle name="Texto de advertencia 10" xfId="1541"/>
    <cellStyle name="Texto de advertencia 11" xfId="1542"/>
    <cellStyle name="Texto de advertencia 12" xfId="1543"/>
    <cellStyle name="Texto de advertencia 13" xfId="1544"/>
    <cellStyle name="Texto de advertencia 14" xfId="1545"/>
    <cellStyle name="Texto de advertencia 15" xfId="1546"/>
    <cellStyle name="Texto de advertencia 16" xfId="1547"/>
    <cellStyle name="Texto de advertencia 17" xfId="1548"/>
    <cellStyle name="Texto de advertencia 18" xfId="1549"/>
    <cellStyle name="Texto de advertencia 2" xfId="1550"/>
    <cellStyle name="Texto de advertencia 3" xfId="1551"/>
    <cellStyle name="Texto de advertencia 4" xfId="1552"/>
    <cellStyle name="Texto de advertencia 5" xfId="1553"/>
    <cellStyle name="Texto de advertencia 6" xfId="1554"/>
    <cellStyle name="Texto de advertencia 7" xfId="1555"/>
    <cellStyle name="Texto de advertencia 8" xfId="1556"/>
    <cellStyle name="Texto de advertencia 9" xfId="1557"/>
    <cellStyle name="Texto de advertencia 9 10" xfId="1558"/>
    <cellStyle name="Texto de advertencia 9 11" xfId="1559"/>
    <cellStyle name="Texto de advertencia 9 12" xfId="1560"/>
    <cellStyle name="Texto de advertencia 9 13" xfId="1561"/>
    <cellStyle name="Texto de advertencia 9 14" xfId="1562"/>
    <cellStyle name="Texto de advertencia 9 15" xfId="1563"/>
    <cellStyle name="Texto de advertencia 9 16" xfId="1564"/>
    <cellStyle name="Texto de advertencia 9 17" xfId="1565"/>
    <cellStyle name="Texto de advertencia 9 18" xfId="1566"/>
    <cellStyle name="Texto de advertencia 9 19" xfId="1567"/>
    <cellStyle name="Texto de advertencia 9 2" xfId="1568"/>
    <cellStyle name="Texto de advertencia 9 20" xfId="1569"/>
    <cellStyle name="Texto de advertencia 9 21" xfId="1570"/>
    <cellStyle name="Texto de advertencia 9 22" xfId="1571"/>
    <cellStyle name="Texto de advertencia 9 3" xfId="1572"/>
    <cellStyle name="Texto de advertencia 9 4" xfId="1573"/>
    <cellStyle name="Texto de advertencia 9 5" xfId="1574"/>
    <cellStyle name="Texto de advertencia 9 6" xfId="1575"/>
    <cellStyle name="Texto de advertencia 9 7" xfId="1576"/>
    <cellStyle name="Texto de advertencia 9 8" xfId="1577"/>
    <cellStyle name="Texto de advertencia 9 9" xfId="1578"/>
    <cellStyle name="Texto explicativo" xfId="1579" builtinId="53" customBuiltin="1"/>
    <cellStyle name="Texto explicativo 10" xfId="1580"/>
    <cellStyle name="Texto explicativo 11" xfId="1581"/>
    <cellStyle name="Texto explicativo 12" xfId="1582"/>
    <cellStyle name="Texto explicativo 13" xfId="1583"/>
    <cellStyle name="Texto explicativo 14" xfId="1584"/>
    <cellStyle name="Texto explicativo 15" xfId="1585"/>
    <cellStyle name="Texto explicativo 16" xfId="1586"/>
    <cellStyle name="Texto explicativo 17" xfId="1587"/>
    <cellStyle name="Texto explicativo 18" xfId="1588"/>
    <cellStyle name="Texto explicativo 2" xfId="1589"/>
    <cellStyle name="Texto explicativo 3" xfId="1590"/>
    <cellStyle name="Texto explicativo 4" xfId="1591"/>
    <cellStyle name="Texto explicativo 5" xfId="1592"/>
    <cellStyle name="Texto explicativo 6" xfId="1593"/>
    <cellStyle name="Texto explicativo 7" xfId="1594"/>
    <cellStyle name="Texto explicativo 8" xfId="1595"/>
    <cellStyle name="Texto explicativo 9" xfId="1596"/>
    <cellStyle name="Texto explicativo 9 10" xfId="1597"/>
    <cellStyle name="Texto explicativo 9 11" xfId="1598"/>
    <cellStyle name="Texto explicativo 9 12" xfId="1599"/>
    <cellStyle name="Texto explicativo 9 13" xfId="1600"/>
    <cellStyle name="Texto explicativo 9 14" xfId="1601"/>
    <cellStyle name="Texto explicativo 9 15" xfId="1602"/>
    <cellStyle name="Texto explicativo 9 16" xfId="1603"/>
    <cellStyle name="Texto explicativo 9 17" xfId="1604"/>
    <cellStyle name="Texto explicativo 9 18" xfId="1605"/>
    <cellStyle name="Texto explicativo 9 19" xfId="1606"/>
    <cellStyle name="Texto explicativo 9 2" xfId="1607"/>
    <cellStyle name="Texto explicativo 9 20" xfId="1608"/>
    <cellStyle name="Texto explicativo 9 21" xfId="1609"/>
    <cellStyle name="Texto explicativo 9 22" xfId="1610"/>
    <cellStyle name="Texto explicativo 9 3" xfId="1611"/>
    <cellStyle name="Texto explicativo 9 4" xfId="1612"/>
    <cellStyle name="Texto explicativo 9 5" xfId="1613"/>
    <cellStyle name="Texto explicativo 9 6" xfId="1614"/>
    <cellStyle name="Texto explicativo 9 7" xfId="1615"/>
    <cellStyle name="Texto explicativo 9 8" xfId="1616"/>
    <cellStyle name="Texto explicativo 9 9" xfId="1617"/>
    <cellStyle name="Título 1 10" xfId="1618"/>
    <cellStyle name="Título 1 11" xfId="1619"/>
    <cellStyle name="Título 1 12" xfId="1620"/>
    <cellStyle name="Título 1 13" xfId="1621"/>
    <cellStyle name="Título 1 14" xfId="1622"/>
    <cellStyle name="Título 1 15" xfId="1623"/>
    <cellStyle name="Título 1 16" xfId="1624"/>
    <cellStyle name="Título 1 17" xfId="1625"/>
    <cellStyle name="Título 1 18" xfId="1626"/>
    <cellStyle name="Título 1 2" xfId="1627"/>
    <cellStyle name="Título 1 3" xfId="1628"/>
    <cellStyle name="Título 1 4" xfId="1629"/>
    <cellStyle name="Título 1 5" xfId="1630"/>
    <cellStyle name="Título 1 6" xfId="1631"/>
    <cellStyle name="Título 1 7" xfId="1632"/>
    <cellStyle name="Título 1 8" xfId="1633"/>
    <cellStyle name="Título 1 9" xfId="1634"/>
    <cellStyle name="Título 1 9 10" xfId="1635"/>
    <cellStyle name="Título 1 9 11" xfId="1636"/>
    <cellStyle name="Título 1 9 12" xfId="1637"/>
    <cellStyle name="Título 1 9 13" xfId="1638"/>
    <cellStyle name="Título 1 9 14" xfId="1639"/>
    <cellStyle name="Título 1 9 15" xfId="1640"/>
    <cellStyle name="Título 1 9 16" xfId="1641"/>
    <cellStyle name="Título 1 9 17" xfId="1642"/>
    <cellStyle name="Título 1 9 18" xfId="1643"/>
    <cellStyle name="Título 1 9 19" xfId="1644"/>
    <cellStyle name="Título 1 9 2" xfId="1645"/>
    <cellStyle name="Título 1 9 20" xfId="1646"/>
    <cellStyle name="Título 1 9 21" xfId="1647"/>
    <cellStyle name="Título 1 9 22" xfId="1648"/>
    <cellStyle name="Título 1 9 3" xfId="1649"/>
    <cellStyle name="Título 1 9 4" xfId="1650"/>
    <cellStyle name="Título 1 9 5" xfId="1651"/>
    <cellStyle name="Título 1 9 6" xfId="1652"/>
    <cellStyle name="Título 1 9 7" xfId="1653"/>
    <cellStyle name="Título 1 9 8" xfId="1654"/>
    <cellStyle name="Título 1 9 9" xfId="1655"/>
    <cellStyle name="Título 10" xfId="1656"/>
    <cellStyle name="Título 11" xfId="1657"/>
    <cellStyle name="Título 11 10" xfId="1658"/>
    <cellStyle name="Título 11 11" xfId="1659"/>
    <cellStyle name="Título 11 12" xfId="1660"/>
    <cellStyle name="Título 11 13" xfId="1661"/>
    <cellStyle name="Título 11 14" xfId="1662"/>
    <cellStyle name="Título 11 15" xfId="1663"/>
    <cellStyle name="Título 11 16" xfId="1664"/>
    <cellStyle name="Título 11 17" xfId="1665"/>
    <cellStyle name="Título 11 18" xfId="1666"/>
    <cellStyle name="Título 11 19" xfId="1667"/>
    <cellStyle name="Título 11 2" xfId="1668"/>
    <cellStyle name="Título 11 20" xfId="1669"/>
    <cellStyle name="Título 11 21" xfId="1670"/>
    <cellStyle name="Título 11 22" xfId="1671"/>
    <cellStyle name="Título 11 3" xfId="1672"/>
    <cellStyle name="Título 11 4" xfId="1673"/>
    <cellStyle name="Título 11 5" xfId="1674"/>
    <cellStyle name="Título 11 6" xfId="1675"/>
    <cellStyle name="Título 11 7" xfId="1676"/>
    <cellStyle name="Título 11 8" xfId="1677"/>
    <cellStyle name="Título 11 9" xfId="1678"/>
    <cellStyle name="Título 12" xfId="1679"/>
    <cellStyle name="Título 13" xfId="1680"/>
    <cellStyle name="Título 14" xfId="1681"/>
    <cellStyle name="Título 15" xfId="1682"/>
    <cellStyle name="Título 16" xfId="1683"/>
    <cellStyle name="Título 17" xfId="1684"/>
    <cellStyle name="Título 18" xfId="1685"/>
    <cellStyle name="Título 19" xfId="1686"/>
    <cellStyle name="Título 2" xfId="1687" builtinId="17" customBuiltin="1"/>
    <cellStyle name="Título 2 10" xfId="1688"/>
    <cellStyle name="Título 2 11" xfId="1689"/>
    <cellStyle name="Título 2 12" xfId="1690"/>
    <cellStyle name="Título 2 13" xfId="1691"/>
    <cellStyle name="Título 2 14" xfId="1692"/>
    <cellStyle name="Título 2 15" xfId="1693"/>
    <cellStyle name="Título 2 16" xfId="1694"/>
    <cellStyle name="Título 2 17" xfId="1695"/>
    <cellStyle name="Título 2 18" xfId="1696"/>
    <cellStyle name="Título 2 2" xfId="1697"/>
    <cellStyle name="Título 2 3" xfId="1698"/>
    <cellStyle name="Título 2 4" xfId="1699"/>
    <cellStyle name="Título 2 5" xfId="1700"/>
    <cellStyle name="Título 2 6" xfId="1701"/>
    <cellStyle name="Título 2 7" xfId="1702"/>
    <cellStyle name="Título 2 8" xfId="1703"/>
    <cellStyle name="Título 2 9" xfId="1704"/>
    <cellStyle name="Título 2 9 10" xfId="1705"/>
    <cellStyle name="Título 2 9 11" xfId="1706"/>
    <cellStyle name="Título 2 9 12" xfId="1707"/>
    <cellStyle name="Título 2 9 13" xfId="1708"/>
    <cellStyle name="Título 2 9 14" xfId="1709"/>
    <cellStyle name="Título 2 9 15" xfId="1710"/>
    <cellStyle name="Título 2 9 16" xfId="1711"/>
    <cellStyle name="Título 2 9 17" xfId="1712"/>
    <cellStyle name="Título 2 9 18" xfId="1713"/>
    <cellStyle name="Título 2 9 19" xfId="1714"/>
    <cellStyle name="Título 2 9 2" xfId="1715"/>
    <cellStyle name="Título 2 9 20" xfId="1716"/>
    <cellStyle name="Título 2 9 21" xfId="1717"/>
    <cellStyle name="Título 2 9 22" xfId="1718"/>
    <cellStyle name="Título 2 9 3" xfId="1719"/>
    <cellStyle name="Título 2 9 4" xfId="1720"/>
    <cellStyle name="Título 2 9 5" xfId="1721"/>
    <cellStyle name="Título 2 9 6" xfId="1722"/>
    <cellStyle name="Título 2 9 7" xfId="1723"/>
    <cellStyle name="Título 2 9 8" xfId="1724"/>
    <cellStyle name="Título 2 9 9" xfId="1725"/>
    <cellStyle name="Título 20" xfId="1726"/>
    <cellStyle name="Título 21" xfId="1727"/>
    <cellStyle name="Título 3" xfId="1728" builtinId="18" customBuiltin="1"/>
    <cellStyle name="Título 3 10" xfId="1729"/>
    <cellStyle name="Título 3 11" xfId="1730"/>
    <cellStyle name="Título 3 12" xfId="1731"/>
    <cellStyle name="Título 3 13" xfId="1732"/>
    <cellStyle name="Título 3 14" xfId="1733"/>
    <cellStyle name="Título 3 15" xfId="1734"/>
    <cellStyle name="Título 3 16" xfId="1735"/>
    <cellStyle name="Título 3 17" xfId="1736"/>
    <cellStyle name="Título 3 18" xfId="1737"/>
    <cellStyle name="Título 3 2" xfId="1738"/>
    <cellStyle name="Título 3 3" xfId="1739"/>
    <cellStyle name="Título 3 4" xfId="1740"/>
    <cellStyle name="Título 3 5" xfId="1741"/>
    <cellStyle name="Título 3 6" xfId="1742"/>
    <cellStyle name="Título 3 7" xfId="1743"/>
    <cellStyle name="Título 3 8" xfId="1744"/>
    <cellStyle name="Título 3 9" xfId="1745"/>
    <cellStyle name="Título 3 9 10" xfId="1746"/>
    <cellStyle name="Título 3 9 11" xfId="1747"/>
    <cellStyle name="Título 3 9 12" xfId="1748"/>
    <cellStyle name="Título 3 9 13" xfId="1749"/>
    <cellStyle name="Título 3 9 14" xfId="1750"/>
    <cellStyle name="Título 3 9 15" xfId="1751"/>
    <cellStyle name="Título 3 9 16" xfId="1752"/>
    <cellStyle name="Título 3 9 17" xfId="1753"/>
    <cellStyle name="Título 3 9 18" xfId="1754"/>
    <cellStyle name="Título 3 9 19" xfId="1755"/>
    <cellStyle name="Título 3 9 2" xfId="1756"/>
    <cellStyle name="Título 3 9 20" xfId="1757"/>
    <cellStyle name="Título 3 9 21" xfId="1758"/>
    <cellStyle name="Título 3 9 22" xfId="1759"/>
    <cellStyle name="Título 3 9 3" xfId="1760"/>
    <cellStyle name="Título 3 9 4" xfId="1761"/>
    <cellStyle name="Título 3 9 5" xfId="1762"/>
    <cellStyle name="Título 3 9 6" xfId="1763"/>
    <cellStyle name="Título 3 9 7" xfId="1764"/>
    <cellStyle name="Título 3 9 8" xfId="1765"/>
    <cellStyle name="Título 3 9 9" xfId="1766"/>
    <cellStyle name="Título 4" xfId="1767"/>
    <cellStyle name="Título 5" xfId="1768"/>
    <cellStyle name="Título 6" xfId="1769"/>
    <cellStyle name="Título 7" xfId="1770"/>
    <cellStyle name="Título 8" xfId="1771"/>
    <cellStyle name="Título 9" xfId="1772"/>
    <cellStyle name="Total" xfId="1773" builtinId="25" customBuiltin="1"/>
    <cellStyle name="Total 10" xfId="1774"/>
    <cellStyle name="Total 11" xfId="1775"/>
    <cellStyle name="Total 12" xfId="1776"/>
    <cellStyle name="Total 13" xfId="1777"/>
    <cellStyle name="Total 14" xfId="1778"/>
    <cellStyle name="Total 15" xfId="1779"/>
    <cellStyle name="Total 16" xfId="1780"/>
    <cellStyle name="Total 2" xfId="1781"/>
    <cellStyle name="Total 3" xfId="1782"/>
    <cellStyle name="Total 4" xfId="1783"/>
    <cellStyle name="Total 5" xfId="1784"/>
    <cellStyle name="Total 6" xfId="1785"/>
    <cellStyle name="Total 7" xfId="1786"/>
    <cellStyle name="Total 8" xfId="1787"/>
    <cellStyle name="Total 9" xfId="17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General</c:formatCode>
                <c:ptCount val="12"/>
                <c:pt idx="0">
                  <c:v>10</c:v>
                </c:pt>
                <c:pt idx="1">
                  <c:v>2</c:v>
                </c:pt>
                <c:pt idx="2">
                  <c:v>31</c:v>
                </c:pt>
                <c:pt idx="3">
                  <c:v>44</c:v>
                </c:pt>
                <c:pt idx="4">
                  <c:v>30</c:v>
                </c:pt>
                <c:pt idx="5">
                  <c:v>68</c:v>
                </c:pt>
                <c:pt idx="6">
                  <c:v>46</c:v>
                </c:pt>
                <c:pt idx="7">
                  <c:v>41</c:v>
                </c:pt>
                <c:pt idx="8">
                  <c:v>17</c:v>
                </c:pt>
                <c:pt idx="9">
                  <c:v>48</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General</c:formatCode>
                <c:ptCount val="12"/>
                <c:pt idx="0">
                  <c:v>10</c:v>
                </c:pt>
                <c:pt idx="1">
                  <c:v>2</c:v>
                </c:pt>
                <c:pt idx="2">
                  <c:v>31</c:v>
                </c:pt>
                <c:pt idx="3">
                  <c:v>44</c:v>
                </c:pt>
                <c:pt idx="4">
                  <c:v>30</c:v>
                </c:pt>
                <c:pt idx="5">
                  <c:v>68</c:v>
                </c:pt>
                <c:pt idx="6">
                  <c:v>46</c:v>
                </c:pt>
                <c:pt idx="7">
                  <c:v>41</c:v>
                </c:pt>
                <c:pt idx="8">
                  <c:v>17</c:v>
                </c:pt>
                <c:pt idx="9">
                  <c:v>48</c:v>
                </c:pt>
                <c:pt idx="10">
                  <c:v>8</c:v>
                </c:pt>
                <c:pt idx="11">
                  <c:v>5</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2.8571428571428571E-2</c:v>
                </c:pt>
                <c:pt idx="1">
                  <c:v>3.4285714285714287E-2</c:v>
                </c:pt>
                <c:pt idx="2">
                  <c:v>0.12285714285714286</c:v>
                </c:pt>
                <c:pt idx="3">
                  <c:v>0.24857142857142858</c:v>
                </c:pt>
                <c:pt idx="4">
                  <c:v>0.3342857142857143</c:v>
                </c:pt>
                <c:pt idx="5">
                  <c:v>0.52857142857142858</c:v>
                </c:pt>
                <c:pt idx="6">
                  <c:v>0.66</c:v>
                </c:pt>
                <c:pt idx="7">
                  <c:v>0.77714285714285714</c:v>
                </c:pt>
                <c:pt idx="8">
                  <c:v>0.82571428571428573</c:v>
                </c:pt>
                <c:pt idx="9">
                  <c:v>0.96285714285714286</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c:formatCode>
                <c:ptCount val="12"/>
                <c:pt idx="0">
                  <c:v>0</c:v>
                </c:pt>
                <c:pt idx="1">
                  <c:v>0</c:v>
                </c:pt>
                <c:pt idx="2">
                  <c:v>0</c:v>
                </c:pt>
                <c:pt idx="3">
                  <c:v>0</c:v>
                </c:pt>
                <c:pt idx="4">
                  <c:v>0</c:v>
                </c:pt>
                <c:pt idx="5">
                  <c:v>0</c:v>
                </c:pt>
                <c:pt idx="6">
                  <c:v>0</c:v>
                </c:pt>
                <c:pt idx="7">
                  <c:v>1</c:v>
                </c:pt>
                <c:pt idx="8">
                  <c:v>0</c:v>
                </c:pt>
                <c:pt idx="9">
                  <c:v>1</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c:formatCode>
                <c:ptCount val="12"/>
                <c:pt idx="0">
                  <c:v>0</c:v>
                </c:pt>
                <c:pt idx="1">
                  <c:v>0</c:v>
                </c:pt>
                <c:pt idx="2">
                  <c:v>0</c:v>
                </c:pt>
                <c:pt idx="3">
                  <c:v>0</c:v>
                </c:pt>
                <c:pt idx="4">
                  <c:v>0</c:v>
                </c:pt>
                <c:pt idx="5">
                  <c:v>0</c:v>
                </c:pt>
                <c:pt idx="6">
                  <c:v>0</c:v>
                </c:pt>
                <c:pt idx="7">
                  <c:v>1</c:v>
                </c:pt>
                <c:pt idx="8">
                  <c:v>0</c:v>
                </c:pt>
                <c:pt idx="9">
                  <c:v>1</c:v>
                </c:pt>
                <c:pt idx="10">
                  <c:v>0</c:v>
                </c:pt>
                <c:pt idx="11">
                  <c:v>0</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c:v>
                </c:pt>
                <c:pt idx="1">
                  <c:v>0</c:v>
                </c:pt>
                <c:pt idx="2">
                  <c:v>0</c:v>
                </c:pt>
                <c:pt idx="3">
                  <c:v>0</c:v>
                </c:pt>
                <c:pt idx="4">
                  <c:v>0</c:v>
                </c:pt>
                <c:pt idx="5">
                  <c:v>0</c:v>
                </c:pt>
                <c:pt idx="6">
                  <c:v>0</c:v>
                </c:pt>
                <c:pt idx="7">
                  <c:v>0.5</c:v>
                </c:pt>
                <c:pt idx="8">
                  <c:v>0.5</c:v>
                </c:pt>
                <c:pt idx="9">
                  <c:v>1</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2440</c:v>
                </c:pt>
                <c:pt idx="1">
                  <c:v>2209</c:v>
                </c:pt>
                <c:pt idx="2">
                  <c:v>3193</c:v>
                </c:pt>
                <c:pt idx="3">
                  <c:v>2900</c:v>
                </c:pt>
                <c:pt idx="4">
                  <c:v>2474</c:v>
                </c:pt>
                <c:pt idx="5">
                  <c:v>4543</c:v>
                </c:pt>
                <c:pt idx="6">
                  <c:v>2951</c:v>
                </c:pt>
                <c:pt idx="7">
                  <c:v>3515</c:v>
                </c:pt>
                <c:pt idx="8">
                  <c:v>300</c:v>
                </c:pt>
                <c:pt idx="9">
                  <c:v>250</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2440</c:v>
                </c:pt>
                <c:pt idx="1">
                  <c:v>2209</c:v>
                </c:pt>
                <c:pt idx="2">
                  <c:v>3193</c:v>
                </c:pt>
                <c:pt idx="3">
                  <c:v>2900</c:v>
                </c:pt>
                <c:pt idx="4">
                  <c:v>2474</c:v>
                </c:pt>
                <c:pt idx="5">
                  <c:v>4543</c:v>
                </c:pt>
                <c:pt idx="6">
                  <c:v>2951</c:v>
                </c:pt>
                <c:pt idx="7">
                  <c:v>3515</c:v>
                </c:pt>
                <c:pt idx="8">
                  <c:v>300</c:v>
                </c:pt>
                <c:pt idx="9">
                  <c:v>250</c:v>
                </c:pt>
                <c:pt idx="10">
                  <c:v>125</c:v>
                </c:pt>
                <c:pt idx="11">
                  <c:v>100</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9.7600000000000006E-2</c:v>
                </c:pt>
                <c:pt idx="1">
                  <c:v>0.18596000000000001</c:v>
                </c:pt>
                <c:pt idx="2">
                  <c:v>0.31368000000000001</c:v>
                </c:pt>
                <c:pt idx="3">
                  <c:v>0.42968000000000001</c:v>
                </c:pt>
                <c:pt idx="4">
                  <c:v>0.52864</c:v>
                </c:pt>
                <c:pt idx="5">
                  <c:v>0.71035999999999999</c:v>
                </c:pt>
                <c:pt idx="6">
                  <c:v>0.82840000000000003</c:v>
                </c:pt>
                <c:pt idx="7">
                  <c:v>0.96900000000000008</c:v>
                </c:pt>
                <c:pt idx="8">
                  <c:v>0.98100000000000009</c:v>
                </c:pt>
                <c:pt idx="9">
                  <c:v>0.9910000000000001</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84</c:v>
                </c:pt>
                <c:pt idx="1">
                  <c:v>150</c:v>
                </c:pt>
                <c:pt idx="2">
                  <c:v>255</c:v>
                </c:pt>
                <c:pt idx="3">
                  <c:v>404</c:v>
                </c:pt>
                <c:pt idx="4">
                  <c:v>400</c:v>
                </c:pt>
                <c:pt idx="5">
                  <c:v>401</c:v>
                </c:pt>
                <c:pt idx="6">
                  <c:v>300</c:v>
                </c:pt>
                <c:pt idx="7">
                  <c:v>471</c:v>
                </c:pt>
                <c:pt idx="8">
                  <c:v>494</c:v>
                </c:pt>
                <c:pt idx="9">
                  <c:v>500</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84</c:v>
                </c:pt>
                <c:pt idx="1">
                  <c:v>150</c:v>
                </c:pt>
                <c:pt idx="2">
                  <c:v>255</c:v>
                </c:pt>
                <c:pt idx="3">
                  <c:v>404</c:v>
                </c:pt>
                <c:pt idx="4">
                  <c:v>400</c:v>
                </c:pt>
                <c:pt idx="5">
                  <c:v>401</c:v>
                </c:pt>
                <c:pt idx="6">
                  <c:v>300</c:v>
                </c:pt>
                <c:pt idx="7">
                  <c:v>471</c:v>
                </c:pt>
                <c:pt idx="8">
                  <c:v>494</c:v>
                </c:pt>
                <c:pt idx="9">
                  <c:v>500</c:v>
                </c:pt>
                <c:pt idx="10">
                  <c:v>350</c:v>
                </c:pt>
                <c:pt idx="11">
                  <c:v>191</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2.1000000000000001E-2</c:v>
                </c:pt>
                <c:pt idx="1">
                  <c:v>5.8499999999999996E-2</c:v>
                </c:pt>
                <c:pt idx="2">
                  <c:v>0.12225</c:v>
                </c:pt>
                <c:pt idx="3">
                  <c:v>0.22325</c:v>
                </c:pt>
                <c:pt idx="4">
                  <c:v>0.32325000000000004</c:v>
                </c:pt>
                <c:pt idx="5">
                  <c:v>0.42350000000000004</c:v>
                </c:pt>
                <c:pt idx="6">
                  <c:v>0.49850000000000005</c:v>
                </c:pt>
                <c:pt idx="7">
                  <c:v>0.61625000000000008</c:v>
                </c:pt>
                <c:pt idx="8">
                  <c:v>0.73975000000000013</c:v>
                </c:pt>
                <c:pt idx="9">
                  <c:v>0.86475000000000013</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c:v>17</c:v>
                </c:pt>
                <c:pt idx="1">
                  <c:v>14</c:v>
                </c:pt>
                <c:pt idx="2">
                  <c:v>21</c:v>
                </c:pt>
                <c:pt idx="3">
                  <c:v>40</c:v>
                </c:pt>
                <c:pt idx="4">
                  <c:v>41</c:v>
                </c:pt>
                <c:pt idx="5">
                  <c:v>42</c:v>
                </c:pt>
                <c:pt idx="6">
                  <c:v>42</c:v>
                </c:pt>
                <c:pt idx="7">
                  <c:v>37</c:v>
                </c:pt>
                <c:pt idx="8">
                  <c:v>47</c:v>
                </c:pt>
                <c:pt idx="9">
                  <c:v>57</c:v>
                </c:pt>
              </c:numCache>
            </c:numRef>
          </c:val>
          <c:extLst>
            <c:ext xmlns:c16="http://schemas.microsoft.com/office/drawing/2014/chart" uri="{C3380CC4-5D6E-409C-BE32-E72D297353CC}">
              <c16:uniqueId val="{00000000-CFB5-4E5A-9DA1-7300A985824E}"/>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17</c:v>
                </c:pt>
                <c:pt idx="1">
                  <c:v>14</c:v>
                </c:pt>
                <c:pt idx="2">
                  <c:v>21</c:v>
                </c:pt>
                <c:pt idx="3">
                  <c:v>40</c:v>
                </c:pt>
                <c:pt idx="4">
                  <c:v>41</c:v>
                </c:pt>
                <c:pt idx="5">
                  <c:v>42</c:v>
                </c:pt>
                <c:pt idx="6">
                  <c:v>42</c:v>
                </c:pt>
                <c:pt idx="7">
                  <c:v>37</c:v>
                </c:pt>
                <c:pt idx="8">
                  <c:v>47</c:v>
                </c:pt>
                <c:pt idx="9">
                  <c:v>57</c:v>
                </c:pt>
                <c:pt idx="10">
                  <c:v>39</c:v>
                </c:pt>
                <c:pt idx="11">
                  <c:v>33</c:v>
                </c:pt>
              </c:numCache>
            </c:numRef>
          </c:val>
          <c:extLst>
            <c:ext xmlns:c16="http://schemas.microsoft.com/office/drawing/2014/chart" uri="{C3380CC4-5D6E-409C-BE32-E72D297353CC}">
              <c16:uniqueId val="{00000001-CFB5-4E5A-9DA1-7300A985824E}"/>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3.9534883720930232E-2</c:v>
                </c:pt>
                <c:pt idx="1">
                  <c:v>7.2093023255813959E-2</c:v>
                </c:pt>
                <c:pt idx="2">
                  <c:v>0.12093023255813953</c:v>
                </c:pt>
                <c:pt idx="3">
                  <c:v>0.21395348837209302</c:v>
                </c:pt>
                <c:pt idx="4">
                  <c:v>0.30930232558139537</c:v>
                </c:pt>
                <c:pt idx="5">
                  <c:v>0.40697674418604651</c:v>
                </c:pt>
                <c:pt idx="6">
                  <c:v>0.50465116279069766</c:v>
                </c:pt>
                <c:pt idx="7">
                  <c:v>0.59069767441860466</c:v>
                </c:pt>
                <c:pt idx="8">
                  <c:v>0.7</c:v>
                </c:pt>
                <c:pt idx="9">
                  <c:v>0.83255813953488367</c:v>
                </c:pt>
                <c:pt idx="10">
                  <c:v>0</c:v>
                </c:pt>
                <c:pt idx="11">
                  <c:v>0</c:v>
                </c:pt>
              </c:numCache>
            </c:numRef>
          </c:val>
          <c:smooth val="0"/>
          <c:extLst>
            <c:ext xmlns:c16="http://schemas.microsoft.com/office/drawing/2014/chart" uri="{C3380CC4-5D6E-409C-BE32-E72D297353CC}">
              <c16:uniqueId val="{00000002-CFB5-4E5A-9DA1-7300A985824E}"/>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1</c:v>
                </c:pt>
                <c:pt idx="2">
                  <c:v>1</c:v>
                </c:pt>
                <c:pt idx="3">
                  <c:v>2</c:v>
                </c:pt>
                <c:pt idx="4">
                  <c:v>3</c:v>
                </c:pt>
                <c:pt idx="5">
                  <c:v>3</c:v>
                </c:pt>
                <c:pt idx="6">
                  <c:v>2</c:v>
                </c:pt>
                <c:pt idx="7">
                  <c:v>2</c:v>
                </c:pt>
                <c:pt idx="8">
                  <c:v>2</c:v>
                </c:pt>
                <c:pt idx="9">
                  <c:v>1</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1</c:v>
                </c:pt>
                <c:pt idx="2">
                  <c:v>1</c:v>
                </c:pt>
                <c:pt idx="3">
                  <c:v>2</c:v>
                </c:pt>
                <c:pt idx="4">
                  <c:v>3</c:v>
                </c:pt>
                <c:pt idx="5">
                  <c:v>3</c:v>
                </c:pt>
                <c:pt idx="6">
                  <c:v>2</c:v>
                </c:pt>
                <c:pt idx="7">
                  <c:v>2</c:v>
                </c:pt>
                <c:pt idx="8">
                  <c:v>2</c:v>
                </c:pt>
                <c:pt idx="9">
                  <c:v>1</c:v>
                </c:pt>
                <c:pt idx="10">
                  <c:v>1</c:v>
                </c:pt>
                <c:pt idx="11">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5.5555555555555552E-2</c:v>
                </c:pt>
                <c:pt idx="2">
                  <c:v>0.1111111111111111</c:v>
                </c:pt>
                <c:pt idx="3">
                  <c:v>0.22222222222222221</c:v>
                </c:pt>
                <c:pt idx="4">
                  <c:v>0.38888888888888884</c:v>
                </c:pt>
                <c:pt idx="5">
                  <c:v>0.55555555555555547</c:v>
                </c:pt>
                <c:pt idx="6">
                  <c:v>0.66666666666666652</c:v>
                </c:pt>
                <c:pt idx="7">
                  <c:v>0.77777777777777768</c:v>
                </c:pt>
                <c:pt idx="8">
                  <c:v>0.88888888888888884</c:v>
                </c:pt>
                <c:pt idx="9">
                  <c:v>0.94444444444444442</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38287</xdr:colOff>
      <xdr:row>39</xdr:row>
      <xdr:rowOff>25213</xdr:rowOff>
    </xdr:from>
    <xdr:to>
      <xdr:col>8</xdr:col>
      <xdr:colOff>1445560</xdr:colOff>
      <xdr:row>43</xdr:row>
      <xdr:rowOff>414432</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70126</xdr:colOff>
      <xdr:row>39</xdr:row>
      <xdr:rowOff>314451</xdr:rowOff>
    </xdr:from>
    <xdr:to>
      <xdr:col>8</xdr:col>
      <xdr:colOff>1492168</xdr:colOff>
      <xdr:row>43</xdr:row>
      <xdr:rowOff>392305</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250617</xdr:colOff>
      <xdr:row>39</xdr:row>
      <xdr:rowOff>124139</xdr:rowOff>
    </xdr:from>
    <xdr:to>
      <xdr:col>8</xdr:col>
      <xdr:colOff>1235981</xdr:colOff>
      <xdr:row>42</xdr:row>
      <xdr:rowOff>514354</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54175</xdr:colOff>
      <xdr:row>39</xdr:row>
      <xdr:rowOff>349652</xdr:rowOff>
    </xdr:from>
    <xdr:to>
      <xdr:col>8</xdr:col>
      <xdr:colOff>1453998</xdr:colOff>
      <xdr:row>43</xdr:row>
      <xdr:rowOff>760582</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6350</xdr:colOff>
      <xdr:row>39</xdr:row>
      <xdr:rowOff>22225</xdr:rowOff>
    </xdr:from>
    <xdr:to>
      <xdr:col>8</xdr:col>
      <xdr:colOff>1416095</xdr:colOff>
      <xdr:row>43</xdr:row>
      <xdr:rowOff>381561</xdr:rowOff>
    </xdr:to>
    <xdr:graphicFrame macro="">
      <xdr:nvGraphicFramePr>
        <xdr:cNvPr id="6" name="Gráfico 3">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67676</xdr:colOff>
      <xdr:row>39</xdr:row>
      <xdr:rowOff>101648</xdr:rowOff>
    </xdr:from>
    <xdr:to>
      <xdr:col>8</xdr:col>
      <xdr:colOff>1476075</xdr:colOff>
      <xdr:row>42</xdr:row>
      <xdr:rowOff>129930</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84"/>
      <c r="B2" s="284"/>
      <c r="C2" s="269" t="s">
        <v>24</v>
      </c>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76"/>
    </row>
    <row r="3" spans="1:67" s="124" customFormat="1" ht="45.75" customHeight="1" x14ac:dyDescent="0.25">
      <c r="A3" s="284"/>
      <c r="B3" s="284"/>
      <c r="C3" s="269" t="s">
        <v>25</v>
      </c>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77"/>
    </row>
    <row r="4" spans="1:67" s="124" customFormat="1" ht="45.75" customHeight="1" x14ac:dyDescent="0.25">
      <c r="A4" s="284"/>
      <c r="B4" s="284"/>
      <c r="C4" s="269" t="s">
        <v>198</v>
      </c>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77"/>
    </row>
    <row r="5" spans="1:67" s="124" customFormat="1" ht="45.75" customHeight="1" x14ac:dyDescent="0.25">
      <c r="A5" s="284"/>
      <c r="B5" s="284"/>
      <c r="C5" s="287" t="s">
        <v>29</v>
      </c>
      <c r="D5" s="287"/>
      <c r="E5" s="287"/>
      <c r="F5" s="287"/>
      <c r="G5" s="287"/>
      <c r="H5" s="287"/>
      <c r="I5" s="287"/>
      <c r="J5" s="287"/>
      <c r="K5" s="287"/>
      <c r="L5" s="287"/>
      <c r="M5" s="287"/>
      <c r="N5" s="287"/>
      <c r="O5" s="287"/>
      <c r="P5" s="287"/>
      <c r="Q5" s="287"/>
      <c r="R5" s="274" t="s">
        <v>189</v>
      </c>
      <c r="S5" s="274"/>
      <c r="T5" s="274"/>
      <c r="U5" s="274"/>
      <c r="V5" s="274"/>
      <c r="W5" s="274"/>
      <c r="X5" s="274"/>
      <c r="Y5" s="274"/>
      <c r="Z5" s="274"/>
      <c r="AA5" s="274"/>
      <c r="AB5" s="274"/>
      <c r="AC5" s="274"/>
      <c r="AD5" s="274"/>
      <c r="AE5" s="274"/>
      <c r="AF5" s="278"/>
    </row>
    <row r="6" spans="1:67" s="125" customFormat="1" ht="30.75" customHeight="1" x14ac:dyDescent="0.25">
      <c r="D6" s="126"/>
      <c r="K6" s="127"/>
      <c r="AA6" s="128"/>
    </row>
    <row r="7" spans="1:67" s="125" customFormat="1" ht="42" customHeight="1" x14ac:dyDescent="0.25">
      <c r="B7" s="129" t="s">
        <v>32</v>
      </c>
      <c r="C7" s="283" t="e">
        <f>+#REF!</f>
        <v>#REF!</v>
      </c>
      <c r="D7" s="283"/>
      <c r="E7" s="283"/>
      <c r="F7" s="283"/>
      <c r="G7" s="283"/>
      <c r="K7" s="127"/>
      <c r="AA7" s="128"/>
    </row>
    <row r="8" spans="1:67" s="125" customFormat="1" ht="42" customHeight="1" x14ac:dyDescent="0.25">
      <c r="B8" s="129" t="s">
        <v>1</v>
      </c>
      <c r="C8" s="283" t="e">
        <f>+#REF!</f>
        <v>#REF!</v>
      </c>
      <c r="D8" s="283"/>
      <c r="E8" s="283"/>
      <c r="F8" s="283"/>
      <c r="G8" s="283"/>
      <c r="K8" s="127"/>
      <c r="AA8" s="128"/>
    </row>
    <row r="9" spans="1:67" s="125" customFormat="1" ht="42" customHeight="1" x14ac:dyDescent="0.25">
      <c r="B9" s="130" t="s">
        <v>30</v>
      </c>
      <c r="C9" s="283" t="e">
        <f>+#REF!</f>
        <v>#REF!</v>
      </c>
      <c r="D9" s="283"/>
      <c r="E9" s="283"/>
      <c r="F9" s="283"/>
      <c r="G9" s="283"/>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58" t="str">
        <f>+'[1]Sección 1. Metas - Magnitud'!B13</f>
        <v>PLAN DE DESARROLLO - BOGOTÁ MEJOR PARA TODOS 2016-2020</v>
      </c>
      <c r="B11" s="259"/>
      <c r="C11" s="259"/>
      <c r="D11" s="259"/>
      <c r="E11" s="259"/>
      <c r="F11" s="259"/>
      <c r="G11" s="259"/>
      <c r="H11" s="260"/>
      <c r="I11" s="280" t="s">
        <v>36</v>
      </c>
      <c r="J11" s="281"/>
      <c r="K11" s="281"/>
      <c r="L11" s="281"/>
      <c r="M11" s="281"/>
      <c r="N11" s="282"/>
      <c r="O11" s="275" t="s">
        <v>38</v>
      </c>
      <c r="P11" s="275"/>
      <c r="Q11" s="275"/>
      <c r="R11" s="275"/>
      <c r="S11" s="275"/>
      <c r="T11" s="275"/>
      <c r="U11" s="275"/>
      <c r="V11" s="275"/>
      <c r="W11" s="275"/>
      <c r="X11" s="275"/>
      <c r="Y11" s="275"/>
      <c r="Z11" s="275"/>
      <c r="AA11" s="275"/>
      <c r="AB11" s="275"/>
      <c r="AC11" s="275"/>
      <c r="AD11" s="258" t="s">
        <v>18</v>
      </c>
      <c r="AE11" s="259"/>
      <c r="AF11" s="260"/>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24" t="s">
        <v>154</v>
      </c>
      <c r="B13" s="224" t="str">
        <f>+'[2]Sección 1. Metas - Magnitud'!I15</f>
        <v>Demarcar 2.600 kilómetro carril de vías</v>
      </c>
      <c r="C13" s="224">
        <v>224</v>
      </c>
      <c r="D13" s="224" t="s">
        <v>187</v>
      </c>
      <c r="E13" s="224">
        <v>171</v>
      </c>
      <c r="F13" s="228" t="s">
        <v>175</v>
      </c>
      <c r="G13" s="224" t="s">
        <v>152</v>
      </c>
      <c r="H13" s="224" t="s">
        <v>70</v>
      </c>
      <c r="I13" s="279" t="e">
        <f>SUM(J13:N14)</f>
        <v>#REF!</v>
      </c>
      <c r="J13" s="261" t="e">
        <f>+#REF!</f>
        <v>#REF!</v>
      </c>
      <c r="K13" s="263" t="e">
        <f>+#REF!</f>
        <v>#REF!</v>
      </c>
      <c r="L13" s="285" t="e">
        <f>+#REF!</f>
        <v>#REF!</v>
      </c>
      <c r="M13" s="261" t="e">
        <f>+#REF!</f>
        <v>#REF!</v>
      </c>
      <c r="N13" s="261" t="e">
        <f>+#REF!</f>
        <v>#REF!</v>
      </c>
      <c r="O13" s="256" t="e">
        <f>+#REF!</f>
        <v>#REF!</v>
      </c>
      <c r="P13" s="256">
        <v>6.45</v>
      </c>
      <c r="Q13" s="256">
        <v>31.03</v>
      </c>
      <c r="R13" s="256"/>
      <c r="S13" s="256" t="e">
        <f>+#REF!</f>
        <v>#REF!</v>
      </c>
      <c r="T13" s="256" t="e">
        <f>+#REF!</f>
        <v>#REF!</v>
      </c>
      <c r="U13" s="256" t="e">
        <f>+#REF!</f>
        <v>#REF!</v>
      </c>
      <c r="V13" s="256" t="e">
        <f>+#REF!</f>
        <v>#REF!</v>
      </c>
      <c r="W13" s="256" t="e">
        <f>+#REF!</f>
        <v>#REF!</v>
      </c>
      <c r="X13" s="256" t="e">
        <f>+#REF!</f>
        <v>#REF!</v>
      </c>
      <c r="Y13" s="256" t="e">
        <f>+#REF!</f>
        <v>#REF!</v>
      </c>
      <c r="Z13" s="256" t="e">
        <f>+#REF!</f>
        <v>#REF!</v>
      </c>
      <c r="AA13" s="267" t="e">
        <f>SUM(O13:Z14)</f>
        <v>#REF!</v>
      </c>
      <c r="AB13" s="231" t="e">
        <f>+AA13/K13</f>
        <v>#REF!</v>
      </c>
      <c r="AC13" s="231" t="e">
        <f>+(J13+AA13)/I13</f>
        <v>#REF!</v>
      </c>
      <c r="AD13" s="265" t="s">
        <v>219</v>
      </c>
      <c r="AE13" s="218" t="s">
        <v>223</v>
      </c>
      <c r="AF13" s="265"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24"/>
      <c r="B14" s="224"/>
      <c r="C14" s="224"/>
      <c r="D14" s="224"/>
      <c r="E14" s="224"/>
      <c r="F14" s="228"/>
      <c r="G14" s="224"/>
      <c r="H14" s="224"/>
      <c r="I14" s="279"/>
      <c r="J14" s="262"/>
      <c r="K14" s="264"/>
      <c r="L14" s="286"/>
      <c r="M14" s="262"/>
      <c r="N14" s="262"/>
      <c r="O14" s="257"/>
      <c r="P14" s="257"/>
      <c r="Q14" s="257"/>
      <c r="R14" s="257"/>
      <c r="S14" s="257"/>
      <c r="T14" s="257"/>
      <c r="U14" s="257"/>
      <c r="V14" s="257"/>
      <c r="W14" s="257"/>
      <c r="X14" s="257"/>
      <c r="Y14" s="257"/>
      <c r="Z14" s="257"/>
      <c r="AA14" s="268"/>
      <c r="AB14" s="231"/>
      <c r="AC14" s="231"/>
      <c r="AD14" s="266"/>
      <c r="AE14" s="219"/>
      <c r="AF14" s="266"/>
    </row>
    <row r="15" spans="1:67" ht="89.25" customHeight="1" x14ac:dyDescent="0.25">
      <c r="A15" s="224" t="s">
        <v>154</v>
      </c>
      <c r="B15" s="224" t="str">
        <f>+'[2]Sección 1. Metas - Magnitud'!I18</f>
        <v>Instalar 35.000 señales verticales de pedestal</v>
      </c>
      <c r="C15" s="224">
        <v>223</v>
      </c>
      <c r="D15" s="224" t="s">
        <v>188</v>
      </c>
      <c r="E15" s="224">
        <v>170</v>
      </c>
      <c r="F15" s="228" t="s">
        <v>174</v>
      </c>
      <c r="G15" s="224" t="s">
        <v>152</v>
      </c>
      <c r="H15" s="224" t="s">
        <v>70</v>
      </c>
      <c r="I15" s="279" t="e">
        <f>SUM(J15:N16)</f>
        <v>#REF!</v>
      </c>
      <c r="J15" s="254" t="e">
        <f>+#REF!</f>
        <v>#REF!</v>
      </c>
      <c r="K15" s="270" t="e">
        <f>+#REF!</f>
        <v>#REF!</v>
      </c>
      <c r="L15" s="272" t="e">
        <f>+#REF!</f>
        <v>#REF!</v>
      </c>
      <c r="M15" s="254" t="e">
        <f>+#REF!</f>
        <v>#REF!</v>
      </c>
      <c r="N15" s="254" t="e">
        <f>+#REF!</f>
        <v>#REF!</v>
      </c>
      <c r="O15" s="256">
        <v>53</v>
      </c>
      <c r="P15" s="256">
        <v>712</v>
      </c>
      <c r="Q15" s="256">
        <v>881</v>
      </c>
      <c r="R15" s="256"/>
      <c r="S15" s="256" t="e">
        <f>+#REF!</f>
        <v>#REF!</v>
      </c>
      <c r="T15" s="256" t="e">
        <f>+#REF!</f>
        <v>#REF!</v>
      </c>
      <c r="U15" s="256" t="e">
        <f>+#REF!</f>
        <v>#REF!</v>
      </c>
      <c r="V15" s="256" t="e">
        <f>+#REF!</f>
        <v>#REF!</v>
      </c>
      <c r="W15" s="256" t="e">
        <f>+#REF!</f>
        <v>#REF!</v>
      </c>
      <c r="X15" s="256" t="e">
        <f>+#REF!</f>
        <v>#REF!</v>
      </c>
      <c r="Y15" s="256" t="e">
        <f>+#REF!</f>
        <v>#REF!</v>
      </c>
      <c r="Z15" s="256" t="e">
        <f>+#REF!</f>
        <v>#REF!</v>
      </c>
      <c r="AA15" s="267" t="e">
        <f>SUM(O15:Z16)</f>
        <v>#REF!</v>
      </c>
      <c r="AB15" s="231" t="e">
        <f>+AA15/K15</f>
        <v>#REF!</v>
      </c>
      <c r="AC15" s="231" t="e">
        <f>+(J15+AA15)/I15</f>
        <v>#REF!</v>
      </c>
      <c r="AD15" s="265" t="s">
        <v>221</v>
      </c>
      <c r="AE15" s="218" t="s">
        <v>223</v>
      </c>
      <c r="AF15" s="265" t="s">
        <v>222</v>
      </c>
    </row>
    <row r="16" spans="1:67" ht="140.25" customHeight="1" x14ac:dyDescent="0.25">
      <c r="A16" s="224"/>
      <c r="B16" s="224"/>
      <c r="C16" s="224"/>
      <c r="D16" s="224"/>
      <c r="E16" s="224"/>
      <c r="F16" s="228"/>
      <c r="G16" s="224"/>
      <c r="H16" s="224"/>
      <c r="I16" s="279"/>
      <c r="J16" s="255"/>
      <c r="K16" s="271"/>
      <c r="L16" s="273"/>
      <c r="M16" s="255"/>
      <c r="N16" s="255"/>
      <c r="O16" s="257"/>
      <c r="P16" s="257"/>
      <c r="Q16" s="257"/>
      <c r="R16" s="257"/>
      <c r="S16" s="257"/>
      <c r="T16" s="257"/>
      <c r="U16" s="257"/>
      <c r="V16" s="257"/>
      <c r="W16" s="257"/>
      <c r="X16" s="257"/>
      <c r="Y16" s="257"/>
      <c r="Z16" s="257"/>
      <c r="AA16" s="268"/>
      <c r="AB16" s="231"/>
      <c r="AC16" s="231"/>
      <c r="AD16" s="266"/>
      <c r="AE16" s="219"/>
      <c r="AF16" s="266"/>
    </row>
    <row r="17" spans="1:32" ht="62.25" customHeight="1" x14ac:dyDescent="0.25">
      <c r="A17" s="224" t="s">
        <v>154</v>
      </c>
      <c r="B17" s="225" t="str">
        <f>+'[2]Sección 1. Metas - Magnitud'!I45</f>
        <v>Realizar el 100% de las actividades para la segunda fase del Sistema Inteligente de Tranporte - SIT</v>
      </c>
      <c r="C17" s="224">
        <v>231</v>
      </c>
      <c r="D17" s="224" t="s">
        <v>176</v>
      </c>
      <c r="E17" s="224">
        <v>178</v>
      </c>
      <c r="F17" s="228" t="s">
        <v>177</v>
      </c>
      <c r="G17" s="224" t="s">
        <v>151</v>
      </c>
      <c r="H17" s="224" t="s">
        <v>70</v>
      </c>
      <c r="I17" s="232">
        <f>SUM(J17:N18)</f>
        <v>1</v>
      </c>
      <c r="J17" s="229">
        <v>0.05</v>
      </c>
      <c r="K17" s="226">
        <v>0.28999999999999998</v>
      </c>
      <c r="L17" s="242">
        <v>0.25</v>
      </c>
      <c r="M17" s="226">
        <v>0.4</v>
      </c>
      <c r="N17" s="226">
        <v>0.01</v>
      </c>
      <c r="O17" s="234">
        <v>0.19</v>
      </c>
      <c r="P17" s="235"/>
      <c r="Q17" s="235"/>
      <c r="R17" s="238">
        <v>0</v>
      </c>
      <c r="S17" s="239"/>
      <c r="T17" s="239"/>
      <c r="U17" s="248">
        <v>0</v>
      </c>
      <c r="V17" s="249"/>
      <c r="W17" s="249"/>
      <c r="X17" s="248">
        <v>0</v>
      </c>
      <c r="Y17" s="249"/>
      <c r="Z17" s="249"/>
      <c r="AA17" s="252">
        <f>+R17+O17+U17+X17</f>
        <v>0.19</v>
      </c>
      <c r="AB17" s="231">
        <f>+AA17/K17</f>
        <v>0.65517241379310354</v>
      </c>
      <c r="AC17" s="231">
        <f>+(J17+AA17)/I17</f>
        <v>0.24</v>
      </c>
      <c r="AD17" s="244" t="s">
        <v>224</v>
      </c>
      <c r="AE17" s="218" t="s">
        <v>223</v>
      </c>
      <c r="AF17" s="244" t="s">
        <v>225</v>
      </c>
    </row>
    <row r="18" spans="1:32" ht="200.25" customHeight="1" x14ac:dyDescent="0.25">
      <c r="A18" s="224"/>
      <c r="B18" s="225"/>
      <c r="C18" s="224"/>
      <c r="D18" s="224"/>
      <c r="E18" s="224"/>
      <c r="F18" s="228"/>
      <c r="G18" s="224"/>
      <c r="H18" s="224"/>
      <c r="I18" s="233"/>
      <c r="J18" s="230"/>
      <c r="K18" s="227"/>
      <c r="L18" s="243"/>
      <c r="M18" s="227"/>
      <c r="N18" s="227"/>
      <c r="O18" s="236"/>
      <c r="P18" s="237"/>
      <c r="Q18" s="237"/>
      <c r="R18" s="240"/>
      <c r="S18" s="241"/>
      <c r="T18" s="241"/>
      <c r="U18" s="250"/>
      <c r="V18" s="251"/>
      <c r="W18" s="251"/>
      <c r="X18" s="250"/>
      <c r="Y18" s="251"/>
      <c r="Z18" s="251"/>
      <c r="AA18" s="253"/>
      <c r="AB18" s="231"/>
      <c r="AC18" s="231"/>
      <c r="AD18" s="245"/>
      <c r="AE18" s="219"/>
      <c r="AF18" s="245"/>
    </row>
    <row r="19" spans="1:32" ht="62.25" customHeight="1" x14ac:dyDescent="0.25">
      <c r="A19" s="224" t="s">
        <v>154</v>
      </c>
      <c r="B19" s="225" t="str">
        <f>+'[2]Sección 1. Metas - Magnitud'!I48</f>
        <v>Realizar el 100% de las actividades para la segunda fase de Semáforos Inteligentes.</v>
      </c>
      <c r="C19" s="224">
        <v>232</v>
      </c>
      <c r="D19" s="224" t="s">
        <v>178</v>
      </c>
      <c r="E19" s="224">
        <v>179</v>
      </c>
      <c r="F19" s="228" t="s">
        <v>179</v>
      </c>
      <c r="G19" s="224" t="s">
        <v>151</v>
      </c>
      <c r="H19" s="224" t="s">
        <v>70</v>
      </c>
      <c r="I19" s="232">
        <f>SUM(J19:N20)</f>
        <v>1</v>
      </c>
      <c r="J19" s="229">
        <v>0.01</v>
      </c>
      <c r="K19" s="226">
        <v>0.15</v>
      </c>
      <c r="L19" s="242">
        <v>0.42</v>
      </c>
      <c r="M19" s="226">
        <v>0.42</v>
      </c>
      <c r="N19" s="226">
        <v>0</v>
      </c>
      <c r="O19" s="220">
        <v>0.35</v>
      </c>
      <c r="P19" s="221"/>
      <c r="Q19" s="221"/>
      <c r="R19" s="234">
        <v>0</v>
      </c>
      <c r="S19" s="235"/>
      <c r="T19" s="235"/>
      <c r="U19" s="220">
        <v>0</v>
      </c>
      <c r="V19" s="221"/>
      <c r="W19" s="221"/>
      <c r="X19" s="220">
        <v>0</v>
      </c>
      <c r="Y19" s="221"/>
      <c r="Z19" s="221"/>
      <c r="AA19" s="246">
        <f>+R19+O19+U19+X19</f>
        <v>0.35</v>
      </c>
      <c r="AB19" s="231">
        <f>+AA19/K19</f>
        <v>2.3333333333333335</v>
      </c>
      <c r="AC19" s="231">
        <f>+(J19+AA19)/I19</f>
        <v>0.36</v>
      </c>
      <c r="AD19" s="244" t="s">
        <v>227</v>
      </c>
      <c r="AE19" s="218" t="s">
        <v>223</v>
      </c>
      <c r="AF19" s="244" t="s">
        <v>225</v>
      </c>
    </row>
    <row r="20" spans="1:32" ht="298.5" customHeight="1" x14ac:dyDescent="0.25">
      <c r="A20" s="224"/>
      <c r="B20" s="225"/>
      <c r="C20" s="224"/>
      <c r="D20" s="224"/>
      <c r="E20" s="224"/>
      <c r="F20" s="228"/>
      <c r="G20" s="224"/>
      <c r="H20" s="224"/>
      <c r="I20" s="233"/>
      <c r="J20" s="230"/>
      <c r="K20" s="227"/>
      <c r="L20" s="243"/>
      <c r="M20" s="227"/>
      <c r="N20" s="227"/>
      <c r="O20" s="222"/>
      <c r="P20" s="223"/>
      <c r="Q20" s="223"/>
      <c r="R20" s="236"/>
      <c r="S20" s="237"/>
      <c r="T20" s="237"/>
      <c r="U20" s="222"/>
      <c r="V20" s="223"/>
      <c r="W20" s="223"/>
      <c r="X20" s="222"/>
      <c r="Y20" s="223"/>
      <c r="Z20" s="223"/>
      <c r="AA20" s="247"/>
      <c r="AB20" s="231"/>
      <c r="AC20" s="231"/>
      <c r="AD20" s="245"/>
      <c r="AE20" s="219"/>
      <c r="AF20" s="245"/>
    </row>
    <row r="21" spans="1:32" ht="62.25" customHeight="1" x14ac:dyDescent="0.25">
      <c r="A21" s="224" t="s">
        <v>154</v>
      </c>
      <c r="B21" s="225" t="str">
        <f>+'[2]Sección 1. Metas - Magnitud'!I51</f>
        <v>Realizar el 100% de las actividades para la primera fase de Detección Electrónica DEI</v>
      </c>
      <c r="C21" s="224">
        <v>233</v>
      </c>
      <c r="D21" s="224" t="s">
        <v>180</v>
      </c>
      <c r="E21" s="224">
        <v>180</v>
      </c>
      <c r="F21" s="228" t="s">
        <v>181</v>
      </c>
      <c r="G21" s="224" t="s">
        <v>151</v>
      </c>
      <c r="H21" s="224" t="s">
        <v>70</v>
      </c>
      <c r="I21" s="232">
        <f>SUM(J21:N22)</f>
        <v>1</v>
      </c>
      <c r="J21" s="229">
        <v>0.01</v>
      </c>
      <c r="K21" s="226">
        <v>0.1</v>
      </c>
      <c r="L21" s="242">
        <v>0.3</v>
      </c>
      <c r="M21" s="226">
        <v>0.55000000000000004</v>
      </c>
      <c r="N21" s="226">
        <v>0.04</v>
      </c>
      <c r="O21" s="220">
        <v>4.4999999999999998E-2</v>
      </c>
      <c r="P21" s="221"/>
      <c r="Q21" s="221"/>
      <c r="R21" s="220">
        <v>0</v>
      </c>
      <c r="S21" s="221"/>
      <c r="T21" s="221"/>
      <c r="U21" s="220">
        <v>0</v>
      </c>
      <c r="V21" s="221"/>
      <c r="W21" s="221"/>
      <c r="X21" s="220">
        <v>0</v>
      </c>
      <c r="Y21" s="221"/>
      <c r="Z21" s="221"/>
      <c r="AA21" s="246">
        <f>+R21+O21+U21+X21</f>
        <v>4.4999999999999998E-2</v>
      </c>
      <c r="AB21" s="231">
        <f>+AA21/K21</f>
        <v>0.44999999999999996</v>
      </c>
      <c r="AC21" s="231">
        <f>+(J21+AA21)/I21</f>
        <v>5.5E-2</v>
      </c>
      <c r="AD21" s="244" t="s">
        <v>228</v>
      </c>
      <c r="AE21" s="218" t="s">
        <v>223</v>
      </c>
      <c r="AF21" s="244" t="s">
        <v>225</v>
      </c>
    </row>
    <row r="22" spans="1:32" ht="124.5" customHeight="1" x14ac:dyDescent="0.25">
      <c r="A22" s="224"/>
      <c r="B22" s="225"/>
      <c r="C22" s="224"/>
      <c r="D22" s="224"/>
      <c r="E22" s="224"/>
      <c r="F22" s="228"/>
      <c r="G22" s="224"/>
      <c r="H22" s="224"/>
      <c r="I22" s="233"/>
      <c r="J22" s="230"/>
      <c r="K22" s="227"/>
      <c r="L22" s="243"/>
      <c r="M22" s="227"/>
      <c r="N22" s="227"/>
      <c r="O22" s="222"/>
      <c r="P22" s="223"/>
      <c r="Q22" s="223"/>
      <c r="R22" s="222"/>
      <c r="S22" s="223"/>
      <c r="T22" s="223"/>
      <c r="U22" s="222"/>
      <c r="V22" s="223"/>
      <c r="W22" s="223"/>
      <c r="X22" s="222"/>
      <c r="Y22" s="223"/>
      <c r="Z22" s="223"/>
      <c r="AA22" s="247"/>
      <c r="AB22" s="231"/>
      <c r="AC22" s="231"/>
      <c r="AD22" s="245"/>
      <c r="AE22" s="219"/>
      <c r="AF22" s="245"/>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84"/>
      <c r="C2" s="382" t="s">
        <v>24</v>
      </c>
      <c r="D2" s="382"/>
      <c r="E2" s="382"/>
      <c r="F2" s="382"/>
      <c r="G2" s="382"/>
      <c r="H2" s="382"/>
      <c r="I2" s="386"/>
      <c r="J2" s="13"/>
      <c r="K2" s="13"/>
      <c r="M2" s="14" t="s">
        <v>47</v>
      </c>
    </row>
    <row r="3" spans="2:14" ht="25.5" customHeight="1" x14ac:dyDescent="0.2">
      <c r="B3" s="385"/>
      <c r="C3" s="383" t="s">
        <v>25</v>
      </c>
      <c r="D3" s="383"/>
      <c r="E3" s="383"/>
      <c r="F3" s="383"/>
      <c r="G3" s="383"/>
      <c r="H3" s="383"/>
      <c r="I3" s="387"/>
      <c r="J3" s="13"/>
      <c r="K3" s="13"/>
      <c r="M3" s="14" t="s">
        <v>48</v>
      </c>
    </row>
    <row r="4" spans="2:14" ht="25.5" customHeight="1" x14ac:dyDescent="0.2">
      <c r="B4" s="385"/>
      <c r="C4" s="383" t="s">
        <v>49</v>
      </c>
      <c r="D4" s="383"/>
      <c r="E4" s="383"/>
      <c r="F4" s="383"/>
      <c r="G4" s="383"/>
      <c r="H4" s="383"/>
      <c r="I4" s="387"/>
      <c r="J4" s="13"/>
      <c r="K4" s="13"/>
      <c r="M4" s="14" t="s">
        <v>50</v>
      </c>
    </row>
    <row r="5" spans="2:14" ht="25.5" customHeight="1" x14ac:dyDescent="0.2">
      <c r="B5" s="385"/>
      <c r="C5" s="383" t="s">
        <v>51</v>
      </c>
      <c r="D5" s="383"/>
      <c r="E5" s="383"/>
      <c r="F5" s="383"/>
      <c r="G5" s="388" t="s">
        <v>52</v>
      </c>
      <c r="H5" s="388"/>
      <c r="I5" s="387"/>
      <c r="J5" s="13"/>
      <c r="K5" s="13"/>
      <c r="M5" s="14" t="s">
        <v>53</v>
      </c>
    </row>
    <row r="6" spans="2:14" ht="23.25" customHeight="1" x14ac:dyDescent="0.2">
      <c r="B6" s="367" t="s">
        <v>54</v>
      </c>
      <c r="C6" s="368"/>
      <c r="D6" s="368"/>
      <c r="E6" s="368"/>
      <c r="F6" s="368"/>
      <c r="G6" s="368"/>
      <c r="H6" s="368"/>
      <c r="I6" s="369"/>
      <c r="J6" s="15"/>
      <c r="K6" s="15"/>
    </row>
    <row r="7" spans="2:14" ht="24" customHeight="1" x14ac:dyDescent="0.2">
      <c r="B7" s="370" t="s">
        <v>55</v>
      </c>
      <c r="C7" s="371"/>
      <c r="D7" s="371"/>
      <c r="E7" s="371"/>
      <c r="F7" s="371"/>
      <c r="G7" s="371"/>
      <c r="H7" s="371"/>
      <c r="I7" s="372"/>
      <c r="J7" s="16"/>
      <c r="K7" s="16"/>
    </row>
    <row r="8" spans="2:14" ht="24" customHeight="1" x14ac:dyDescent="0.2">
      <c r="B8" s="373" t="s">
        <v>56</v>
      </c>
      <c r="C8" s="374"/>
      <c r="D8" s="374"/>
      <c r="E8" s="374"/>
      <c r="F8" s="374"/>
      <c r="G8" s="374"/>
      <c r="H8" s="374"/>
      <c r="I8" s="375"/>
      <c r="J8" s="64"/>
      <c r="K8" s="64"/>
      <c r="N8" s="6" t="s">
        <v>57</v>
      </c>
    </row>
    <row r="9" spans="2:14" ht="30.75" customHeight="1" x14ac:dyDescent="0.2">
      <c r="B9" s="104" t="s">
        <v>58</v>
      </c>
      <c r="C9" s="65">
        <v>14</v>
      </c>
      <c r="D9" s="379" t="s">
        <v>59</v>
      </c>
      <c r="E9" s="379"/>
      <c r="F9" s="330" t="s">
        <v>207</v>
      </c>
      <c r="G9" s="331"/>
      <c r="H9" s="331"/>
      <c r="I9" s="332"/>
      <c r="J9" s="18"/>
      <c r="K9" s="18"/>
      <c r="M9" s="14" t="s">
        <v>60</v>
      </c>
      <c r="N9" s="6" t="s">
        <v>61</v>
      </c>
    </row>
    <row r="10" spans="2:14" ht="30.75" customHeight="1" x14ac:dyDescent="0.2">
      <c r="B10" s="21" t="s">
        <v>62</v>
      </c>
      <c r="C10" s="66" t="s">
        <v>81</v>
      </c>
      <c r="D10" s="380" t="s">
        <v>63</v>
      </c>
      <c r="E10" s="381"/>
      <c r="F10" s="364" t="s">
        <v>155</v>
      </c>
      <c r="G10" s="365"/>
      <c r="H10" s="19" t="s">
        <v>64</v>
      </c>
      <c r="I10" s="82" t="s">
        <v>81</v>
      </c>
      <c r="J10" s="20"/>
      <c r="K10" s="20"/>
      <c r="M10" s="14" t="s">
        <v>65</v>
      </c>
      <c r="N10" s="6" t="s">
        <v>66</v>
      </c>
    </row>
    <row r="11" spans="2:14" ht="30.75" customHeight="1" x14ac:dyDescent="0.2">
      <c r="B11" s="21" t="s">
        <v>67</v>
      </c>
      <c r="C11" s="376" t="s">
        <v>156</v>
      </c>
      <c r="D11" s="376"/>
      <c r="E11" s="376"/>
      <c r="F11" s="376"/>
      <c r="G11" s="19" t="s">
        <v>68</v>
      </c>
      <c r="H11" s="377">
        <v>1032</v>
      </c>
      <c r="I11" s="378"/>
      <c r="J11" s="22"/>
      <c r="K11" s="22"/>
      <c r="M11" s="14" t="s">
        <v>69</v>
      </c>
      <c r="N11" s="6" t="s">
        <v>70</v>
      </c>
    </row>
    <row r="12" spans="2:14" ht="30.75" customHeight="1" x14ac:dyDescent="0.2">
      <c r="B12" s="21" t="s">
        <v>71</v>
      </c>
      <c r="C12" s="361" t="s">
        <v>65</v>
      </c>
      <c r="D12" s="361"/>
      <c r="E12" s="361"/>
      <c r="F12" s="361"/>
      <c r="G12" s="19" t="s">
        <v>72</v>
      </c>
      <c r="H12" s="511" t="s">
        <v>165</v>
      </c>
      <c r="I12" s="512"/>
      <c r="J12" s="23"/>
      <c r="K12" s="23"/>
      <c r="M12" s="24" t="s">
        <v>73</v>
      </c>
    </row>
    <row r="13" spans="2:14" ht="30.75" customHeight="1" x14ac:dyDescent="0.2">
      <c r="B13" s="21" t="s">
        <v>74</v>
      </c>
      <c r="C13" s="357" t="s">
        <v>45</v>
      </c>
      <c r="D13" s="357"/>
      <c r="E13" s="357"/>
      <c r="F13" s="357"/>
      <c r="G13" s="357"/>
      <c r="H13" s="357"/>
      <c r="I13" s="358"/>
      <c r="J13" s="25"/>
      <c r="K13" s="25"/>
      <c r="M13" s="24"/>
    </row>
    <row r="14" spans="2:14" ht="30.75" customHeight="1" x14ac:dyDescent="0.2">
      <c r="B14" s="21" t="s">
        <v>75</v>
      </c>
      <c r="C14" s="364" t="s">
        <v>153</v>
      </c>
      <c r="D14" s="365"/>
      <c r="E14" s="365"/>
      <c r="F14" s="365"/>
      <c r="G14" s="365"/>
      <c r="H14" s="365"/>
      <c r="I14" s="366"/>
      <c r="J14" s="20"/>
      <c r="K14" s="20"/>
      <c r="M14" s="24"/>
      <c r="N14" s="6" t="s">
        <v>76</v>
      </c>
    </row>
    <row r="15" spans="2:14" ht="30.75" customHeight="1" x14ac:dyDescent="0.2">
      <c r="B15" s="21" t="s">
        <v>77</v>
      </c>
      <c r="C15" s="330" t="s">
        <v>166</v>
      </c>
      <c r="D15" s="331"/>
      <c r="E15" s="331"/>
      <c r="F15" s="513"/>
      <c r="G15" s="19" t="s">
        <v>78</v>
      </c>
      <c r="H15" s="353" t="s">
        <v>91</v>
      </c>
      <c r="I15" s="354"/>
      <c r="J15" s="20"/>
      <c r="K15" s="20"/>
      <c r="M15" s="24" t="s">
        <v>80</v>
      </c>
      <c r="N15" s="6" t="s">
        <v>81</v>
      </c>
    </row>
    <row r="16" spans="2:14" ht="30.75" customHeight="1" x14ac:dyDescent="0.2">
      <c r="B16" s="21" t="s">
        <v>82</v>
      </c>
      <c r="C16" s="355" t="s">
        <v>215</v>
      </c>
      <c r="D16" s="356"/>
      <c r="E16" s="356"/>
      <c r="F16" s="356"/>
      <c r="G16" s="19" t="s">
        <v>83</v>
      </c>
      <c r="H16" s="353" t="s">
        <v>70</v>
      </c>
      <c r="I16" s="354"/>
      <c r="J16" s="20"/>
      <c r="K16" s="20"/>
      <c r="M16" s="24" t="s">
        <v>84</v>
      </c>
    </row>
    <row r="17" spans="2:14" ht="36" customHeight="1" x14ac:dyDescent="0.2">
      <c r="B17" s="21" t="s">
        <v>85</v>
      </c>
      <c r="C17" s="514" t="s">
        <v>167</v>
      </c>
      <c r="D17" s="515"/>
      <c r="E17" s="515"/>
      <c r="F17" s="515"/>
      <c r="G17" s="515"/>
      <c r="H17" s="515"/>
      <c r="I17" s="516"/>
      <c r="J17" s="25"/>
      <c r="K17" s="25"/>
      <c r="M17" s="24" t="s">
        <v>86</v>
      </c>
      <c r="N17" s="6" t="s">
        <v>39</v>
      </c>
    </row>
    <row r="18" spans="2:14" ht="30.75" customHeight="1" x14ac:dyDescent="0.2">
      <c r="B18" s="21" t="s">
        <v>87</v>
      </c>
      <c r="C18" s="330" t="s">
        <v>168</v>
      </c>
      <c r="D18" s="331"/>
      <c r="E18" s="331"/>
      <c r="F18" s="331"/>
      <c r="G18" s="331"/>
      <c r="H18" s="331"/>
      <c r="I18" s="332"/>
      <c r="J18" s="26"/>
      <c r="K18" s="26"/>
      <c r="M18" s="24" t="s">
        <v>88</v>
      </c>
      <c r="N18" s="6" t="s">
        <v>40</v>
      </c>
    </row>
    <row r="19" spans="2:14" ht="30.75" customHeight="1" x14ac:dyDescent="0.2">
      <c r="B19" s="21" t="s">
        <v>89</v>
      </c>
      <c r="C19" s="448" t="s">
        <v>200</v>
      </c>
      <c r="D19" s="449"/>
      <c r="E19" s="449"/>
      <c r="F19" s="449"/>
      <c r="G19" s="449"/>
      <c r="H19" s="449"/>
      <c r="I19" s="450"/>
      <c r="J19" s="27"/>
      <c r="K19" s="27"/>
      <c r="M19" s="24"/>
      <c r="N19" s="6" t="s">
        <v>41</v>
      </c>
    </row>
    <row r="20" spans="2:14" ht="30.75" customHeight="1" x14ac:dyDescent="0.2">
      <c r="B20" s="21" t="s">
        <v>90</v>
      </c>
      <c r="C20" s="517" t="s">
        <v>152</v>
      </c>
      <c r="D20" s="518"/>
      <c r="E20" s="518"/>
      <c r="F20" s="518"/>
      <c r="G20" s="518"/>
      <c r="H20" s="518"/>
      <c r="I20" s="519"/>
      <c r="J20" s="28"/>
      <c r="K20" s="28"/>
      <c r="M20" s="24" t="s">
        <v>91</v>
      </c>
      <c r="N20" s="6" t="s">
        <v>42</v>
      </c>
    </row>
    <row r="21" spans="2:14" ht="27.75" customHeight="1" x14ac:dyDescent="0.2">
      <c r="B21" s="346" t="s">
        <v>92</v>
      </c>
      <c r="C21" s="348" t="s">
        <v>93</v>
      </c>
      <c r="D21" s="348"/>
      <c r="E21" s="348"/>
      <c r="F21" s="349" t="s">
        <v>94</v>
      </c>
      <c r="G21" s="349"/>
      <c r="H21" s="349"/>
      <c r="I21" s="350"/>
      <c r="J21" s="29"/>
      <c r="K21" s="29"/>
      <c r="M21" s="24" t="s">
        <v>79</v>
      </c>
      <c r="N21" s="6" t="s">
        <v>43</v>
      </c>
    </row>
    <row r="22" spans="2:14" ht="27" customHeight="1" x14ac:dyDescent="0.2">
      <c r="B22" s="347"/>
      <c r="C22" s="448" t="s">
        <v>169</v>
      </c>
      <c r="D22" s="449"/>
      <c r="E22" s="454"/>
      <c r="F22" s="448" t="s">
        <v>171</v>
      </c>
      <c r="G22" s="449"/>
      <c r="H22" s="449"/>
      <c r="I22" s="450"/>
      <c r="J22" s="27"/>
      <c r="K22" s="27"/>
      <c r="M22" s="24" t="s">
        <v>95</v>
      </c>
      <c r="N22" s="6" t="s">
        <v>44</v>
      </c>
    </row>
    <row r="23" spans="2:14" ht="39.75" customHeight="1" x14ac:dyDescent="0.2">
      <c r="B23" s="21" t="s">
        <v>96</v>
      </c>
      <c r="C23" s="364" t="s">
        <v>152</v>
      </c>
      <c r="D23" s="365"/>
      <c r="E23" s="520"/>
      <c r="F23" s="364" t="s">
        <v>152</v>
      </c>
      <c r="G23" s="365"/>
      <c r="H23" s="365"/>
      <c r="I23" s="366"/>
      <c r="J23" s="20"/>
      <c r="K23" s="20"/>
      <c r="M23" s="24"/>
      <c r="N23" s="6" t="s">
        <v>45</v>
      </c>
    </row>
    <row r="24" spans="2:14" ht="44.25" customHeight="1" x14ac:dyDescent="0.2">
      <c r="B24" s="21" t="s">
        <v>97</v>
      </c>
      <c r="C24" s="445" t="s">
        <v>170</v>
      </c>
      <c r="D24" s="446"/>
      <c r="E24" s="447"/>
      <c r="F24" s="448" t="s">
        <v>172</v>
      </c>
      <c r="G24" s="449"/>
      <c r="H24" s="449"/>
      <c r="I24" s="450"/>
      <c r="J24" s="26"/>
      <c r="K24" s="26"/>
      <c r="M24" s="30"/>
      <c r="N24" s="6" t="s">
        <v>46</v>
      </c>
    </row>
    <row r="25" spans="2:14" ht="29.25" customHeight="1" x14ac:dyDescent="0.2">
      <c r="B25" s="21" t="s">
        <v>98</v>
      </c>
      <c r="C25" s="333" t="s">
        <v>215</v>
      </c>
      <c r="D25" s="334"/>
      <c r="E25" s="335"/>
      <c r="F25" s="19" t="s">
        <v>99</v>
      </c>
      <c r="G25" s="521">
        <v>74</v>
      </c>
      <c r="H25" s="522"/>
      <c r="I25" s="523"/>
      <c r="J25" s="31"/>
      <c r="K25" s="31"/>
      <c r="M25" s="30"/>
    </row>
    <row r="26" spans="2:14" ht="27" customHeight="1" x14ac:dyDescent="0.2">
      <c r="B26" s="21" t="s">
        <v>100</v>
      </c>
      <c r="C26" s="330" t="s">
        <v>216</v>
      </c>
      <c r="D26" s="331"/>
      <c r="E26" s="513"/>
      <c r="F26" s="19" t="s">
        <v>101</v>
      </c>
      <c r="G26" s="521">
        <v>0</v>
      </c>
      <c r="H26" s="522"/>
      <c r="I26" s="523"/>
      <c r="J26" s="32"/>
      <c r="K26" s="32"/>
      <c r="M26" s="30"/>
    </row>
    <row r="27" spans="2:14" ht="47.25" customHeight="1" x14ac:dyDescent="0.2">
      <c r="B27" s="103" t="s">
        <v>102</v>
      </c>
      <c r="C27" s="364" t="s">
        <v>86</v>
      </c>
      <c r="D27" s="365"/>
      <c r="E27" s="520"/>
      <c r="F27" s="33" t="s">
        <v>103</v>
      </c>
      <c r="G27" s="340" t="s">
        <v>182</v>
      </c>
      <c r="H27" s="341"/>
      <c r="I27" s="342"/>
      <c r="J27" s="29"/>
      <c r="K27" s="29"/>
      <c r="M27" s="30"/>
    </row>
    <row r="28" spans="2:14" ht="30" customHeight="1" x14ac:dyDescent="0.2">
      <c r="B28" s="310" t="s">
        <v>104</v>
      </c>
      <c r="C28" s="311"/>
      <c r="D28" s="311"/>
      <c r="E28" s="311"/>
      <c r="F28" s="311"/>
      <c r="G28" s="311"/>
      <c r="H28" s="311"/>
      <c r="I28" s="312"/>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288"/>
      <c r="D42" s="288"/>
      <c r="E42" s="288"/>
      <c r="F42" s="288"/>
      <c r="G42" s="288"/>
      <c r="H42" s="288"/>
      <c r="I42" s="306"/>
      <c r="J42" s="40"/>
      <c r="K42" s="40"/>
    </row>
    <row r="43" spans="2:11" ht="29.25" customHeight="1" x14ac:dyDescent="0.2">
      <c r="B43" s="310" t="s">
        <v>126</v>
      </c>
      <c r="C43" s="311"/>
      <c r="D43" s="311"/>
      <c r="E43" s="311"/>
      <c r="F43" s="311"/>
      <c r="G43" s="311"/>
      <c r="H43" s="311"/>
      <c r="I43" s="312"/>
      <c r="J43" s="64"/>
      <c r="K43" s="64"/>
    </row>
    <row r="44" spans="2:11" ht="32.25" customHeight="1" x14ac:dyDescent="0.2">
      <c r="B44" s="318"/>
      <c r="C44" s="319"/>
      <c r="D44" s="319"/>
      <c r="E44" s="319"/>
      <c r="F44" s="319"/>
      <c r="G44" s="319"/>
      <c r="H44" s="319"/>
      <c r="I44" s="320"/>
      <c r="J44" s="64"/>
      <c r="K44" s="64"/>
    </row>
    <row r="45" spans="2:11" ht="32.25" customHeight="1" x14ac:dyDescent="0.2">
      <c r="B45" s="321"/>
      <c r="C45" s="322"/>
      <c r="D45" s="322"/>
      <c r="E45" s="322"/>
      <c r="F45" s="322"/>
      <c r="G45" s="322"/>
      <c r="H45" s="322"/>
      <c r="I45" s="323"/>
      <c r="J45" s="40"/>
      <c r="K45" s="40"/>
    </row>
    <row r="46" spans="2:11" ht="32.25" customHeight="1" x14ac:dyDescent="0.2">
      <c r="B46" s="321"/>
      <c r="C46" s="322"/>
      <c r="D46" s="322"/>
      <c r="E46" s="322"/>
      <c r="F46" s="322"/>
      <c r="G46" s="322"/>
      <c r="H46" s="322"/>
      <c r="I46" s="323"/>
      <c r="J46" s="40"/>
      <c r="K46" s="40"/>
    </row>
    <row r="47" spans="2:11" ht="32.25" customHeight="1" x14ac:dyDescent="0.2">
      <c r="B47" s="321"/>
      <c r="C47" s="322"/>
      <c r="D47" s="322"/>
      <c r="E47" s="322"/>
      <c r="F47" s="322"/>
      <c r="G47" s="322"/>
      <c r="H47" s="322"/>
      <c r="I47" s="323"/>
      <c r="J47" s="40"/>
      <c r="K47" s="40"/>
    </row>
    <row r="48" spans="2:11" ht="32.25" customHeight="1" x14ac:dyDescent="0.2">
      <c r="B48" s="324"/>
      <c r="C48" s="325"/>
      <c r="D48" s="325"/>
      <c r="E48" s="325"/>
      <c r="F48" s="325"/>
      <c r="G48" s="325"/>
      <c r="H48" s="325"/>
      <c r="I48" s="326"/>
      <c r="J48" s="41"/>
      <c r="K48" s="41"/>
    </row>
    <row r="49" spans="2:11" ht="79.5" customHeight="1" x14ac:dyDescent="0.2">
      <c r="B49" s="21" t="s">
        <v>127</v>
      </c>
      <c r="C49" s="524"/>
      <c r="D49" s="525"/>
      <c r="E49" s="525"/>
      <c r="F49" s="525"/>
      <c r="G49" s="525"/>
      <c r="H49" s="525"/>
      <c r="I49" s="526"/>
      <c r="J49" s="42"/>
      <c r="K49" s="42"/>
    </row>
    <row r="50" spans="2:11" ht="26.25" customHeight="1" x14ac:dyDescent="0.2">
      <c r="B50" s="21" t="s">
        <v>128</v>
      </c>
      <c r="C50" s="527"/>
      <c r="D50" s="528"/>
      <c r="E50" s="528"/>
      <c r="F50" s="528"/>
      <c r="G50" s="528"/>
      <c r="H50" s="528"/>
      <c r="I50" s="529"/>
      <c r="J50" s="42"/>
      <c r="K50" s="42"/>
    </row>
    <row r="51" spans="2:11" ht="64.5" customHeight="1" x14ac:dyDescent="0.2">
      <c r="B51" s="133" t="s">
        <v>129</v>
      </c>
      <c r="C51" s="524"/>
      <c r="D51" s="525"/>
      <c r="E51" s="525"/>
      <c r="F51" s="525"/>
      <c r="G51" s="525"/>
      <c r="H51" s="525"/>
      <c r="I51" s="526"/>
      <c r="J51" s="42"/>
      <c r="K51" s="42"/>
    </row>
    <row r="52" spans="2:11" ht="29.25" customHeight="1" x14ac:dyDescent="0.2">
      <c r="B52" s="310" t="s">
        <v>130</v>
      </c>
      <c r="C52" s="311"/>
      <c r="D52" s="311"/>
      <c r="E52" s="311"/>
      <c r="F52" s="311"/>
      <c r="G52" s="311"/>
      <c r="H52" s="311"/>
      <c r="I52" s="312"/>
      <c r="J52" s="42"/>
      <c r="K52" s="42"/>
    </row>
    <row r="53" spans="2:11" ht="33" customHeight="1" x14ac:dyDescent="0.2">
      <c r="B53" s="313" t="s">
        <v>131</v>
      </c>
      <c r="C53" s="134" t="s">
        <v>132</v>
      </c>
      <c r="D53" s="314" t="s">
        <v>133</v>
      </c>
      <c r="E53" s="314"/>
      <c r="F53" s="314"/>
      <c r="G53" s="314" t="s">
        <v>134</v>
      </c>
      <c r="H53" s="314"/>
      <c r="I53" s="315"/>
      <c r="J53" s="43"/>
      <c r="K53" s="43"/>
    </row>
    <row r="54" spans="2:11" ht="31.5" customHeight="1" x14ac:dyDescent="0.2">
      <c r="B54" s="313"/>
      <c r="C54" s="113"/>
      <c r="D54" s="288"/>
      <c r="E54" s="288"/>
      <c r="F54" s="288"/>
      <c r="G54" s="316"/>
      <c r="H54" s="316"/>
      <c r="I54" s="317"/>
      <c r="J54" s="43"/>
      <c r="K54" s="43"/>
    </row>
    <row r="55" spans="2:11" ht="31.5" customHeight="1" x14ac:dyDescent="0.2">
      <c r="B55" s="133" t="s">
        <v>135</v>
      </c>
      <c r="C55" s="530" t="s">
        <v>173</v>
      </c>
      <c r="D55" s="531"/>
      <c r="E55" s="301" t="s">
        <v>136</v>
      </c>
      <c r="F55" s="301"/>
      <c r="G55" s="300" t="s">
        <v>158</v>
      </c>
      <c r="H55" s="300"/>
      <c r="I55" s="302"/>
      <c r="J55" s="45"/>
      <c r="K55" s="45"/>
    </row>
    <row r="56" spans="2:11" ht="31.5" customHeight="1" x14ac:dyDescent="0.2">
      <c r="B56" s="133" t="s">
        <v>137</v>
      </c>
      <c r="C56" s="288" t="str">
        <f>+'[3]HV 1'!C56:D56</f>
        <v>NICOLAS ADOLFO CORREAL HUERTAS</v>
      </c>
      <c r="D56" s="288"/>
      <c r="E56" s="303" t="s">
        <v>138</v>
      </c>
      <c r="F56" s="303"/>
      <c r="G56" s="300" t="str">
        <f>+'[7]HV 1'!G59:I59</f>
        <v>DIANA VIDAL</v>
      </c>
      <c r="H56" s="300"/>
      <c r="I56" s="302"/>
      <c r="J56" s="45"/>
      <c r="K56" s="45"/>
    </row>
    <row r="57" spans="2:11" ht="31.5" customHeight="1" x14ac:dyDescent="0.2">
      <c r="B57" s="133" t="s">
        <v>139</v>
      </c>
      <c r="C57" s="288"/>
      <c r="D57" s="288"/>
      <c r="E57" s="289" t="s">
        <v>140</v>
      </c>
      <c r="F57" s="290"/>
      <c r="G57" s="293"/>
      <c r="H57" s="294"/>
      <c r="I57" s="295"/>
      <c r="J57" s="46"/>
      <c r="K57" s="46"/>
    </row>
    <row r="58" spans="2:11" ht="31.5" customHeight="1" thickBot="1" x14ac:dyDescent="0.25">
      <c r="B58" s="84" t="s">
        <v>141</v>
      </c>
      <c r="C58" s="299"/>
      <c r="D58" s="299"/>
      <c r="E58" s="291"/>
      <c r="F58" s="292"/>
      <c r="G58" s="296"/>
      <c r="H58" s="297"/>
      <c r="I58" s="298"/>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5"/>
      <c r="C1" s="408" t="s">
        <v>24</v>
      </c>
      <c r="D1" s="409"/>
      <c r="E1" s="409"/>
      <c r="F1" s="409"/>
      <c r="G1" s="409"/>
      <c r="H1" s="410"/>
      <c r="I1" s="411"/>
      <c r="J1" s="412"/>
    </row>
    <row r="2" spans="2:11" ht="18" customHeight="1" thickBot="1" x14ac:dyDescent="0.3">
      <c r="B2" s="406"/>
      <c r="C2" s="417" t="s">
        <v>25</v>
      </c>
      <c r="D2" s="418"/>
      <c r="E2" s="418"/>
      <c r="F2" s="418"/>
      <c r="G2" s="418"/>
      <c r="H2" s="419"/>
      <c r="I2" s="413"/>
      <c r="J2" s="414"/>
    </row>
    <row r="3" spans="2:11" ht="18" customHeight="1" thickBot="1" x14ac:dyDescent="0.3">
      <c r="B3" s="406"/>
      <c r="C3" s="417" t="s">
        <v>183</v>
      </c>
      <c r="D3" s="418"/>
      <c r="E3" s="418"/>
      <c r="F3" s="418"/>
      <c r="G3" s="418"/>
      <c r="H3" s="419"/>
      <c r="I3" s="413"/>
      <c r="J3" s="414"/>
    </row>
    <row r="4" spans="2:11" ht="18" customHeight="1" thickBot="1" x14ac:dyDescent="0.3">
      <c r="B4" s="407"/>
      <c r="C4" s="417" t="s">
        <v>143</v>
      </c>
      <c r="D4" s="418"/>
      <c r="E4" s="418"/>
      <c r="F4" s="419"/>
      <c r="G4" s="420" t="s">
        <v>190</v>
      </c>
      <c r="H4" s="421"/>
      <c r="I4" s="415"/>
      <c r="J4" s="416"/>
    </row>
    <row r="5" spans="2:11" ht="18" customHeight="1" thickBot="1" x14ac:dyDescent="0.3">
      <c r="B5" s="57"/>
      <c r="C5" s="58"/>
      <c r="D5" s="58"/>
      <c r="E5" s="58"/>
      <c r="F5" s="58"/>
      <c r="G5" s="58"/>
      <c r="H5" s="58"/>
      <c r="I5" s="58"/>
      <c r="J5" s="59"/>
    </row>
    <row r="6" spans="2:11" ht="51.75" customHeight="1" thickBot="1" x14ac:dyDescent="0.3">
      <c r="B6" s="1" t="s">
        <v>199</v>
      </c>
      <c r="C6" s="422" t="str">
        <f>+'[5]Sección 1. Metas - Magnitud'!C7</f>
        <v>1032 - Gestión y control de tránsito y transporte</v>
      </c>
      <c r="D6" s="423"/>
      <c r="E6" s="424"/>
      <c r="F6" s="60"/>
      <c r="G6" s="58"/>
      <c r="H6" s="58"/>
      <c r="I6" s="58"/>
      <c r="J6" s="59"/>
    </row>
    <row r="7" spans="2:11" ht="32.25" customHeight="1" thickBot="1" x14ac:dyDescent="0.3">
      <c r="B7" s="2" t="s">
        <v>0</v>
      </c>
      <c r="C7" s="422" t="str">
        <f>+'[5]Sección 1. Metas - Magnitud'!C8:F8</f>
        <v>Dirección de Control y Vigilancia</v>
      </c>
      <c r="D7" s="423"/>
      <c r="E7" s="424"/>
      <c r="F7" s="60"/>
      <c r="G7" s="58"/>
      <c r="H7" s="58"/>
      <c r="I7" s="58"/>
      <c r="J7" s="59"/>
    </row>
    <row r="8" spans="2:11" ht="32.25" customHeight="1" thickBot="1" x14ac:dyDescent="0.3">
      <c r="B8" s="2" t="s">
        <v>144</v>
      </c>
      <c r="C8" s="422" t="str">
        <f>+'[5]Sección 1. Metas - Magnitud'!C9:F9</f>
        <v>Subsecretaría de Servicios de la Movilidad</v>
      </c>
      <c r="D8" s="423"/>
      <c r="E8" s="424"/>
      <c r="F8" s="4"/>
      <c r="G8" s="58"/>
      <c r="H8" s="58"/>
      <c r="I8" s="58"/>
      <c r="J8" s="59"/>
    </row>
    <row r="9" spans="2:11" ht="33.75" customHeight="1" thickBot="1" x14ac:dyDescent="0.3">
      <c r="B9" s="2" t="s">
        <v>28</v>
      </c>
      <c r="C9" s="422" t="s">
        <v>184</v>
      </c>
      <c r="D9" s="423"/>
      <c r="E9" s="424"/>
      <c r="F9" s="60"/>
      <c r="G9" s="58"/>
      <c r="H9" s="58"/>
      <c r="I9" s="58"/>
      <c r="J9" s="59"/>
    </row>
    <row r="10" spans="2:11" ht="33.75" customHeight="1" thickBot="1" x14ac:dyDescent="0.3">
      <c r="B10" s="106" t="s">
        <v>197</v>
      </c>
      <c r="C10" s="422" t="str">
        <f>+'[7]HV 14'!F9</f>
        <v>14. Realizar 241 visitas administrativas y de seguimiento a empresas prestadoras del servicio público de transporte.</v>
      </c>
      <c r="D10" s="423"/>
      <c r="E10" s="424"/>
      <c r="F10" s="60"/>
      <c r="G10" s="58"/>
      <c r="H10" s="58"/>
      <c r="I10" s="58"/>
      <c r="J10" s="59"/>
    </row>
    <row r="11" spans="2:11" ht="34.5" customHeight="1" x14ac:dyDescent="0.25"/>
    <row r="12" spans="2:11" ht="21.75" customHeight="1" x14ac:dyDescent="0.25">
      <c r="B12" s="398" t="s">
        <v>218</v>
      </c>
      <c r="C12" s="399"/>
      <c r="D12" s="399"/>
      <c r="E12" s="399"/>
      <c r="F12" s="399"/>
      <c r="G12" s="399"/>
      <c r="H12" s="400"/>
      <c r="I12" s="538" t="s">
        <v>145</v>
      </c>
      <c r="J12" s="539"/>
      <c r="K12" s="539"/>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536"/>
    </row>
    <row r="16" spans="2:11" x14ac:dyDescent="0.25">
      <c r="B16" s="154"/>
      <c r="C16" s="155"/>
      <c r="D16" s="156"/>
      <c r="E16" s="157"/>
      <c r="F16" s="155"/>
      <c r="G16" s="156"/>
      <c r="H16" s="158"/>
      <c r="I16" s="159"/>
      <c r="J16" s="160"/>
      <c r="K16" s="537"/>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532" t="s">
        <v>17</v>
      </c>
      <c r="C19" s="533"/>
      <c r="D19" s="169">
        <f>SUM(D15:D16)</f>
        <v>0</v>
      </c>
      <c r="E19" s="534" t="s">
        <v>17</v>
      </c>
      <c r="F19" s="535"/>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84"/>
      <c r="C2" s="382" t="s">
        <v>24</v>
      </c>
      <c r="D2" s="382"/>
      <c r="E2" s="382"/>
      <c r="F2" s="382"/>
      <c r="G2" s="382"/>
      <c r="H2" s="382"/>
      <c r="I2" s="386"/>
      <c r="J2" s="13"/>
      <c r="K2" s="13"/>
      <c r="M2" s="14" t="s">
        <v>47</v>
      </c>
    </row>
    <row r="3" spans="2:14" ht="25.5" customHeight="1" x14ac:dyDescent="0.2">
      <c r="B3" s="385"/>
      <c r="C3" s="383" t="s">
        <v>25</v>
      </c>
      <c r="D3" s="383"/>
      <c r="E3" s="383"/>
      <c r="F3" s="383"/>
      <c r="G3" s="383"/>
      <c r="H3" s="383"/>
      <c r="I3" s="387"/>
      <c r="J3" s="13"/>
      <c r="K3" s="13"/>
      <c r="M3" s="14" t="s">
        <v>48</v>
      </c>
    </row>
    <row r="4" spans="2:14" ht="25.5" customHeight="1" x14ac:dyDescent="0.2">
      <c r="B4" s="385"/>
      <c r="C4" s="383" t="s">
        <v>49</v>
      </c>
      <c r="D4" s="383"/>
      <c r="E4" s="383"/>
      <c r="F4" s="383"/>
      <c r="G4" s="383"/>
      <c r="H4" s="383"/>
      <c r="I4" s="387"/>
      <c r="J4" s="13"/>
      <c r="K4" s="13"/>
      <c r="M4" s="14" t="s">
        <v>50</v>
      </c>
    </row>
    <row r="5" spans="2:14" ht="25.5" customHeight="1" x14ac:dyDescent="0.2">
      <c r="B5" s="385"/>
      <c r="C5" s="383" t="s">
        <v>51</v>
      </c>
      <c r="D5" s="383"/>
      <c r="E5" s="383"/>
      <c r="F5" s="383"/>
      <c r="G5" s="388" t="s">
        <v>52</v>
      </c>
      <c r="H5" s="388"/>
      <c r="I5" s="387"/>
      <c r="J5" s="13"/>
      <c r="K5" s="13"/>
      <c r="M5" s="14" t="s">
        <v>53</v>
      </c>
    </row>
    <row r="6" spans="2:14" ht="23.25" customHeight="1" x14ac:dyDescent="0.2">
      <c r="B6" s="367" t="s">
        <v>54</v>
      </c>
      <c r="C6" s="368"/>
      <c r="D6" s="368"/>
      <c r="E6" s="368"/>
      <c r="F6" s="368"/>
      <c r="G6" s="368"/>
      <c r="H6" s="368"/>
      <c r="I6" s="369"/>
      <c r="J6" s="15"/>
      <c r="K6" s="15"/>
    </row>
    <row r="7" spans="2:14" ht="24" customHeight="1" x14ac:dyDescent="0.2">
      <c r="B7" s="370" t="s">
        <v>55</v>
      </c>
      <c r="C7" s="371"/>
      <c r="D7" s="371"/>
      <c r="E7" s="371"/>
      <c r="F7" s="371"/>
      <c r="G7" s="371"/>
      <c r="H7" s="371"/>
      <c r="I7" s="372"/>
      <c r="J7" s="16"/>
      <c r="K7" s="16"/>
    </row>
    <row r="8" spans="2:14" ht="24" customHeight="1" x14ac:dyDescent="0.2">
      <c r="B8" s="373" t="s">
        <v>56</v>
      </c>
      <c r="C8" s="374"/>
      <c r="D8" s="374"/>
      <c r="E8" s="374"/>
      <c r="F8" s="374"/>
      <c r="G8" s="374"/>
      <c r="H8" s="374"/>
      <c r="I8" s="375"/>
      <c r="J8" s="64"/>
      <c r="K8" s="64"/>
      <c r="N8" s="6" t="s">
        <v>57</v>
      </c>
    </row>
    <row r="9" spans="2:14" ht="30.75" customHeight="1" x14ac:dyDescent="0.2">
      <c r="B9" s="119" t="s">
        <v>58</v>
      </c>
      <c r="C9" s="65">
        <v>231</v>
      </c>
      <c r="D9" s="379" t="s">
        <v>59</v>
      </c>
      <c r="E9" s="379"/>
      <c r="F9" s="330" t="s">
        <v>201</v>
      </c>
      <c r="G9" s="331"/>
      <c r="H9" s="331"/>
      <c r="I9" s="332"/>
      <c r="J9" s="18"/>
      <c r="K9" s="18"/>
      <c r="M9" s="14" t="s">
        <v>60</v>
      </c>
      <c r="N9" s="6" t="s">
        <v>61</v>
      </c>
    </row>
    <row r="10" spans="2:14" ht="30.75" customHeight="1" x14ac:dyDescent="0.2">
      <c r="B10" s="21" t="s">
        <v>62</v>
      </c>
      <c r="C10" s="66" t="s">
        <v>81</v>
      </c>
      <c r="D10" s="380" t="s">
        <v>63</v>
      </c>
      <c r="E10" s="381"/>
      <c r="F10" s="364" t="s">
        <v>155</v>
      </c>
      <c r="G10" s="365"/>
      <c r="H10" s="19" t="s">
        <v>64</v>
      </c>
      <c r="I10" s="121" t="s">
        <v>81</v>
      </c>
      <c r="J10" s="20"/>
      <c r="K10" s="20"/>
      <c r="M10" s="14" t="s">
        <v>65</v>
      </c>
      <c r="N10" s="6" t="s">
        <v>66</v>
      </c>
    </row>
    <row r="11" spans="2:14" ht="30.75" customHeight="1" x14ac:dyDescent="0.2">
      <c r="B11" s="21" t="s">
        <v>67</v>
      </c>
      <c r="C11" s="376" t="s">
        <v>156</v>
      </c>
      <c r="D11" s="376"/>
      <c r="E11" s="376"/>
      <c r="F11" s="376"/>
      <c r="G11" s="19" t="s">
        <v>68</v>
      </c>
      <c r="H11" s="377">
        <v>1032</v>
      </c>
      <c r="I11" s="378"/>
      <c r="J11" s="22"/>
      <c r="K11" s="22"/>
      <c r="M11" s="14" t="s">
        <v>69</v>
      </c>
      <c r="N11" s="6" t="s">
        <v>70</v>
      </c>
    </row>
    <row r="12" spans="2:14" ht="30.75" customHeight="1" x14ac:dyDescent="0.2">
      <c r="B12" s="21" t="s">
        <v>71</v>
      </c>
      <c r="C12" s="361" t="s">
        <v>65</v>
      </c>
      <c r="D12" s="361"/>
      <c r="E12" s="361"/>
      <c r="F12" s="361"/>
      <c r="G12" s="19" t="s">
        <v>72</v>
      </c>
      <c r="H12" s="362" t="s">
        <v>157</v>
      </c>
      <c r="I12" s="363"/>
      <c r="J12" s="23"/>
      <c r="K12" s="23"/>
      <c r="M12" s="24" t="s">
        <v>73</v>
      </c>
    </row>
    <row r="13" spans="2:14" ht="30.75" customHeight="1" x14ac:dyDescent="0.2">
      <c r="B13" s="21" t="s">
        <v>74</v>
      </c>
      <c r="C13" s="357" t="s">
        <v>45</v>
      </c>
      <c r="D13" s="357"/>
      <c r="E13" s="357"/>
      <c r="F13" s="357"/>
      <c r="G13" s="357"/>
      <c r="H13" s="357"/>
      <c r="I13" s="358"/>
      <c r="J13" s="25"/>
      <c r="K13" s="25"/>
      <c r="M13" s="24"/>
    </row>
    <row r="14" spans="2:14" ht="30.75" customHeight="1" x14ac:dyDescent="0.2">
      <c r="B14" s="21" t="s">
        <v>75</v>
      </c>
      <c r="C14" s="364" t="s">
        <v>202</v>
      </c>
      <c r="D14" s="365"/>
      <c r="E14" s="365"/>
      <c r="F14" s="365"/>
      <c r="G14" s="365"/>
      <c r="H14" s="365"/>
      <c r="I14" s="366"/>
      <c r="J14" s="20"/>
      <c r="K14" s="20"/>
      <c r="M14" s="24"/>
      <c r="N14" s="6" t="s">
        <v>76</v>
      </c>
    </row>
    <row r="15" spans="2:14" ht="30.75" customHeight="1" x14ac:dyDescent="0.2">
      <c r="B15" s="21" t="s">
        <v>77</v>
      </c>
      <c r="C15" s="351" t="s">
        <v>203</v>
      </c>
      <c r="D15" s="351"/>
      <c r="E15" s="351"/>
      <c r="F15" s="351"/>
      <c r="G15" s="19" t="s">
        <v>78</v>
      </c>
      <c r="H15" s="353" t="s">
        <v>91</v>
      </c>
      <c r="I15" s="354"/>
      <c r="J15" s="20"/>
      <c r="K15" s="20"/>
      <c r="M15" s="24" t="s">
        <v>80</v>
      </c>
      <c r="N15" s="6" t="s">
        <v>81</v>
      </c>
    </row>
    <row r="16" spans="2:14" ht="30.75" customHeight="1" x14ac:dyDescent="0.2">
      <c r="B16" s="21" t="s">
        <v>82</v>
      </c>
      <c r="C16" s="355" t="s">
        <v>215</v>
      </c>
      <c r="D16" s="356"/>
      <c r="E16" s="356"/>
      <c r="F16" s="356"/>
      <c r="G16" s="19" t="s">
        <v>83</v>
      </c>
      <c r="H16" s="353" t="s">
        <v>70</v>
      </c>
      <c r="I16" s="354"/>
      <c r="J16" s="20"/>
      <c r="K16" s="20"/>
      <c r="M16" s="24" t="s">
        <v>84</v>
      </c>
    </row>
    <row r="17" spans="2:14" ht="36" customHeight="1" x14ac:dyDescent="0.2">
      <c r="B17" s="21" t="s">
        <v>85</v>
      </c>
      <c r="C17" s="357" t="s">
        <v>204</v>
      </c>
      <c r="D17" s="357"/>
      <c r="E17" s="357"/>
      <c r="F17" s="357"/>
      <c r="G17" s="357"/>
      <c r="H17" s="357"/>
      <c r="I17" s="358"/>
      <c r="J17" s="25"/>
      <c r="K17" s="25"/>
      <c r="M17" s="24" t="s">
        <v>86</v>
      </c>
      <c r="N17" s="6" t="s">
        <v>39</v>
      </c>
    </row>
    <row r="18" spans="2:14" ht="30.75" customHeight="1" x14ac:dyDescent="0.2">
      <c r="B18" s="21" t="s">
        <v>87</v>
      </c>
      <c r="C18" s="351" t="s">
        <v>163</v>
      </c>
      <c r="D18" s="351"/>
      <c r="E18" s="351"/>
      <c r="F18" s="351"/>
      <c r="G18" s="351"/>
      <c r="H18" s="351"/>
      <c r="I18" s="352"/>
      <c r="J18" s="26"/>
      <c r="K18" s="26"/>
      <c r="M18" s="24" t="s">
        <v>88</v>
      </c>
      <c r="N18" s="6" t="s">
        <v>40</v>
      </c>
    </row>
    <row r="19" spans="2:14" ht="30.75" customHeight="1" x14ac:dyDescent="0.2">
      <c r="B19" s="21" t="s">
        <v>89</v>
      </c>
      <c r="C19" s="351" t="s">
        <v>159</v>
      </c>
      <c r="D19" s="351"/>
      <c r="E19" s="351"/>
      <c r="F19" s="351"/>
      <c r="G19" s="351"/>
      <c r="H19" s="351"/>
      <c r="I19" s="352"/>
      <c r="J19" s="27"/>
      <c r="K19" s="27"/>
      <c r="M19" s="24"/>
      <c r="N19" s="6" t="s">
        <v>41</v>
      </c>
    </row>
    <row r="20" spans="2:14" ht="30.75" customHeight="1" x14ac:dyDescent="0.2">
      <c r="B20" s="21" t="s">
        <v>90</v>
      </c>
      <c r="C20" s="359" t="s">
        <v>151</v>
      </c>
      <c r="D20" s="359"/>
      <c r="E20" s="359"/>
      <c r="F20" s="359"/>
      <c r="G20" s="359"/>
      <c r="H20" s="359"/>
      <c r="I20" s="360"/>
      <c r="J20" s="28"/>
      <c r="K20" s="28"/>
      <c r="M20" s="24" t="s">
        <v>91</v>
      </c>
      <c r="N20" s="6" t="s">
        <v>42</v>
      </c>
    </row>
    <row r="21" spans="2:14" ht="27.75" customHeight="1" x14ac:dyDescent="0.2">
      <c r="B21" s="346" t="s">
        <v>92</v>
      </c>
      <c r="C21" s="348" t="s">
        <v>93</v>
      </c>
      <c r="D21" s="348"/>
      <c r="E21" s="348"/>
      <c r="F21" s="349" t="s">
        <v>94</v>
      </c>
      <c r="G21" s="349"/>
      <c r="H21" s="349"/>
      <c r="I21" s="350"/>
      <c r="J21" s="29"/>
      <c r="K21" s="29"/>
      <c r="M21" s="24" t="s">
        <v>79</v>
      </c>
      <c r="N21" s="6" t="s">
        <v>43</v>
      </c>
    </row>
    <row r="22" spans="2:14" ht="27" customHeight="1" x14ac:dyDescent="0.2">
      <c r="B22" s="347"/>
      <c r="C22" s="351" t="s">
        <v>160</v>
      </c>
      <c r="D22" s="351"/>
      <c r="E22" s="351"/>
      <c r="F22" s="351" t="s">
        <v>161</v>
      </c>
      <c r="G22" s="351"/>
      <c r="H22" s="351"/>
      <c r="I22" s="352"/>
      <c r="J22" s="27"/>
      <c r="K22" s="27"/>
      <c r="M22" s="24" t="s">
        <v>95</v>
      </c>
      <c r="N22" s="6" t="s">
        <v>44</v>
      </c>
    </row>
    <row r="23" spans="2:14" ht="39.75" customHeight="1" x14ac:dyDescent="0.2">
      <c r="B23" s="21" t="s">
        <v>96</v>
      </c>
      <c r="C23" s="353" t="s">
        <v>151</v>
      </c>
      <c r="D23" s="353"/>
      <c r="E23" s="353"/>
      <c r="F23" s="353" t="s">
        <v>151</v>
      </c>
      <c r="G23" s="353"/>
      <c r="H23" s="353"/>
      <c r="I23" s="354"/>
      <c r="J23" s="20"/>
      <c r="K23" s="20"/>
      <c r="M23" s="24"/>
      <c r="N23" s="6" t="s">
        <v>45</v>
      </c>
    </row>
    <row r="24" spans="2:14" ht="44.25" customHeight="1" x14ac:dyDescent="0.2">
      <c r="B24" s="21" t="s">
        <v>97</v>
      </c>
      <c r="C24" s="327" t="s">
        <v>205</v>
      </c>
      <c r="D24" s="328"/>
      <c r="E24" s="329"/>
      <c r="F24" s="330" t="s">
        <v>206</v>
      </c>
      <c r="G24" s="331"/>
      <c r="H24" s="331"/>
      <c r="I24" s="332"/>
      <c r="J24" s="26"/>
      <c r="K24" s="26"/>
      <c r="M24" s="30"/>
      <c r="N24" s="6" t="s">
        <v>46</v>
      </c>
    </row>
    <row r="25" spans="2:14" ht="29.25" customHeight="1" x14ac:dyDescent="0.2">
      <c r="B25" s="21" t="s">
        <v>98</v>
      </c>
      <c r="C25" s="333" t="s">
        <v>215</v>
      </c>
      <c r="D25" s="334"/>
      <c r="E25" s="335"/>
      <c r="F25" s="19" t="s">
        <v>99</v>
      </c>
      <c r="G25" s="336">
        <v>0.3</v>
      </c>
      <c r="H25" s="337"/>
      <c r="I25" s="338"/>
      <c r="J25" s="31"/>
      <c r="K25" s="31"/>
      <c r="M25" s="30"/>
    </row>
    <row r="26" spans="2:14" ht="27" customHeight="1" x14ac:dyDescent="0.2">
      <c r="B26" s="21" t="s">
        <v>100</v>
      </c>
      <c r="C26" s="330" t="s">
        <v>216</v>
      </c>
      <c r="D26" s="331"/>
      <c r="E26" s="339"/>
      <c r="F26" s="19" t="s">
        <v>101</v>
      </c>
      <c r="G26" s="340">
        <v>0.3</v>
      </c>
      <c r="H26" s="341"/>
      <c r="I26" s="342"/>
      <c r="J26" s="32"/>
      <c r="K26" s="32"/>
      <c r="M26" s="30"/>
    </row>
    <row r="27" spans="2:14" ht="47.25" customHeight="1" x14ac:dyDescent="0.2">
      <c r="B27" s="118" t="s">
        <v>102</v>
      </c>
      <c r="C27" s="343" t="s">
        <v>86</v>
      </c>
      <c r="D27" s="344"/>
      <c r="E27" s="345"/>
      <c r="F27" s="33" t="s">
        <v>103</v>
      </c>
      <c r="G27" s="340" t="s">
        <v>182</v>
      </c>
      <c r="H27" s="341"/>
      <c r="I27" s="342"/>
      <c r="J27" s="29"/>
      <c r="K27" s="29"/>
      <c r="M27" s="30"/>
    </row>
    <row r="28" spans="2:14" ht="30" customHeight="1" x14ac:dyDescent="0.2">
      <c r="B28" s="310" t="s">
        <v>104</v>
      </c>
      <c r="C28" s="311"/>
      <c r="D28" s="311"/>
      <c r="E28" s="311"/>
      <c r="F28" s="311"/>
      <c r="G28" s="311"/>
      <c r="H28" s="311"/>
      <c r="I28" s="312"/>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04" t="s">
        <v>224</v>
      </c>
      <c r="D42" s="304"/>
      <c r="E42" s="304"/>
      <c r="F42" s="304"/>
      <c r="G42" s="304"/>
      <c r="H42" s="304"/>
      <c r="I42" s="305"/>
      <c r="J42" s="40"/>
      <c r="K42" s="40"/>
    </row>
    <row r="43" spans="2:11" ht="29.25" customHeight="1" x14ac:dyDescent="0.2">
      <c r="B43" s="310" t="s">
        <v>126</v>
      </c>
      <c r="C43" s="311"/>
      <c r="D43" s="311"/>
      <c r="E43" s="311"/>
      <c r="F43" s="311"/>
      <c r="G43" s="311"/>
      <c r="H43" s="311"/>
      <c r="I43" s="312"/>
      <c r="J43" s="64"/>
      <c r="K43" s="64"/>
    </row>
    <row r="44" spans="2:11" ht="32.25" customHeight="1" x14ac:dyDescent="0.2">
      <c r="B44" s="318"/>
      <c r="C44" s="319"/>
      <c r="D44" s="319"/>
      <c r="E44" s="319"/>
      <c r="F44" s="319"/>
      <c r="G44" s="319"/>
      <c r="H44" s="319"/>
      <c r="I44" s="320"/>
      <c r="J44" s="64"/>
      <c r="K44" s="64"/>
    </row>
    <row r="45" spans="2:11" ht="32.25" customHeight="1" x14ac:dyDescent="0.2">
      <c r="B45" s="321"/>
      <c r="C45" s="322"/>
      <c r="D45" s="322"/>
      <c r="E45" s="322"/>
      <c r="F45" s="322"/>
      <c r="G45" s="322"/>
      <c r="H45" s="322"/>
      <c r="I45" s="323"/>
      <c r="J45" s="40"/>
      <c r="K45" s="40"/>
    </row>
    <row r="46" spans="2:11" ht="32.25" customHeight="1" x14ac:dyDescent="0.2">
      <c r="B46" s="321"/>
      <c r="C46" s="322"/>
      <c r="D46" s="322"/>
      <c r="E46" s="322"/>
      <c r="F46" s="322"/>
      <c r="G46" s="322"/>
      <c r="H46" s="322"/>
      <c r="I46" s="323"/>
      <c r="J46" s="40"/>
      <c r="K46" s="40"/>
    </row>
    <row r="47" spans="2:11" ht="32.25" customHeight="1" x14ac:dyDescent="0.2">
      <c r="B47" s="321"/>
      <c r="C47" s="322"/>
      <c r="D47" s="322"/>
      <c r="E47" s="322"/>
      <c r="F47" s="322"/>
      <c r="G47" s="322"/>
      <c r="H47" s="322"/>
      <c r="I47" s="323"/>
      <c r="J47" s="40"/>
      <c r="K47" s="40"/>
    </row>
    <row r="48" spans="2:11" ht="32.25" customHeight="1" x14ac:dyDescent="0.2">
      <c r="B48" s="324"/>
      <c r="C48" s="325"/>
      <c r="D48" s="325"/>
      <c r="E48" s="325"/>
      <c r="F48" s="325"/>
      <c r="G48" s="325"/>
      <c r="H48" s="325"/>
      <c r="I48" s="326"/>
      <c r="J48" s="41"/>
      <c r="K48" s="41"/>
    </row>
    <row r="49" spans="2:11" ht="83.25" customHeight="1" x14ac:dyDescent="0.2">
      <c r="B49" s="21" t="s">
        <v>127</v>
      </c>
      <c r="C49" s="304" t="s">
        <v>224</v>
      </c>
      <c r="D49" s="304"/>
      <c r="E49" s="304"/>
      <c r="F49" s="304"/>
      <c r="G49" s="304"/>
      <c r="H49" s="304"/>
      <c r="I49" s="305"/>
      <c r="J49" s="42"/>
      <c r="K49" s="42"/>
    </row>
    <row r="50" spans="2:11" ht="34.5" customHeight="1" x14ac:dyDescent="0.2">
      <c r="B50" s="21" t="s">
        <v>128</v>
      </c>
      <c r="C50" s="288" t="s">
        <v>182</v>
      </c>
      <c r="D50" s="288"/>
      <c r="E50" s="288"/>
      <c r="F50" s="288"/>
      <c r="G50" s="288"/>
      <c r="H50" s="288"/>
      <c r="I50" s="306"/>
      <c r="J50" s="42"/>
      <c r="K50" s="42"/>
    </row>
    <row r="51" spans="2:11" ht="34.5" customHeight="1" x14ac:dyDescent="0.2">
      <c r="B51" s="120" t="s">
        <v>129</v>
      </c>
      <c r="C51" s="307" t="s">
        <v>225</v>
      </c>
      <c r="D51" s="308"/>
      <c r="E51" s="308"/>
      <c r="F51" s="308"/>
      <c r="G51" s="308"/>
      <c r="H51" s="308"/>
      <c r="I51" s="309"/>
      <c r="J51" s="42"/>
      <c r="K51" s="42"/>
    </row>
    <row r="52" spans="2:11" ht="29.25" customHeight="1" x14ac:dyDescent="0.2">
      <c r="B52" s="310" t="s">
        <v>130</v>
      </c>
      <c r="C52" s="311"/>
      <c r="D52" s="311"/>
      <c r="E52" s="311"/>
      <c r="F52" s="311"/>
      <c r="G52" s="311"/>
      <c r="H52" s="311"/>
      <c r="I52" s="312"/>
      <c r="J52" s="42"/>
      <c r="K52" s="42"/>
    </row>
    <row r="53" spans="2:11" ht="33" customHeight="1" x14ac:dyDescent="0.2">
      <c r="B53" s="313" t="s">
        <v>131</v>
      </c>
      <c r="C53" s="117" t="s">
        <v>132</v>
      </c>
      <c r="D53" s="314" t="s">
        <v>133</v>
      </c>
      <c r="E53" s="314"/>
      <c r="F53" s="314"/>
      <c r="G53" s="314" t="s">
        <v>134</v>
      </c>
      <c r="H53" s="314"/>
      <c r="I53" s="315"/>
      <c r="J53" s="43"/>
      <c r="K53" s="43"/>
    </row>
    <row r="54" spans="2:11" ht="31.5" customHeight="1" x14ac:dyDescent="0.2">
      <c r="B54" s="313"/>
      <c r="C54" s="44"/>
      <c r="D54" s="288"/>
      <c r="E54" s="288"/>
      <c r="F54" s="288"/>
      <c r="G54" s="316"/>
      <c r="H54" s="316"/>
      <c r="I54" s="317"/>
      <c r="J54" s="43"/>
      <c r="K54" s="43"/>
    </row>
    <row r="55" spans="2:11" ht="31.5" customHeight="1" x14ac:dyDescent="0.2">
      <c r="B55" s="120" t="s">
        <v>135</v>
      </c>
      <c r="C55" s="300" t="s">
        <v>164</v>
      </c>
      <c r="D55" s="300"/>
      <c r="E55" s="301" t="s">
        <v>136</v>
      </c>
      <c r="F55" s="301"/>
      <c r="G55" s="300" t="s">
        <v>186</v>
      </c>
      <c r="H55" s="300"/>
      <c r="I55" s="302"/>
      <c r="J55" s="45"/>
      <c r="K55" s="45"/>
    </row>
    <row r="56" spans="2:11" ht="31.5" customHeight="1" x14ac:dyDescent="0.2">
      <c r="B56" s="120" t="s">
        <v>137</v>
      </c>
      <c r="C56" s="288" t="str">
        <f>+'[3]HV 1'!C56:D56</f>
        <v>NICOLAS ADOLFO CORREAL HUERTAS</v>
      </c>
      <c r="D56" s="288"/>
      <c r="E56" s="303" t="s">
        <v>138</v>
      </c>
      <c r="F56" s="303"/>
      <c r="G56" s="300" t="str">
        <f>+'[4]HV 1'!G56:I56</f>
        <v>DIANA VIDAL</v>
      </c>
      <c r="H56" s="300"/>
      <c r="I56" s="302"/>
      <c r="J56" s="45"/>
      <c r="K56" s="45"/>
    </row>
    <row r="57" spans="2:11" ht="31.5" customHeight="1" x14ac:dyDescent="0.2">
      <c r="B57" s="120" t="s">
        <v>139</v>
      </c>
      <c r="C57" s="288"/>
      <c r="D57" s="288"/>
      <c r="E57" s="289" t="s">
        <v>140</v>
      </c>
      <c r="F57" s="290"/>
      <c r="G57" s="293"/>
      <c r="H57" s="294"/>
      <c r="I57" s="295"/>
      <c r="J57" s="46"/>
      <c r="K57" s="46"/>
    </row>
    <row r="58" spans="2:11" ht="31.5" customHeight="1" thickBot="1" x14ac:dyDescent="0.25">
      <c r="B58" s="84" t="s">
        <v>141</v>
      </c>
      <c r="C58" s="299"/>
      <c r="D58" s="299"/>
      <c r="E58" s="291"/>
      <c r="F58" s="292"/>
      <c r="G58" s="296"/>
      <c r="H58" s="297"/>
      <c r="I58" s="298"/>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5"/>
      <c r="C1" s="408" t="s">
        <v>24</v>
      </c>
      <c r="D1" s="409"/>
      <c r="E1" s="409"/>
      <c r="F1" s="409"/>
      <c r="G1" s="409"/>
      <c r="H1" s="410"/>
      <c r="I1" s="411"/>
      <c r="J1" s="412"/>
    </row>
    <row r="2" spans="2:13" ht="18" customHeight="1" thickBot="1" x14ac:dyDescent="0.3">
      <c r="B2" s="406"/>
      <c r="C2" s="417" t="s">
        <v>25</v>
      </c>
      <c r="D2" s="418"/>
      <c r="E2" s="418"/>
      <c r="F2" s="418"/>
      <c r="G2" s="418"/>
      <c r="H2" s="419"/>
      <c r="I2" s="413"/>
      <c r="J2" s="414"/>
    </row>
    <row r="3" spans="2:13" ht="18" customHeight="1" thickBot="1" x14ac:dyDescent="0.3">
      <c r="B3" s="406"/>
      <c r="C3" s="417" t="s">
        <v>142</v>
      </c>
      <c r="D3" s="418"/>
      <c r="E3" s="418"/>
      <c r="F3" s="418"/>
      <c r="G3" s="418"/>
      <c r="H3" s="419"/>
      <c r="I3" s="413"/>
      <c r="J3" s="414"/>
    </row>
    <row r="4" spans="2:13" ht="18" customHeight="1" thickBot="1" x14ac:dyDescent="0.3">
      <c r="B4" s="407"/>
      <c r="C4" s="417" t="s">
        <v>143</v>
      </c>
      <c r="D4" s="418"/>
      <c r="E4" s="418"/>
      <c r="F4" s="419"/>
      <c r="G4" s="420" t="s">
        <v>190</v>
      </c>
      <c r="H4" s="421"/>
      <c r="I4" s="415"/>
      <c r="J4" s="416"/>
    </row>
    <row r="5" spans="2:13" ht="18" customHeight="1" thickBot="1" x14ac:dyDescent="0.3">
      <c r="B5" s="57"/>
      <c r="C5" s="58"/>
      <c r="D5" s="58"/>
      <c r="E5" s="58"/>
      <c r="F5" s="58"/>
      <c r="G5" s="58"/>
      <c r="H5" s="58"/>
      <c r="I5" s="58"/>
      <c r="J5" s="59"/>
    </row>
    <row r="6" spans="2:13" ht="51.75" customHeight="1" thickBot="1" x14ac:dyDescent="0.3">
      <c r="B6" s="1" t="s">
        <v>185</v>
      </c>
      <c r="C6" s="422" t="str">
        <f>+'[5]Sección 1. Metas - Magnitud'!C7</f>
        <v>1032 - Gestión y control de tránsito y transporte</v>
      </c>
      <c r="D6" s="423"/>
      <c r="E6" s="424"/>
      <c r="F6" s="60"/>
      <c r="G6" s="58"/>
      <c r="H6" s="58"/>
      <c r="I6" s="58"/>
      <c r="J6" s="59"/>
    </row>
    <row r="7" spans="2:13" ht="32.25" customHeight="1" thickBot="1" x14ac:dyDescent="0.3">
      <c r="B7" s="2" t="s">
        <v>0</v>
      </c>
      <c r="C7" s="422" t="str">
        <f>+'[5]Sección 1. Metas - Magnitud'!C8:F8</f>
        <v>Dirección de Control y Vigilancia</v>
      </c>
      <c r="D7" s="423"/>
      <c r="E7" s="424"/>
      <c r="F7" s="60"/>
      <c r="G7" s="58"/>
      <c r="H7" s="58"/>
      <c r="I7" s="58"/>
      <c r="J7" s="59"/>
    </row>
    <row r="8" spans="2:13" ht="32.25" customHeight="1" thickBot="1" x14ac:dyDescent="0.3">
      <c r="B8" s="2" t="s">
        <v>144</v>
      </c>
      <c r="C8" s="422" t="str">
        <f>+'[5]Sección 1. Metas - Magnitud'!C9:F9</f>
        <v>Subsecretaría de Servicios de la Movilidad</v>
      </c>
      <c r="D8" s="423"/>
      <c r="E8" s="424"/>
      <c r="F8" s="4"/>
      <c r="G8" s="58"/>
      <c r="H8" s="58"/>
      <c r="I8" s="58"/>
      <c r="J8" s="59"/>
    </row>
    <row r="9" spans="2:13" ht="33.75" customHeight="1" thickBot="1" x14ac:dyDescent="0.3">
      <c r="B9" s="2" t="s">
        <v>28</v>
      </c>
      <c r="C9" s="422" t="s">
        <v>184</v>
      </c>
      <c r="D9" s="423"/>
      <c r="E9" s="424"/>
      <c r="F9" s="60"/>
      <c r="G9" s="58"/>
      <c r="H9" s="58"/>
      <c r="I9" s="58"/>
      <c r="J9" s="59"/>
    </row>
    <row r="10" spans="2:13" ht="32.25" customHeight="1" thickBot="1" x14ac:dyDescent="0.3">
      <c r="B10" s="2" t="s">
        <v>197</v>
      </c>
      <c r="C10" s="422" t="s">
        <v>202</v>
      </c>
      <c r="D10" s="423"/>
      <c r="E10" s="424"/>
    </row>
    <row r="12" spans="2:13" x14ac:dyDescent="0.25">
      <c r="B12" s="398" t="s">
        <v>217</v>
      </c>
      <c r="C12" s="399"/>
      <c r="D12" s="399"/>
      <c r="E12" s="399"/>
      <c r="F12" s="399"/>
      <c r="G12" s="399"/>
      <c r="H12" s="400"/>
      <c r="I12" s="390" t="s">
        <v>145</v>
      </c>
      <c r="J12" s="391"/>
      <c r="K12" s="391"/>
    </row>
    <row r="13" spans="2:13" s="62" customFormat="1" ht="30" customHeight="1" x14ac:dyDescent="0.25">
      <c r="B13" s="392" t="s">
        <v>146</v>
      </c>
      <c r="C13" s="392" t="s">
        <v>147</v>
      </c>
      <c r="D13" s="392" t="s">
        <v>196</v>
      </c>
      <c r="E13" s="392" t="s">
        <v>148</v>
      </c>
      <c r="F13" s="392" t="s">
        <v>149</v>
      </c>
      <c r="G13" s="392" t="s">
        <v>191</v>
      </c>
      <c r="H13" s="392" t="s">
        <v>192</v>
      </c>
      <c r="I13" s="394" t="s">
        <v>193</v>
      </c>
      <c r="J13" s="396" t="s">
        <v>194</v>
      </c>
      <c r="K13" s="389" t="s">
        <v>195</v>
      </c>
    </row>
    <row r="14" spans="2:13" s="62" customFormat="1" x14ac:dyDescent="0.25">
      <c r="B14" s="393"/>
      <c r="C14" s="393"/>
      <c r="D14" s="393"/>
      <c r="E14" s="393"/>
      <c r="F14" s="393"/>
      <c r="G14" s="393"/>
      <c r="H14" s="393"/>
      <c r="I14" s="395"/>
      <c r="J14" s="397"/>
      <c r="K14" s="389"/>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401" t="s">
        <v>17</v>
      </c>
      <c r="C18" s="402"/>
      <c r="D18" s="63">
        <f>SUM(D15:D17)</f>
        <v>0.25</v>
      </c>
      <c r="E18" s="403" t="s">
        <v>17</v>
      </c>
      <c r="F18" s="404"/>
      <c r="G18" s="63">
        <f>SUM(G15:G17)</f>
        <v>0.25</v>
      </c>
      <c r="H18" s="173"/>
      <c r="I18" s="111">
        <f>SUM(I15:I17)</f>
        <v>0.19</v>
      </c>
      <c r="J18" s="109"/>
      <c r="K18" s="109"/>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U60"/>
  <sheetViews>
    <sheetView tabSelected="1" topLeftCell="A17" zoomScale="75" zoomScaleNormal="75" workbookViewId="0">
      <selection activeCell="C30" sqref="C30"/>
    </sheetView>
  </sheetViews>
  <sheetFormatPr baseColWidth="10" defaultRowHeight="15" x14ac:dyDescent="0.25"/>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22" max="16384" width="11.42578125" style="7"/>
  </cols>
  <sheetData>
    <row r="1" spans="2:10" ht="37.5" customHeight="1" x14ac:dyDescent="0.25">
      <c r="B1" s="474"/>
      <c r="C1" s="383" t="s">
        <v>25</v>
      </c>
      <c r="D1" s="383"/>
      <c r="E1" s="383"/>
      <c r="F1" s="383"/>
      <c r="G1" s="383"/>
      <c r="H1" s="383"/>
      <c r="I1" s="475"/>
      <c r="J1" s="13"/>
    </row>
    <row r="2" spans="2:10" ht="37.5" customHeight="1" x14ac:dyDescent="0.25">
      <c r="B2" s="474"/>
      <c r="C2" s="383" t="s">
        <v>239</v>
      </c>
      <c r="D2" s="383"/>
      <c r="E2" s="383"/>
      <c r="F2" s="383"/>
      <c r="G2" s="383"/>
      <c r="H2" s="383"/>
      <c r="I2" s="475"/>
      <c r="J2" s="13"/>
    </row>
    <row r="3" spans="2:10" ht="37.5" customHeight="1" x14ac:dyDescent="0.25">
      <c r="B3" s="474"/>
      <c r="C3" s="383" t="s">
        <v>240</v>
      </c>
      <c r="D3" s="383"/>
      <c r="E3" s="383"/>
      <c r="F3" s="383" t="s">
        <v>241</v>
      </c>
      <c r="G3" s="383"/>
      <c r="H3" s="383"/>
      <c r="I3" s="475"/>
      <c r="J3" s="13"/>
    </row>
    <row r="4" spans="2:10" ht="23.25" customHeight="1" x14ac:dyDescent="0.25">
      <c r="B4" s="476"/>
      <c r="C4" s="476"/>
      <c r="D4" s="476"/>
      <c r="E4" s="476"/>
      <c r="F4" s="476"/>
      <c r="G4" s="476"/>
      <c r="H4" s="476"/>
      <c r="I4" s="476"/>
      <c r="J4" s="15"/>
    </row>
    <row r="5" spans="2:10" ht="24" customHeight="1" x14ac:dyDescent="0.25">
      <c r="B5" s="477" t="s">
        <v>234</v>
      </c>
      <c r="C5" s="477"/>
      <c r="D5" s="477"/>
      <c r="E5" s="477"/>
      <c r="F5" s="477"/>
      <c r="G5" s="477"/>
      <c r="H5" s="477"/>
      <c r="I5" s="477"/>
      <c r="J5" s="17"/>
    </row>
    <row r="6" spans="2:10" ht="30.75" customHeight="1" x14ac:dyDescent="0.25">
      <c r="B6" s="176" t="s">
        <v>242</v>
      </c>
      <c r="C6" s="194">
        <v>1</v>
      </c>
      <c r="D6" s="478" t="s">
        <v>243</v>
      </c>
      <c r="E6" s="478"/>
      <c r="F6" s="463" t="s">
        <v>289</v>
      </c>
      <c r="G6" s="463"/>
      <c r="H6" s="463"/>
      <c r="I6" s="463"/>
      <c r="J6" s="18"/>
    </row>
    <row r="7" spans="2:10" ht="30.75" customHeight="1" x14ac:dyDescent="0.25">
      <c r="B7" s="176" t="s">
        <v>244</v>
      </c>
      <c r="C7" s="194" t="s">
        <v>76</v>
      </c>
      <c r="D7" s="478" t="s">
        <v>245</v>
      </c>
      <c r="E7" s="478"/>
      <c r="F7" s="463" t="s">
        <v>290</v>
      </c>
      <c r="G7" s="463"/>
      <c r="H7" s="179" t="s">
        <v>246</v>
      </c>
      <c r="I7" s="194" t="s">
        <v>76</v>
      </c>
      <c r="J7" s="20"/>
    </row>
    <row r="8" spans="2:10" ht="30.75" customHeight="1" x14ac:dyDescent="0.25">
      <c r="B8" s="176" t="s">
        <v>247</v>
      </c>
      <c r="C8" s="463" t="s">
        <v>291</v>
      </c>
      <c r="D8" s="463"/>
      <c r="E8" s="463"/>
      <c r="F8" s="463"/>
      <c r="G8" s="179" t="s">
        <v>248</v>
      </c>
      <c r="H8" s="469">
        <v>7560</v>
      </c>
      <c r="I8" s="469"/>
      <c r="J8" s="22"/>
    </row>
    <row r="9" spans="2:10" ht="30.75" customHeight="1" x14ac:dyDescent="0.25">
      <c r="B9" s="176" t="s">
        <v>48</v>
      </c>
      <c r="C9" s="470" t="s">
        <v>65</v>
      </c>
      <c r="D9" s="470"/>
      <c r="E9" s="470"/>
      <c r="F9" s="470"/>
      <c r="G9" s="179" t="s">
        <v>249</v>
      </c>
      <c r="H9" s="471" t="s">
        <v>165</v>
      </c>
      <c r="I9" s="471"/>
      <c r="J9" s="23"/>
    </row>
    <row r="10" spans="2:10" ht="30.75" customHeight="1" x14ac:dyDescent="0.25">
      <c r="B10" s="176" t="s">
        <v>250</v>
      </c>
      <c r="C10" s="472" t="s">
        <v>368</v>
      </c>
      <c r="D10" s="472"/>
      <c r="E10" s="472"/>
      <c r="F10" s="472"/>
      <c r="G10" s="472"/>
      <c r="H10" s="472"/>
      <c r="I10" s="472"/>
      <c r="J10" s="25"/>
    </row>
    <row r="11" spans="2:10" ht="30.75" customHeight="1" x14ac:dyDescent="0.25">
      <c r="B11" s="176" t="s">
        <v>251</v>
      </c>
      <c r="C11" s="464" t="s">
        <v>292</v>
      </c>
      <c r="D11" s="464"/>
      <c r="E11" s="464"/>
      <c r="F11" s="464"/>
      <c r="G11" s="464"/>
      <c r="H11" s="464"/>
      <c r="I11" s="464"/>
      <c r="J11" s="20"/>
    </row>
    <row r="12" spans="2:10" ht="30.75" customHeight="1" x14ac:dyDescent="0.25">
      <c r="B12" s="176" t="s">
        <v>254</v>
      </c>
      <c r="C12" s="351" t="s">
        <v>354</v>
      </c>
      <c r="D12" s="351"/>
      <c r="E12" s="351"/>
      <c r="F12" s="351"/>
      <c r="G12" s="179" t="s">
        <v>252</v>
      </c>
      <c r="H12" s="353" t="s">
        <v>91</v>
      </c>
      <c r="I12" s="353"/>
      <c r="J12" s="20"/>
    </row>
    <row r="13" spans="2:10" ht="30.75" customHeight="1" x14ac:dyDescent="0.25">
      <c r="B13" s="176" t="s">
        <v>255</v>
      </c>
      <c r="C13" s="473" t="s">
        <v>367</v>
      </c>
      <c r="D13" s="473"/>
      <c r="E13" s="473"/>
      <c r="F13" s="473"/>
      <c r="G13" s="179" t="s">
        <v>253</v>
      </c>
      <c r="H13" s="464" t="s">
        <v>70</v>
      </c>
      <c r="I13" s="464"/>
      <c r="J13" s="20"/>
    </row>
    <row r="14" spans="2:10" ht="64.5" customHeight="1" x14ac:dyDescent="0.25">
      <c r="B14" s="176" t="s">
        <v>256</v>
      </c>
      <c r="C14" s="357" t="s">
        <v>293</v>
      </c>
      <c r="D14" s="357"/>
      <c r="E14" s="357"/>
      <c r="F14" s="357"/>
      <c r="G14" s="357"/>
      <c r="H14" s="357"/>
      <c r="I14" s="357"/>
      <c r="J14" s="25"/>
    </row>
    <row r="15" spans="2:10" ht="30.75" customHeight="1" x14ac:dyDescent="0.25">
      <c r="B15" s="176" t="s">
        <v>257</v>
      </c>
      <c r="C15" s="351" t="s">
        <v>294</v>
      </c>
      <c r="D15" s="351"/>
      <c r="E15" s="351"/>
      <c r="F15" s="351"/>
      <c r="G15" s="351"/>
      <c r="H15" s="351"/>
      <c r="I15" s="351"/>
      <c r="J15" s="26"/>
    </row>
    <row r="16" spans="2:10" ht="20.25" customHeight="1" x14ac:dyDescent="0.25">
      <c r="B16" s="176" t="s">
        <v>258</v>
      </c>
      <c r="C16" s="463" t="s">
        <v>296</v>
      </c>
      <c r="D16" s="463"/>
      <c r="E16" s="463"/>
      <c r="F16" s="463"/>
      <c r="G16" s="463"/>
      <c r="H16" s="463"/>
      <c r="I16" s="463"/>
      <c r="J16" s="27"/>
    </row>
    <row r="17" spans="2:10" ht="30.75" customHeight="1" x14ac:dyDescent="0.25">
      <c r="B17" s="176" t="s">
        <v>259</v>
      </c>
      <c r="C17" s="464" t="s">
        <v>295</v>
      </c>
      <c r="D17" s="465"/>
      <c r="E17" s="465"/>
      <c r="F17" s="465"/>
      <c r="G17" s="465"/>
      <c r="H17" s="465"/>
      <c r="I17" s="465"/>
      <c r="J17" s="28"/>
    </row>
    <row r="18" spans="2:10" ht="18" customHeight="1" x14ac:dyDescent="0.25">
      <c r="B18" s="466" t="s">
        <v>265</v>
      </c>
      <c r="C18" s="467" t="s">
        <v>237</v>
      </c>
      <c r="D18" s="467"/>
      <c r="E18" s="467"/>
      <c r="F18" s="468" t="s">
        <v>238</v>
      </c>
      <c r="G18" s="468"/>
      <c r="H18" s="468"/>
      <c r="I18" s="468"/>
      <c r="J18" s="29"/>
    </row>
    <row r="19" spans="2:10" ht="39.75" customHeight="1" x14ac:dyDescent="0.25">
      <c r="B19" s="466"/>
      <c r="C19" s="463" t="s">
        <v>297</v>
      </c>
      <c r="D19" s="463"/>
      <c r="E19" s="463"/>
      <c r="F19" s="463" t="s">
        <v>298</v>
      </c>
      <c r="G19" s="463"/>
      <c r="H19" s="463"/>
      <c r="I19" s="463"/>
      <c r="J19" s="27"/>
    </row>
    <row r="20" spans="2:10" ht="39.75" customHeight="1" x14ac:dyDescent="0.25">
      <c r="B20" s="177" t="s">
        <v>266</v>
      </c>
      <c r="C20" s="442" t="s">
        <v>299</v>
      </c>
      <c r="D20" s="443"/>
      <c r="E20" s="444"/>
      <c r="F20" s="353" t="s">
        <v>300</v>
      </c>
      <c r="G20" s="353"/>
      <c r="H20" s="353"/>
      <c r="I20" s="354"/>
      <c r="J20" s="20"/>
    </row>
    <row r="21" spans="2:10" ht="42" customHeight="1" x14ac:dyDescent="0.25">
      <c r="B21" s="177" t="s">
        <v>267</v>
      </c>
      <c r="C21" s="445" t="s">
        <v>301</v>
      </c>
      <c r="D21" s="446"/>
      <c r="E21" s="447"/>
      <c r="F21" s="448" t="s">
        <v>302</v>
      </c>
      <c r="G21" s="449"/>
      <c r="H21" s="449"/>
      <c r="I21" s="450"/>
      <c r="J21" s="26"/>
    </row>
    <row r="22" spans="2:10" ht="23.25" customHeight="1" x14ac:dyDescent="0.25">
      <c r="B22" s="177" t="s">
        <v>268</v>
      </c>
      <c r="C22" s="451">
        <v>44562</v>
      </c>
      <c r="D22" s="452"/>
      <c r="E22" s="453"/>
      <c r="F22" s="179" t="s">
        <v>271</v>
      </c>
      <c r="G22" s="190">
        <v>300</v>
      </c>
      <c r="H22" s="179" t="s">
        <v>275</v>
      </c>
      <c r="I22" s="191">
        <v>341</v>
      </c>
      <c r="J22" s="31"/>
    </row>
    <row r="23" spans="2:10" ht="27" customHeight="1" x14ac:dyDescent="0.25">
      <c r="B23" s="177" t="s">
        <v>269</v>
      </c>
      <c r="C23" s="451">
        <v>44926</v>
      </c>
      <c r="D23" s="449"/>
      <c r="E23" s="454"/>
      <c r="F23" s="179" t="s">
        <v>272</v>
      </c>
      <c r="G23" s="455">
        <v>350</v>
      </c>
      <c r="H23" s="456"/>
      <c r="I23" s="457"/>
      <c r="J23" s="32"/>
    </row>
    <row r="24" spans="2:10" ht="45.75" customHeight="1" x14ac:dyDescent="0.25">
      <c r="B24" s="178" t="s">
        <v>270</v>
      </c>
      <c r="C24" s="343" t="s">
        <v>88</v>
      </c>
      <c r="D24" s="344"/>
      <c r="E24" s="345"/>
      <c r="F24" s="198" t="s">
        <v>274</v>
      </c>
      <c r="G24" s="448" t="s">
        <v>303</v>
      </c>
      <c r="H24" s="449"/>
      <c r="I24" s="454"/>
      <c r="J24" s="29"/>
    </row>
    <row r="25" spans="2:10" ht="22.5" customHeight="1" x14ac:dyDescent="0.25">
      <c r="B25" s="458" t="s">
        <v>235</v>
      </c>
      <c r="C25" s="441"/>
      <c r="D25" s="441"/>
      <c r="E25" s="441"/>
      <c r="F25" s="441"/>
      <c r="G25" s="441"/>
      <c r="H25" s="441"/>
      <c r="I25" s="459"/>
      <c r="J25" s="17"/>
    </row>
    <row r="26" spans="2:10" ht="43.5" customHeight="1" x14ac:dyDescent="0.25">
      <c r="B26" s="181" t="s">
        <v>105</v>
      </c>
      <c r="C26" s="182" t="s">
        <v>261</v>
      </c>
      <c r="D26" s="182" t="s">
        <v>260</v>
      </c>
      <c r="E26" s="183" t="s">
        <v>264</v>
      </c>
      <c r="F26" s="182" t="s">
        <v>263</v>
      </c>
      <c r="G26" s="182" t="s">
        <v>262</v>
      </c>
      <c r="H26" s="183" t="s">
        <v>276</v>
      </c>
      <c r="I26" s="184" t="s">
        <v>273</v>
      </c>
      <c r="J26" s="27"/>
    </row>
    <row r="27" spans="2:10" ht="19.5" customHeight="1" x14ac:dyDescent="0.25">
      <c r="B27" s="185" t="s">
        <v>113</v>
      </c>
      <c r="C27" s="201">
        <v>10</v>
      </c>
      <c r="D27" s="204">
        <v>10</v>
      </c>
      <c r="E27" s="205">
        <f>IF(OR(C27=0,C27=""),0,D27/C27)</f>
        <v>1</v>
      </c>
      <c r="F27" s="460">
        <f>SUM(C27:C38)</f>
        <v>350</v>
      </c>
      <c r="G27" s="460">
        <f>SUM(D27:D38)</f>
        <v>337</v>
      </c>
      <c r="H27" s="202">
        <f>+(D27*100%)/$G$23</f>
        <v>2.8571428571428571E-2</v>
      </c>
      <c r="I27" s="460">
        <f>G27+I22</f>
        <v>678</v>
      </c>
      <c r="J27" s="39"/>
    </row>
    <row r="28" spans="2:10" ht="19.5" customHeight="1" x14ac:dyDescent="0.25">
      <c r="B28" s="185" t="s">
        <v>114</v>
      </c>
      <c r="C28" s="203">
        <v>2</v>
      </c>
      <c r="D28" s="204">
        <v>2</v>
      </c>
      <c r="E28" s="205">
        <f t="shared" ref="E28:E38" si="0">IF(OR(C28=0,C28=""),0,D28/C28)</f>
        <v>1</v>
      </c>
      <c r="F28" s="461"/>
      <c r="G28" s="461"/>
      <c r="H28" s="202">
        <f>+IF(D28="","",((D28*100%)/$G$23)+H27)</f>
        <v>3.4285714285714287E-2</v>
      </c>
      <c r="I28" s="461"/>
      <c r="J28" s="39"/>
    </row>
    <row r="29" spans="2:10" ht="19.5" customHeight="1" x14ac:dyDescent="0.25">
      <c r="B29" s="185" t="s">
        <v>115</v>
      </c>
      <c r="C29" s="201">
        <v>31</v>
      </c>
      <c r="D29" s="204">
        <v>31</v>
      </c>
      <c r="E29" s="205">
        <f t="shared" si="0"/>
        <v>1</v>
      </c>
      <c r="F29" s="461"/>
      <c r="G29" s="461"/>
      <c r="H29" s="202">
        <f t="shared" ref="H29:H38" si="1">+IF(D29="","",((D29*100%)/$G$23)+H28)</f>
        <v>0.12285714285714286</v>
      </c>
      <c r="I29" s="461"/>
      <c r="J29" s="39"/>
    </row>
    <row r="30" spans="2:10" ht="19.5" customHeight="1" x14ac:dyDescent="0.25">
      <c r="B30" s="185" t="s">
        <v>116</v>
      </c>
      <c r="C30" s="201">
        <v>44</v>
      </c>
      <c r="D30" s="204">
        <v>44</v>
      </c>
      <c r="E30" s="205">
        <f t="shared" si="0"/>
        <v>1</v>
      </c>
      <c r="F30" s="461"/>
      <c r="G30" s="461"/>
      <c r="H30" s="202">
        <f t="shared" si="1"/>
        <v>0.24857142857142858</v>
      </c>
      <c r="I30" s="461"/>
      <c r="J30" s="39"/>
    </row>
    <row r="31" spans="2:10" ht="19.5" customHeight="1" x14ac:dyDescent="0.25">
      <c r="B31" s="185" t="s">
        <v>117</v>
      </c>
      <c r="C31" s="201">
        <v>30</v>
      </c>
      <c r="D31" s="204">
        <v>30</v>
      </c>
      <c r="E31" s="205">
        <f t="shared" si="0"/>
        <v>1</v>
      </c>
      <c r="F31" s="461"/>
      <c r="G31" s="461"/>
      <c r="H31" s="202">
        <f t="shared" si="1"/>
        <v>0.3342857142857143</v>
      </c>
      <c r="I31" s="461"/>
      <c r="J31" s="39"/>
    </row>
    <row r="32" spans="2:10" ht="19.5" customHeight="1" x14ac:dyDescent="0.25">
      <c r="B32" s="185" t="s">
        <v>118</v>
      </c>
      <c r="C32" s="201">
        <v>68</v>
      </c>
      <c r="D32" s="204">
        <v>68</v>
      </c>
      <c r="E32" s="205">
        <f t="shared" si="0"/>
        <v>1</v>
      </c>
      <c r="F32" s="461"/>
      <c r="G32" s="461"/>
      <c r="H32" s="202">
        <f t="shared" si="1"/>
        <v>0.52857142857142858</v>
      </c>
      <c r="I32" s="461"/>
      <c r="J32" s="39"/>
    </row>
    <row r="33" spans="2:10" ht="19.5" customHeight="1" x14ac:dyDescent="0.25">
      <c r="B33" s="185" t="s">
        <v>119</v>
      </c>
      <c r="C33" s="201">
        <v>46</v>
      </c>
      <c r="D33" s="204">
        <v>46</v>
      </c>
      <c r="E33" s="205">
        <f t="shared" si="0"/>
        <v>1</v>
      </c>
      <c r="F33" s="461"/>
      <c r="G33" s="461"/>
      <c r="H33" s="202">
        <f t="shared" si="1"/>
        <v>0.66</v>
      </c>
      <c r="I33" s="461"/>
      <c r="J33" s="39"/>
    </row>
    <row r="34" spans="2:10" ht="19.5" customHeight="1" x14ac:dyDescent="0.25">
      <c r="B34" s="185" t="s">
        <v>120</v>
      </c>
      <c r="C34" s="201">
        <v>41</v>
      </c>
      <c r="D34" s="204">
        <v>41</v>
      </c>
      <c r="E34" s="205">
        <f t="shared" si="0"/>
        <v>1</v>
      </c>
      <c r="F34" s="461"/>
      <c r="G34" s="461"/>
      <c r="H34" s="202">
        <f t="shared" si="1"/>
        <v>0.77714285714285714</v>
      </c>
      <c r="I34" s="461"/>
      <c r="J34" s="39"/>
    </row>
    <row r="35" spans="2:10" ht="19.5" customHeight="1" x14ac:dyDescent="0.25">
      <c r="B35" s="185" t="s">
        <v>121</v>
      </c>
      <c r="C35" s="201">
        <v>17</v>
      </c>
      <c r="D35" s="204">
        <v>17</v>
      </c>
      <c r="E35" s="205">
        <f t="shared" si="0"/>
        <v>1</v>
      </c>
      <c r="F35" s="461"/>
      <c r="G35" s="461"/>
      <c r="H35" s="202">
        <f t="shared" si="1"/>
        <v>0.82571428571428573</v>
      </c>
      <c r="I35" s="461"/>
      <c r="J35" s="39"/>
    </row>
    <row r="36" spans="2:10" ht="19.5" customHeight="1" x14ac:dyDescent="0.25">
      <c r="B36" s="185" t="s">
        <v>122</v>
      </c>
      <c r="C36" s="201">
        <v>48</v>
      </c>
      <c r="D36" s="204">
        <v>48</v>
      </c>
      <c r="E36" s="205">
        <f t="shared" si="0"/>
        <v>1</v>
      </c>
      <c r="F36" s="461"/>
      <c r="G36" s="461"/>
      <c r="H36" s="202">
        <f t="shared" si="1"/>
        <v>0.96285714285714286</v>
      </c>
      <c r="I36" s="461"/>
      <c r="J36" s="39"/>
    </row>
    <row r="37" spans="2:10" ht="19.5" customHeight="1" x14ac:dyDescent="0.25">
      <c r="B37" s="185" t="s">
        <v>123</v>
      </c>
      <c r="C37" s="201">
        <v>8</v>
      </c>
      <c r="D37" s="204"/>
      <c r="E37" s="205">
        <f t="shared" si="0"/>
        <v>0</v>
      </c>
      <c r="F37" s="461"/>
      <c r="G37" s="461"/>
      <c r="H37" s="202" t="str">
        <f t="shared" si="1"/>
        <v/>
      </c>
      <c r="I37" s="461"/>
      <c r="J37" s="39"/>
    </row>
    <row r="38" spans="2:10" ht="19.5" customHeight="1" x14ac:dyDescent="0.25">
      <c r="B38" s="185" t="s">
        <v>124</v>
      </c>
      <c r="C38" s="201">
        <v>5</v>
      </c>
      <c r="D38" s="204"/>
      <c r="E38" s="205">
        <f t="shared" si="0"/>
        <v>0</v>
      </c>
      <c r="F38" s="462"/>
      <c r="G38" s="462"/>
      <c r="H38" s="202" t="str">
        <f t="shared" si="1"/>
        <v/>
      </c>
      <c r="I38" s="462"/>
      <c r="J38" s="39"/>
    </row>
    <row r="39" spans="2:10" ht="52.5" customHeight="1" x14ac:dyDescent="0.25">
      <c r="B39" s="186" t="s">
        <v>277</v>
      </c>
      <c r="C39" s="435" t="s">
        <v>378</v>
      </c>
      <c r="D39" s="436"/>
      <c r="E39" s="436"/>
      <c r="F39" s="436"/>
      <c r="G39" s="436"/>
      <c r="H39" s="436"/>
      <c r="I39" s="437"/>
      <c r="J39" s="40"/>
    </row>
    <row r="40" spans="2:10" ht="34.5" customHeight="1" x14ac:dyDescent="0.25">
      <c r="B40" s="429"/>
      <c r="C40" s="319"/>
      <c r="D40" s="319"/>
      <c r="E40" s="319"/>
      <c r="F40" s="319"/>
      <c r="G40" s="319"/>
      <c r="H40" s="319"/>
      <c r="I40" s="430"/>
      <c r="J40" s="17"/>
    </row>
    <row r="41" spans="2:10" ht="34.5" customHeight="1" x14ac:dyDescent="0.25">
      <c r="B41" s="431"/>
      <c r="C41" s="322"/>
      <c r="D41" s="322"/>
      <c r="E41" s="322"/>
      <c r="F41" s="322"/>
      <c r="G41" s="322"/>
      <c r="H41" s="322"/>
      <c r="I41" s="432"/>
      <c r="J41" s="40"/>
    </row>
    <row r="42" spans="2:10" ht="34.5" customHeight="1" x14ac:dyDescent="0.25">
      <c r="B42" s="431"/>
      <c r="C42" s="322"/>
      <c r="D42" s="322"/>
      <c r="E42" s="322"/>
      <c r="F42" s="322"/>
      <c r="G42" s="322"/>
      <c r="H42" s="322"/>
      <c r="I42" s="432"/>
      <c r="J42" s="40"/>
    </row>
    <row r="43" spans="2:10" ht="34.5" customHeight="1" x14ac:dyDescent="0.25">
      <c r="B43" s="431"/>
      <c r="C43" s="322"/>
      <c r="D43" s="322"/>
      <c r="E43" s="322"/>
      <c r="F43" s="322"/>
      <c r="G43" s="322"/>
      <c r="H43" s="322"/>
      <c r="I43" s="432"/>
      <c r="J43" s="40"/>
    </row>
    <row r="44" spans="2:10" ht="34.5" customHeight="1" x14ac:dyDescent="0.25">
      <c r="B44" s="433"/>
      <c r="C44" s="325"/>
      <c r="D44" s="325"/>
      <c r="E44" s="325"/>
      <c r="F44" s="325"/>
      <c r="G44" s="325"/>
      <c r="H44" s="325"/>
      <c r="I44" s="434"/>
      <c r="J44" s="41"/>
    </row>
    <row r="45" spans="2:10" ht="96.75" customHeight="1" x14ac:dyDescent="0.25">
      <c r="B45" s="176" t="s">
        <v>278</v>
      </c>
      <c r="C45" s="435" t="s">
        <v>378</v>
      </c>
      <c r="D45" s="436"/>
      <c r="E45" s="436"/>
      <c r="F45" s="436"/>
      <c r="G45" s="436"/>
      <c r="H45" s="436"/>
      <c r="I45" s="437"/>
      <c r="J45" s="42"/>
    </row>
    <row r="46" spans="2:10" ht="54.75" customHeight="1" x14ac:dyDescent="0.25">
      <c r="B46" s="176" t="s">
        <v>279</v>
      </c>
      <c r="C46" s="435" t="s">
        <v>223</v>
      </c>
      <c r="D46" s="436"/>
      <c r="E46" s="436"/>
      <c r="F46" s="436"/>
      <c r="G46" s="436"/>
      <c r="H46" s="436"/>
      <c r="I46" s="437"/>
      <c r="J46" s="42"/>
    </row>
    <row r="47" spans="2:10" ht="66" customHeight="1" x14ac:dyDescent="0.25">
      <c r="B47" s="187" t="s">
        <v>280</v>
      </c>
      <c r="C47" s="438" t="s">
        <v>361</v>
      </c>
      <c r="D47" s="439"/>
      <c r="E47" s="439"/>
      <c r="F47" s="439"/>
      <c r="G47" s="439"/>
      <c r="H47" s="439"/>
      <c r="I47" s="440"/>
      <c r="J47" s="42"/>
    </row>
    <row r="48" spans="2:10" ht="22.5" customHeight="1" x14ac:dyDescent="0.25">
      <c r="B48" s="441" t="s">
        <v>236</v>
      </c>
      <c r="C48" s="441"/>
      <c r="D48" s="441"/>
      <c r="E48" s="441"/>
      <c r="F48" s="441"/>
      <c r="G48" s="441"/>
      <c r="H48" s="441"/>
      <c r="I48" s="441"/>
      <c r="J48" s="42"/>
    </row>
    <row r="49" spans="2:10" ht="22.5" customHeight="1" x14ac:dyDescent="0.25">
      <c r="B49" s="425" t="s">
        <v>281</v>
      </c>
      <c r="C49" s="189" t="s">
        <v>282</v>
      </c>
      <c r="D49" s="427" t="s">
        <v>283</v>
      </c>
      <c r="E49" s="427"/>
      <c r="F49" s="427"/>
      <c r="G49" s="427" t="s">
        <v>284</v>
      </c>
      <c r="H49" s="427"/>
      <c r="I49" s="427"/>
      <c r="J49" s="43"/>
    </row>
    <row r="50" spans="2:10" ht="30.75" customHeight="1" x14ac:dyDescent="0.25">
      <c r="B50" s="426"/>
      <c r="C50" s="192"/>
      <c r="D50" s="428"/>
      <c r="E50" s="428"/>
      <c r="F50" s="428"/>
      <c r="G50" s="428"/>
      <c r="H50" s="428"/>
      <c r="I50" s="428"/>
      <c r="J50" s="43"/>
    </row>
    <row r="51" spans="2:10" ht="32.25" customHeight="1" x14ac:dyDescent="0.25">
      <c r="B51" s="188" t="s">
        <v>285</v>
      </c>
      <c r="C51" s="428" t="s">
        <v>360</v>
      </c>
      <c r="D51" s="428"/>
      <c r="E51" s="428"/>
      <c r="F51" s="428"/>
      <c r="G51" s="428"/>
      <c r="H51" s="428"/>
      <c r="I51" s="428"/>
      <c r="J51" s="46"/>
    </row>
    <row r="52" spans="2:10" ht="28.5" customHeight="1" x14ac:dyDescent="0.25">
      <c r="B52" s="179" t="s">
        <v>286</v>
      </c>
      <c r="C52" s="442" t="s">
        <v>369</v>
      </c>
      <c r="D52" s="443"/>
      <c r="E52" s="443"/>
      <c r="F52" s="443"/>
      <c r="G52" s="443"/>
      <c r="H52" s="443"/>
      <c r="I52" s="444"/>
      <c r="J52" s="46"/>
    </row>
    <row r="53" spans="2:10" ht="30" customHeight="1" x14ac:dyDescent="0.25">
      <c r="B53" s="187" t="s">
        <v>287</v>
      </c>
      <c r="C53" s="428" t="s">
        <v>304</v>
      </c>
      <c r="D53" s="428"/>
      <c r="E53" s="428"/>
      <c r="F53" s="428"/>
      <c r="G53" s="428"/>
      <c r="H53" s="428"/>
      <c r="I53" s="428"/>
      <c r="J53" s="47"/>
    </row>
    <row r="54" spans="2:10" ht="31.5" customHeight="1" x14ac:dyDescent="0.25">
      <c r="B54" s="187" t="s">
        <v>288</v>
      </c>
      <c r="C54" s="428" t="s">
        <v>305</v>
      </c>
      <c r="D54" s="428"/>
      <c r="E54" s="428"/>
      <c r="F54" s="428"/>
      <c r="G54" s="428"/>
      <c r="H54" s="428"/>
      <c r="I54" s="428"/>
      <c r="J54" s="53"/>
    </row>
    <row r="55" spans="2:10" x14ac:dyDescent="0.25">
      <c r="B55" s="48"/>
      <c r="C55" s="49"/>
      <c r="D55" s="49"/>
      <c r="E55" s="50"/>
      <c r="F55" s="50"/>
      <c r="G55" s="51"/>
      <c r="H55" s="52"/>
      <c r="I55" s="49"/>
      <c r="J55" s="53"/>
    </row>
    <row r="56" spans="2:10" x14ac:dyDescent="0.25">
      <c r="B56" s="48"/>
      <c r="C56" s="49"/>
      <c r="D56" s="49"/>
      <c r="E56" s="50"/>
      <c r="F56" s="50"/>
      <c r="G56" s="51"/>
      <c r="H56" s="52"/>
      <c r="I56" s="49"/>
      <c r="J56" s="53"/>
    </row>
    <row r="57" spans="2:10" x14ac:dyDescent="0.25">
      <c r="B57" s="48"/>
      <c r="C57" s="49"/>
      <c r="D57" s="49"/>
      <c r="E57" s="50"/>
      <c r="F57" s="50"/>
      <c r="G57" s="51"/>
      <c r="H57" s="52"/>
      <c r="I57" s="49"/>
      <c r="J57" s="53"/>
    </row>
    <row r="58" spans="2:10" x14ac:dyDescent="0.25">
      <c r="B58" s="48"/>
      <c r="C58" s="49"/>
      <c r="D58" s="49"/>
      <c r="E58" s="50"/>
      <c r="F58" s="50"/>
      <c r="G58" s="51"/>
      <c r="H58" s="52"/>
      <c r="I58" s="49"/>
      <c r="J58" s="53"/>
    </row>
    <row r="59" spans="2:10" x14ac:dyDescent="0.25">
      <c r="B59" s="48"/>
      <c r="C59" s="49"/>
      <c r="D59" s="49"/>
      <c r="E59" s="50"/>
      <c r="F59" s="50"/>
      <c r="G59" s="51"/>
      <c r="H59" s="52"/>
      <c r="I59" s="49"/>
      <c r="J59" s="53"/>
    </row>
    <row r="60" spans="2:10" ht="25.5" customHeight="1" x14ac:dyDescent="0.25">
      <c r="B60" s="48"/>
      <c r="C60" s="49"/>
      <c r="D60" s="49"/>
      <c r="E60" s="50"/>
      <c r="F60" s="50"/>
      <c r="G60" s="51"/>
      <c r="H60" s="52"/>
      <c r="I60" s="49"/>
      <c r="J60" s="53"/>
    </row>
  </sheetData>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2">
    <dataValidation type="list" allowBlank="1" showInputMessage="1" showErrorMessage="1" sqref="H12:I12">
      <formula1>#REF!</formula1>
    </dataValidation>
    <dataValidation type="list" allowBlank="1" showInputMessage="1" showErrorMessage="1" sqref="C24:E24 C7 I7 H13:I13 J10 C9:F9">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X60"/>
  <sheetViews>
    <sheetView topLeftCell="A22" zoomScale="66" zoomScaleNormal="66" workbookViewId="0">
      <selection activeCell="C39" sqref="C39:I39"/>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4"/>
      <c r="C1" s="383" t="s">
        <v>25</v>
      </c>
      <c r="D1" s="383"/>
      <c r="E1" s="383"/>
      <c r="F1" s="383"/>
      <c r="G1" s="383"/>
      <c r="H1" s="383"/>
      <c r="I1" s="475"/>
      <c r="J1" s="13"/>
      <c r="K1" s="13"/>
      <c r="M1" s="14" t="s">
        <v>47</v>
      </c>
    </row>
    <row r="2" spans="2:14" ht="37.5" customHeight="1" x14ac:dyDescent="0.2">
      <c r="B2" s="474"/>
      <c r="C2" s="383" t="s">
        <v>239</v>
      </c>
      <c r="D2" s="383"/>
      <c r="E2" s="383"/>
      <c r="F2" s="383"/>
      <c r="G2" s="383"/>
      <c r="H2" s="383"/>
      <c r="I2" s="475"/>
      <c r="J2" s="13"/>
      <c r="K2" s="13"/>
      <c r="M2" s="14" t="s">
        <v>48</v>
      </c>
    </row>
    <row r="3" spans="2:14" ht="37.5" customHeight="1" x14ac:dyDescent="0.2">
      <c r="B3" s="474"/>
      <c r="C3" s="383" t="s">
        <v>240</v>
      </c>
      <c r="D3" s="383"/>
      <c r="E3" s="383"/>
      <c r="F3" s="383" t="s">
        <v>241</v>
      </c>
      <c r="G3" s="383"/>
      <c r="H3" s="383"/>
      <c r="I3" s="475"/>
      <c r="J3" s="13"/>
      <c r="K3" s="13"/>
      <c r="M3" s="14" t="s">
        <v>50</v>
      </c>
    </row>
    <row r="4" spans="2:14" ht="23.25" customHeight="1" x14ac:dyDescent="0.2">
      <c r="B4" s="476"/>
      <c r="C4" s="476"/>
      <c r="D4" s="476"/>
      <c r="E4" s="476"/>
      <c r="F4" s="476"/>
      <c r="G4" s="476"/>
      <c r="H4" s="476"/>
      <c r="I4" s="476"/>
      <c r="J4" s="15"/>
      <c r="K4" s="15"/>
    </row>
    <row r="5" spans="2:14" ht="24" customHeight="1" x14ac:dyDescent="0.2">
      <c r="B5" s="477" t="s">
        <v>234</v>
      </c>
      <c r="C5" s="477"/>
      <c r="D5" s="477"/>
      <c r="E5" s="477"/>
      <c r="F5" s="477"/>
      <c r="G5" s="477"/>
      <c r="H5" s="477"/>
      <c r="I5" s="477"/>
      <c r="J5" s="64"/>
      <c r="K5" s="64"/>
      <c r="N5" s="6" t="s">
        <v>57</v>
      </c>
    </row>
    <row r="6" spans="2:14" ht="30.75" customHeight="1" x14ac:dyDescent="0.2">
      <c r="B6" s="195" t="s">
        <v>242</v>
      </c>
      <c r="C6" s="194">
        <v>2</v>
      </c>
      <c r="D6" s="478" t="s">
        <v>243</v>
      </c>
      <c r="E6" s="478"/>
      <c r="F6" s="463" t="s">
        <v>306</v>
      </c>
      <c r="G6" s="463"/>
      <c r="H6" s="463"/>
      <c r="I6" s="463"/>
      <c r="J6" s="18"/>
      <c r="K6" s="18"/>
      <c r="M6" s="14" t="s">
        <v>60</v>
      </c>
      <c r="N6" s="6" t="s">
        <v>61</v>
      </c>
    </row>
    <row r="7" spans="2:14" ht="30.75" customHeight="1" x14ac:dyDescent="0.2">
      <c r="B7" s="195" t="s">
        <v>244</v>
      </c>
      <c r="C7" s="194" t="s">
        <v>81</v>
      </c>
      <c r="D7" s="478" t="s">
        <v>245</v>
      </c>
      <c r="E7" s="478"/>
      <c r="F7" s="463" t="s">
        <v>290</v>
      </c>
      <c r="G7" s="463"/>
      <c r="H7" s="179" t="s">
        <v>246</v>
      </c>
      <c r="I7" s="194" t="s">
        <v>81</v>
      </c>
      <c r="J7" s="20"/>
      <c r="K7" s="20"/>
      <c r="M7" s="14" t="s">
        <v>65</v>
      </c>
      <c r="N7" s="6" t="s">
        <v>66</v>
      </c>
    </row>
    <row r="8" spans="2:14" ht="30.75" customHeight="1" x14ac:dyDescent="0.2">
      <c r="B8" s="195" t="s">
        <v>247</v>
      </c>
      <c r="C8" s="463" t="s">
        <v>291</v>
      </c>
      <c r="D8" s="463"/>
      <c r="E8" s="463"/>
      <c r="F8" s="463"/>
      <c r="G8" s="179" t="s">
        <v>248</v>
      </c>
      <c r="H8" s="469">
        <v>7560</v>
      </c>
      <c r="I8" s="469"/>
      <c r="J8" s="22"/>
      <c r="K8" s="22"/>
      <c r="M8" s="14" t="s">
        <v>69</v>
      </c>
      <c r="N8" s="6" t="s">
        <v>70</v>
      </c>
    </row>
    <row r="9" spans="2:14" ht="30.75" customHeight="1" x14ac:dyDescent="0.2">
      <c r="B9" s="195" t="s">
        <v>48</v>
      </c>
      <c r="C9" s="470" t="s">
        <v>65</v>
      </c>
      <c r="D9" s="470"/>
      <c r="E9" s="470"/>
      <c r="F9" s="470"/>
      <c r="G9" s="179" t="s">
        <v>249</v>
      </c>
      <c r="H9" s="471" t="s">
        <v>165</v>
      </c>
      <c r="I9" s="471"/>
      <c r="J9" s="23"/>
      <c r="K9" s="23"/>
      <c r="M9" s="24" t="s">
        <v>73</v>
      </c>
    </row>
    <row r="10" spans="2:14" ht="30.75" customHeight="1" x14ac:dyDescent="0.2">
      <c r="B10" s="195" t="s">
        <v>250</v>
      </c>
      <c r="C10" s="472" t="s">
        <v>368</v>
      </c>
      <c r="D10" s="472"/>
      <c r="E10" s="472"/>
      <c r="F10" s="472"/>
      <c r="G10" s="472"/>
      <c r="H10" s="472"/>
      <c r="I10" s="472"/>
      <c r="J10" s="25"/>
      <c r="K10" s="25"/>
      <c r="M10" s="24"/>
    </row>
    <row r="11" spans="2:14" ht="30.75" customHeight="1" x14ac:dyDescent="0.2">
      <c r="B11" s="195" t="s">
        <v>251</v>
      </c>
      <c r="C11" s="464" t="s">
        <v>292</v>
      </c>
      <c r="D11" s="464"/>
      <c r="E11" s="464"/>
      <c r="F11" s="464"/>
      <c r="G11" s="464"/>
      <c r="H11" s="464"/>
      <c r="I11" s="464"/>
      <c r="J11" s="20"/>
      <c r="K11" s="20"/>
      <c r="M11" s="24"/>
      <c r="N11" s="6" t="s">
        <v>76</v>
      </c>
    </row>
    <row r="12" spans="2:14" ht="30.75" customHeight="1" x14ac:dyDescent="0.2">
      <c r="B12" s="195" t="s">
        <v>254</v>
      </c>
      <c r="C12" s="351" t="s">
        <v>355</v>
      </c>
      <c r="D12" s="351"/>
      <c r="E12" s="351"/>
      <c r="F12" s="351"/>
      <c r="G12" s="179" t="s">
        <v>252</v>
      </c>
      <c r="H12" s="353" t="s">
        <v>91</v>
      </c>
      <c r="I12" s="353"/>
      <c r="J12" s="20"/>
      <c r="K12" s="20"/>
      <c r="M12" s="24" t="s">
        <v>80</v>
      </c>
      <c r="N12" s="6" t="s">
        <v>81</v>
      </c>
    </row>
    <row r="13" spans="2:14" ht="30.75" customHeight="1" x14ac:dyDescent="0.2">
      <c r="B13" s="195" t="s">
        <v>255</v>
      </c>
      <c r="C13" s="473" t="s">
        <v>367</v>
      </c>
      <c r="D13" s="473"/>
      <c r="E13" s="473"/>
      <c r="F13" s="473"/>
      <c r="G13" s="179" t="s">
        <v>253</v>
      </c>
      <c r="H13" s="464" t="s">
        <v>70</v>
      </c>
      <c r="I13" s="464"/>
      <c r="J13" s="20"/>
      <c r="K13" s="20"/>
      <c r="M13" s="24" t="s">
        <v>84</v>
      </c>
    </row>
    <row r="14" spans="2:14" ht="64.5" customHeight="1" x14ac:dyDescent="0.2">
      <c r="B14" s="195" t="s">
        <v>256</v>
      </c>
      <c r="C14" s="481" t="s">
        <v>364</v>
      </c>
      <c r="D14" s="481"/>
      <c r="E14" s="481"/>
      <c r="F14" s="481"/>
      <c r="G14" s="481"/>
      <c r="H14" s="481"/>
      <c r="I14" s="481"/>
      <c r="J14" s="25"/>
      <c r="K14" s="25"/>
      <c r="M14" s="24" t="s">
        <v>86</v>
      </c>
      <c r="N14" s="6"/>
    </row>
    <row r="15" spans="2:14" ht="30.75" customHeight="1" x14ac:dyDescent="0.2">
      <c r="B15" s="195" t="s">
        <v>257</v>
      </c>
      <c r="C15" s="351" t="s">
        <v>307</v>
      </c>
      <c r="D15" s="351"/>
      <c r="E15" s="351"/>
      <c r="F15" s="351"/>
      <c r="G15" s="351"/>
      <c r="H15" s="351"/>
      <c r="I15" s="351"/>
      <c r="J15" s="26"/>
      <c r="K15" s="26"/>
      <c r="M15" s="24" t="s">
        <v>88</v>
      </c>
      <c r="N15" s="6"/>
    </row>
    <row r="16" spans="2:14" ht="20.25" customHeight="1" x14ac:dyDescent="0.2">
      <c r="B16" s="195" t="s">
        <v>258</v>
      </c>
      <c r="C16" s="463" t="s">
        <v>309</v>
      </c>
      <c r="D16" s="463"/>
      <c r="E16" s="463"/>
      <c r="F16" s="463"/>
      <c r="G16" s="463"/>
      <c r="H16" s="463"/>
      <c r="I16" s="463"/>
      <c r="J16" s="27"/>
      <c r="K16" s="27"/>
      <c r="M16" s="24"/>
      <c r="N16" s="6"/>
    </row>
    <row r="17" spans="2:14" ht="30.75" customHeight="1" x14ac:dyDescent="0.2">
      <c r="B17" s="195" t="s">
        <v>259</v>
      </c>
      <c r="C17" s="464" t="s">
        <v>308</v>
      </c>
      <c r="D17" s="465"/>
      <c r="E17" s="465"/>
      <c r="F17" s="465"/>
      <c r="G17" s="465"/>
      <c r="H17" s="465"/>
      <c r="I17" s="465"/>
      <c r="J17" s="28"/>
      <c r="K17" s="28"/>
      <c r="M17" s="24" t="s">
        <v>91</v>
      </c>
      <c r="N17" s="6"/>
    </row>
    <row r="18" spans="2:14" ht="18" customHeight="1" x14ac:dyDescent="0.2">
      <c r="B18" s="466" t="s">
        <v>265</v>
      </c>
      <c r="C18" s="467" t="s">
        <v>237</v>
      </c>
      <c r="D18" s="467"/>
      <c r="E18" s="467"/>
      <c r="F18" s="468" t="s">
        <v>238</v>
      </c>
      <c r="G18" s="468"/>
      <c r="H18" s="468"/>
      <c r="I18" s="468"/>
      <c r="J18" s="29"/>
      <c r="K18" s="29"/>
      <c r="M18" s="24" t="s">
        <v>79</v>
      </c>
      <c r="N18" s="6"/>
    </row>
    <row r="19" spans="2:14" ht="39.75" customHeight="1" x14ac:dyDescent="0.2">
      <c r="B19" s="466"/>
      <c r="C19" s="463" t="s">
        <v>310</v>
      </c>
      <c r="D19" s="463"/>
      <c r="E19" s="463"/>
      <c r="F19" s="463" t="s">
        <v>311</v>
      </c>
      <c r="G19" s="463"/>
      <c r="H19" s="463"/>
      <c r="I19" s="463"/>
      <c r="J19" s="27"/>
      <c r="K19" s="27"/>
      <c r="M19" s="24" t="s">
        <v>95</v>
      </c>
      <c r="N19" s="6"/>
    </row>
    <row r="20" spans="2:14" ht="39.75" customHeight="1" x14ac:dyDescent="0.2">
      <c r="B20" s="177" t="s">
        <v>266</v>
      </c>
      <c r="C20" s="442" t="s">
        <v>312</v>
      </c>
      <c r="D20" s="443"/>
      <c r="E20" s="444"/>
      <c r="F20" s="353" t="s">
        <v>313</v>
      </c>
      <c r="G20" s="353"/>
      <c r="H20" s="353"/>
      <c r="I20" s="354"/>
      <c r="J20" s="20"/>
      <c r="K20" s="20"/>
      <c r="M20" s="24"/>
      <c r="N20" s="6"/>
    </row>
    <row r="21" spans="2:14" ht="42" customHeight="1" x14ac:dyDescent="0.2">
      <c r="B21" s="177" t="s">
        <v>267</v>
      </c>
      <c r="C21" s="445" t="s">
        <v>314</v>
      </c>
      <c r="D21" s="446"/>
      <c r="E21" s="447"/>
      <c r="F21" s="448" t="s">
        <v>315</v>
      </c>
      <c r="G21" s="449"/>
      <c r="H21" s="449"/>
      <c r="I21" s="450"/>
      <c r="J21" s="26"/>
      <c r="K21" s="26"/>
      <c r="M21" s="30"/>
      <c r="N21" s="6"/>
    </row>
    <row r="22" spans="2:14" ht="23.25" customHeight="1" x14ac:dyDescent="0.2">
      <c r="B22" s="177" t="s">
        <v>268</v>
      </c>
      <c r="C22" s="451">
        <v>44562</v>
      </c>
      <c r="D22" s="452"/>
      <c r="E22" s="453"/>
      <c r="F22" s="179" t="s">
        <v>271</v>
      </c>
      <c r="G22" s="190">
        <v>2</v>
      </c>
      <c r="H22" s="179" t="s">
        <v>275</v>
      </c>
      <c r="I22" s="191">
        <v>3</v>
      </c>
      <c r="J22" s="31"/>
      <c r="K22" s="31"/>
      <c r="M22" s="30"/>
    </row>
    <row r="23" spans="2:14" ht="27" customHeight="1" x14ac:dyDescent="0.2">
      <c r="B23" s="177" t="s">
        <v>269</v>
      </c>
      <c r="C23" s="451">
        <v>44926</v>
      </c>
      <c r="D23" s="449"/>
      <c r="E23" s="454"/>
      <c r="F23" s="179" t="s">
        <v>272</v>
      </c>
      <c r="G23" s="482">
        <v>2</v>
      </c>
      <c r="H23" s="483"/>
      <c r="I23" s="484"/>
      <c r="J23" s="32"/>
      <c r="K23" s="32"/>
      <c r="M23" s="30"/>
    </row>
    <row r="24" spans="2:14" ht="30.75" customHeight="1" x14ac:dyDescent="0.2">
      <c r="B24" s="178" t="s">
        <v>270</v>
      </c>
      <c r="C24" s="343" t="s">
        <v>88</v>
      </c>
      <c r="D24" s="344"/>
      <c r="E24" s="345"/>
      <c r="F24" s="180" t="s">
        <v>274</v>
      </c>
      <c r="G24" s="448" t="s">
        <v>303</v>
      </c>
      <c r="H24" s="449"/>
      <c r="I24" s="454"/>
      <c r="J24" s="29"/>
      <c r="K24" s="29"/>
      <c r="M24" s="30"/>
    </row>
    <row r="25" spans="2:14" ht="22.5" customHeight="1" x14ac:dyDescent="0.2">
      <c r="B25" s="458" t="s">
        <v>235</v>
      </c>
      <c r="C25" s="441"/>
      <c r="D25" s="441"/>
      <c r="E25" s="441"/>
      <c r="F25" s="441"/>
      <c r="G25" s="441"/>
      <c r="H25" s="441"/>
      <c r="I25" s="459"/>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5">
        <v>0</v>
      </c>
      <c r="D27" s="211">
        <v>0</v>
      </c>
      <c r="E27" s="205">
        <f>IF(OR(C27=0,C27=""),0,D27/C27)</f>
        <v>0</v>
      </c>
      <c r="F27" s="460">
        <f>SUM(C27:C38)</f>
        <v>2</v>
      </c>
      <c r="G27" s="460">
        <f>SUM(D27:D38)</f>
        <v>2</v>
      </c>
      <c r="H27" s="202">
        <f>+(D27*100%)/$G$23</f>
        <v>0</v>
      </c>
      <c r="I27" s="460">
        <f>G27+I22</f>
        <v>5</v>
      </c>
      <c r="J27" s="39"/>
      <c r="K27" s="39"/>
      <c r="M27" s="30"/>
    </row>
    <row r="28" spans="2:14" ht="19.5" customHeight="1" x14ac:dyDescent="0.2">
      <c r="B28" s="185" t="s">
        <v>114</v>
      </c>
      <c r="C28" s="215">
        <v>0</v>
      </c>
      <c r="D28" s="211">
        <v>0</v>
      </c>
      <c r="E28" s="205">
        <f t="shared" ref="E28:E38" si="0">IF(OR(C28=0,C28=""),0,D28/C28)</f>
        <v>0</v>
      </c>
      <c r="F28" s="461"/>
      <c r="G28" s="461"/>
      <c r="H28" s="202">
        <f>+IF(D28="","",((D28*100%)/$G$23)+H27)</f>
        <v>0</v>
      </c>
      <c r="I28" s="461"/>
      <c r="J28" s="39"/>
      <c r="K28" s="39"/>
      <c r="M28" s="30"/>
    </row>
    <row r="29" spans="2:14" ht="19.5" customHeight="1" x14ac:dyDescent="0.2">
      <c r="B29" s="185" t="s">
        <v>115</v>
      </c>
      <c r="C29" s="215">
        <v>0</v>
      </c>
      <c r="D29" s="211">
        <v>0</v>
      </c>
      <c r="E29" s="205">
        <f t="shared" si="0"/>
        <v>0</v>
      </c>
      <c r="F29" s="461"/>
      <c r="G29" s="461"/>
      <c r="H29" s="202">
        <f t="shared" ref="H29:H38" si="1">+IF(D29="","",((D29*100%)/$G$23)+H28)</f>
        <v>0</v>
      </c>
      <c r="I29" s="461"/>
      <c r="J29" s="39"/>
      <c r="K29" s="39"/>
      <c r="M29" s="30"/>
    </row>
    <row r="30" spans="2:14" ht="19.5" customHeight="1" x14ac:dyDescent="0.2">
      <c r="B30" s="185" t="s">
        <v>116</v>
      </c>
      <c r="C30" s="215">
        <v>0</v>
      </c>
      <c r="D30" s="206">
        <v>0</v>
      </c>
      <c r="E30" s="205">
        <f t="shared" si="0"/>
        <v>0</v>
      </c>
      <c r="F30" s="461"/>
      <c r="G30" s="461"/>
      <c r="H30" s="202">
        <f t="shared" si="1"/>
        <v>0</v>
      </c>
      <c r="I30" s="461"/>
      <c r="J30" s="39"/>
      <c r="K30" s="39"/>
    </row>
    <row r="31" spans="2:14" ht="19.5" customHeight="1" x14ac:dyDescent="0.2">
      <c r="B31" s="185" t="s">
        <v>117</v>
      </c>
      <c r="C31" s="215">
        <v>0</v>
      </c>
      <c r="D31" s="206">
        <v>0</v>
      </c>
      <c r="E31" s="205">
        <f t="shared" si="0"/>
        <v>0</v>
      </c>
      <c r="F31" s="461"/>
      <c r="G31" s="461"/>
      <c r="H31" s="202">
        <f t="shared" si="1"/>
        <v>0</v>
      </c>
      <c r="I31" s="461"/>
      <c r="J31" s="39"/>
      <c r="K31" s="39"/>
    </row>
    <row r="32" spans="2:14" ht="19.5" customHeight="1" x14ac:dyDescent="0.2">
      <c r="B32" s="185" t="s">
        <v>118</v>
      </c>
      <c r="C32" s="215">
        <v>0</v>
      </c>
      <c r="D32" s="206">
        <v>0</v>
      </c>
      <c r="E32" s="205">
        <f t="shared" si="0"/>
        <v>0</v>
      </c>
      <c r="F32" s="461"/>
      <c r="G32" s="461"/>
      <c r="H32" s="202">
        <f t="shared" si="1"/>
        <v>0</v>
      </c>
      <c r="I32" s="461"/>
      <c r="J32" s="39"/>
      <c r="K32" s="39"/>
    </row>
    <row r="33" spans="2:14" ht="19.5" customHeight="1" x14ac:dyDescent="0.2">
      <c r="B33" s="185" t="s">
        <v>119</v>
      </c>
      <c r="C33" s="215">
        <v>0</v>
      </c>
      <c r="D33" s="206">
        <v>0</v>
      </c>
      <c r="E33" s="205">
        <f t="shared" si="0"/>
        <v>0</v>
      </c>
      <c r="F33" s="461"/>
      <c r="G33" s="461"/>
      <c r="H33" s="202">
        <f t="shared" si="1"/>
        <v>0</v>
      </c>
      <c r="I33" s="461"/>
      <c r="J33" s="39"/>
      <c r="K33" s="39"/>
    </row>
    <row r="34" spans="2:14" ht="19.5" customHeight="1" x14ac:dyDescent="0.2">
      <c r="B34" s="185" t="s">
        <v>120</v>
      </c>
      <c r="C34" s="215">
        <v>1</v>
      </c>
      <c r="D34" s="206">
        <v>1</v>
      </c>
      <c r="E34" s="205">
        <f t="shared" si="0"/>
        <v>1</v>
      </c>
      <c r="F34" s="461"/>
      <c r="G34" s="461"/>
      <c r="H34" s="202">
        <f t="shared" si="1"/>
        <v>0.5</v>
      </c>
      <c r="I34" s="461"/>
      <c r="J34" s="39"/>
      <c r="K34" s="39"/>
    </row>
    <row r="35" spans="2:14" ht="19.5" customHeight="1" x14ac:dyDescent="0.2">
      <c r="B35" s="185" t="s">
        <v>121</v>
      </c>
      <c r="C35" s="215">
        <v>0</v>
      </c>
      <c r="D35" s="206">
        <v>0</v>
      </c>
      <c r="E35" s="205">
        <f t="shared" si="0"/>
        <v>0</v>
      </c>
      <c r="F35" s="461"/>
      <c r="G35" s="461"/>
      <c r="H35" s="202">
        <f t="shared" si="1"/>
        <v>0.5</v>
      </c>
      <c r="I35" s="461"/>
      <c r="J35" s="39"/>
      <c r="K35" s="39"/>
    </row>
    <row r="36" spans="2:14" ht="19.5" customHeight="1" x14ac:dyDescent="0.2">
      <c r="B36" s="185" t="s">
        <v>122</v>
      </c>
      <c r="C36" s="215">
        <v>1</v>
      </c>
      <c r="D36" s="206">
        <v>1</v>
      </c>
      <c r="E36" s="205">
        <f t="shared" si="0"/>
        <v>1</v>
      </c>
      <c r="F36" s="461"/>
      <c r="G36" s="461"/>
      <c r="H36" s="202">
        <f t="shared" si="1"/>
        <v>1</v>
      </c>
      <c r="I36" s="461"/>
      <c r="J36" s="39"/>
      <c r="K36" s="39"/>
    </row>
    <row r="37" spans="2:14" ht="19.5" customHeight="1" x14ac:dyDescent="0.2">
      <c r="B37" s="185" t="s">
        <v>123</v>
      </c>
      <c r="C37" s="215">
        <v>0</v>
      </c>
      <c r="D37" s="206"/>
      <c r="E37" s="205">
        <f t="shared" si="0"/>
        <v>0</v>
      </c>
      <c r="F37" s="461"/>
      <c r="G37" s="461"/>
      <c r="H37" s="202" t="str">
        <f t="shared" si="1"/>
        <v/>
      </c>
      <c r="I37" s="461"/>
      <c r="J37" s="39"/>
      <c r="K37" s="39"/>
    </row>
    <row r="38" spans="2:14" ht="19.5" customHeight="1" x14ac:dyDescent="0.2">
      <c r="B38" s="185" t="s">
        <v>124</v>
      </c>
      <c r="C38" s="215">
        <v>0</v>
      </c>
      <c r="D38" s="206"/>
      <c r="E38" s="205">
        <f t="shared" si="0"/>
        <v>0</v>
      </c>
      <c r="F38" s="462"/>
      <c r="G38" s="462"/>
      <c r="H38" s="202" t="str">
        <f t="shared" si="1"/>
        <v/>
      </c>
      <c r="I38" s="462"/>
      <c r="J38" s="39"/>
      <c r="K38" s="39"/>
    </row>
    <row r="39" spans="2:14" ht="78.75" customHeight="1" x14ac:dyDescent="0.2">
      <c r="B39" s="186" t="s">
        <v>277</v>
      </c>
      <c r="C39" s="435" t="s">
        <v>386</v>
      </c>
      <c r="D39" s="436"/>
      <c r="E39" s="436"/>
      <c r="F39" s="436"/>
      <c r="G39" s="436"/>
      <c r="H39" s="436"/>
      <c r="I39" s="437"/>
      <c r="J39" s="479"/>
      <c r="K39" s="480"/>
      <c r="L39" s="480"/>
      <c r="M39" s="480"/>
      <c r="N39" s="480"/>
    </row>
    <row r="40" spans="2:14" ht="34.5" customHeight="1" x14ac:dyDescent="0.2">
      <c r="B40" s="429"/>
      <c r="C40" s="319"/>
      <c r="D40" s="319"/>
      <c r="E40" s="319"/>
      <c r="F40" s="319"/>
      <c r="G40" s="319"/>
      <c r="H40" s="319"/>
      <c r="I40" s="430"/>
      <c r="J40" s="64"/>
      <c r="K40" s="64"/>
    </row>
    <row r="41" spans="2:14" ht="34.5" customHeight="1" x14ac:dyDescent="0.2">
      <c r="B41" s="431"/>
      <c r="C41" s="322"/>
      <c r="D41" s="322"/>
      <c r="E41" s="322"/>
      <c r="F41" s="322"/>
      <c r="G41" s="322"/>
      <c r="H41" s="322"/>
      <c r="I41" s="432"/>
      <c r="J41" s="40"/>
      <c r="K41" s="40"/>
    </row>
    <row r="42" spans="2:14" ht="34.5" customHeight="1" x14ac:dyDescent="0.2">
      <c r="B42" s="431"/>
      <c r="C42" s="322"/>
      <c r="D42" s="322"/>
      <c r="E42" s="322"/>
      <c r="F42" s="322"/>
      <c r="G42" s="322"/>
      <c r="H42" s="322"/>
      <c r="I42" s="432"/>
      <c r="J42" s="40"/>
      <c r="K42" s="40"/>
    </row>
    <row r="43" spans="2:14" ht="57" customHeight="1" x14ac:dyDescent="0.2">
      <c r="B43" s="431"/>
      <c r="C43" s="322"/>
      <c r="D43" s="322"/>
      <c r="E43" s="322"/>
      <c r="F43" s="322"/>
      <c r="G43" s="322"/>
      <c r="H43" s="322"/>
      <c r="I43" s="432"/>
      <c r="J43" s="40"/>
      <c r="K43" s="40"/>
    </row>
    <row r="44" spans="2:14" ht="34.5" customHeight="1" x14ac:dyDescent="0.2">
      <c r="B44" s="433"/>
      <c r="C44" s="325"/>
      <c r="D44" s="325"/>
      <c r="E44" s="325"/>
      <c r="F44" s="325"/>
      <c r="G44" s="325"/>
      <c r="H44" s="325"/>
      <c r="I44" s="434"/>
      <c r="J44" s="41"/>
      <c r="K44" s="41"/>
    </row>
    <row r="45" spans="2:14" ht="96.75" customHeight="1" x14ac:dyDescent="0.2">
      <c r="B45" s="195" t="s">
        <v>278</v>
      </c>
      <c r="C45" s="435" t="s">
        <v>387</v>
      </c>
      <c r="D45" s="436"/>
      <c r="E45" s="436"/>
      <c r="F45" s="436"/>
      <c r="G45" s="436"/>
      <c r="H45" s="436"/>
      <c r="I45" s="437"/>
      <c r="J45" s="42"/>
      <c r="K45" s="42"/>
    </row>
    <row r="46" spans="2:14" ht="32.25" customHeight="1" x14ac:dyDescent="0.2">
      <c r="B46" s="195" t="s">
        <v>279</v>
      </c>
      <c r="C46" s="435" t="s">
        <v>371</v>
      </c>
      <c r="D46" s="436"/>
      <c r="E46" s="436"/>
      <c r="F46" s="436"/>
      <c r="G46" s="436"/>
      <c r="H46" s="436"/>
      <c r="I46" s="437"/>
      <c r="J46" s="42"/>
      <c r="K46" s="42"/>
    </row>
    <row r="47" spans="2:14" ht="66" customHeight="1" x14ac:dyDescent="0.2">
      <c r="B47" s="187" t="s">
        <v>280</v>
      </c>
      <c r="C47" s="438" t="s">
        <v>374</v>
      </c>
      <c r="D47" s="485"/>
      <c r="E47" s="485"/>
      <c r="F47" s="485"/>
      <c r="G47" s="485"/>
      <c r="H47" s="485"/>
      <c r="I47" s="486"/>
      <c r="J47" s="42"/>
      <c r="K47" s="42"/>
    </row>
    <row r="48" spans="2:14" ht="22.5" customHeight="1" x14ac:dyDescent="0.2">
      <c r="B48" s="441" t="s">
        <v>236</v>
      </c>
      <c r="C48" s="441"/>
      <c r="D48" s="441"/>
      <c r="E48" s="441"/>
      <c r="F48" s="441"/>
      <c r="G48" s="441"/>
      <c r="H48" s="441"/>
      <c r="I48" s="441"/>
      <c r="J48" s="42"/>
      <c r="K48" s="42"/>
    </row>
    <row r="49" spans="2:11" ht="22.5" customHeight="1" x14ac:dyDescent="0.2">
      <c r="B49" s="425" t="s">
        <v>281</v>
      </c>
      <c r="C49" s="196" t="s">
        <v>282</v>
      </c>
      <c r="D49" s="427" t="s">
        <v>283</v>
      </c>
      <c r="E49" s="427"/>
      <c r="F49" s="427"/>
      <c r="G49" s="427" t="s">
        <v>284</v>
      </c>
      <c r="H49" s="427"/>
      <c r="I49" s="427"/>
      <c r="J49" s="43"/>
      <c r="K49" s="43"/>
    </row>
    <row r="50" spans="2:11" ht="30.75" customHeight="1" x14ac:dyDescent="0.2">
      <c r="B50" s="426"/>
      <c r="C50" s="192"/>
      <c r="D50" s="428"/>
      <c r="E50" s="428"/>
      <c r="F50" s="428"/>
      <c r="G50" s="428"/>
      <c r="H50" s="428"/>
      <c r="I50" s="428"/>
      <c r="J50" s="43"/>
      <c r="K50" s="43"/>
    </row>
    <row r="51" spans="2:11" ht="32.25" customHeight="1" x14ac:dyDescent="0.2">
      <c r="B51" s="188" t="s">
        <v>285</v>
      </c>
      <c r="C51" s="428" t="s">
        <v>373</v>
      </c>
      <c r="D51" s="428"/>
      <c r="E51" s="428"/>
      <c r="F51" s="428"/>
      <c r="G51" s="428"/>
      <c r="H51" s="428"/>
      <c r="I51" s="428"/>
      <c r="J51" s="46"/>
      <c r="K51" s="46"/>
    </row>
    <row r="52" spans="2:11" ht="28.5" customHeight="1" x14ac:dyDescent="0.2">
      <c r="B52" s="179" t="s">
        <v>286</v>
      </c>
      <c r="C52" s="442" t="s">
        <v>369</v>
      </c>
      <c r="D52" s="443"/>
      <c r="E52" s="443"/>
      <c r="F52" s="443"/>
      <c r="G52" s="443"/>
      <c r="H52" s="443"/>
      <c r="I52" s="444"/>
      <c r="J52" s="46"/>
      <c r="K52" s="46"/>
    </row>
    <row r="53" spans="2:11" ht="30" customHeight="1" x14ac:dyDescent="0.2">
      <c r="B53" s="187" t="s">
        <v>287</v>
      </c>
      <c r="C53" s="428" t="s">
        <v>304</v>
      </c>
      <c r="D53" s="428"/>
      <c r="E53" s="428"/>
      <c r="F53" s="428"/>
      <c r="G53" s="428"/>
      <c r="H53" s="428"/>
      <c r="I53" s="428"/>
      <c r="J53" s="47"/>
      <c r="K53" s="47"/>
    </row>
    <row r="54" spans="2:11" ht="31.5" customHeight="1" x14ac:dyDescent="0.2">
      <c r="B54" s="187" t="s">
        <v>288</v>
      </c>
      <c r="C54" s="428" t="s">
        <v>305</v>
      </c>
      <c r="D54" s="428"/>
      <c r="E54" s="428"/>
      <c r="F54" s="428"/>
      <c r="G54" s="428"/>
      <c r="H54" s="428"/>
      <c r="I54" s="42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mergeCells count="60">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B18:B19"/>
    <mergeCell ref="C18:E18"/>
    <mergeCell ref="F18:I18"/>
    <mergeCell ref="C19:E19"/>
    <mergeCell ref="F19:I19"/>
    <mergeCell ref="C13:F13"/>
    <mergeCell ref="H13:I13"/>
    <mergeCell ref="C14:I14"/>
    <mergeCell ref="C23:E23"/>
    <mergeCell ref="G23:I23"/>
    <mergeCell ref="C16:I16"/>
    <mergeCell ref="C17:I17"/>
    <mergeCell ref="C20:E20"/>
    <mergeCell ref="F20:I20"/>
    <mergeCell ref="C21:E21"/>
    <mergeCell ref="F21:I21"/>
    <mergeCell ref="C22:E22"/>
    <mergeCell ref="C9:F9"/>
    <mergeCell ref="H9:I9"/>
    <mergeCell ref="C10:I10"/>
    <mergeCell ref="C11:I11"/>
    <mergeCell ref="C12:F12"/>
    <mergeCell ref="H12:I12"/>
    <mergeCell ref="J39:N3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s>
  <dataValidations count="7">
    <dataValidation type="list" allowBlank="1" showInputMessage="1" showErrorMessage="1" sqref="C7 I7">
      <formula1>$N$11:$N$12</formula1>
    </dataValidation>
    <dataValidation type="list" allowBlank="1" showInputMessage="1" showErrorMessage="1" sqref="H13:I13">
      <formula1>$N$5:$N$8</formula1>
    </dataValidation>
    <dataValidation type="list" allowBlank="1" showInputMessage="1" showErrorMessage="1" sqref="J10:K10">
      <formula1>$M$21:$M$28</formula1>
    </dataValidation>
    <dataValidation type="list" allowBlank="1" showInputMessage="1" showErrorMessage="1" sqref="C9:F9">
      <formula1>$M$6:$M$9</formula1>
    </dataValidation>
    <dataValidation type="list" allowBlank="1" showInputMessage="1" showErrorMessage="1" sqref="C24:E24">
      <formula1>$M$12:$M$15</formula1>
    </dataValidation>
    <dataValidation type="list" allowBlank="1" showInputMessage="1" showErrorMessage="1" sqref="H12:I12">
      <formula1>M17:M19</formula1>
    </dataValidation>
    <dataValidation type="list" showDropDown="1" showInputMessage="1" showErrorMessage="1" sqref="K12">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X60"/>
  <sheetViews>
    <sheetView topLeftCell="A25" zoomScale="84" zoomScaleNormal="84" workbookViewId="0">
      <selection activeCell="C45" sqref="C45:I47"/>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117.28515625" style="10" customWidth="1"/>
    <col min="11" max="11" width="22.42578125" style="10" customWidth="1"/>
    <col min="12" max="21" width="11.42578125" style="11"/>
    <col min="22" max="24" width="11.42578125" style="12"/>
    <col min="25" max="16384" width="11.42578125" style="7"/>
  </cols>
  <sheetData>
    <row r="1" spans="2:14" ht="37.5" customHeight="1" x14ac:dyDescent="0.2">
      <c r="B1" s="474"/>
      <c r="C1" s="383" t="s">
        <v>25</v>
      </c>
      <c r="D1" s="383"/>
      <c r="E1" s="383"/>
      <c r="F1" s="383"/>
      <c r="G1" s="383"/>
      <c r="H1" s="383"/>
      <c r="I1" s="475"/>
      <c r="J1" s="13"/>
      <c r="K1" s="13"/>
      <c r="M1" s="14" t="s">
        <v>47</v>
      </c>
    </row>
    <row r="2" spans="2:14" ht="37.5" customHeight="1" x14ac:dyDescent="0.2">
      <c r="B2" s="474"/>
      <c r="C2" s="383" t="s">
        <v>239</v>
      </c>
      <c r="D2" s="383"/>
      <c r="E2" s="383"/>
      <c r="F2" s="383"/>
      <c r="G2" s="383"/>
      <c r="H2" s="383"/>
      <c r="I2" s="475"/>
      <c r="J2" s="13"/>
      <c r="K2" s="13"/>
      <c r="M2" s="14" t="s">
        <v>48</v>
      </c>
    </row>
    <row r="3" spans="2:14" ht="37.5" customHeight="1" x14ac:dyDescent="0.2">
      <c r="B3" s="474"/>
      <c r="C3" s="383" t="s">
        <v>240</v>
      </c>
      <c r="D3" s="383"/>
      <c r="E3" s="383"/>
      <c r="F3" s="383" t="s">
        <v>241</v>
      </c>
      <c r="G3" s="383"/>
      <c r="H3" s="383"/>
      <c r="I3" s="475"/>
      <c r="J3" s="13"/>
      <c r="K3" s="13"/>
      <c r="M3" s="14" t="s">
        <v>50</v>
      </c>
    </row>
    <row r="4" spans="2:14" ht="23.25" customHeight="1" x14ac:dyDescent="0.2">
      <c r="B4" s="476"/>
      <c r="C4" s="476"/>
      <c r="D4" s="476"/>
      <c r="E4" s="476"/>
      <c r="F4" s="476"/>
      <c r="G4" s="476"/>
      <c r="H4" s="476"/>
      <c r="I4" s="476"/>
      <c r="J4" s="15"/>
      <c r="K4" s="15"/>
    </row>
    <row r="5" spans="2:14" ht="24" customHeight="1" x14ac:dyDescent="0.2">
      <c r="B5" s="477" t="s">
        <v>234</v>
      </c>
      <c r="C5" s="477"/>
      <c r="D5" s="477"/>
      <c r="E5" s="477"/>
      <c r="F5" s="477"/>
      <c r="G5" s="477"/>
      <c r="H5" s="477"/>
      <c r="I5" s="477"/>
      <c r="J5" s="64"/>
      <c r="K5" s="64"/>
      <c r="N5" s="6" t="s">
        <v>57</v>
      </c>
    </row>
    <row r="6" spans="2:14" ht="30.75" customHeight="1" x14ac:dyDescent="0.2">
      <c r="B6" s="195" t="s">
        <v>242</v>
      </c>
      <c r="C6" s="194">
        <v>3</v>
      </c>
      <c r="D6" s="478" t="s">
        <v>243</v>
      </c>
      <c r="E6" s="478"/>
      <c r="F6" s="463" t="s">
        <v>316</v>
      </c>
      <c r="G6" s="463"/>
      <c r="H6" s="463"/>
      <c r="I6" s="463"/>
      <c r="J6" s="18"/>
      <c r="K6" s="18"/>
      <c r="M6" s="14" t="s">
        <v>60</v>
      </c>
      <c r="N6" s="6" t="s">
        <v>61</v>
      </c>
    </row>
    <row r="7" spans="2:14" ht="30.75" customHeight="1" x14ac:dyDescent="0.2">
      <c r="B7" s="195" t="s">
        <v>244</v>
      </c>
      <c r="C7" s="194" t="s">
        <v>76</v>
      </c>
      <c r="D7" s="478" t="s">
        <v>245</v>
      </c>
      <c r="E7" s="478"/>
      <c r="F7" s="463" t="s">
        <v>290</v>
      </c>
      <c r="G7" s="463"/>
      <c r="H7" s="179" t="s">
        <v>246</v>
      </c>
      <c r="I7" s="194" t="s">
        <v>76</v>
      </c>
      <c r="J7" s="20"/>
      <c r="K7" s="20"/>
      <c r="M7" s="14" t="s">
        <v>65</v>
      </c>
      <c r="N7" s="6" t="s">
        <v>66</v>
      </c>
    </row>
    <row r="8" spans="2:14" ht="30.75" customHeight="1" x14ac:dyDescent="0.2">
      <c r="B8" s="195" t="s">
        <v>247</v>
      </c>
      <c r="C8" s="463" t="s">
        <v>291</v>
      </c>
      <c r="D8" s="463"/>
      <c r="E8" s="463"/>
      <c r="F8" s="463"/>
      <c r="G8" s="179" t="s">
        <v>248</v>
      </c>
      <c r="H8" s="469">
        <v>7560</v>
      </c>
      <c r="I8" s="469"/>
      <c r="J8" s="22"/>
      <c r="K8" s="22"/>
      <c r="M8" s="14" t="s">
        <v>69</v>
      </c>
      <c r="N8" s="6" t="s">
        <v>70</v>
      </c>
    </row>
    <row r="9" spans="2:14" ht="30.75" customHeight="1" x14ac:dyDescent="0.2">
      <c r="B9" s="195" t="s">
        <v>48</v>
      </c>
      <c r="C9" s="470" t="s">
        <v>65</v>
      </c>
      <c r="D9" s="470"/>
      <c r="E9" s="470"/>
      <c r="F9" s="470"/>
      <c r="G9" s="179" t="s">
        <v>249</v>
      </c>
      <c r="H9" s="471" t="s">
        <v>165</v>
      </c>
      <c r="I9" s="471"/>
      <c r="J9" s="23"/>
      <c r="K9" s="23"/>
      <c r="M9" s="24" t="s">
        <v>73</v>
      </c>
    </row>
    <row r="10" spans="2:14" ht="30.75" customHeight="1" x14ac:dyDescent="0.2">
      <c r="B10" s="195" t="s">
        <v>250</v>
      </c>
      <c r="C10" s="472" t="s">
        <v>368</v>
      </c>
      <c r="D10" s="472"/>
      <c r="E10" s="472"/>
      <c r="F10" s="472"/>
      <c r="G10" s="472"/>
      <c r="H10" s="472"/>
      <c r="I10" s="472"/>
      <c r="J10" s="25"/>
      <c r="K10" s="25"/>
      <c r="M10" s="24"/>
    </row>
    <row r="11" spans="2:14" ht="30.75" customHeight="1" x14ac:dyDescent="0.2">
      <c r="B11" s="195" t="s">
        <v>251</v>
      </c>
      <c r="C11" s="464" t="s">
        <v>292</v>
      </c>
      <c r="D11" s="464"/>
      <c r="E11" s="464"/>
      <c r="F11" s="464"/>
      <c r="G11" s="464"/>
      <c r="H11" s="464"/>
      <c r="I11" s="464"/>
      <c r="J11" s="20"/>
      <c r="K11" s="20"/>
      <c r="M11" s="24"/>
      <c r="N11" s="6" t="s">
        <v>76</v>
      </c>
    </row>
    <row r="12" spans="2:14" ht="30.75" customHeight="1" x14ac:dyDescent="0.2">
      <c r="B12" s="195" t="s">
        <v>254</v>
      </c>
      <c r="C12" s="351" t="s">
        <v>356</v>
      </c>
      <c r="D12" s="351"/>
      <c r="E12" s="351"/>
      <c r="F12" s="351"/>
      <c r="G12" s="179" t="s">
        <v>252</v>
      </c>
      <c r="H12" s="353" t="s">
        <v>91</v>
      </c>
      <c r="I12" s="353"/>
      <c r="J12" s="20"/>
      <c r="K12" s="20"/>
      <c r="M12" s="24" t="s">
        <v>80</v>
      </c>
      <c r="N12" s="6" t="s">
        <v>81</v>
      </c>
    </row>
    <row r="13" spans="2:14" ht="30.75" customHeight="1" x14ac:dyDescent="0.2">
      <c r="B13" s="195" t="s">
        <v>255</v>
      </c>
      <c r="C13" s="473" t="s">
        <v>367</v>
      </c>
      <c r="D13" s="473"/>
      <c r="E13" s="473"/>
      <c r="F13" s="473"/>
      <c r="G13" s="179" t="s">
        <v>253</v>
      </c>
      <c r="H13" s="464" t="s">
        <v>70</v>
      </c>
      <c r="I13" s="464"/>
      <c r="J13" s="20"/>
      <c r="K13" s="20"/>
      <c r="M13" s="24" t="s">
        <v>84</v>
      </c>
    </row>
    <row r="14" spans="2:14" ht="64.5" customHeight="1" x14ac:dyDescent="0.2">
      <c r="B14" s="195" t="s">
        <v>256</v>
      </c>
      <c r="C14" s="357" t="s">
        <v>317</v>
      </c>
      <c r="D14" s="357"/>
      <c r="E14" s="357"/>
      <c r="F14" s="357"/>
      <c r="G14" s="357"/>
      <c r="H14" s="357"/>
      <c r="I14" s="357"/>
      <c r="J14" s="25"/>
      <c r="K14" s="25"/>
      <c r="M14" s="24" t="s">
        <v>86</v>
      </c>
      <c r="N14" s="6"/>
    </row>
    <row r="15" spans="2:14" ht="30.75" customHeight="1" x14ac:dyDescent="0.2">
      <c r="B15" s="195" t="s">
        <v>257</v>
      </c>
      <c r="C15" s="351" t="s">
        <v>307</v>
      </c>
      <c r="D15" s="351"/>
      <c r="E15" s="351"/>
      <c r="F15" s="351"/>
      <c r="G15" s="351"/>
      <c r="H15" s="351"/>
      <c r="I15" s="351"/>
      <c r="J15" s="26"/>
      <c r="K15" s="26"/>
      <c r="M15" s="24" t="s">
        <v>88</v>
      </c>
      <c r="N15" s="6"/>
    </row>
    <row r="16" spans="2:14" ht="20.25" customHeight="1" x14ac:dyDescent="0.2">
      <c r="B16" s="195" t="s">
        <v>258</v>
      </c>
      <c r="C16" s="463" t="s">
        <v>319</v>
      </c>
      <c r="D16" s="463"/>
      <c r="E16" s="463"/>
      <c r="F16" s="463"/>
      <c r="G16" s="463"/>
      <c r="H16" s="463"/>
      <c r="I16" s="463"/>
      <c r="J16" s="27"/>
      <c r="K16" s="27"/>
      <c r="M16" s="24"/>
      <c r="N16" s="6"/>
    </row>
    <row r="17" spans="2:14" ht="30.75" customHeight="1" x14ac:dyDescent="0.2">
      <c r="B17" s="195" t="s">
        <v>259</v>
      </c>
      <c r="C17" s="464" t="s">
        <v>318</v>
      </c>
      <c r="D17" s="465"/>
      <c r="E17" s="465"/>
      <c r="F17" s="465"/>
      <c r="G17" s="465"/>
      <c r="H17" s="465"/>
      <c r="I17" s="465"/>
      <c r="J17" s="28"/>
      <c r="K17" s="28"/>
      <c r="M17" s="24" t="s">
        <v>91</v>
      </c>
      <c r="N17" s="6"/>
    </row>
    <row r="18" spans="2:14" ht="18" customHeight="1" x14ac:dyDescent="0.2">
      <c r="B18" s="466" t="s">
        <v>265</v>
      </c>
      <c r="C18" s="467" t="s">
        <v>237</v>
      </c>
      <c r="D18" s="467"/>
      <c r="E18" s="467"/>
      <c r="F18" s="468" t="s">
        <v>238</v>
      </c>
      <c r="G18" s="468"/>
      <c r="H18" s="468"/>
      <c r="I18" s="468"/>
      <c r="J18" s="29"/>
      <c r="K18" s="29"/>
      <c r="M18" s="24" t="s">
        <v>79</v>
      </c>
      <c r="N18" s="6"/>
    </row>
    <row r="19" spans="2:14" ht="39.75" customHeight="1" x14ac:dyDescent="0.2">
      <c r="B19" s="466"/>
      <c r="C19" s="463" t="s">
        <v>320</v>
      </c>
      <c r="D19" s="463"/>
      <c r="E19" s="463"/>
      <c r="F19" s="463" t="s">
        <v>321</v>
      </c>
      <c r="G19" s="463"/>
      <c r="H19" s="463"/>
      <c r="I19" s="463"/>
      <c r="J19" s="27"/>
      <c r="K19" s="27"/>
      <c r="M19" s="24" t="s">
        <v>95</v>
      </c>
      <c r="N19" s="6"/>
    </row>
    <row r="20" spans="2:14" ht="39.75" customHeight="1" x14ac:dyDescent="0.2">
      <c r="B20" s="177" t="s">
        <v>266</v>
      </c>
      <c r="C20" s="442" t="s">
        <v>322</v>
      </c>
      <c r="D20" s="443"/>
      <c r="E20" s="444"/>
      <c r="F20" s="353" t="s">
        <v>323</v>
      </c>
      <c r="G20" s="353"/>
      <c r="H20" s="353"/>
      <c r="I20" s="354"/>
      <c r="J20" s="20"/>
      <c r="K20" s="20"/>
      <c r="M20" s="24"/>
      <c r="N20" s="6"/>
    </row>
    <row r="21" spans="2:14" ht="42" customHeight="1" x14ac:dyDescent="0.2">
      <c r="B21" s="177" t="s">
        <v>267</v>
      </c>
      <c r="C21" s="445" t="s">
        <v>324</v>
      </c>
      <c r="D21" s="446"/>
      <c r="E21" s="447"/>
      <c r="F21" s="448" t="s">
        <v>325</v>
      </c>
      <c r="G21" s="449"/>
      <c r="H21" s="449"/>
      <c r="I21" s="450"/>
      <c r="J21" s="26"/>
      <c r="K21" s="26"/>
      <c r="M21" s="30"/>
      <c r="N21" s="6"/>
    </row>
    <row r="22" spans="2:14" ht="23.25" customHeight="1" x14ac:dyDescent="0.2">
      <c r="B22" s="177" t="s">
        <v>268</v>
      </c>
      <c r="C22" s="451">
        <v>44562</v>
      </c>
      <c r="D22" s="452"/>
      <c r="E22" s="453"/>
      <c r="F22" s="179" t="s">
        <v>271</v>
      </c>
      <c r="G22" s="200">
        <v>19566</v>
      </c>
      <c r="H22" s="179" t="s">
        <v>275</v>
      </c>
      <c r="I22" s="199">
        <v>20925</v>
      </c>
      <c r="J22" s="31"/>
      <c r="K22" s="31"/>
      <c r="M22" s="30"/>
    </row>
    <row r="23" spans="2:14" ht="27" customHeight="1" x14ac:dyDescent="0.2">
      <c r="B23" s="177" t="s">
        <v>269</v>
      </c>
      <c r="C23" s="451">
        <v>44926</v>
      </c>
      <c r="D23" s="449"/>
      <c r="E23" s="454"/>
      <c r="F23" s="179" t="s">
        <v>272</v>
      </c>
      <c r="G23" s="487">
        <v>25000</v>
      </c>
      <c r="H23" s="488"/>
      <c r="I23" s="489"/>
      <c r="J23" s="32"/>
      <c r="K23" s="32"/>
      <c r="M23" s="30"/>
    </row>
    <row r="24" spans="2:14" ht="36" customHeight="1" x14ac:dyDescent="0.2">
      <c r="B24" s="178" t="s">
        <v>270</v>
      </c>
      <c r="C24" s="343" t="s">
        <v>88</v>
      </c>
      <c r="D24" s="344"/>
      <c r="E24" s="345"/>
      <c r="F24" s="197" t="s">
        <v>274</v>
      </c>
      <c r="G24" s="448" t="s">
        <v>303</v>
      </c>
      <c r="H24" s="449"/>
      <c r="I24" s="454"/>
      <c r="J24" s="29"/>
      <c r="K24" s="29"/>
      <c r="M24" s="30"/>
    </row>
    <row r="25" spans="2:14" ht="22.5" customHeight="1" x14ac:dyDescent="0.2">
      <c r="B25" s="458" t="s">
        <v>235</v>
      </c>
      <c r="C25" s="441"/>
      <c r="D25" s="441"/>
      <c r="E25" s="441"/>
      <c r="F25" s="441"/>
      <c r="G25" s="441"/>
      <c r="H25" s="441"/>
      <c r="I25" s="459"/>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2">
        <v>2440</v>
      </c>
      <c r="D27" s="213">
        <v>2440</v>
      </c>
      <c r="E27" s="205">
        <f>IF(OR(C27=0,C27=""),0,D27/C27)</f>
        <v>1</v>
      </c>
      <c r="F27" s="460">
        <f>SUM(C27:C38)</f>
        <v>25000</v>
      </c>
      <c r="G27" s="460">
        <f>SUM(D27:D38)</f>
        <v>24775</v>
      </c>
      <c r="H27" s="202">
        <f>+(D27*100%)/$G$23</f>
        <v>9.7600000000000006E-2</v>
      </c>
      <c r="I27" s="460">
        <f>G27+I22</f>
        <v>45700</v>
      </c>
      <c r="J27" s="39"/>
      <c r="K27" s="39"/>
      <c r="M27" s="30"/>
    </row>
    <row r="28" spans="2:14" ht="19.5" customHeight="1" x14ac:dyDescent="0.2">
      <c r="B28" s="185" t="s">
        <v>114</v>
      </c>
      <c r="C28" s="212">
        <v>2209</v>
      </c>
      <c r="D28" s="213">
        <v>2209</v>
      </c>
      <c r="E28" s="205">
        <f t="shared" ref="E28:E38" si="0">IF(OR(C28=0,C28=""),0,D28/C28)</f>
        <v>1</v>
      </c>
      <c r="F28" s="461"/>
      <c r="G28" s="461"/>
      <c r="H28" s="202">
        <f>+IF(D28="","",((D28*100%)/$G$23)+H27)</f>
        <v>0.18596000000000001</v>
      </c>
      <c r="I28" s="461"/>
      <c r="J28" s="39"/>
      <c r="K28" s="39"/>
      <c r="M28" s="30"/>
    </row>
    <row r="29" spans="2:14" ht="19.5" customHeight="1" x14ac:dyDescent="0.2">
      <c r="B29" s="185" t="s">
        <v>115</v>
      </c>
      <c r="C29" s="212">
        <v>3193</v>
      </c>
      <c r="D29" s="213">
        <v>3193</v>
      </c>
      <c r="E29" s="205">
        <f t="shared" si="0"/>
        <v>1</v>
      </c>
      <c r="F29" s="461"/>
      <c r="G29" s="461"/>
      <c r="H29" s="202">
        <f t="shared" ref="H29:H38" si="1">+IF(D29="","",((D29*100%)/$G$23)+H28)</f>
        <v>0.31368000000000001</v>
      </c>
      <c r="I29" s="461"/>
      <c r="J29" s="39"/>
      <c r="K29" s="39"/>
      <c r="M29" s="30"/>
    </row>
    <row r="30" spans="2:14" ht="19.5" customHeight="1" x14ac:dyDescent="0.25">
      <c r="B30" s="185" t="s">
        <v>116</v>
      </c>
      <c r="C30" s="212">
        <v>2900</v>
      </c>
      <c r="D30" s="213">
        <v>2900</v>
      </c>
      <c r="E30" s="205">
        <f t="shared" si="0"/>
        <v>1</v>
      </c>
      <c r="F30" s="461"/>
      <c r="G30" s="461"/>
      <c r="H30" s="202">
        <f t="shared" si="1"/>
        <v>0.42968000000000001</v>
      </c>
      <c r="I30" s="461"/>
      <c r="J30"/>
      <c r="K30"/>
      <c r="L30"/>
    </row>
    <row r="31" spans="2:14" ht="19.5" customHeight="1" x14ac:dyDescent="0.2">
      <c r="B31" s="185" t="s">
        <v>117</v>
      </c>
      <c r="C31" s="214">
        <v>2474</v>
      </c>
      <c r="D31" s="207">
        <v>2474</v>
      </c>
      <c r="E31" s="205">
        <f t="shared" si="0"/>
        <v>1</v>
      </c>
      <c r="F31" s="461"/>
      <c r="G31" s="461"/>
      <c r="H31" s="202">
        <f t="shared" si="1"/>
        <v>0.52864</v>
      </c>
      <c r="I31" s="461"/>
      <c r="J31" s="39"/>
      <c r="K31" s="39"/>
    </row>
    <row r="32" spans="2:14" ht="19.5" customHeight="1" x14ac:dyDescent="0.2">
      <c r="B32" s="185" t="s">
        <v>118</v>
      </c>
      <c r="C32" s="214">
        <v>4543</v>
      </c>
      <c r="D32" s="207">
        <v>4543</v>
      </c>
      <c r="E32" s="205">
        <f t="shared" si="0"/>
        <v>1</v>
      </c>
      <c r="F32" s="461"/>
      <c r="G32" s="461"/>
      <c r="H32" s="202">
        <f t="shared" si="1"/>
        <v>0.71035999999999999</v>
      </c>
      <c r="I32" s="461"/>
      <c r="J32" s="39"/>
      <c r="K32" s="39"/>
    </row>
    <row r="33" spans="2:20" ht="19.5" customHeight="1" x14ac:dyDescent="0.2">
      <c r="B33" s="185" t="s">
        <v>119</v>
      </c>
      <c r="C33" s="214">
        <v>2951</v>
      </c>
      <c r="D33" s="207">
        <v>2951</v>
      </c>
      <c r="E33" s="205">
        <f t="shared" si="0"/>
        <v>1</v>
      </c>
      <c r="F33" s="461"/>
      <c r="G33" s="461"/>
      <c r="H33" s="202">
        <f t="shared" si="1"/>
        <v>0.82840000000000003</v>
      </c>
      <c r="I33" s="461"/>
      <c r="J33" s="39"/>
      <c r="K33" s="39"/>
    </row>
    <row r="34" spans="2:20" ht="19.5" customHeight="1" x14ac:dyDescent="0.25">
      <c r="B34" s="185" t="s">
        <v>120</v>
      </c>
      <c r="C34" s="214">
        <v>3515</v>
      </c>
      <c r="D34" s="207">
        <v>3515</v>
      </c>
      <c r="E34" s="205">
        <f t="shared" si="0"/>
        <v>1</v>
      </c>
      <c r="F34" s="461"/>
      <c r="G34" s="461"/>
      <c r="H34" s="202">
        <f t="shared" si="1"/>
        <v>0.96900000000000008</v>
      </c>
      <c r="I34" s="461"/>
      <c r="J34"/>
      <c r="K34"/>
      <c r="L34"/>
      <c r="M34"/>
      <c r="N34"/>
      <c r="O34"/>
    </row>
    <row r="35" spans="2:20" ht="19.5" customHeight="1" x14ac:dyDescent="0.25">
      <c r="B35" s="185" t="s">
        <v>121</v>
      </c>
      <c r="C35" s="214">
        <v>300</v>
      </c>
      <c r="D35" s="207">
        <v>300</v>
      </c>
      <c r="E35" s="205">
        <f t="shared" si="0"/>
        <v>1</v>
      </c>
      <c r="F35" s="461"/>
      <c r="G35" s="461"/>
      <c r="H35" s="202">
        <f t="shared" si="1"/>
        <v>0.98100000000000009</v>
      </c>
      <c r="I35" s="461"/>
      <c r="J35"/>
      <c r="K35"/>
      <c r="L35"/>
      <c r="M35"/>
      <c r="N35"/>
      <c r="O35"/>
    </row>
    <row r="36" spans="2:20" ht="19.5" customHeight="1" x14ac:dyDescent="0.25">
      <c r="B36" s="185" t="s">
        <v>122</v>
      </c>
      <c r="C36" s="214">
        <v>250</v>
      </c>
      <c r="D36" s="207">
        <v>250</v>
      </c>
      <c r="E36" s="205">
        <f t="shared" si="0"/>
        <v>1</v>
      </c>
      <c r="F36" s="461"/>
      <c r="G36" s="461"/>
      <c r="H36" s="202">
        <f t="shared" si="1"/>
        <v>0.9910000000000001</v>
      </c>
      <c r="I36" s="461"/>
      <c r="J36" s="39"/>
      <c r="K36"/>
      <c r="L36"/>
      <c r="M36"/>
      <c r="N36"/>
      <c r="O36"/>
    </row>
    <row r="37" spans="2:20" ht="19.5" customHeight="1" x14ac:dyDescent="0.25">
      <c r="B37" s="185" t="s">
        <v>123</v>
      </c>
      <c r="C37" s="214">
        <v>125</v>
      </c>
      <c r="D37" s="207"/>
      <c r="E37" s="205">
        <f t="shared" si="0"/>
        <v>0</v>
      </c>
      <c r="F37" s="461"/>
      <c r="G37" s="461"/>
      <c r="H37" s="202" t="str">
        <f t="shared" si="1"/>
        <v/>
      </c>
      <c r="I37" s="461"/>
      <c r="J37" s="39"/>
      <c r="K37"/>
      <c r="L37"/>
      <c r="M37"/>
      <c r="N37"/>
      <c r="O37"/>
      <c r="P37"/>
      <c r="Q37"/>
      <c r="R37"/>
      <c r="S37"/>
      <c r="T37"/>
    </row>
    <row r="38" spans="2:20" ht="19.5" customHeight="1" x14ac:dyDescent="0.2">
      <c r="B38" s="185" t="s">
        <v>124</v>
      </c>
      <c r="C38" s="214">
        <v>100</v>
      </c>
      <c r="D38" s="207"/>
      <c r="E38" s="205">
        <f t="shared" si="0"/>
        <v>0</v>
      </c>
      <c r="F38" s="462"/>
      <c r="G38" s="462"/>
      <c r="H38" s="202" t="str">
        <f t="shared" si="1"/>
        <v/>
      </c>
      <c r="I38" s="462"/>
      <c r="J38" s="39"/>
      <c r="K38" s="39"/>
    </row>
    <row r="39" spans="2:20" ht="273" customHeight="1" x14ac:dyDescent="0.2">
      <c r="B39" s="186" t="s">
        <v>277</v>
      </c>
      <c r="C39" s="435" t="s">
        <v>384</v>
      </c>
      <c r="D39" s="436"/>
      <c r="E39" s="436"/>
      <c r="F39" s="436"/>
      <c r="G39" s="436"/>
      <c r="H39" s="436"/>
      <c r="I39" s="437"/>
      <c r="J39" s="40"/>
      <c r="K39" s="40"/>
    </row>
    <row r="40" spans="2:20" ht="54.75" customHeight="1" x14ac:dyDescent="0.2">
      <c r="B40" s="429"/>
      <c r="C40" s="319"/>
      <c r="D40" s="319"/>
      <c r="E40" s="319"/>
      <c r="F40" s="319"/>
      <c r="G40" s="319"/>
      <c r="H40" s="319"/>
      <c r="I40" s="430"/>
      <c r="J40" s="64"/>
      <c r="K40" s="64"/>
    </row>
    <row r="41" spans="2:20" ht="34.5" customHeight="1" x14ac:dyDescent="0.2">
      <c r="B41" s="431"/>
      <c r="C41" s="322"/>
      <c r="D41" s="322"/>
      <c r="E41" s="322"/>
      <c r="F41" s="322"/>
      <c r="G41" s="322"/>
      <c r="H41" s="322"/>
      <c r="I41" s="432"/>
      <c r="J41" s="40"/>
      <c r="K41" s="40"/>
    </row>
    <row r="42" spans="2:20" ht="49.5" customHeight="1" x14ac:dyDescent="0.2">
      <c r="B42" s="431"/>
      <c r="C42" s="322"/>
      <c r="D42" s="322"/>
      <c r="E42" s="322"/>
      <c r="F42" s="322"/>
      <c r="G42" s="322"/>
      <c r="H42" s="322"/>
      <c r="I42" s="432"/>
      <c r="J42" s="40"/>
      <c r="K42" s="40"/>
    </row>
    <row r="43" spans="2:20" ht="45.75" customHeight="1" x14ac:dyDescent="0.2">
      <c r="B43" s="431"/>
      <c r="C43" s="322"/>
      <c r="D43" s="322"/>
      <c r="E43" s="322"/>
      <c r="F43" s="322"/>
      <c r="G43" s="322"/>
      <c r="H43" s="322"/>
      <c r="I43" s="432"/>
      <c r="J43" s="40"/>
      <c r="K43" s="40"/>
    </row>
    <row r="44" spans="2:20" ht="5.25" customHeight="1" x14ac:dyDescent="0.2">
      <c r="B44" s="433"/>
      <c r="C44" s="325"/>
      <c r="D44" s="325"/>
      <c r="E44" s="325"/>
      <c r="F44" s="325"/>
      <c r="G44" s="325"/>
      <c r="H44" s="325"/>
      <c r="I44" s="434"/>
      <c r="J44" s="41"/>
      <c r="K44" s="41"/>
    </row>
    <row r="45" spans="2:20" ht="100.5" customHeight="1" x14ac:dyDescent="0.2">
      <c r="B45" s="195" t="s">
        <v>278</v>
      </c>
      <c r="C45" s="435" t="s">
        <v>375</v>
      </c>
      <c r="D45" s="436"/>
      <c r="E45" s="436"/>
      <c r="F45" s="436"/>
      <c r="G45" s="436"/>
      <c r="H45" s="436"/>
      <c r="I45" s="437"/>
      <c r="J45" s="42"/>
      <c r="K45" s="42"/>
    </row>
    <row r="46" spans="2:20" ht="32.25" customHeight="1" x14ac:dyDescent="0.2">
      <c r="B46" s="195" t="s">
        <v>279</v>
      </c>
      <c r="C46" s="435" t="s">
        <v>372</v>
      </c>
      <c r="D46" s="436"/>
      <c r="E46" s="436"/>
      <c r="F46" s="436"/>
      <c r="G46" s="436"/>
      <c r="H46" s="436"/>
      <c r="I46" s="437"/>
      <c r="J46" s="42"/>
      <c r="K46" s="42"/>
    </row>
    <row r="47" spans="2:20" ht="48" customHeight="1" x14ac:dyDescent="0.2">
      <c r="B47" s="187" t="s">
        <v>280</v>
      </c>
      <c r="C47" s="490" t="s">
        <v>385</v>
      </c>
      <c r="D47" s="491"/>
      <c r="E47" s="491"/>
      <c r="F47" s="491"/>
      <c r="G47" s="491"/>
      <c r="H47" s="491"/>
      <c r="I47" s="492"/>
      <c r="J47" s="42"/>
      <c r="K47" s="42"/>
    </row>
    <row r="48" spans="2:20" ht="22.5" customHeight="1" x14ac:dyDescent="0.2">
      <c r="B48" s="441" t="s">
        <v>236</v>
      </c>
      <c r="C48" s="441"/>
      <c r="D48" s="441"/>
      <c r="E48" s="441"/>
      <c r="F48" s="441"/>
      <c r="G48" s="441"/>
      <c r="H48" s="441"/>
      <c r="I48" s="441"/>
      <c r="J48" s="42"/>
      <c r="K48" s="42"/>
    </row>
    <row r="49" spans="2:11" ht="22.5" customHeight="1" x14ac:dyDescent="0.2">
      <c r="B49" s="425" t="s">
        <v>281</v>
      </c>
      <c r="C49" s="196" t="s">
        <v>282</v>
      </c>
      <c r="D49" s="427" t="s">
        <v>283</v>
      </c>
      <c r="E49" s="427"/>
      <c r="F49" s="427"/>
      <c r="G49" s="427" t="s">
        <v>284</v>
      </c>
      <c r="H49" s="427"/>
      <c r="I49" s="427"/>
      <c r="J49" s="43"/>
      <c r="K49" s="43"/>
    </row>
    <row r="50" spans="2:11" ht="30.75" customHeight="1" x14ac:dyDescent="0.2">
      <c r="B50" s="426"/>
      <c r="C50" s="192"/>
      <c r="D50" s="428"/>
      <c r="E50" s="428"/>
      <c r="F50" s="428"/>
      <c r="G50" s="428"/>
      <c r="H50" s="428"/>
      <c r="I50" s="428"/>
      <c r="J50" s="43"/>
      <c r="K50" s="43"/>
    </row>
    <row r="51" spans="2:11" ht="32.25" customHeight="1" x14ac:dyDescent="0.2">
      <c r="B51" s="188" t="s">
        <v>285</v>
      </c>
      <c r="C51" s="428" t="s">
        <v>373</v>
      </c>
      <c r="D51" s="428"/>
      <c r="E51" s="428"/>
      <c r="F51" s="428"/>
      <c r="G51" s="428"/>
      <c r="H51" s="428"/>
      <c r="I51" s="428"/>
      <c r="J51" s="46"/>
      <c r="K51" s="46"/>
    </row>
    <row r="52" spans="2:11" ht="28.5" customHeight="1" x14ac:dyDescent="0.2">
      <c r="B52" s="179" t="s">
        <v>286</v>
      </c>
      <c r="C52" s="442" t="s">
        <v>369</v>
      </c>
      <c r="D52" s="443"/>
      <c r="E52" s="443"/>
      <c r="F52" s="443"/>
      <c r="G52" s="443"/>
      <c r="H52" s="443"/>
      <c r="I52" s="444"/>
      <c r="J52" s="46"/>
      <c r="K52" s="46"/>
    </row>
    <row r="53" spans="2:11" ht="30" customHeight="1" x14ac:dyDescent="0.2">
      <c r="B53" s="187" t="s">
        <v>287</v>
      </c>
      <c r="C53" s="428" t="s">
        <v>304</v>
      </c>
      <c r="D53" s="428"/>
      <c r="E53" s="428"/>
      <c r="F53" s="428"/>
      <c r="G53" s="428"/>
      <c r="H53" s="428"/>
      <c r="I53" s="428"/>
      <c r="J53" s="47"/>
      <c r="K53" s="47"/>
    </row>
    <row r="54" spans="2:11" ht="31.5" customHeight="1" x14ac:dyDescent="0.2">
      <c r="B54" s="187" t="s">
        <v>288</v>
      </c>
      <c r="C54" s="428" t="s">
        <v>305</v>
      </c>
      <c r="D54" s="428"/>
      <c r="E54" s="428"/>
      <c r="F54" s="428"/>
      <c r="G54" s="428"/>
      <c r="H54" s="428"/>
      <c r="I54" s="42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showDropDown="1" showInputMessage="1" showErrorMessage="1" sqref="K12">
      <formula1>O17:O19</formula1>
    </dataValidation>
    <dataValidation type="list" allowBlank="1" showInputMessage="1" showErrorMessage="1" sqref="H12:I12">
      <formula1>M17:M19</formula1>
    </dataValidation>
    <dataValidation type="list" allowBlank="1" showInputMessage="1" showErrorMessage="1" sqref="C24:E24">
      <formula1>$M$12:$M$15</formula1>
    </dataValidation>
    <dataValidation type="list" allowBlank="1" showInputMessage="1" showErrorMessage="1" sqref="C9:F9">
      <formula1>$M$6:$M$9</formula1>
    </dataValidation>
    <dataValidation type="list" allowBlank="1" showInputMessage="1" showErrorMessage="1" sqref="J10:K10">
      <formula1>$M$21:$M$28</formula1>
    </dataValidation>
    <dataValidation type="list" allowBlank="1" showInputMessage="1" showErrorMessage="1" sqref="H13:I13">
      <formula1>$N$5:$N$8</formula1>
    </dataValidation>
    <dataValidation type="list" allowBlank="1" showInputMessage="1" showErrorMessage="1" sqref="C7 I7">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X60"/>
  <sheetViews>
    <sheetView topLeftCell="A38" zoomScale="82" zoomScaleNormal="82" workbookViewId="0">
      <selection activeCell="C39" sqref="C39:I39"/>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4"/>
      <c r="C1" s="383" t="s">
        <v>25</v>
      </c>
      <c r="D1" s="383"/>
      <c r="E1" s="383"/>
      <c r="F1" s="383"/>
      <c r="G1" s="383"/>
      <c r="H1" s="383"/>
      <c r="I1" s="475"/>
      <c r="J1" s="13"/>
      <c r="K1" s="13"/>
      <c r="M1" s="14" t="s">
        <v>47</v>
      </c>
    </row>
    <row r="2" spans="2:14" ht="37.5" customHeight="1" x14ac:dyDescent="0.2">
      <c r="B2" s="474"/>
      <c r="C2" s="383" t="s">
        <v>239</v>
      </c>
      <c r="D2" s="383"/>
      <c r="E2" s="383"/>
      <c r="F2" s="383"/>
      <c r="G2" s="383"/>
      <c r="H2" s="383"/>
      <c r="I2" s="475"/>
      <c r="J2" s="13"/>
      <c r="K2" s="13"/>
      <c r="M2" s="14" t="s">
        <v>48</v>
      </c>
    </row>
    <row r="3" spans="2:14" ht="37.5" customHeight="1" x14ac:dyDescent="0.2">
      <c r="B3" s="474"/>
      <c r="C3" s="383" t="s">
        <v>240</v>
      </c>
      <c r="D3" s="383"/>
      <c r="E3" s="383"/>
      <c r="F3" s="383" t="s">
        <v>241</v>
      </c>
      <c r="G3" s="383"/>
      <c r="H3" s="383"/>
      <c r="I3" s="475"/>
      <c r="J3" s="13"/>
      <c r="K3" s="13"/>
      <c r="M3" s="14" t="s">
        <v>50</v>
      </c>
    </row>
    <row r="4" spans="2:14" ht="23.25" customHeight="1" x14ac:dyDescent="0.2">
      <c r="B4" s="476"/>
      <c r="C4" s="476"/>
      <c r="D4" s="476"/>
      <c r="E4" s="476"/>
      <c r="F4" s="476"/>
      <c r="G4" s="476"/>
      <c r="H4" s="476"/>
      <c r="I4" s="476"/>
      <c r="J4" s="15"/>
      <c r="K4" s="15"/>
    </row>
    <row r="5" spans="2:14" ht="24" customHeight="1" x14ac:dyDescent="0.2">
      <c r="B5" s="477" t="s">
        <v>234</v>
      </c>
      <c r="C5" s="477"/>
      <c r="D5" s="477"/>
      <c r="E5" s="477"/>
      <c r="F5" s="477"/>
      <c r="G5" s="477"/>
      <c r="H5" s="477"/>
      <c r="I5" s="477"/>
      <c r="J5" s="64"/>
      <c r="K5" s="64"/>
      <c r="N5" s="6" t="s">
        <v>57</v>
      </c>
    </row>
    <row r="6" spans="2:14" ht="30.75" customHeight="1" x14ac:dyDescent="0.2">
      <c r="B6" s="195" t="s">
        <v>242</v>
      </c>
      <c r="C6" s="194">
        <v>4</v>
      </c>
      <c r="D6" s="478" t="s">
        <v>243</v>
      </c>
      <c r="E6" s="478"/>
      <c r="F6" s="463" t="s">
        <v>326</v>
      </c>
      <c r="G6" s="463"/>
      <c r="H6" s="463"/>
      <c r="I6" s="463"/>
      <c r="J6" s="18"/>
      <c r="K6" s="18"/>
      <c r="M6" s="14" t="s">
        <v>60</v>
      </c>
      <c r="N6" s="6" t="s">
        <v>61</v>
      </c>
    </row>
    <row r="7" spans="2:14" ht="30.75" customHeight="1" x14ac:dyDescent="0.2">
      <c r="B7" s="195" t="s">
        <v>244</v>
      </c>
      <c r="C7" s="194" t="s">
        <v>76</v>
      </c>
      <c r="D7" s="478" t="s">
        <v>245</v>
      </c>
      <c r="E7" s="478"/>
      <c r="F7" s="463" t="s">
        <v>290</v>
      </c>
      <c r="G7" s="463"/>
      <c r="H7" s="179" t="s">
        <v>246</v>
      </c>
      <c r="I7" s="194" t="s">
        <v>76</v>
      </c>
      <c r="J7" s="20"/>
      <c r="K7" s="20"/>
      <c r="M7" s="14" t="s">
        <v>65</v>
      </c>
      <c r="N7" s="6" t="s">
        <v>66</v>
      </c>
    </row>
    <row r="8" spans="2:14" ht="30.75" customHeight="1" x14ac:dyDescent="0.2">
      <c r="B8" s="195" t="s">
        <v>247</v>
      </c>
      <c r="C8" s="463" t="s">
        <v>291</v>
      </c>
      <c r="D8" s="463"/>
      <c r="E8" s="463"/>
      <c r="F8" s="463"/>
      <c r="G8" s="179" t="s">
        <v>248</v>
      </c>
      <c r="H8" s="469">
        <v>7560</v>
      </c>
      <c r="I8" s="469"/>
      <c r="J8" s="22"/>
      <c r="K8" s="22"/>
      <c r="M8" s="14" t="s">
        <v>69</v>
      </c>
      <c r="N8" s="6" t="s">
        <v>70</v>
      </c>
    </row>
    <row r="9" spans="2:14" ht="30.75" customHeight="1" x14ac:dyDescent="0.2">
      <c r="B9" s="195" t="s">
        <v>48</v>
      </c>
      <c r="C9" s="470" t="s">
        <v>65</v>
      </c>
      <c r="D9" s="470"/>
      <c r="E9" s="470"/>
      <c r="F9" s="470"/>
      <c r="G9" s="179" t="s">
        <v>249</v>
      </c>
      <c r="H9" s="471" t="s">
        <v>165</v>
      </c>
      <c r="I9" s="471"/>
      <c r="J9" s="23"/>
      <c r="K9" s="23"/>
      <c r="M9" s="24" t="s">
        <v>73</v>
      </c>
    </row>
    <row r="10" spans="2:14" ht="30.75" customHeight="1" x14ac:dyDescent="0.2">
      <c r="B10" s="195" t="s">
        <v>250</v>
      </c>
      <c r="C10" s="472" t="s">
        <v>368</v>
      </c>
      <c r="D10" s="472"/>
      <c r="E10" s="472"/>
      <c r="F10" s="472"/>
      <c r="G10" s="472"/>
      <c r="H10" s="472"/>
      <c r="I10" s="472"/>
      <c r="J10" s="25"/>
      <c r="K10" s="25"/>
      <c r="M10" s="24"/>
    </row>
    <row r="11" spans="2:14" ht="30.75" customHeight="1" x14ac:dyDescent="0.2">
      <c r="B11" s="195" t="s">
        <v>251</v>
      </c>
      <c r="C11" s="464" t="s">
        <v>292</v>
      </c>
      <c r="D11" s="464"/>
      <c r="E11" s="464"/>
      <c r="F11" s="464"/>
      <c r="G11" s="464"/>
      <c r="H11" s="464"/>
      <c r="I11" s="464"/>
      <c r="J11" s="20"/>
      <c r="K11" s="20"/>
      <c r="M11" s="24"/>
      <c r="N11" s="6" t="s">
        <v>76</v>
      </c>
    </row>
    <row r="12" spans="2:14" ht="30.75" customHeight="1" x14ac:dyDescent="0.2">
      <c r="B12" s="195" t="s">
        <v>254</v>
      </c>
      <c r="C12" s="351" t="s">
        <v>357</v>
      </c>
      <c r="D12" s="351"/>
      <c r="E12" s="351"/>
      <c r="F12" s="351"/>
      <c r="G12" s="179" t="s">
        <v>252</v>
      </c>
      <c r="H12" s="353" t="s">
        <v>91</v>
      </c>
      <c r="I12" s="353"/>
      <c r="J12" s="20"/>
      <c r="K12" s="20"/>
      <c r="M12" s="24" t="s">
        <v>80</v>
      </c>
      <c r="N12" s="6" t="s">
        <v>81</v>
      </c>
    </row>
    <row r="13" spans="2:14" ht="30.75" customHeight="1" x14ac:dyDescent="0.2">
      <c r="B13" s="195" t="s">
        <v>255</v>
      </c>
      <c r="C13" s="473" t="s">
        <v>367</v>
      </c>
      <c r="D13" s="473"/>
      <c r="E13" s="473"/>
      <c r="F13" s="473"/>
      <c r="G13" s="179" t="s">
        <v>253</v>
      </c>
      <c r="H13" s="464" t="s">
        <v>70</v>
      </c>
      <c r="I13" s="464"/>
      <c r="J13" s="20"/>
      <c r="K13" s="20"/>
      <c r="M13" s="24" t="s">
        <v>84</v>
      </c>
    </row>
    <row r="14" spans="2:14" ht="64.5" customHeight="1" x14ac:dyDescent="0.2">
      <c r="B14" s="195" t="s">
        <v>256</v>
      </c>
      <c r="C14" s="357" t="s">
        <v>327</v>
      </c>
      <c r="D14" s="357"/>
      <c r="E14" s="357"/>
      <c r="F14" s="357"/>
      <c r="G14" s="357"/>
      <c r="H14" s="357"/>
      <c r="I14" s="357"/>
      <c r="J14" s="25"/>
      <c r="K14" s="25"/>
      <c r="M14" s="24" t="s">
        <v>86</v>
      </c>
      <c r="N14" s="6"/>
    </row>
    <row r="15" spans="2:14" ht="30.75" customHeight="1" x14ac:dyDescent="0.2">
      <c r="B15" s="195" t="s">
        <v>257</v>
      </c>
      <c r="C15" s="351" t="s">
        <v>328</v>
      </c>
      <c r="D15" s="351"/>
      <c r="E15" s="351"/>
      <c r="F15" s="351"/>
      <c r="G15" s="351"/>
      <c r="H15" s="351"/>
      <c r="I15" s="351"/>
      <c r="J15" s="26"/>
      <c r="K15" s="26"/>
      <c r="M15" s="24" t="s">
        <v>88</v>
      </c>
      <c r="N15" s="6"/>
    </row>
    <row r="16" spans="2:14" ht="20.25" customHeight="1" x14ac:dyDescent="0.2">
      <c r="B16" s="195" t="s">
        <v>258</v>
      </c>
      <c r="C16" s="463" t="s">
        <v>329</v>
      </c>
      <c r="D16" s="463"/>
      <c r="E16" s="463"/>
      <c r="F16" s="463"/>
      <c r="G16" s="463"/>
      <c r="H16" s="463"/>
      <c r="I16" s="463"/>
      <c r="J16" s="27"/>
      <c r="K16" s="27"/>
      <c r="M16" s="24"/>
      <c r="N16" s="6"/>
    </row>
    <row r="17" spans="2:14" ht="30.75" customHeight="1" x14ac:dyDescent="0.2">
      <c r="B17" s="195" t="s">
        <v>259</v>
      </c>
      <c r="C17" s="464" t="s">
        <v>318</v>
      </c>
      <c r="D17" s="465"/>
      <c r="E17" s="465"/>
      <c r="F17" s="465"/>
      <c r="G17" s="465"/>
      <c r="H17" s="465"/>
      <c r="I17" s="465"/>
      <c r="J17" s="28"/>
      <c r="K17" s="28"/>
      <c r="M17" s="24" t="s">
        <v>91</v>
      </c>
      <c r="N17" s="6"/>
    </row>
    <row r="18" spans="2:14" ht="18" customHeight="1" x14ac:dyDescent="0.2">
      <c r="B18" s="466" t="s">
        <v>265</v>
      </c>
      <c r="C18" s="467" t="s">
        <v>237</v>
      </c>
      <c r="D18" s="467"/>
      <c r="E18" s="467"/>
      <c r="F18" s="468" t="s">
        <v>238</v>
      </c>
      <c r="G18" s="468"/>
      <c r="H18" s="468"/>
      <c r="I18" s="468"/>
      <c r="J18" s="29"/>
      <c r="K18" s="29"/>
      <c r="M18" s="24" t="s">
        <v>79</v>
      </c>
      <c r="N18" s="6"/>
    </row>
    <row r="19" spans="2:14" ht="39.75" customHeight="1" x14ac:dyDescent="0.2">
      <c r="B19" s="466"/>
      <c r="C19" s="463" t="s">
        <v>330</v>
      </c>
      <c r="D19" s="463"/>
      <c r="E19" s="463"/>
      <c r="F19" s="463" t="s">
        <v>331</v>
      </c>
      <c r="G19" s="463"/>
      <c r="H19" s="463"/>
      <c r="I19" s="463"/>
      <c r="J19" s="27"/>
      <c r="K19" s="27"/>
      <c r="M19" s="24" t="s">
        <v>95</v>
      </c>
      <c r="N19" s="6"/>
    </row>
    <row r="20" spans="2:14" ht="39.75" customHeight="1" x14ac:dyDescent="0.2">
      <c r="B20" s="177" t="s">
        <v>266</v>
      </c>
      <c r="C20" s="442" t="s">
        <v>322</v>
      </c>
      <c r="D20" s="443"/>
      <c r="E20" s="444"/>
      <c r="F20" s="353" t="s">
        <v>323</v>
      </c>
      <c r="G20" s="353"/>
      <c r="H20" s="353"/>
      <c r="I20" s="354"/>
      <c r="J20" s="20"/>
      <c r="K20" s="20"/>
      <c r="M20" s="24"/>
      <c r="N20" s="6"/>
    </row>
    <row r="21" spans="2:14" ht="42" customHeight="1" x14ac:dyDescent="0.2">
      <c r="B21" s="177" t="s">
        <v>267</v>
      </c>
      <c r="C21" s="445" t="s">
        <v>332</v>
      </c>
      <c r="D21" s="446"/>
      <c r="E21" s="447"/>
      <c r="F21" s="448" t="s">
        <v>333</v>
      </c>
      <c r="G21" s="449"/>
      <c r="H21" s="449"/>
      <c r="I21" s="450"/>
      <c r="J21" s="26"/>
      <c r="K21" s="26"/>
      <c r="M21" s="30"/>
      <c r="N21" s="6"/>
    </row>
    <row r="22" spans="2:14" ht="23.25" customHeight="1" x14ac:dyDescent="0.2">
      <c r="B22" s="177" t="s">
        <v>268</v>
      </c>
      <c r="C22" s="451">
        <v>44562</v>
      </c>
      <c r="D22" s="452"/>
      <c r="E22" s="453"/>
      <c r="F22" s="179" t="s">
        <v>271</v>
      </c>
      <c r="G22" s="190">
        <v>2800</v>
      </c>
      <c r="H22" s="179" t="s">
        <v>275</v>
      </c>
      <c r="I22" s="199">
        <v>3204</v>
      </c>
      <c r="J22" s="31"/>
      <c r="K22" s="31"/>
      <c r="M22" s="30"/>
    </row>
    <row r="23" spans="2:14" ht="27" customHeight="1" x14ac:dyDescent="0.2">
      <c r="B23" s="177" t="s">
        <v>269</v>
      </c>
      <c r="C23" s="451">
        <v>44926</v>
      </c>
      <c r="D23" s="449"/>
      <c r="E23" s="454"/>
      <c r="F23" s="179" t="s">
        <v>272</v>
      </c>
      <c r="G23" s="487">
        <v>4000</v>
      </c>
      <c r="H23" s="488"/>
      <c r="I23" s="489"/>
      <c r="J23" s="32"/>
      <c r="K23" s="32"/>
      <c r="M23" s="30"/>
    </row>
    <row r="24" spans="2:14" ht="36" customHeight="1" x14ac:dyDescent="0.2">
      <c r="B24" s="178" t="s">
        <v>270</v>
      </c>
      <c r="C24" s="343" t="s">
        <v>88</v>
      </c>
      <c r="D24" s="344"/>
      <c r="E24" s="345"/>
      <c r="F24" s="198" t="s">
        <v>274</v>
      </c>
      <c r="G24" s="448" t="s">
        <v>303</v>
      </c>
      <c r="H24" s="449"/>
      <c r="I24" s="454"/>
      <c r="J24" s="29"/>
      <c r="K24" s="29"/>
      <c r="M24" s="30"/>
    </row>
    <row r="25" spans="2:14" ht="22.5" customHeight="1" x14ac:dyDescent="0.2">
      <c r="B25" s="458" t="s">
        <v>235</v>
      </c>
      <c r="C25" s="441"/>
      <c r="D25" s="441"/>
      <c r="E25" s="441"/>
      <c r="F25" s="441"/>
      <c r="G25" s="441"/>
      <c r="H25" s="441"/>
      <c r="I25" s="459"/>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4">
        <v>84</v>
      </c>
      <c r="D27" s="209">
        <v>84</v>
      </c>
      <c r="E27" s="205">
        <f>IF(OR(C27=0,C27=""),0,D27/C27)</f>
        <v>1</v>
      </c>
      <c r="F27" s="493">
        <f>SUM(C27:C38)</f>
        <v>4000</v>
      </c>
      <c r="G27" s="460">
        <f>SUM(D27:D38)</f>
        <v>3459</v>
      </c>
      <c r="H27" s="208">
        <f>+(D27*100%)/$G$23</f>
        <v>2.1000000000000001E-2</v>
      </c>
      <c r="I27" s="460">
        <f>G27+I22</f>
        <v>6663</v>
      </c>
      <c r="J27" s="39"/>
      <c r="K27" s="39"/>
      <c r="M27" s="30"/>
    </row>
    <row r="28" spans="2:14" ht="19.5" customHeight="1" x14ac:dyDescent="0.2">
      <c r="B28" s="185" t="s">
        <v>114</v>
      </c>
      <c r="C28" s="214">
        <v>150</v>
      </c>
      <c r="D28" s="209">
        <v>150</v>
      </c>
      <c r="E28" s="205">
        <f t="shared" ref="E28:E38" si="0">IF(OR(C28=0,C28=""),0,D28/C28)</f>
        <v>1</v>
      </c>
      <c r="F28" s="494"/>
      <c r="G28" s="461"/>
      <c r="H28" s="208">
        <f>+IF(D28="","",((D28*100%)/$G$23)+H27)</f>
        <v>5.8499999999999996E-2</v>
      </c>
      <c r="I28" s="461"/>
      <c r="J28" s="39"/>
      <c r="K28" s="39"/>
      <c r="M28" s="30"/>
    </row>
    <row r="29" spans="2:14" ht="19.5" customHeight="1" x14ac:dyDescent="0.2">
      <c r="B29" s="185" t="s">
        <v>115</v>
      </c>
      <c r="C29" s="214">
        <v>255</v>
      </c>
      <c r="D29" s="209">
        <v>255</v>
      </c>
      <c r="E29" s="205">
        <f t="shared" si="0"/>
        <v>1</v>
      </c>
      <c r="F29" s="494"/>
      <c r="G29" s="461"/>
      <c r="H29" s="208">
        <f t="shared" ref="H29:H38" si="1">+IF(D29="","",((D29*100%)/$G$23)+H28)</f>
        <v>0.12225</v>
      </c>
      <c r="I29" s="461"/>
      <c r="J29" s="39"/>
      <c r="K29" s="39"/>
      <c r="M29" s="30"/>
    </row>
    <row r="30" spans="2:14" ht="19.5" customHeight="1" x14ac:dyDescent="0.2">
      <c r="B30" s="185" t="s">
        <v>116</v>
      </c>
      <c r="C30" s="214">
        <v>404</v>
      </c>
      <c r="D30" s="209">
        <v>404</v>
      </c>
      <c r="E30" s="205">
        <f t="shared" si="0"/>
        <v>1</v>
      </c>
      <c r="F30" s="494"/>
      <c r="G30" s="461"/>
      <c r="H30" s="208">
        <f t="shared" si="1"/>
        <v>0.22325</v>
      </c>
      <c r="I30" s="461"/>
      <c r="J30" s="39"/>
      <c r="K30" s="39"/>
    </row>
    <row r="31" spans="2:14" ht="19.5" customHeight="1" x14ac:dyDescent="0.2">
      <c r="B31" s="185" t="s">
        <v>117</v>
      </c>
      <c r="C31" s="214">
        <v>400</v>
      </c>
      <c r="D31" s="209">
        <v>400</v>
      </c>
      <c r="E31" s="205">
        <f t="shared" si="0"/>
        <v>1</v>
      </c>
      <c r="F31" s="494"/>
      <c r="G31" s="461"/>
      <c r="H31" s="208">
        <f t="shared" si="1"/>
        <v>0.32325000000000004</v>
      </c>
      <c r="I31" s="461"/>
      <c r="J31" s="39"/>
      <c r="K31" s="39"/>
    </row>
    <row r="32" spans="2:14" ht="19.5" customHeight="1" x14ac:dyDescent="0.2">
      <c r="B32" s="185" t="s">
        <v>118</v>
      </c>
      <c r="C32" s="214">
        <v>401</v>
      </c>
      <c r="D32" s="209">
        <v>401</v>
      </c>
      <c r="E32" s="205">
        <f t="shared" si="0"/>
        <v>1</v>
      </c>
      <c r="F32" s="494"/>
      <c r="G32" s="461"/>
      <c r="H32" s="208">
        <f t="shared" si="1"/>
        <v>0.42350000000000004</v>
      </c>
      <c r="I32" s="461"/>
      <c r="J32" s="39"/>
      <c r="K32" s="39"/>
    </row>
    <row r="33" spans="2:11" ht="19.5" customHeight="1" x14ac:dyDescent="0.2">
      <c r="B33" s="185" t="s">
        <v>119</v>
      </c>
      <c r="C33" s="214">
        <v>300</v>
      </c>
      <c r="D33" s="209">
        <v>300</v>
      </c>
      <c r="E33" s="205">
        <f t="shared" si="0"/>
        <v>1</v>
      </c>
      <c r="F33" s="494"/>
      <c r="G33" s="461"/>
      <c r="H33" s="208">
        <f t="shared" si="1"/>
        <v>0.49850000000000005</v>
      </c>
      <c r="I33" s="461"/>
      <c r="J33" s="39"/>
      <c r="K33" s="39"/>
    </row>
    <row r="34" spans="2:11" ht="19.5" customHeight="1" x14ac:dyDescent="0.2">
      <c r="B34" s="185" t="s">
        <v>120</v>
      </c>
      <c r="C34" s="214">
        <v>471</v>
      </c>
      <c r="D34" s="209">
        <v>471</v>
      </c>
      <c r="E34" s="205">
        <f t="shared" si="0"/>
        <v>1</v>
      </c>
      <c r="F34" s="494"/>
      <c r="G34" s="461"/>
      <c r="H34" s="208">
        <f t="shared" si="1"/>
        <v>0.61625000000000008</v>
      </c>
      <c r="I34" s="461"/>
      <c r="J34" s="39"/>
      <c r="K34" s="39"/>
    </row>
    <row r="35" spans="2:11" ht="19.5" customHeight="1" x14ac:dyDescent="0.2">
      <c r="B35" s="185" t="s">
        <v>121</v>
      </c>
      <c r="C35" s="214">
        <v>494</v>
      </c>
      <c r="D35" s="209">
        <v>494</v>
      </c>
      <c r="E35" s="205">
        <f t="shared" si="0"/>
        <v>1</v>
      </c>
      <c r="F35" s="494"/>
      <c r="G35" s="461"/>
      <c r="H35" s="208">
        <f t="shared" si="1"/>
        <v>0.73975000000000013</v>
      </c>
      <c r="I35" s="461"/>
      <c r="J35" s="39"/>
      <c r="K35" s="39"/>
    </row>
    <row r="36" spans="2:11" ht="19.5" customHeight="1" x14ac:dyDescent="0.2">
      <c r="B36" s="185" t="s">
        <v>122</v>
      </c>
      <c r="C36" s="214">
        <v>500</v>
      </c>
      <c r="D36" s="209">
        <v>500</v>
      </c>
      <c r="E36" s="205">
        <f t="shared" si="0"/>
        <v>1</v>
      </c>
      <c r="F36" s="494"/>
      <c r="G36" s="461"/>
      <c r="H36" s="208">
        <f t="shared" si="1"/>
        <v>0.86475000000000013</v>
      </c>
      <c r="I36" s="461"/>
      <c r="J36" s="39"/>
      <c r="K36" s="39"/>
    </row>
    <row r="37" spans="2:11" ht="19.5" customHeight="1" x14ac:dyDescent="0.2">
      <c r="B37" s="185" t="s">
        <v>123</v>
      </c>
      <c r="C37" s="214">
        <v>350</v>
      </c>
      <c r="D37" s="209"/>
      <c r="E37" s="205">
        <f t="shared" si="0"/>
        <v>0</v>
      </c>
      <c r="F37" s="494"/>
      <c r="G37" s="461"/>
      <c r="H37" s="208" t="str">
        <f t="shared" si="1"/>
        <v/>
      </c>
      <c r="I37" s="461"/>
      <c r="J37" s="39"/>
      <c r="K37" s="39"/>
    </row>
    <row r="38" spans="2:11" ht="19.5" customHeight="1" x14ac:dyDescent="0.2">
      <c r="B38" s="185" t="s">
        <v>124</v>
      </c>
      <c r="C38" s="214">
        <v>191</v>
      </c>
      <c r="D38" s="209"/>
      <c r="E38" s="205">
        <f t="shared" si="0"/>
        <v>0</v>
      </c>
      <c r="F38" s="495"/>
      <c r="G38" s="462"/>
      <c r="H38" s="208" t="str">
        <f t="shared" si="1"/>
        <v/>
      </c>
      <c r="I38" s="462"/>
      <c r="J38" s="39"/>
      <c r="K38" s="39"/>
    </row>
    <row r="39" spans="2:11" ht="80.25" customHeight="1" x14ac:dyDescent="0.2">
      <c r="B39" s="186" t="s">
        <v>277</v>
      </c>
      <c r="C39" s="435" t="s">
        <v>383</v>
      </c>
      <c r="D39" s="436"/>
      <c r="E39" s="436"/>
      <c r="F39" s="436"/>
      <c r="G39" s="436"/>
      <c r="H39" s="436"/>
      <c r="I39" s="437"/>
      <c r="J39" s="40"/>
      <c r="K39" s="40"/>
    </row>
    <row r="40" spans="2:11" ht="34.5" customHeight="1" x14ac:dyDescent="0.2">
      <c r="B40" s="429"/>
      <c r="C40" s="319"/>
      <c r="D40" s="319"/>
      <c r="E40" s="319"/>
      <c r="F40" s="319"/>
      <c r="G40" s="319"/>
      <c r="H40" s="319"/>
      <c r="I40" s="430"/>
      <c r="J40" s="64"/>
      <c r="K40" s="64"/>
    </row>
    <row r="41" spans="2:11" ht="34.5" customHeight="1" x14ac:dyDescent="0.2">
      <c r="B41" s="431"/>
      <c r="C41" s="322"/>
      <c r="D41" s="322"/>
      <c r="E41" s="322"/>
      <c r="F41" s="322"/>
      <c r="G41" s="322"/>
      <c r="H41" s="322"/>
      <c r="I41" s="432"/>
      <c r="J41" s="40"/>
      <c r="K41" s="40"/>
    </row>
    <row r="42" spans="2:11" ht="34.5" customHeight="1" x14ac:dyDescent="0.2">
      <c r="B42" s="431"/>
      <c r="C42" s="322"/>
      <c r="D42" s="322"/>
      <c r="E42" s="322"/>
      <c r="F42" s="322"/>
      <c r="G42" s="322"/>
      <c r="H42" s="322"/>
      <c r="I42" s="432"/>
      <c r="J42" s="40"/>
      <c r="K42" s="40"/>
    </row>
    <row r="43" spans="2:11" ht="34.5" customHeight="1" x14ac:dyDescent="0.2">
      <c r="B43" s="431"/>
      <c r="C43" s="322"/>
      <c r="D43" s="322"/>
      <c r="E43" s="322"/>
      <c r="F43" s="322"/>
      <c r="G43" s="322"/>
      <c r="H43" s="322"/>
      <c r="I43" s="432"/>
      <c r="J43" s="40"/>
      <c r="K43" s="40"/>
    </row>
    <row r="44" spans="2:11" ht="72" customHeight="1" x14ac:dyDescent="0.2">
      <c r="B44" s="433"/>
      <c r="C44" s="325"/>
      <c r="D44" s="325"/>
      <c r="E44" s="325"/>
      <c r="F44" s="325"/>
      <c r="G44" s="325"/>
      <c r="H44" s="325"/>
      <c r="I44" s="434"/>
      <c r="J44" s="41"/>
      <c r="K44" s="41"/>
    </row>
    <row r="45" spans="2:11" ht="186" customHeight="1" x14ac:dyDescent="0.2">
      <c r="B45" s="195" t="s">
        <v>278</v>
      </c>
      <c r="C45" s="435" t="s">
        <v>382</v>
      </c>
      <c r="D45" s="436"/>
      <c r="E45" s="436"/>
      <c r="F45" s="436"/>
      <c r="G45" s="436"/>
      <c r="H45" s="436"/>
      <c r="I45" s="437"/>
      <c r="J45" s="42"/>
      <c r="K45" s="42"/>
    </row>
    <row r="46" spans="2:11" ht="32.25" customHeight="1" x14ac:dyDescent="0.2">
      <c r="B46" s="195" t="s">
        <v>279</v>
      </c>
      <c r="C46" s="435" t="s">
        <v>371</v>
      </c>
      <c r="D46" s="436"/>
      <c r="E46" s="436"/>
      <c r="F46" s="436"/>
      <c r="G46" s="436"/>
      <c r="H46" s="436"/>
      <c r="I46" s="437"/>
      <c r="J46" s="42"/>
      <c r="K46" s="42"/>
    </row>
    <row r="47" spans="2:11" ht="66" customHeight="1" x14ac:dyDescent="0.2">
      <c r="B47" s="187" t="s">
        <v>280</v>
      </c>
      <c r="C47" s="438" t="s">
        <v>362</v>
      </c>
      <c r="D47" s="439"/>
      <c r="E47" s="439"/>
      <c r="F47" s="439"/>
      <c r="G47" s="439"/>
      <c r="H47" s="439"/>
      <c r="I47" s="440"/>
      <c r="J47" s="42"/>
      <c r="K47" s="42"/>
    </row>
    <row r="48" spans="2:11" ht="22.5" customHeight="1" x14ac:dyDescent="0.2">
      <c r="B48" s="441" t="s">
        <v>236</v>
      </c>
      <c r="C48" s="441"/>
      <c r="D48" s="441"/>
      <c r="E48" s="441"/>
      <c r="F48" s="441"/>
      <c r="G48" s="441"/>
      <c r="H48" s="441"/>
      <c r="I48" s="441"/>
      <c r="J48" s="42"/>
      <c r="K48" s="42"/>
    </row>
    <row r="49" spans="2:11" ht="22.5" customHeight="1" x14ac:dyDescent="0.2">
      <c r="B49" s="425" t="s">
        <v>281</v>
      </c>
      <c r="C49" s="196" t="s">
        <v>282</v>
      </c>
      <c r="D49" s="427" t="s">
        <v>283</v>
      </c>
      <c r="E49" s="427"/>
      <c r="F49" s="427"/>
      <c r="G49" s="427" t="s">
        <v>284</v>
      </c>
      <c r="H49" s="427"/>
      <c r="I49" s="427"/>
      <c r="J49" s="43"/>
      <c r="K49" s="43"/>
    </row>
    <row r="50" spans="2:11" ht="30.75" customHeight="1" x14ac:dyDescent="0.2">
      <c r="B50" s="426"/>
      <c r="C50" s="192"/>
      <c r="D50" s="428"/>
      <c r="E50" s="428"/>
      <c r="F50" s="428"/>
      <c r="G50" s="428"/>
      <c r="H50" s="428"/>
      <c r="I50" s="428"/>
      <c r="J50" s="43"/>
      <c r="K50" s="43"/>
    </row>
    <row r="51" spans="2:11" ht="32.25" customHeight="1" x14ac:dyDescent="0.2">
      <c r="B51" s="188" t="s">
        <v>285</v>
      </c>
      <c r="C51" s="428" t="s">
        <v>370</v>
      </c>
      <c r="D51" s="428"/>
      <c r="E51" s="428"/>
      <c r="F51" s="428"/>
      <c r="G51" s="428"/>
      <c r="H51" s="428"/>
      <c r="I51" s="428"/>
      <c r="J51" s="46"/>
      <c r="K51" s="46"/>
    </row>
    <row r="52" spans="2:11" ht="28.5" customHeight="1" x14ac:dyDescent="0.2">
      <c r="B52" s="179" t="s">
        <v>286</v>
      </c>
      <c r="C52" s="442" t="s">
        <v>369</v>
      </c>
      <c r="D52" s="443"/>
      <c r="E52" s="443"/>
      <c r="F52" s="443"/>
      <c r="G52" s="443"/>
      <c r="H52" s="443"/>
      <c r="I52" s="444"/>
      <c r="J52" s="46"/>
      <c r="K52" s="46"/>
    </row>
    <row r="53" spans="2:11" ht="30" customHeight="1" x14ac:dyDescent="0.2">
      <c r="B53" s="187" t="s">
        <v>287</v>
      </c>
      <c r="C53" s="428" t="s">
        <v>304</v>
      </c>
      <c r="D53" s="428"/>
      <c r="E53" s="428"/>
      <c r="F53" s="428"/>
      <c r="G53" s="428"/>
      <c r="H53" s="428"/>
      <c r="I53" s="428"/>
      <c r="J53" s="47"/>
      <c r="K53" s="47"/>
    </row>
    <row r="54" spans="2:11" ht="31.5" customHeight="1" x14ac:dyDescent="0.2">
      <c r="B54" s="187" t="s">
        <v>288</v>
      </c>
      <c r="C54" s="428" t="s">
        <v>305</v>
      </c>
      <c r="D54" s="428"/>
      <c r="E54" s="428"/>
      <c r="F54" s="428"/>
      <c r="G54" s="428"/>
      <c r="H54" s="428"/>
      <c r="I54" s="42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dataValidation>
    <dataValidation type="list" allowBlank="1" showInputMessage="1" showErrorMessage="1" sqref="H13:I13">
      <formula1>$N$5:$N$8</formula1>
    </dataValidation>
    <dataValidation type="list" allowBlank="1" showInputMessage="1" showErrorMessage="1" sqref="J10:K10">
      <formula1>$M$21:$M$28</formula1>
    </dataValidation>
    <dataValidation type="list" allowBlank="1" showInputMessage="1" showErrorMessage="1" sqref="C9:F9">
      <formula1>$M$6:$M$9</formula1>
    </dataValidation>
    <dataValidation type="list" allowBlank="1" showInputMessage="1" showErrorMessage="1" sqref="C24:E24">
      <formula1>$M$12:$M$15</formula1>
    </dataValidation>
    <dataValidation type="list" allowBlank="1" showInputMessage="1" showErrorMessage="1" sqref="H12:I12">
      <formula1>M17:M19</formula1>
    </dataValidation>
    <dataValidation type="list" showDropDown="1" showInputMessage="1" showErrorMessage="1" sqref="K12">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X60"/>
  <sheetViews>
    <sheetView topLeftCell="A20" zoomScale="78" zoomScaleNormal="78" workbookViewId="0">
      <selection activeCell="E38" sqref="E38"/>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4"/>
      <c r="C1" s="383" t="s">
        <v>25</v>
      </c>
      <c r="D1" s="383"/>
      <c r="E1" s="383"/>
      <c r="F1" s="383"/>
      <c r="G1" s="383"/>
      <c r="H1" s="383"/>
      <c r="I1" s="475"/>
      <c r="J1" s="13"/>
      <c r="K1" s="13"/>
      <c r="M1" s="14" t="s">
        <v>47</v>
      </c>
    </row>
    <row r="2" spans="2:14" ht="37.5" customHeight="1" x14ac:dyDescent="0.2">
      <c r="B2" s="474"/>
      <c r="C2" s="383" t="s">
        <v>239</v>
      </c>
      <c r="D2" s="383"/>
      <c r="E2" s="383"/>
      <c r="F2" s="383"/>
      <c r="G2" s="383"/>
      <c r="H2" s="383"/>
      <c r="I2" s="475"/>
      <c r="J2" s="13"/>
      <c r="K2" s="13"/>
      <c r="M2" s="14" t="s">
        <v>48</v>
      </c>
    </row>
    <row r="3" spans="2:14" ht="37.5" customHeight="1" x14ac:dyDescent="0.2">
      <c r="B3" s="474"/>
      <c r="C3" s="383" t="s">
        <v>240</v>
      </c>
      <c r="D3" s="383"/>
      <c r="E3" s="383"/>
      <c r="F3" s="383" t="s">
        <v>241</v>
      </c>
      <c r="G3" s="383"/>
      <c r="H3" s="383"/>
      <c r="I3" s="475"/>
      <c r="J3" s="13"/>
      <c r="K3" s="13"/>
      <c r="M3" s="14" t="s">
        <v>50</v>
      </c>
    </row>
    <row r="4" spans="2:14" ht="23.25" customHeight="1" x14ac:dyDescent="0.2">
      <c r="B4" s="476"/>
      <c r="C4" s="476"/>
      <c r="D4" s="476"/>
      <c r="E4" s="476"/>
      <c r="F4" s="476"/>
      <c r="G4" s="476"/>
      <c r="H4" s="476"/>
      <c r="I4" s="476"/>
      <c r="J4" s="15"/>
      <c r="K4" s="15"/>
    </row>
    <row r="5" spans="2:14" ht="24" customHeight="1" x14ac:dyDescent="0.2">
      <c r="B5" s="477" t="s">
        <v>234</v>
      </c>
      <c r="C5" s="477"/>
      <c r="D5" s="477"/>
      <c r="E5" s="477"/>
      <c r="F5" s="477"/>
      <c r="G5" s="477"/>
      <c r="H5" s="477"/>
      <c r="I5" s="477"/>
      <c r="J5" s="64"/>
      <c r="K5" s="64"/>
      <c r="N5" s="6" t="s">
        <v>57</v>
      </c>
    </row>
    <row r="6" spans="2:14" ht="30.75" customHeight="1" x14ac:dyDescent="0.2">
      <c r="B6" s="195" t="s">
        <v>242</v>
      </c>
      <c r="C6" s="194">
        <v>5</v>
      </c>
      <c r="D6" s="478" t="s">
        <v>243</v>
      </c>
      <c r="E6" s="478"/>
      <c r="F6" s="463" t="s">
        <v>334</v>
      </c>
      <c r="G6" s="463"/>
      <c r="H6" s="463"/>
      <c r="I6" s="463"/>
      <c r="J6" s="18"/>
      <c r="K6" s="18"/>
      <c r="M6" s="14" t="s">
        <v>60</v>
      </c>
      <c r="N6" s="6" t="s">
        <v>61</v>
      </c>
    </row>
    <row r="7" spans="2:14" ht="30.75" customHeight="1" x14ac:dyDescent="0.2">
      <c r="B7" s="195" t="s">
        <v>244</v>
      </c>
      <c r="C7" s="194" t="s">
        <v>76</v>
      </c>
      <c r="D7" s="478" t="s">
        <v>245</v>
      </c>
      <c r="E7" s="478"/>
      <c r="F7" s="463" t="s">
        <v>290</v>
      </c>
      <c r="G7" s="463"/>
      <c r="H7" s="179" t="s">
        <v>246</v>
      </c>
      <c r="I7" s="194" t="s">
        <v>81</v>
      </c>
      <c r="J7" s="20"/>
      <c r="K7" s="20"/>
      <c r="M7" s="14" t="s">
        <v>65</v>
      </c>
      <c r="N7" s="6" t="s">
        <v>66</v>
      </c>
    </row>
    <row r="8" spans="2:14" ht="30.75" customHeight="1" x14ac:dyDescent="0.2">
      <c r="B8" s="195" t="s">
        <v>247</v>
      </c>
      <c r="C8" s="463" t="s">
        <v>291</v>
      </c>
      <c r="D8" s="463"/>
      <c r="E8" s="463"/>
      <c r="F8" s="463"/>
      <c r="G8" s="179" t="s">
        <v>248</v>
      </c>
      <c r="H8" s="469">
        <v>7560</v>
      </c>
      <c r="I8" s="469"/>
      <c r="J8" s="22"/>
      <c r="K8" s="22"/>
      <c r="M8" s="14" t="s">
        <v>69</v>
      </c>
      <c r="N8" s="6" t="s">
        <v>70</v>
      </c>
    </row>
    <row r="9" spans="2:14" ht="30.75" customHeight="1" x14ac:dyDescent="0.2">
      <c r="B9" s="195" t="s">
        <v>48</v>
      </c>
      <c r="C9" s="470" t="s">
        <v>65</v>
      </c>
      <c r="D9" s="470"/>
      <c r="E9" s="470"/>
      <c r="F9" s="470"/>
      <c r="G9" s="179" t="s">
        <v>249</v>
      </c>
      <c r="H9" s="471" t="s">
        <v>165</v>
      </c>
      <c r="I9" s="471"/>
      <c r="J9" s="23"/>
      <c r="K9" s="23"/>
      <c r="M9" s="24" t="s">
        <v>73</v>
      </c>
    </row>
    <row r="10" spans="2:14" ht="30.75" customHeight="1" x14ac:dyDescent="0.2">
      <c r="B10" s="195" t="s">
        <v>250</v>
      </c>
      <c r="C10" s="472" t="s">
        <v>368</v>
      </c>
      <c r="D10" s="472"/>
      <c r="E10" s="472"/>
      <c r="F10" s="472"/>
      <c r="G10" s="472"/>
      <c r="H10" s="472"/>
      <c r="I10" s="472"/>
      <c r="J10" s="25"/>
      <c r="K10" s="25"/>
      <c r="M10" s="24"/>
    </row>
    <row r="11" spans="2:14" ht="30.75" customHeight="1" x14ac:dyDescent="0.2">
      <c r="B11" s="195" t="s">
        <v>251</v>
      </c>
      <c r="C11" s="464" t="s">
        <v>292</v>
      </c>
      <c r="D11" s="464"/>
      <c r="E11" s="464"/>
      <c r="F11" s="464"/>
      <c r="G11" s="464"/>
      <c r="H11" s="464"/>
      <c r="I11" s="464"/>
      <c r="J11" s="20"/>
      <c r="K11" s="20"/>
      <c r="M11" s="24"/>
      <c r="N11" s="6" t="s">
        <v>76</v>
      </c>
    </row>
    <row r="12" spans="2:14" ht="30.75" customHeight="1" x14ac:dyDescent="0.2">
      <c r="B12" s="195" t="s">
        <v>254</v>
      </c>
      <c r="C12" s="351" t="s">
        <v>358</v>
      </c>
      <c r="D12" s="351"/>
      <c r="E12" s="351"/>
      <c r="F12" s="351"/>
      <c r="G12" s="179" t="s">
        <v>252</v>
      </c>
      <c r="H12" s="353" t="s">
        <v>91</v>
      </c>
      <c r="I12" s="353"/>
      <c r="J12" s="20"/>
      <c r="K12" s="20"/>
      <c r="M12" s="24" t="s">
        <v>80</v>
      </c>
      <c r="N12" s="6" t="s">
        <v>81</v>
      </c>
    </row>
    <row r="13" spans="2:14" ht="30.75" customHeight="1" x14ac:dyDescent="0.2">
      <c r="B13" s="195" t="s">
        <v>255</v>
      </c>
      <c r="C13" s="473" t="s">
        <v>367</v>
      </c>
      <c r="D13" s="473"/>
      <c r="E13" s="473"/>
      <c r="F13" s="473"/>
      <c r="G13" s="179" t="s">
        <v>253</v>
      </c>
      <c r="H13" s="464" t="s">
        <v>70</v>
      </c>
      <c r="I13" s="464"/>
      <c r="J13" s="20"/>
      <c r="K13" s="20"/>
      <c r="M13" s="24" t="s">
        <v>84</v>
      </c>
    </row>
    <row r="14" spans="2:14" ht="64.5" customHeight="1" x14ac:dyDescent="0.2">
      <c r="B14" s="195" t="s">
        <v>256</v>
      </c>
      <c r="C14" s="357" t="s">
        <v>335</v>
      </c>
      <c r="D14" s="357"/>
      <c r="E14" s="357"/>
      <c r="F14" s="357"/>
      <c r="G14" s="357"/>
      <c r="H14" s="357"/>
      <c r="I14" s="357"/>
      <c r="J14" s="25"/>
      <c r="K14" s="25"/>
      <c r="M14" s="24" t="s">
        <v>86</v>
      </c>
      <c r="N14" s="6"/>
    </row>
    <row r="15" spans="2:14" ht="30.75" customHeight="1" x14ac:dyDescent="0.2">
      <c r="B15" s="195" t="s">
        <v>257</v>
      </c>
      <c r="C15" s="351" t="s">
        <v>328</v>
      </c>
      <c r="D15" s="351"/>
      <c r="E15" s="351"/>
      <c r="F15" s="351"/>
      <c r="G15" s="351"/>
      <c r="H15" s="351"/>
      <c r="I15" s="351"/>
      <c r="J15" s="26"/>
      <c r="K15" s="26"/>
      <c r="M15" s="24" t="s">
        <v>88</v>
      </c>
      <c r="N15" s="6"/>
    </row>
    <row r="16" spans="2:14" ht="20.25" customHeight="1" x14ac:dyDescent="0.2">
      <c r="B16" s="195" t="s">
        <v>258</v>
      </c>
      <c r="C16" s="463" t="s">
        <v>336</v>
      </c>
      <c r="D16" s="463"/>
      <c r="E16" s="463"/>
      <c r="F16" s="463"/>
      <c r="G16" s="463"/>
      <c r="H16" s="463"/>
      <c r="I16" s="463"/>
      <c r="J16" s="27"/>
      <c r="K16" s="27"/>
      <c r="M16" s="24"/>
      <c r="N16" s="6"/>
    </row>
    <row r="17" spans="2:14" ht="30.75" customHeight="1" x14ac:dyDescent="0.2">
      <c r="B17" s="195" t="s">
        <v>259</v>
      </c>
      <c r="C17" s="464" t="s">
        <v>337</v>
      </c>
      <c r="D17" s="465"/>
      <c r="E17" s="465"/>
      <c r="F17" s="465"/>
      <c r="G17" s="465"/>
      <c r="H17" s="465"/>
      <c r="I17" s="465"/>
      <c r="J17" s="28"/>
      <c r="K17" s="28"/>
      <c r="M17" s="24" t="s">
        <v>91</v>
      </c>
      <c r="N17" s="6"/>
    </row>
    <row r="18" spans="2:14" ht="18" customHeight="1" x14ac:dyDescent="0.2">
      <c r="B18" s="466" t="s">
        <v>265</v>
      </c>
      <c r="C18" s="467" t="s">
        <v>237</v>
      </c>
      <c r="D18" s="467"/>
      <c r="E18" s="467"/>
      <c r="F18" s="468" t="s">
        <v>238</v>
      </c>
      <c r="G18" s="468"/>
      <c r="H18" s="468"/>
      <c r="I18" s="468"/>
      <c r="J18" s="29"/>
      <c r="K18" s="29"/>
      <c r="M18" s="24" t="s">
        <v>79</v>
      </c>
      <c r="N18" s="6"/>
    </row>
    <row r="19" spans="2:14" ht="39.75" customHeight="1" x14ac:dyDescent="0.2">
      <c r="B19" s="466"/>
      <c r="C19" s="463" t="s">
        <v>338</v>
      </c>
      <c r="D19" s="463"/>
      <c r="E19" s="463"/>
      <c r="F19" s="463" t="s">
        <v>339</v>
      </c>
      <c r="G19" s="463"/>
      <c r="H19" s="463"/>
      <c r="I19" s="463"/>
      <c r="J19" s="27"/>
      <c r="K19" s="27"/>
      <c r="M19" s="24" t="s">
        <v>95</v>
      </c>
      <c r="N19" s="6"/>
    </row>
    <row r="20" spans="2:14" ht="39.75" customHeight="1" x14ac:dyDescent="0.2">
      <c r="B20" s="177" t="s">
        <v>266</v>
      </c>
      <c r="C20" s="442" t="s">
        <v>340</v>
      </c>
      <c r="D20" s="443"/>
      <c r="E20" s="444"/>
      <c r="F20" s="353" t="s">
        <v>341</v>
      </c>
      <c r="G20" s="353"/>
      <c r="H20" s="353"/>
      <c r="I20" s="354"/>
      <c r="J20" s="20"/>
      <c r="K20" s="20"/>
      <c r="M20" s="24"/>
      <c r="N20" s="6"/>
    </row>
    <row r="21" spans="2:14" ht="42" customHeight="1" x14ac:dyDescent="0.2">
      <c r="B21" s="177" t="s">
        <v>267</v>
      </c>
      <c r="C21" s="445" t="s">
        <v>342</v>
      </c>
      <c r="D21" s="446"/>
      <c r="E21" s="447"/>
      <c r="F21" s="448" t="s">
        <v>343</v>
      </c>
      <c r="G21" s="449"/>
      <c r="H21" s="449"/>
      <c r="I21" s="450"/>
      <c r="J21" s="26"/>
      <c r="K21" s="26"/>
      <c r="M21" s="30"/>
      <c r="N21" s="6"/>
    </row>
    <row r="22" spans="2:14" ht="32.25" customHeight="1" x14ac:dyDescent="0.2">
      <c r="B22" s="177" t="s">
        <v>268</v>
      </c>
      <c r="C22" s="451">
        <v>44562</v>
      </c>
      <c r="D22" s="452"/>
      <c r="E22" s="453"/>
      <c r="F22" s="179" t="s">
        <v>271</v>
      </c>
      <c r="G22" s="190">
        <v>390</v>
      </c>
      <c r="H22" s="179" t="s">
        <v>275</v>
      </c>
      <c r="I22" s="191">
        <v>450</v>
      </c>
      <c r="J22" s="31"/>
      <c r="K22" s="31"/>
      <c r="M22" s="30"/>
    </row>
    <row r="23" spans="2:14" ht="27" customHeight="1" x14ac:dyDescent="0.2">
      <c r="B23" s="177" t="s">
        <v>269</v>
      </c>
      <c r="C23" s="451">
        <v>44926</v>
      </c>
      <c r="D23" s="449"/>
      <c r="E23" s="454"/>
      <c r="F23" s="179" t="s">
        <v>272</v>
      </c>
      <c r="G23" s="487">
        <v>430</v>
      </c>
      <c r="H23" s="488"/>
      <c r="I23" s="489"/>
      <c r="J23" s="32"/>
      <c r="K23" s="32"/>
      <c r="M23" s="30"/>
    </row>
    <row r="24" spans="2:14" ht="30.75" customHeight="1" x14ac:dyDescent="0.2">
      <c r="B24" s="178" t="s">
        <v>270</v>
      </c>
      <c r="C24" s="343" t="s">
        <v>88</v>
      </c>
      <c r="D24" s="344"/>
      <c r="E24" s="345"/>
      <c r="F24" s="198" t="s">
        <v>274</v>
      </c>
      <c r="G24" s="448" t="s">
        <v>303</v>
      </c>
      <c r="H24" s="449"/>
      <c r="I24" s="454"/>
      <c r="J24" s="29"/>
      <c r="K24" s="29"/>
      <c r="M24" s="30"/>
    </row>
    <row r="25" spans="2:14" ht="22.5" customHeight="1" x14ac:dyDescent="0.2">
      <c r="B25" s="458" t="s">
        <v>235</v>
      </c>
      <c r="C25" s="441"/>
      <c r="D25" s="441"/>
      <c r="E25" s="441"/>
      <c r="F25" s="441"/>
      <c r="G25" s="441"/>
      <c r="H25" s="441"/>
      <c r="I25" s="459"/>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4">
        <v>17</v>
      </c>
      <c r="D27" s="210">
        <v>17</v>
      </c>
      <c r="E27" s="205">
        <f>IF(OR(C27=0,C27=""),0,D27/C27)</f>
        <v>1</v>
      </c>
      <c r="F27" s="493">
        <f>SUM(C27:C38)</f>
        <v>430</v>
      </c>
      <c r="G27" s="460">
        <f>SUM(D27:D38)</f>
        <v>358</v>
      </c>
      <c r="H27" s="208">
        <f>+(D27*100%)/$G$23</f>
        <v>3.9534883720930232E-2</v>
      </c>
      <c r="I27" s="460">
        <f>G27+I22</f>
        <v>808</v>
      </c>
      <c r="J27" s="39"/>
      <c r="K27" s="39"/>
      <c r="M27" s="30"/>
    </row>
    <row r="28" spans="2:14" ht="19.5" customHeight="1" x14ac:dyDescent="0.2">
      <c r="B28" s="185" t="s">
        <v>114</v>
      </c>
      <c r="C28" s="214">
        <v>14</v>
      </c>
      <c r="D28" s="210">
        <v>14</v>
      </c>
      <c r="E28" s="205">
        <f t="shared" ref="E28:E38" si="0">IF(OR(C28=0,C28=""),0,D28/C28)</f>
        <v>1</v>
      </c>
      <c r="F28" s="494"/>
      <c r="G28" s="461"/>
      <c r="H28" s="208">
        <f>+IF(D28="","",((D28*100%)/$G$23)+H27)</f>
        <v>7.2093023255813959E-2</v>
      </c>
      <c r="I28" s="461"/>
      <c r="J28" s="39"/>
      <c r="K28" s="39"/>
      <c r="M28" s="30"/>
    </row>
    <row r="29" spans="2:14" ht="19.5" customHeight="1" x14ac:dyDescent="0.2">
      <c r="B29" s="185" t="s">
        <v>115</v>
      </c>
      <c r="C29" s="214">
        <v>21</v>
      </c>
      <c r="D29" s="210">
        <v>21</v>
      </c>
      <c r="E29" s="205">
        <f t="shared" si="0"/>
        <v>1</v>
      </c>
      <c r="F29" s="494"/>
      <c r="G29" s="461"/>
      <c r="H29" s="208">
        <f t="shared" ref="H29:H38" si="1">+IF(D29="","",((D29*100%)/$G$23)+H28)</f>
        <v>0.12093023255813953</v>
      </c>
      <c r="I29" s="461"/>
      <c r="J29" s="39"/>
      <c r="K29" s="39"/>
      <c r="M29" s="30"/>
    </row>
    <row r="30" spans="2:14" ht="19.5" customHeight="1" x14ac:dyDescent="0.2">
      <c r="B30" s="185" t="s">
        <v>116</v>
      </c>
      <c r="C30" s="214">
        <v>40</v>
      </c>
      <c r="D30" s="210">
        <v>40</v>
      </c>
      <c r="E30" s="205">
        <f t="shared" si="0"/>
        <v>1</v>
      </c>
      <c r="F30" s="494"/>
      <c r="G30" s="461"/>
      <c r="H30" s="208">
        <f t="shared" si="1"/>
        <v>0.21395348837209302</v>
      </c>
      <c r="I30" s="461"/>
      <c r="J30" s="39"/>
      <c r="K30" s="39"/>
    </row>
    <row r="31" spans="2:14" ht="19.5" customHeight="1" x14ac:dyDescent="0.2">
      <c r="B31" s="185" t="s">
        <v>117</v>
      </c>
      <c r="C31" s="214">
        <v>41</v>
      </c>
      <c r="D31" s="210">
        <v>41</v>
      </c>
      <c r="E31" s="205">
        <f t="shared" si="0"/>
        <v>1</v>
      </c>
      <c r="F31" s="494"/>
      <c r="G31" s="461"/>
      <c r="H31" s="208">
        <f t="shared" si="1"/>
        <v>0.30930232558139537</v>
      </c>
      <c r="I31" s="461"/>
      <c r="J31" s="39"/>
      <c r="K31" s="39"/>
    </row>
    <row r="32" spans="2:14" ht="19.5" customHeight="1" x14ac:dyDescent="0.2">
      <c r="B32" s="185" t="s">
        <v>118</v>
      </c>
      <c r="C32" s="214">
        <v>42</v>
      </c>
      <c r="D32" s="210">
        <v>42</v>
      </c>
      <c r="E32" s="205">
        <f t="shared" si="0"/>
        <v>1</v>
      </c>
      <c r="F32" s="494"/>
      <c r="G32" s="461"/>
      <c r="H32" s="208">
        <f t="shared" si="1"/>
        <v>0.40697674418604651</v>
      </c>
      <c r="I32" s="461"/>
      <c r="J32" s="39"/>
      <c r="K32" s="39"/>
    </row>
    <row r="33" spans="2:11" ht="19.5" customHeight="1" x14ac:dyDescent="0.2">
      <c r="B33" s="185" t="s">
        <v>119</v>
      </c>
      <c r="C33" s="214">
        <v>42</v>
      </c>
      <c r="D33" s="210">
        <v>42</v>
      </c>
      <c r="E33" s="205">
        <f t="shared" si="0"/>
        <v>1</v>
      </c>
      <c r="F33" s="494"/>
      <c r="G33" s="461"/>
      <c r="H33" s="208">
        <f t="shared" si="1"/>
        <v>0.50465116279069766</v>
      </c>
      <c r="I33" s="461"/>
      <c r="J33" s="39"/>
      <c r="K33" s="39"/>
    </row>
    <row r="34" spans="2:11" ht="19.5" customHeight="1" x14ac:dyDescent="0.2">
      <c r="B34" s="185" t="s">
        <v>120</v>
      </c>
      <c r="C34" s="214">
        <v>37</v>
      </c>
      <c r="D34" s="210">
        <v>37</v>
      </c>
      <c r="E34" s="205">
        <f t="shared" si="0"/>
        <v>1</v>
      </c>
      <c r="F34" s="494"/>
      <c r="G34" s="461"/>
      <c r="H34" s="208">
        <f t="shared" si="1"/>
        <v>0.59069767441860466</v>
      </c>
      <c r="I34" s="461"/>
      <c r="J34" s="39"/>
      <c r="K34" s="39"/>
    </row>
    <row r="35" spans="2:11" ht="19.5" customHeight="1" x14ac:dyDescent="0.2">
      <c r="B35" s="185" t="s">
        <v>121</v>
      </c>
      <c r="C35" s="214">
        <v>47</v>
      </c>
      <c r="D35" s="210">
        <v>47</v>
      </c>
      <c r="E35" s="205">
        <f t="shared" si="0"/>
        <v>1</v>
      </c>
      <c r="F35" s="494"/>
      <c r="G35" s="461"/>
      <c r="H35" s="208">
        <f t="shared" si="1"/>
        <v>0.7</v>
      </c>
      <c r="I35" s="461"/>
      <c r="J35" s="39"/>
      <c r="K35" s="39"/>
    </row>
    <row r="36" spans="2:11" ht="19.5" customHeight="1" x14ac:dyDescent="0.2">
      <c r="B36" s="185" t="s">
        <v>122</v>
      </c>
      <c r="C36" s="214">
        <v>57</v>
      </c>
      <c r="D36" s="210">
        <v>57</v>
      </c>
      <c r="E36" s="205">
        <f t="shared" si="0"/>
        <v>1</v>
      </c>
      <c r="F36" s="494"/>
      <c r="G36" s="461"/>
      <c r="H36" s="208">
        <f t="shared" si="1"/>
        <v>0.83255813953488367</v>
      </c>
      <c r="I36" s="461"/>
      <c r="J36" s="39"/>
      <c r="K36" s="39"/>
    </row>
    <row r="37" spans="2:11" ht="19.5" customHeight="1" x14ac:dyDescent="0.2">
      <c r="B37" s="185" t="s">
        <v>123</v>
      </c>
      <c r="C37" s="214">
        <v>39</v>
      </c>
      <c r="D37" s="210"/>
      <c r="E37" s="205">
        <f t="shared" si="0"/>
        <v>0</v>
      </c>
      <c r="F37" s="494"/>
      <c r="G37" s="461"/>
      <c r="H37" s="208" t="str">
        <f t="shared" si="1"/>
        <v/>
      </c>
      <c r="I37" s="461"/>
      <c r="J37" s="39"/>
      <c r="K37" s="39"/>
    </row>
    <row r="38" spans="2:11" ht="19.5" customHeight="1" x14ac:dyDescent="0.2">
      <c r="B38" s="185" t="s">
        <v>124</v>
      </c>
      <c r="C38" s="214">
        <v>33</v>
      </c>
      <c r="D38" s="210"/>
      <c r="E38" s="205">
        <f t="shared" si="0"/>
        <v>0</v>
      </c>
      <c r="F38" s="495"/>
      <c r="G38" s="462"/>
      <c r="H38" s="208" t="str">
        <f t="shared" si="1"/>
        <v/>
      </c>
      <c r="I38" s="462"/>
      <c r="J38" s="39"/>
      <c r="K38" s="39"/>
    </row>
    <row r="39" spans="2:11" ht="76.5" customHeight="1" x14ac:dyDescent="0.2">
      <c r="B39" s="186" t="s">
        <v>277</v>
      </c>
      <c r="C39" s="435" t="s">
        <v>376</v>
      </c>
      <c r="D39" s="436"/>
      <c r="E39" s="436"/>
      <c r="F39" s="436"/>
      <c r="G39" s="436"/>
      <c r="H39" s="436"/>
      <c r="I39" s="437"/>
      <c r="J39" s="40"/>
      <c r="K39" s="40"/>
    </row>
    <row r="40" spans="2:11" ht="34.5" customHeight="1" x14ac:dyDescent="0.2">
      <c r="B40" s="429"/>
      <c r="C40" s="319"/>
      <c r="D40" s="319"/>
      <c r="E40" s="319"/>
      <c r="F40" s="319"/>
      <c r="G40" s="319"/>
      <c r="H40" s="319"/>
      <c r="I40" s="430"/>
      <c r="J40" s="64"/>
      <c r="K40" s="64"/>
    </row>
    <row r="41" spans="2:11" ht="34.5" customHeight="1" x14ac:dyDescent="0.2">
      <c r="B41" s="431"/>
      <c r="C41" s="322"/>
      <c r="D41" s="322"/>
      <c r="E41" s="322"/>
      <c r="F41" s="322"/>
      <c r="G41" s="322"/>
      <c r="H41" s="322"/>
      <c r="I41" s="432"/>
      <c r="J41" s="40"/>
      <c r="K41" s="40"/>
    </row>
    <row r="42" spans="2:11" ht="34.5" customHeight="1" x14ac:dyDescent="0.2">
      <c r="B42" s="431"/>
      <c r="C42" s="322"/>
      <c r="D42" s="322"/>
      <c r="E42" s="322"/>
      <c r="F42" s="322"/>
      <c r="G42" s="322"/>
      <c r="H42" s="322"/>
      <c r="I42" s="432"/>
      <c r="J42" s="40"/>
      <c r="K42" s="40"/>
    </row>
    <row r="43" spans="2:11" ht="34.5" customHeight="1" x14ac:dyDescent="0.2">
      <c r="B43" s="431"/>
      <c r="C43" s="322"/>
      <c r="D43" s="322"/>
      <c r="E43" s="322"/>
      <c r="F43" s="322"/>
      <c r="G43" s="322"/>
      <c r="H43" s="322"/>
      <c r="I43" s="432"/>
      <c r="J43" s="40"/>
      <c r="K43" s="40"/>
    </row>
    <row r="44" spans="2:11" ht="34.5" customHeight="1" x14ac:dyDescent="0.2">
      <c r="B44" s="433"/>
      <c r="C44" s="325"/>
      <c r="D44" s="325"/>
      <c r="E44" s="325"/>
      <c r="F44" s="325"/>
      <c r="G44" s="325"/>
      <c r="H44" s="325"/>
      <c r="I44" s="434"/>
      <c r="J44" s="41"/>
      <c r="K44" s="41"/>
    </row>
    <row r="45" spans="2:11" ht="75.75" customHeight="1" x14ac:dyDescent="0.2">
      <c r="B45" s="195" t="s">
        <v>278</v>
      </c>
      <c r="C45" s="435" t="s">
        <v>377</v>
      </c>
      <c r="D45" s="436"/>
      <c r="E45" s="436"/>
      <c r="F45" s="436"/>
      <c r="G45" s="436"/>
      <c r="H45" s="436"/>
      <c r="I45" s="437"/>
      <c r="J45" s="42"/>
      <c r="K45" s="42"/>
    </row>
    <row r="46" spans="2:11" ht="42" customHeight="1" x14ac:dyDescent="0.2">
      <c r="B46" s="195" t="s">
        <v>279</v>
      </c>
      <c r="C46" s="435" t="s">
        <v>371</v>
      </c>
      <c r="D46" s="436"/>
      <c r="E46" s="436"/>
      <c r="F46" s="436"/>
      <c r="G46" s="436"/>
      <c r="H46" s="436"/>
      <c r="I46" s="437"/>
      <c r="J46" s="42"/>
      <c r="K46" s="42"/>
    </row>
    <row r="47" spans="2:11" ht="48.75" customHeight="1" x14ac:dyDescent="0.2">
      <c r="B47" s="187" t="s">
        <v>280</v>
      </c>
      <c r="C47" s="438" t="s">
        <v>363</v>
      </c>
      <c r="D47" s="439"/>
      <c r="E47" s="439"/>
      <c r="F47" s="439"/>
      <c r="G47" s="439"/>
      <c r="H47" s="439"/>
      <c r="I47" s="440"/>
      <c r="J47" s="42"/>
      <c r="K47" s="42"/>
    </row>
    <row r="48" spans="2:11" ht="22.5" customHeight="1" x14ac:dyDescent="0.2">
      <c r="B48" s="441" t="s">
        <v>236</v>
      </c>
      <c r="C48" s="441"/>
      <c r="D48" s="441"/>
      <c r="E48" s="441"/>
      <c r="F48" s="441"/>
      <c r="G48" s="441"/>
      <c r="H48" s="441"/>
      <c r="I48" s="441"/>
      <c r="J48" s="42"/>
      <c r="K48" s="42"/>
    </row>
    <row r="49" spans="2:11" ht="22.5" customHeight="1" x14ac:dyDescent="0.2">
      <c r="B49" s="425" t="s">
        <v>281</v>
      </c>
      <c r="C49" s="196" t="s">
        <v>282</v>
      </c>
      <c r="D49" s="427" t="s">
        <v>283</v>
      </c>
      <c r="E49" s="427"/>
      <c r="F49" s="427"/>
      <c r="G49" s="427" t="s">
        <v>284</v>
      </c>
      <c r="H49" s="427"/>
      <c r="I49" s="427"/>
      <c r="J49" s="43"/>
      <c r="K49" s="43"/>
    </row>
    <row r="50" spans="2:11" ht="30.75" customHeight="1" x14ac:dyDescent="0.2">
      <c r="B50" s="426"/>
      <c r="C50" s="192"/>
      <c r="D50" s="428"/>
      <c r="E50" s="428"/>
      <c r="F50" s="428"/>
      <c r="G50" s="428"/>
      <c r="H50" s="428"/>
      <c r="I50" s="428"/>
      <c r="J50" s="43"/>
      <c r="K50" s="43"/>
    </row>
    <row r="51" spans="2:11" ht="32.25" customHeight="1" x14ac:dyDescent="0.2">
      <c r="B51" s="188" t="s">
        <v>285</v>
      </c>
      <c r="C51" s="428" t="s">
        <v>370</v>
      </c>
      <c r="D51" s="428"/>
      <c r="E51" s="428"/>
      <c r="F51" s="428"/>
      <c r="G51" s="428"/>
      <c r="H51" s="428"/>
      <c r="I51" s="428"/>
      <c r="J51" s="46"/>
      <c r="K51" s="46"/>
    </row>
    <row r="52" spans="2:11" ht="28.5" customHeight="1" x14ac:dyDescent="0.2">
      <c r="B52" s="179" t="s">
        <v>286</v>
      </c>
      <c r="C52" s="442" t="s">
        <v>369</v>
      </c>
      <c r="D52" s="443"/>
      <c r="E52" s="443"/>
      <c r="F52" s="443"/>
      <c r="G52" s="443"/>
      <c r="H52" s="443"/>
      <c r="I52" s="444"/>
      <c r="J52" s="46"/>
      <c r="K52" s="46"/>
    </row>
    <row r="53" spans="2:11" ht="30" customHeight="1" x14ac:dyDescent="0.2">
      <c r="B53" s="187" t="s">
        <v>287</v>
      </c>
      <c r="C53" s="428" t="s">
        <v>304</v>
      </c>
      <c r="D53" s="428"/>
      <c r="E53" s="428"/>
      <c r="F53" s="428"/>
      <c r="G53" s="428"/>
      <c r="H53" s="428"/>
      <c r="I53" s="428"/>
      <c r="J53" s="47"/>
      <c r="K53" s="47"/>
    </row>
    <row r="54" spans="2:11" ht="31.5" customHeight="1" x14ac:dyDescent="0.2">
      <c r="B54" s="187" t="s">
        <v>288</v>
      </c>
      <c r="C54" s="428" t="s">
        <v>305</v>
      </c>
      <c r="D54" s="428"/>
      <c r="E54" s="428"/>
      <c r="F54" s="428"/>
      <c r="G54" s="428"/>
      <c r="H54" s="428"/>
      <c r="I54" s="42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formula1>O17:O19</formula1>
    </dataValidation>
    <dataValidation type="list" allowBlank="1" showInputMessage="1" showErrorMessage="1" sqref="H12:I12">
      <formula1>M17:M19</formula1>
    </dataValidation>
    <dataValidation type="list" allowBlank="1" showInputMessage="1" showErrorMessage="1" sqref="C24:E24">
      <formula1>$M$12:$M$15</formula1>
    </dataValidation>
    <dataValidation type="list" allowBlank="1" showInputMessage="1" showErrorMessage="1" sqref="C9:F9">
      <formula1>$M$6:$M$9</formula1>
    </dataValidation>
    <dataValidation type="list" allowBlank="1" showInputMessage="1" showErrorMessage="1" sqref="J10:K10">
      <formula1>$M$21:$M$28</formula1>
    </dataValidation>
    <dataValidation type="list" allowBlank="1" showInputMessage="1" showErrorMessage="1" sqref="H13:I13">
      <formula1>$N$5:$N$8</formula1>
    </dataValidation>
    <dataValidation type="list" allowBlank="1" showInputMessage="1" showErrorMessage="1" sqref="C7 I7">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X60"/>
  <sheetViews>
    <sheetView topLeftCell="A22" zoomScale="86" zoomScaleNormal="86" workbookViewId="0">
      <selection activeCell="B25" sqref="B25:I25"/>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4"/>
      <c r="C1" s="383" t="s">
        <v>25</v>
      </c>
      <c r="D1" s="383"/>
      <c r="E1" s="383"/>
      <c r="F1" s="383"/>
      <c r="G1" s="383"/>
      <c r="H1" s="383"/>
      <c r="I1" s="475"/>
      <c r="J1" s="13"/>
      <c r="K1" s="13"/>
      <c r="M1" s="14" t="s">
        <v>47</v>
      </c>
    </row>
    <row r="2" spans="2:14" ht="37.5" customHeight="1" x14ac:dyDescent="0.2">
      <c r="B2" s="474"/>
      <c r="C2" s="383" t="s">
        <v>239</v>
      </c>
      <c r="D2" s="383"/>
      <c r="E2" s="383"/>
      <c r="F2" s="383"/>
      <c r="G2" s="383"/>
      <c r="H2" s="383"/>
      <c r="I2" s="475"/>
      <c r="J2" s="13"/>
      <c r="K2" s="13"/>
      <c r="M2" s="14" t="s">
        <v>48</v>
      </c>
    </row>
    <row r="3" spans="2:14" ht="37.5" customHeight="1" x14ac:dyDescent="0.2">
      <c r="B3" s="474"/>
      <c r="C3" s="383" t="s">
        <v>240</v>
      </c>
      <c r="D3" s="383"/>
      <c r="E3" s="383"/>
      <c r="F3" s="383" t="s">
        <v>241</v>
      </c>
      <c r="G3" s="383"/>
      <c r="H3" s="383"/>
      <c r="I3" s="475"/>
      <c r="J3" s="13"/>
      <c r="K3" s="13"/>
      <c r="M3" s="14" t="s">
        <v>50</v>
      </c>
    </row>
    <row r="4" spans="2:14" ht="23.25" customHeight="1" x14ac:dyDescent="0.2">
      <c r="B4" s="476"/>
      <c r="C4" s="476"/>
      <c r="D4" s="476"/>
      <c r="E4" s="476"/>
      <c r="F4" s="476"/>
      <c r="G4" s="476"/>
      <c r="H4" s="476"/>
      <c r="I4" s="476"/>
      <c r="J4" s="15"/>
      <c r="K4" s="15"/>
    </row>
    <row r="5" spans="2:14" ht="24" customHeight="1" x14ac:dyDescent="0.2">
      <c r="B5" s="477" t="s">
        <v>234</v>
      </c>
      <c r="C5" s="477"/>
      <c r="D5" s="477"/>
      <c r="E5" s="477"/>
      <c r="F5" s="477"/>
      <c r="G5" s="477"/>
      <c r="H5" s="477"/>
      <c r="I5" s="477"/>
      <c r="J5" s="64"/>
      <c r="K5" s="64"/>
      <c r="N5" s="6" t="s">
        <v>57</v>
      </c>
    </row>
    <row r="6" spans="2:14" ht="30.75" customHeight="1" x14ac:dyDescent="0.2">
      <c r="B6" s="195" t="s">
        <v>242</v>
      </c>
      <c r="C6" s="194">
        <v>6</v>
      </c>
      <c r="D6" s="478" t="s">
        <v>243</v>
      </c>
      <c r="E6" s="478"/>
      <c r="F6" s="463" t="s">
        <v>344</v>
      </c>
      <c r="G6" s="463"/>
      <c r="H6" s="463"/>
      <c r="I6" s="463"/>
      <c r="J6" s="18"/>
      <c r="K6" s="18"/>
      <c r="M6" s="14" t="s">
        <v>60</v>
      </c>
      <c r="N6" s="6" t="s">
        <v>61</v>
      </c>
    </row>
    <row r="7" spans="2:14" ht="30.75" customHeight="1" x14ac:dyDescent="0.2">
      <c r="B7" s="195" t="s">
        <v>244</v>
      </c>
      <c r="C7" s="194" t="s">
        <v>81</v>
      </c>
      <c r="D7" s="478" t="s">
        <v>245</v>
      </c>
      <c r="E7" s="478"/>
      <c r="F7" s="463" t="s">
        <v>290</v>
      </c>
      <c r="G7" s="463"/>
      <c r="H7" s="179" t="s">
        <v>246</v>
      </c>
      <c r="I7" s="194" t="s">
        <v>76</v>
      </c>
      <c r="J7" s="20"/>
      <c r="K7" s="20"/>
      <c r="M7" s="14" t="s">
        <v>65</v>
      </c>
      <c r="N7" s="6" t="s">
        <v>66</v>
      </c>
    </row>
    <row r="8" spans="2:14" ht="30.75" customHeight="1" x14ac:dyDescent="0.2">
      <c r="B8" s="195" t="s">
        <v>247</v>
      </c>
      <c r="C8" s="463" t="s">
        <v>291</v>
      </c>
      <c r="D8" s="463"/>
      <c r="E8" s="463"/>
      <c r="F8" s="463"/>
      <c r="G8" s="179" t="s">
        <v>248</v>
      </c>
      <c r="H8" s="469">
        <v>7560</v>
      </c>
      <c r="I8" s="469"/>
      <c r="J8" s="22"/>
      <c r="K8" s="22"/>
      <c r="M8" s="14" t="s">
        <v>69</v>
      </c>
      <c r="N8" s="6" t="s">
        <v>70</v>
      </c>
    </row>
    <row r="9" spans="2:14" ht="30.75" customHeight="1" x14ac:dyDescent="0.2">
      <c r="B9" s="195" t="s">
        <v>48</v>
      </c>
      <c r="C9" s="470" t="s">
        <v>65</v>
      </c>
      <c r="D9" s="470"/>
      <c r="E9" s="470"/>
      <c r="F9" s="470"/>
      <c r="G9" s="179" t="s">
        <v>249</v>
      </c>
      <c r="H9" s="471" t="s">
        <v>165</v>
      </c>
      <c r="I9" s="471"/>
      <c r="J9" s="23"/>
      <c r="K9" s="23"/>
      <c r="M9" s="24" t="s">
        <v>73</v>
      </c>
    </row>
    <row r="10" spans="2:14" ht="30.75" customHeight="1" x14ac:dyDescent="0.2">
      <c r="B10" s="195" t="s">
        <v>250</v>
      </c>
      <c r="C10" s="472" t="s">
        <v>368</v>
      </c>
      <c r="D10" s="472"/>
      <c r="E10" s="472"/>
      <c r="F10" s="472"/>
      <c r="G10" s="472"/>
      <c r="H10" s="472"/>
      <c r="I10" s="472"/>
      <c r="J10" s="25"/>
      <c r="K10" s="25"/>
      <c r="M10" s="24"/>
    </row>
    <row r="11" spans="2:14" ht="30.75" customHeight="1" x14ac:dyDescent="0.2">
      <c r="B11" s="195" t="s">
        <v>251</v>
      </c>
      <c r="C11" s="464" t="s">
        <v>292</v>
      </c>
      <c r="D11" s="464"/>
      <c r="E11" s="464"/>
      <c r="F11" s="464"/>
      <c r="G11" s="464"/>
      <c r="H11" s="464"/>
      <c r="I11" s="464"/>
      <c r="J11" s="20"/>
      <c r="K11" s="20"/>
      <c r="M11" s="24"/>
      <c r="N11" s="6" t="s">
        <v>76</v>
      </c>
    </row>
    <row r="12" spans="2:14" ht="30.75" customHeight="1" x14ac:dyDescent="0.2">
      <c r="B12" s="195" t="s">
        <v>254</v>
      </c>
      <c r="C12" s="351" t="s">
        <v>359</v>
      </c>
      <c r="D12" s="351"/>
      <c r="E12" s="351"/>
      <c r="F12" s="351"/>
      <c r="G12" s="179" t="s">
        <v>252</v>
      </c>
      <c r="H12" s="353" t="s">
        <v>91</v>
      </c>
      <c r="I12" s="353"/>
      <c r="J12" s="20"/>
      <c r="K12" s="20"/>
      <c r="M12" s="24" t="s">
        <v>80</v>
      </c>
      <c r="N12" s="6" t="s">
        <v>81</v>
      </c>
    </row>
    <row r="13" spans="2:14" ht="30.75" customHeight="1" x14ac:dyDescent="0.2">
      <c r="B13" s="195" t="s">
        <v>255</v>
      </c>
      <c r="C13" s="473" t="s">
        <v>367</v>
      </c>
      <c r="D13" s="473"/>
      <c r="E13" s="473"/>
      <c r="F13" s="473"/>
      <c r="G13" s="179" t="s">
        <v>253</v>
      </c>
      <c r="H13" s="464" t="s">
        <v>70</v>
      </c>
      <c r="I13" s="464"/>
      <c r="J13" s="20"/>
      <c r="K13" s="20"/>
      <c r="M13" s="24" t="s">
        <v>84</v>
      </c>
    </row>
    <row r="14" spans="2:14" ht="64.5" customHeight="1" x14ac:dyDescent="0.2">
      <c r="B14" s="195" t="s">
        <v>256</v>
      </c>
      <c r="C14" s="357" t="s">
        <v>345</v>
      </c>
      <c r="D14" s="357"/>
      <c r="E14" s="357"/>
      <c r="F14" s="357"/>
      <c r="G14" s="357"/>
      <c r="H14" s="357"/>
      <c r="I14" s="357"/>
      <c r="J14" s="25"/>
      <c r="K14" s="25"/>
      <c r="M14" s="24" t="s">
        <v>86</v>
      </c>
      <c r="N14" s="6"/>
    </row>
    <row r="15" spans="2:14" ht="30.75" customHeight="1" x14ac:dyDescent="0.2">
      <c r="B15" s="195" t="s">
        <v>257</v>
      </c>
      <c r="C15" s="351" t="s">
        <v>366</v>
      </c>
      <c r="D15" s="351"/>
      <c r="E15" s="351"/>
      <c r="F15" s="351"/>
      <c r="G15" s="351"/>
      <c r="H15" s="351"/>
      <c r="I15" s="351"/>
      <c r="J15" s="26"/>
      <c r="K15" s="26"/>
      <c r="M15" s="24" t="s">
        <v>88</v>
      </c>
      <c r="N15" s="6"/>
    </row>
    <row r="16" spans="2:14" ht="20.25" customHeight="1" x14ac:dyDescent="0.2">
      <c r="B16" s="195" t="s">
        <v>258</v>
      </c>
      <c r="C16" s="463" t="s">
        <v>347</v>
      </c>
      <c r="D16" s="463"/>
      <c r="E16" s="463"/>
      <c r="F16" s="463"/>
      <c r="G16" s="463"/>
      <c r="H16" s="463"/>
      <c r="I16" s="463"/>
      <c r="J16" s="27"/>
      <c r="K16" s="27"/>
      <c r="M16" s="24"/>
      <c r="N16" s="6"/>
    </row>
    <row r="17" spans="2:14" ht="30.75" customHeight="1" x14ac:dyDescent="0.2">
      <c r="B17" s="195" t="s">
        <v>259</v>
      </c>
      <c r="C17" s="464" t="s">
        <v>346</v>
      </c>
      <c r="D17" s="465"/>
      <c r="E17" s="465"/>
      <c r="F17" s="465"/>
      <c r="G17" s="465"/>
      <c r="H17" s="465"/>
      <c r="I17" s="465"/>
      <c r="J17" s="28"/>
      <c r="K17" s="28"/>
      <c r="M17" s="24" t="s">
        <v>91</v>
      </c>
      <c r="N17" s="6"/>
    </row>
    <row r="18" spans="2:14" ht="18" customHeight="1" x14ac:dyDescent="0.2">
      <c r="B18" s="466" t="s">
        <v>265</v>
      </c>
      <c r="C18" s="467" t="s">
        <v>237</v>
      </c>
      <c r="D18" s="467"/>
      <c r="E18" s="467"/>
      <c r="F18" s="468" t="s">
        <v>238</v>
      </c>
      <c r="G18" s="468"/>
      <c r="H18" s="468"/>
      <c r="I18" s="468"/>
      <c r="J18" s="29"/>
      <c r="K18" s="29"/>
      <c r="M18" s="24" t="s">
        <v>79</v>
      </c>
      <c r="N18" s="6"/>
    </row>
    <row r="19" spans="2:14" ht="39.75" customHeight="1" x14ac:dyDescent="0.2">
      <c r="B19" s="466"/>
      <c r="C19" s="463" t="s">
        <v>348</v>
      </c>
      <c r="D19" s="463"/>
      <c r="E19" s="463"/>
      <c r="F19" s="463" t="s">
        <v>349</v>
      </c>
      <c r="G19" s="463"/>
      <c r="H19" s="463"/>
      <c r="I19" s="463"/>
      <c r="J19" s="27"/>
      <c r="K19" s="27"/>
      <c r="M19" s="24" t="s">
        <v>95</v>
      </c>
      <c r="N19" s="6"/>
    </row>
    <row r="20" spans="2:14" ht="39.75" customHeight="1" x14ac:dyDescent="0.2">
      <c r="B20" s="177" t="s">
        <v>266</v>
      </c>
      <c r="C20" s="442" t="s">
        <v>350</v>
      </c>
      <c r="D20" s="443"/>
      <c r="E20" s="444"/>
      <c r="F20" s="353" t="s">
        <v>351</v>
      </c>
      <c r="G20" s="353"/>
      <c r="H20" s="353"/>
      <c r="I20" s="354"/>
      <c r="J20" s="20"/>
      <c r="K20" s="20"/>
      <c r="M20" s="24"/>
      <c r="N20" s="6"/>
    </row>
    <row r="21" spans="2:14" ht="42" customHeight="1" x14ac:dyDescent="0.2">
      <c r="B21" s="177" t="s">
        <v>267</v>
      </c>
      <c r="C21" s="445" t="s">
        <v>352</v>
      </c>
      <c r="D21" s="446"/>
      <c r="E21" s="447"/>
      <c r="F21" s="448" t="s">
        <v>353</v>
      </c>
      <c r="G21" s="449"/>
      <c r="H21" s="449"/>
      <c r="I21" s="450"/>
      <c r="J21" s="26"/>
      <c r="K21" s="26"/>
      <c r="M21" s="30"/>
      <c r="N21" s="6"/>
    </row>
    <row r="22" spans="2:14" ht="23.25" customHeight="1" x14ac:dyDescent="0.2">
      <c r="B22" s="177" t="s">
        <v>268</v>
      </c>
      <c r="C22" s="451">
        <v>44562</v>
      </c>
      <c r="D22" s="452"/>
      <c r="E22" s="453"/>
      <c r="F22" s="179" t="s">
        <v>271</v>
      </c>
      <c r="G22" s="190">
        <v>13</v>
      </c>
      <c r="H22" s="179" t="s">
        <v>275</v>
      </c>
      <c r="I22" s="191">
        <v>16</v>
      </c>
      <c r="J22" s="31"/>
      <c r="K22" s="31"/>
      <c r="M22" s="30"/>
    </row>
    <row r="23" spans="2:14" ht="27" customHeight="1" x14ac:dyDescent="0.2">
      <c r="B23" s="177" t="s">
        <v>269</v>
      </c>
      <c r="C23" s="451">
        <v>44926</v>
      </c>
      <c r="D23" s="449"/>
      <c r="E23" s="454"/>
      <c r="F23" s="179" t="s">
        <v>272</v>
      </c>
      <c r="G23" s="496">
        <v>18</v>
      </c>
      <c r="H23" s="497"/>
      <c r="I23" s="498"/>
      <c r="J23" s="32"/>
      <c r="K23" s="32"/>
      <c r="M23" s="30"/>
    </row>
    <row r="24" spans="2:14" ht="30.75" customHeight="1" x14ac:dyDescent="0.2">
      <c r="B24" s="178" t="s">
        <v>270</v>
      </c>
      <c r="C24" s="343" t="s">
        <v>88</v>
      </c>
      <c r="D24" s="344"/>
      <c r="E24" s="345"/>
      <c r="F24" s="180" t="s">
        <v>274</v>
      </c>
      <c r="G24" s="448" t="s">
        <v>303</v>
      </c>
      <c r="H24" s="449"/>
      <c r="I24" s="454"/>
      <c r="J24" s="29"/>
      <c r="K24" s="29"/>
      <c r="M24" s="30"/>
    </row>
    <row r="25" spans="2:14" ht="22.5" customHeight="1" x14ac:dyDescent="0.2">
      <c r="B25" s="458" t="s">
        <v>235</v>
      </c>
      <c r="C25" s="441"/>
      <c r="D25" s="441"/>
      <c r="E25" s="441"/>
      <c r="F25" s="441"/>
      <c r="G25" s="441"/>
      <c r="H25" s="441"/>
      <c r="I25" s="459"/>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6">
        <v>0</v>
      </c>
      <c r="D27" s="209">
        <v>0</v>
      </c>
      <c r="E27" s="205">
        <f>IF(OR(C27=0,C27=""),0,D27/C27)</f>
        <v>0</v>
      </c>
      <c r="F27" s="460">
        <f>SUM(C27:C38)</f>
        <v>18</v>
      </c>
      <c r="G27" s="460">
        <f>SUM(D27:D38)</f>
        <v>17</v>
      </c>
      <c r="H27" s="208">
        <f>+(D27*100%)/$G$23</f>
        <v>0</v>
      </c>
      <c r="I27" s="460">
        <f>G27+I22</f>
        <v>33</v>
      </c>
      <c r="J27" s="39"/>
      <c r="K27" s="39"/>
      <c r="M27" s="30"/>
    </row>
    <row r="28" spans="2:14" ht="19.5" customHeight="1" x14ac:dyDescent="0.2">
      <c r="B28" s="185" t="s">
        <v>114</v>
      </c>
      <c r="C28" s="216">
        <v>1</v>
      </c>
      <c r="D28" s="209">
        <v>1</v>
      </c>
      <c r="E28" s="205">
        <f t="shared" ref="E28:E38" si="0">IF(OR(C28=0,C28=""),0,D28/C28)</f>
        <v>1</v>
      </c>
      <c r="F28" s="461"/>
      <c r="G28" s="461"/>
      <c r="H28" s="208">
        <f>+IF(D28="","",((D28*100%)/$G$23)+H27)</f>
        <v>5.5555555555555552E-2</v>
      </c>
      <c r="I28" s="461"/>
      <c r="J28" s="39"/>
      <c r="K28" s="39"/>
      <c r="M28" s="30"/>
    </row>
    <row r="29" spans="2:14" ht="19.5" customHeight="1" x14ac:dyDescent="0.2">
      <c r="B29" s="185" t="s">
        <v>115</v>
      </c>
      <c r="C29" s="216">
        <v>1</v>
      </c>
      <c r="D29" s="209">
        <v>1</v>
      </c>
      <c r="E29" s="205">
        <f t="shared" si="0"/>
        <v>1</v>
      </c>
      <c r="F29" s="461"/>
      <c r="G29" s="461"/>
      <c r="H29" s="208">
        <f t="shared" ref="H29:H38" si="1">+IF(D29="","",((D29*100%)/$G$23)+H28)</f>
        <v>0.1111111111111111</v>
      </c>
      <c r="I29" s="461"/>
      <c r="J29" s="39"/>
      <c r="K29" s="39"/>
      <c r="M29" s="30"/>
    </row>
    <row r="30" spans="2:14" ht="19.5" customHeight="1" x14ac:dyDescent="0.2">
      <c r="B30" s="185" t="s">
        <v>116</v>
      </c>
      <c r="C30" s="216">
        <v>2</v>
      </c>
      <c r="D30" s="217">
        <v>2</v>
      </c>
      <c r="E30" s="205">
        <f t="shared" si="0"/>
        <v>1</v>
      </c>
      <c r="F30" s="461"/>
      <c r="G30" s="461"/>
      <c r="H30" s="208">
        <f t="shared" si="1"/>
        <v>0.22222222222222221</v>
      </c>
      <c r="I30" s="461"/>
      <c r="J30" s="39"/>
      <c r="K30" s="39"/>
    </row>
    <row r="31" spans="2:14" ht="19.5" customHeight="1" x14ac:dyDescent="0.2">
      <c r="B31" s="185" t="s">
        <v>117</v>
      </c>
      <c r="C31" s="216">
        <v>3</v>
      </c>
      <c r="D31" s="217">
        <v>3</v>
      </c>
      <c r="E31" s="205">
        <f t="shared" si="0"/>
        <v>1</v>
      </c>
      <c r="F31" s="461"/>
      <c r="G31" s="461"/>
      <c r="H31" s="208">
        <f t="shared" si="1"/>
        <v>0.38888888888888884</v>
      </c>
      <c r="I31" s="461"/>
      <c r="J31" s="39"/>
      <c r="K31" s="39"/>
    </row>
    <row r="32" spans="2:14" ht="19.5" customHeight="1" x14ac:dyDescent="0.2">
      <c r="B32" s="185" t="s">
        <v>118</v>
      </c>
      <c r="C32" s="216">
        <v>3</v>
      </c>
      <c r="D32" s="209">
        <v>3</v>
      </c>
      <c r="E32" s="205">
        <f t="shared" si="0"/>
        <v>1</v>
      </c>
      <c r="F32" s="461"/>
      <c r="G32" s="461"/>
      <c r="H32" s="208">
        <f t="shared" si="1"/>
        <v>0.55555555555555547</v>
      </c>
      <c r="I32" s="461"/>
      <c r="J32" s="39"/>
      <c r="K32" s="39"/>
    </row>
    <row r="33" spans="2:11" ht="19.5" customHeight="1" x14ac:dyDescent="0.2">
      <c r="B33" s="185" t="s">
        <v>119</v>
      </c>
      <c r="C33" s="216">
        <v>2</v>
      </c>
      <c r="D33" s="209">
        <v>2</v>
      </c>
      <c r="E33" s="205">
        <f t="shared" si="0"/>
        <v>1</v>
      </c>
      <c r="F33" s="461"/>
      <c r="G33" s="461"/>
      <c r="H33" s="208">
        <f t="shared" si="1"/>
        <v>0.66666666666666652</v>
      </c>
      <c r="I33" s="461"/>
      <c r="J33" s="39"/>
      <c r="K33" s="39"/>
    </row>
    <row r="34" spans="2:11" ht="19.5" customHeight="1" x14ac:dyDescent="0.2">
      <c r="B34" s="185" t="s">
        <v>120</v>
      </c>
      <c r="C34" s="216">
        <v>2</v>
      </c>
      <c r="D34" s="209">
        <v>2</v>
      </c>
      <c r="E34" s="205">
        <f t="shared" si="0"/>
        <v>1</v>
      </c>
      <c r="F34" s="461"/>
      <c r="G34" s="461"/>
      <c r="H34" s="208">
        <f t="shared" si="1"/>
        <v>0.77777777777777768</v>
      </c>
      <c r="I34" s="461"/>
      <c r="J34" s="39"/>
      <c r="K34" s="39"/>
    </row>
    <row r="35" spans="2:11" ht="19.5" customHeight="1" x14ac:dyDescent="0.2">
      <c r="B35" s="185" t="s">
        <v>121</v>
      </c>
      <c r="C35" s="216">
        <v>2</v>
      </c>
      <c r="D35" s="209">
        <v>2</v>
      </c>
      <c r="E35" s="205">
        <f t="shared" si="0"/>
        <v>1</v>
      </c>
      <c r="F35" s="461"/>
      <c r="G35" s="461"/>
      <c r="H35" s="208">
        <f t="shared" si="1"/>
        <v>0.88888888888888884</v>
      </c>
      <c r="I35" s="461"/>
      <c r="J35" s="39"/>
      <c r="K35" s="39"/>
    </row>
    <row r="36" spans="2:11" ht="19.5" customHeight="1" x14ac:dyDescent="0.2">
      <c r="B36" s="185" t="s">
        <v>122</v>
      </c>
      <c r="C36" s="216">
        <v>1</v>
      </c>
      <c r="D36" s="209">
        <v>1</v>
      </c>
      <c r="E36" s="205">
        <f t="shared" si="0"/>
        <v>1</v>
      </c>
      <c r="F36" s="461"/>
      <c r="G36" s="461"/>
      <c r="H36" s="208">
        <f t="shared" si="1"/>
        <v>0.94444444444444442</v>
      </c>
      <c r="I36" s="461"/>
      <c r="J36" s="39"/>
      <c r="K36" s="39"/>
    </row>
    <row r="37" spans="2:11" ht="19.5" customHeight="1" x14ac:dyDescent="0.2">
      <c r="B37" s="185" t="s">
        <v>123</v>
      </c>
      <c r="C37" s="216">
        <v>1</v>
      </c>
      <c r="D37" s="209"/>
      <c r="E37" s="205">
        <f t="shared" si="0"/>
        <v>0</v>
      </c>
      <c r="F37" s="461"/>
      <c r="G37" s="461"/>
      <c r="H37" s="208" t="str">
        <f t="shared" si="1"/>
        <v/>
      </c>
      <c r="I37" s="461"/>
      <c r="J37" s="39"/>
      <c r="K37" s="39"/>
    </row>
    <row r="38" spans="2:11" ht="19.5" customHeight="1" x14ac:dyDescent="0.2">
      <c r="B38" s="185" t="s">
        <v>124</v>
      </c>
      <c r="C38" s="216">
        <v>0</v>
      </c>
      <c r="D38" s="209"/>
      <c r="E38" s="205">
        <f t="shared" si="0"/>
        <v>0</v>
      </c>
      <c r="F38" s="462"/>
      <c r="G38" s="462"/>
      <c r="H38" s="208" t="str">
        <f t="shared" si="1"/>
        <v/>
      </c>
      <c r="I38" s="462"/>
      <c r="J38" s="39"/>
      <c r="K38" s="39"/>
    </row>
    <row r="39" spans="2:11" ht="301.5" customHeight="1" x14ac:dyDescent="0.2">
      <c r="B39" s="186" t="s">
        <v>277</v>
      </c>
      <c r="C39" s="499" t="s">
        <v>379</v>
      </c>
      <c r="D39" s="500"/>
      <c r="E39" s="500"/>
      <c r="F39" s="500"/>
      <c r="G39" s="500"/>
      <c r="H39" s="500"/>
      <c r="I39" s="501"/>
      <c r="J39" s="40"/>
      <c r="K39" s="40"/>
    </row>
    <row r="40" spans="2:11" ht="55.5" customHeight="1" x14ac:dyDescent="0.2">
      <c r="B40" s="429"/>
      <c r="C40" s="319"/>
      <c r="D40" s="319"/>
      <c r="E40" s="319"/>
      <c r="F40" s="319"/>
      <c r="G40" s="319"/>
      <c r="H40" s="319"/>
      <c r="I40" s="430"/>
      <c r="J40" s="64"/>
      <c r="K40" s="64"/>
    </row>
    <row r="41" spans="2:11" ht="55.5" customHeight="1" x14ac:dyDescent="0.2">
      <c r="B41" s="431"/>
      <c r="C41" s="322"/>
      <c r="D41" s="322"/>
      <c r="E41" s="322"/>
      <c r="F41" s="322"/>
      <c r="G41" s="322"/>
      <c r="H41" s="322"/>
      <c r="I41" s="432"/>
      <c r="J41" s="40"/>
      <c r="K41" s="40"/>
    </row>
    <row r="42" spans="2:11" ht="56.25" customHeight="1" x14ac:dyDescent="0.2">
      <c r="B42" s="431"/>
      <c r="C42" s="322"/>
      <c r="D42" s="322"/>
      <c r="E42" s="322"/>
      <c r="F42" s="322"/>
      <c r="G42" s="322"/>
      <c r="H42" s="322"/>
      <c r="I42" s="432"/>
      <c r="J42" s="40"/>
      <c r="K42" s="40"/>
    </row>
    <row r="43" spans="2:11" ht="18" customHeight="1" x14ac:dyDescent="0.2">
      <c r="B43" s="431"/>
      <c r="C43" s="322"/>
      <c r="D43" s="322"/>
      <c r="E43" s="322"/>
      <c r="F43" s="322"/>
      <c r="G43" s="322"/>
      <c r="H43" s="322"/>
      <c r="I43" s="432"/>
      <c r="J43" s="40"/>
      <c r="K43" s="40"/>
    </row>
    <row r="44" spans="2:11" ht="21.75" hidden="1" customHeight="1" x14ac:dyDescent="0.2">
      <c r="B44" s="433"/>
      <c r="C44" s="325"/>
      <c r="D44" s="325"/>
      <c r="E44" s="325"/>
      <c r="F44" s="325"/>
      <c r="G44" s="325"/>
      <c r="H44" s="325"/>
      <c r="I44" s="434"/>
      <c r="J44" s="41"/>
      <c r="K44" s="41"/>
    </row>
    <row r="45" spans="2:11" ht="168" customHeight="1" x14ac:dyDescent="0.2">
      <c r="B45" s="195" t="s">
        <v>278</v>
      </c>
      <c r="C45" s="502" t="s">
        <v>380</v>
      </c>
      <c r="D45" s="503"/>
      <c r="E45" s="503"/>
      <c r="F45" s="503"/>
      <c r="G45" s="503"/>
      <c r="H45" s="503"/>
      <c r="I45" s="504"/>
      <c r="J45" s="42"/>
      <c r="K45" s="42"/>
    </row>
    <row r="46" spans="2:11" ht="33" customHeight="1" x14ac:dyDescent="0.2">
      <c r="B46" s="195" t="s">
        <v>279</v>
      </c>
      <c r="C46" s="505" t="s">
        <v>371</v>
      </c>
      <c r="D46" s="506"/>
      <c r="E46" s="506"/>
      <c r="F46" s="506"/>
      <c r="G46" s="506"/>
      <c r="H46" s="506"/>
      <c r="I46" s="507"/>
      <c r="J46" s="42"/>
      <c r="K46" s="42"/>
    </row>
    <row r="47" spans="2:11" ht="58.5" customHeight="1" x14ac:dyDescent="0.2">
      <c r="B47" s="187" t="s">
        <v>280</v>
      </c>
      <c r="C47" s="508" t="s">
        <v>381</v>
      </c>
      <c r="D47" s="509"/>
      <c r="E47" s="509"/>
      <c r="F47" s="509"/>
      <c r="G47" s="509"/>
      <c r="H47" s="509"/>
      <c r="I47" s="510"/>
      <c r="J47" s="42"/>
      <c r="K47" s="42"/>
    </row>
    <row r="48" spans="2:11" ht="22.5" customHeight="1" x14ac:dyDescent="0.2">
      <c r="B48" s="441" t="s">
        <v>236</v>
      </c>
      <c r="C48" s="441"/>
      <c r="D48" s="441"/>
      <c r="E48" s="441"/>
      <c r="F48" s="441"/>
      <c r="G48" s="441"/>
      <c r="H48" s="441"/>
      <c r="I48" s="441"/>
      <c r="J48" s="42"/>
      <c r="K48" s="42"/>
    </row>
    <row r="49" spans="2:11" ht="22.5" customHeight="1" x14ac:dyDescent="0.2">
      <c r="B49" s="425" t="s">
        <v>281</v>
      </c>
      <c r="C49" s="196" t="s">
        <v>282</v>
      </c>
      <c r="D49" s="427" t="s">
        <v>283</v>
      </c>
      <c r="E49" s="427"/>
      <c r="F49" s="427"/>
      <c r="G49" s="427" t="s">
        <v>284</v>
      </c>
      <c r="H49" s="427"/>
      <c r="I49" s="427"/>
      <c r="J49" s="43"/>
      <c r="K49" s="43"/>
    </row>
    <row r="50" spans="2:11" ht="30.75" customHeight="1" x14ac:dyDescent="0.2">
      <c r="B50" s="426"/>
      <c r="C50" s="192"/>
      <c r="D50" s="428"/>
      <c r="E50" s="428"/>
      <c r="F50" s="428"/>
      <c r="G50" s="428"/>
      <c r="H50" s="428"/>
      <c r="I50" s="428"/>
      <c r="J50" s="43"/>
      <c r="K50" s="43"/>
    </row>
    <row r="51" spans="2:11" ht="32.25" customHeight="1" x14ac:dyDescent="0.2">
      <c r="B51" s="188" t="s">
        <v>285</v>
      </c>
      <c r="C51" s="428" t="s">
        <v>365</v>
      </c>
      <c r="D51" s="428"/>
      <c r="E51" s="428"/>
      <c r="F51" s="428"/>
      <c r="G51" s="428"/>
      <c r="H51" s="428"/>
      <c r="I51" s="428"/>
      <c r="J51" s="46"/>
      <c r="K51" s="46"/>
    </row>
    <row r="52" spans="2:11" ht="28.5" customHeight="1" x14ac:dyDescent="0.2">
      <c r="B52" s="179" t="s">
        <v>286</v>
      </c>
      <c r="C52" s="442" t="s">
        <v>369</v>
      </c>
      <c r="D52" s="443"/>
      <c r="E52" s="443"/>
      <c r="F52" s="443"/>
      <c r="G52" s="443"/>
      <c r="H52" s="443"/>
      <c r="I52" s="444"/>
      <c r="J52" s="46"/>
      <c r="K52" s="46"/>
    </row>
    <row r="53" spans="2:11" ht="30" customHeight="1" x14ac:dyDescent="0.2">
      <c r="B53" s="187" t="s">
        <v>287</v>
      </c>
      <c r="C53" s="428" t="s">
        <v>304</v>
      </c>
      <c r="D53" s="428"/>
      <c r="E53" s="428"/>
      <c r="F53" s="428"/>
      <c r="G53" s="428"/>
      <c r="H53" s="428"/>
      <c r="I53" s="428"/>
      <c r="J53" s="47"/>
      <c r="K53" s="47"/>
    </row>
    <row r="54" spans="2:11" ht="31.5" customHeight="1" x14ac:dyDescent="0.2">
      <c r="B54" s="187" t="s">
        <v>288</v>
      </c>
      <c r="C54" s="428" t="s">
        <v>305</v>
      </c>
      <c r="D54" s="428"/>
      <c r="E54" s="428"/>
      <c r="F54" s="428"/>
      <c r="G54" s="428"/>
      <c r="H54" s="428"/>
      <c r="I54" s="428"/>
      <c r="J54" s="53"/>
      <c r="K54" s="53"/>
    </row>
    <row r="55" spans="2:11" ht="12.75" customHeight="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dataValidation>
    <dataValidation type="list" allowBlank="1" showInputMessage="1" showErrorMessage="1" sqref="H13:I13">
      <formula1>$N$5:$N$8</formula1>
    </dataValidation>
    <dataValidation type="list" allowBlank="1" showInputMessage="1" showErrorMessage="1" sqref="J10:K10">
      <formula1>$M$21:$M$28</formula1>
    </dataValidation>
    <dataValidation type="list" allowBlank="1" showInputMessage="1" showErrorMessage="1" sqref="C9:F9">
      <formula1>$M$6:$M$9</formula1>
    </dataValidation>
    <dataValidation type="list" allowBlank="1" showInputMessage="1" showErrorMessage="1" sqref="C24:E24">
      <formula1>$M$12:$M$15</formula1>
    </dataValidation>
    <dataValidation type="list" allowBlank="1" showInputMessage="1" showErrorMessage="1" sqref="H12:I12">
      <formula1>M17:M19</formula1>
    </dataValidation>
    <dataValidation type="list" showDropDown="1" showInputMessage="1" showErrorMessage="1" sqref="K12">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http://purl.org/dc/elements/1.1/"/>
    <ds:schemaRef ds:uri="http://schemas.microsoft.com/office/2006/documentManagement/types"/>
    <ds:schemaRef ds:uri="08ebe415-1e9a-4b26-acfc-09642d3d19df"/>
    <ds:schemaRef ds:uri="http://schemas.microsoft.com/office/infopath/2007/PartnerControls"/>
    <ds:schemaRef ds:uri="http://schemas.microsoft.com/office/2006/metadata/properties"/>
    <ds:schemaRef ds:uri="http://www.w3.org/XML/1998/namespace"/>
    <ds:schemaRef ds:uri="http://purl.org/dc/terms/"/>
    <ds:schemaRef ds:uri="http://schemas.openxmlformats.org/package/2006/metadata/core-properties"/>
    <ds:schemaRef ds:uri="d472a95f-029e-48ed-8556-580ff62e7833"/>
    <ds:schemaRef ds:uri="http://purl.org/dc/dcmitype/"/>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2018-04-10T15:28:46Z</cp:lastPrinted>
  <dcterms:created xsi:type="dcterms:W3CDTF">2010-03-25T16:40:43Z</dcterms:created>
  <dcterms:modified xsi:type="dcterms:W3CDTF">2022-11-03T19:30:58Z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