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showInkAnnotation="0" updateLinks="never" defaultThemeVersion="124226"/>
  <mc:AlternateContent xmlns:mc="http://schemas.openxmlformats.org/markup-compatibility/2006">
    <mc:Choice Requires="x15">
      <x15ac:absPath xmlns:x15ac="http://schemas.microsoft.com/office/spreadsheetml/2010/11/ac" url="C:\Users\ANDRES\Documents\CARPETAANDRES\IDPYBA2021\11NOVIEMBRE\Obligacion9\REPORTENOVIEMBRE2021\"/>
    </mc:Choice>
  </mc:AlternateContent>
  <xr:revisionPtr revIDLastSave="0" documentId="13_ncr:1_{43D57F35-C1A8-44D7-ABC7-6295B984CEFB}" xr6:coauthVersionLast="47" xr6:coauthVersionMax="47" xr10:uidLastSave="{00000000-0000-0000-0000-000000000000}"/>
  <bookViews>
    <workbookView xWindow="-120" yWindow="-120" windowWidth="20730" windowHeight="11160" tabRatio="453" firstSheet="3" activeTab="3" xr2:uid="{00000000-000D-0000-FFFF-FFFF00000000}"/>
  </bookViews>
  <sheets>
    <sheet name="Sección 3. Metas Producto" sheetId="5" state="hidden" r:id="rId1"/>
    <sheet name="MP - SIT" sheetId="62" state="hidden" r:id="rId2"/>
    <sheet name="Act.Meta_SIT" sheetId="63" state="hidden" r:id="rId3"/>
    <sheet name="Meta No. 1" sheetId="24" r:id="rId4"/>
    <sheet name="Meta No. 2" sheetId="67" r:id="rId5"/>
    <sheet name="Meta No. 3" sheetId="68" r:id="rId6"/>
    <sheet name="Meta No. 4" sheetId="69" r:id="rId7"/>
    <sheet name="Meta No. 5" sheetId="70" r:id="rId8"/>
    <sheet name="Meta No. 6" sheetId="71"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4">#REF!</definedName>
    <definedName name="GRUPOS_ETNICOS" localSheetId="5">#REF!</definedName>
    <definedName name="GRUPOS_ETNICOS" localSheetId="6">#REF!</definedName>
    <definedName name="GRUPOS_ETNICOS" localSheetId="7">#REF!</definedName>
    <definedName name="GRUPOS_ETNICOS" localSheetId="8">#REF!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8" i="71" l="1"/>
  <c r="E37" i="71"/>
  <c r="E36" i="71"/>
  <c r="E35" i="71"/>
  <c r="E34" i="71"/>
  <c r="E33" i="71"/>
  <c r="E32" i="71"/>
  <c r="E31" i="71"/>
  <c r="E30" i="71"/>
  <c r="E29" i="71"/>
  <c r="H28" i="71"/>
  <c r="H29" i="71" s="1"/>
  <c r="H30" i="71" s="1"/>
  <c r="H31" i="71" s="1"/>
  <c r="H32" i="71" s="1"/>
  <c r="H33" i="71" s="1"/>
  <c r="H34" i="71" s="1"/>
  <c r="H35" i="71" s="1"/>
  <c r="H36" i="71" s="1"/>
  <c r="H37" i="71" s="1"/>
  <c r="H38" i="71" s="1"/>
  <c r="E28" i="71"/>
  <c r="H27" i="71"/>
  <c r="G27" i="71"/>
  <c r="I27" i="71" s="1"/>
  <c r="F27" i="71"/>
  <c r="E27" i="71"/>
  <c r="E38" i="70"/>
  <c r="E37" i="70"/>
  <c r="E36" i="70"/>
  <c r="E35" i="70"/>
  <c r="E34" i="70"/>
  <c r="E33" i="70"/>
  <c r="E32" i="70"/>
  <c r="E31" i="70"/>
  <c r="E30" i="70"/>
  <c r="E29" i="70"/>
  <c r="H28" i="70"/>
  <c r="H29" i="70" s="1"/>
  <c r="H30" i="70" s="1"/>
  <c r="H31" i="70" s="1"/>
  <c r="H32" i="70" s="1"/>
  <c r="H33" i="70" s="1"/>
  <c r="H34" i="70" s="1"/>
  <c r="H35" i="70" s="1"/>
  <c r="H36" i="70" s="1"/>
  <c r="H37" i="70" s="1"/>
  <c r="H38" i="70" s="1"/>
  <c r="E28" i="70"/>
  <c r="H27" i="70"/>
  <c r="G27" i="70"/>
  <c r="I27" i="70" s="1"/>
  <c r="F27" i="70"/>
  <c r="E27" i="70"/>
  <c r="E38" i="69"/>
  <c r="E37" i="69"/>
  <c r="E36" i="69"/>
  <c r="E35" i="69"/>
  <c r="E34" i="69"/>
  <c r="E33" i="69"/>
  <c r="E32" i="69"/>
  <c r="E31" i="69"/>
  <c r="E30" i="69"/>
  <c r="E29" i="69"/>
  <c r="H28" i="69"/>
  <c r="H29" i="69" s="1"/>
  <c r="H30" i="69" s="1"/>
  <c r="H31" i="69" s="1"/>
  <c r="H32" i="69" s="1"/>
  <c r="H33" i="69" s="1"/>
  <c r="H34" i="69" s="1"/>
  <c r="H35" i="69" s="1"/>
  <c r="H36" i="69" s="1"/>
  <c r="H37" i="69" s="1"/>
  <c r="H38" i="69" s="1"/>
  <c r="E28" i="69"/>
  <c r="H27" i="69"/>
  <c r="G27" i="69"/>
  <c r="I27" i="69" s="1"/>
  <c r="F27" i="69"/>
  <c r="E27" i="69"/>
  <c r="E38" i="68"/>
  <c r="E37" i="68"/>
  <c r="E36" i="68"/>
  <c r="E35" i="68"/>
  <c r="E34" i="68"/>
  <c r="E33" i="68"/>
  <c r="E32" i="68"/>
  <c r="E31" i="68"/>
  <c r="E30" i="68"/>
  <c r="E29" i="68"/>
  <c r="E28" i="68"/>
  <c r="H27" i="68"/>
  <c r="H28" i="68" s="1"/>
  <c r="H29" i="68" s="1"/>
  <c r="H30" i="68" s="1"/>
  <c r="H31" i="68" s="1"/>
  <c r="H32" i="68" s="1"/>
  <c r="H33" i="68" s="1"/>
  <c r="H34" i="68" s="1"/>
  <c r="H35" i="68" s="1"/>
  <c r="H36" i="68" s="1"/>
  <c r="H37" i="68" s="1"/>
  <c r="H38" i="68" s="1"/>
  <c r="G27" i="68"/>
  <c r="I27" i="68" s="1"/>
  <c r="F27" i="68"/>
  <c r="E27" i="68"/>
  <c r="E38" i="67"/>
  <c r="E37" i="67"/>
  <c r="E36" i="67"/>
  <c r="E35" i="67"/>
  <c r="E34" i="67"/>
  <c r="E33" i="67"/>
  <c r="E32" i="67"/>
  <c r="E31" i="67"/>
  <c r="E30" i="67"/>
  <c r="E29" i="67"/>
  <c r="H28" i="67"/>
  <c r="H29" i="67" s="1"/>
  <c r="H30" i="67" s="1"/>
  <c r="H31" i="67" s="1"/>
  <c r="H32" i="67" s="1"/>
  <c r="H33" i="67" s="1"/>
  <c r="H34" i="67" s="1"/>
  <c r="H35" i="67" s="1"/>
  <c r="H36" i="67" s="1"/>
  <c r="H37" i="67" s="1"/>
  <c r="H38" i="67" s="1"/>
  <c r="E28" i="67"/>
  <c r="H27" i="67"/>
  <c r="G27" i="67"/>
  <c r="I27" i="67" s="1"/>
  <c r="F27" i="67"/>
  <c r="E27" i="67"/>
  <c r="H27" i="24"/>
  <c r="H28" i="24" s="1"/>
  <c r="H29" i="24" s="1"/>
  <c r="H30" i="24" s="1"/>
  <c r="H31" i="24" s="1"/>
  <c r="H32" i="24" s="1"/>
  <c r="H33" i="24" s="1"/>
  <c r="H34" i="24" s="1"/>
  <c r="H35" i="24" s="1"/>
  <c r="H36" i="24" s="1"/>
  <c r="H37" i="24" s="1"/>
  <c r="H38" i="24" s="1"/>
  <c r="E38" i="24"/>
  <c r="E37" i="24"/>
  <c r="E36" i="24"/>
  <c r="E35" i="24"/>
  <c r="E34" i="24"/>
  <c r="E33" i="24"/>
  <c r="E32" i="24"/>
  <c r="E31" i="24"/>
  <c r="E30" i="24"/>
  <c r="E29" i="24"/>
  <c r="E28" i="24"/>
  <c r="E27" i="24"/>
  <c r="G27" i="24" l="1"/>
  <c r="I27" i="24" s="1"/>
  <c r="F27" i="24"/>
  <c r="I18" i="63" l="1"/>
  <c r="G18" i="63"/>
  <c r="D18" i="63"/>
  <c r="C8" i="63"/>
  <c r="C7" i="63"/>
  <c r="C6" i="63"/>
  <c r="D30" i="62"/>
  <c r="D31" i="62" s="1"/>
  <c r="O13" i="5"/>
  <c r="AA13" i="5" s="1"/>
  <c r="K27" i="66"/>
  <c r="L25" i="66"/>
  <c r="L21" i="66"/>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A19" i="5"/>
  <c r="G31" i="47"/>
  <c r="G32" i="47"/>
  <c r="G33" i="47"/>
  <c r="G34" i="47"/>
  <c r="G35" i="47"/>
  <c r="G36" i="47"/>
  <c r="G37" i="47"/>
  <c r="G38" i="47"/>
  <c r="G39" i="47"/>
  <c r="G40" i="47"/>
  <c r="G41" i="47"/>
  <c r="I21" i="5"/>
  <c r="AC21" i="5" s="1"/>
  <c r="B21" i="5"/>
  <c r="I19" i="5"/>
  <c r="B19" i="5"/>
  <c r="I17" i="5"/>
  <c r="B17" i="5"/>
  <c r="F30" i="47"/>
  <c r="F31" i="47" s="1"/>
  <c r="D30" i="47"/>
  <c r="I30" i="47" s="1"/>
  <c r="S15" i="5"/>
  <c r="T15" i="5"/>
  <c r="X15" i="5"/>
  <c r="Z15" i="5"/>
  <c r="L15" i="5"/>
  <c r="M15" i="5"/>
  <c r="L13" i="5"/>
  <c r="M13" i="5"/>
  <c r="N13" i="5"/>
  <c r="N15" i="5"/>
  <c r="B15" i="5"/>
  <c r="B13" i="5"/>
  <c r="G30" i="47"/>
  <c r="A11" i="5"/>
  <c r="C9" i="5"/>
  <c r="C8" i="5"/>
  <c r="C7" i="5"/>
  <c r="Y15" i="5"/>
  <c r="X13" i="5"/>
  <c r="Z13" i="5"/>
  <c r="Y13" i="5"/>
  <c r="S13" i="5"/>
  <c r="T13" i="5"/>
  <c r="AB19" i="5"/>
  <c r="K15" i="5"/>
  <c r="V15" i="5"/>
  <c r="AB21" i="5"/>
  <c r="J13" i="5"/>
  <c r="I13" i="5" s="1"/>
  <c r="J15" i="5"/>
  <c r="I30" i="62"/>
  <c r="D31" i="47" l="1"/>
  <c r="I31" i="47" s="1"/>
  <c r="AC19" i="5"/>
  <c r="D32" i="62"/>
  <c r="I31" i="62"/>
  <c r="H30" i="47"/>
  <c r="L27" i="66"/>
  <c r="M27" i="66" s="1"/>
  <c r="AB13" i="5"/>
  <c r="F32" i="47"/>
  <c r="I32" i="62"/>
  <c r="D33" i="62"/>
  <c r="I15" i="5"/>
  <c r="AA15" i="5"/>
  <c r="AB15" i="5" s="1"/>
  <c r="AC17" i="5"/>
  <c r="F31" i="62"/>
  <c r="F32" i="62" s="1"/>
  <c r="F33" i="62" s="1"/>
  <c r="F34" i="62" s="1"/>
  <c r="F35" i="62" s="1"/>
  <c r="F36" i="62" s="1"/>
  <c r="F37" i="62" s="1"/>
  <c r="F38" i="62" s="1"/>
  <c r="F39" i="62" s="1"/>
  <c r="H30" i="62"/>
  <c r="AC13" i="5"/>
  <c r="H31" i="47" l="1"/>
  <c r="D32" i="47"/>
  <c r="I32" i="47" s="1"/>
  <c r="D33" i="47"/>
  <c r="H31" i="62"/>
  <c r="AC15" i="5"/>
  <c r="H33" i="62"/>
  <c r="I33" i="62"/>
  <c r="D34" i="62"/>
  <c r="H32" i="47"/>
  <c r="F33" i="47"/>
  <c r="H32" i="62"/>
  <c r="F40" i="62"/>
  <c r="D34" i="47" l="1"/>
  <c r="I33" i="47"/>
  <c r="F34" i="47"/>
  <c r="H33" i="47"/>
  <c r="D35" i="62"/>
  <c r="H34" i="62"/>
  <c r="I34" i="62"/>
  <c r="F41" i="62"/>
  <c r="D35" i="47" l="1"/>
  <c r="I34" i="47"/>
  <c r="D36" i="62"/>
  <c r="I35" i="62"/>
  <c r="H35" i="62"/>
  <c r="F35" i="47"/>
  <c r="H34" i="47"/>
  <c r="D36" i="47" l="1"/>
  <c r="I35" i="47"/>
  <c r="F36" i="47"/>
  <c r="H35" i="47"/>
  <c r="I36" i="62"/>
  <c r="D37" i="62"/>
  <c r="H36" i="62"/>
  <c r="I36" i="47" l="1"/>
  <c r="D37" i="47"/>
  <c r="D38" i="62"/>
  <c r="I37" i="62"/>
  <c r="H37" i="62"/>
  <c r="F37" i="47"/>
  <c r="H36" i="47"/>
  <c r="D38" i="47" l="1"/>
  <c r="I37" i="47"/>
  <c r="F38" i="47"/>
  <c r="H37" i="47"/>
  <c r="I38" i="62"/>
  <c r="D39" i="62"/>
  <c r="H38" i="62"/>
  <c r="D39" i="47" l="1"/>
  <c r="I38" i="47"/>
  <c r="I39" i="62"/>
  <c r="D40" i="62"/>
  <c r="H39" i="62"/>
  <c r="F39" i="47"/>
  <c r="H38" i="47"/>
  <c r="I39" i="47" l="1"/>
  <c r="D40" i="47"/>
  <c r="F40" i="47"/>
  <c r="H39" i="47"/>
  <c r="D41" i="62"/>
  <c r="I40" i="62"/>
  <c r="H40" i="62"/>
  <c r="I40" i="47" l="1"/>
  <c r="D41" i="47"/>
  <c r="I41" i="47" s="1"/>
  <c r="I41" i="62"/>
  <c r="H41" i="62"/>
  <c r="F41" i="47"/>
  <c r="H40" i="47"/>
  <c r="H41" i="4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700-000001000000}">
      <text>
        <r>
          <rPr>
            <sz val="9"/>
            <color indexed="81"/>
            <rFont val="Tahoma"/>
            <family val="2"/>
          </rPr>
          <t xml:space="preserve">El código SEGPLAN: corresponde al número asignado para la meta en el  SEGPLAN.
</t>
        </r>
      </text>
    </comment>
    <comment ref="D6" authorId="0" shapeId="0" xr:uid="{00000000-0006-0000-07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7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7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7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7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7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7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7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7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7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7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7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7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7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7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7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7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7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7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7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7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7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7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7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7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7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7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800-000001000000}">
      <text>
        <r>
          <rPr>
            <sz val="9"/>
            <color indexed="81"/>
            <rFont val="Tahoma"/>
            <family val="2"/>
          </rPr>
          <t xml:space="preserve">El código SEGPLAN: corresponde al número asignado para la meta en el  SEGPLAN.
</t>
        </r>
      </text>
    </comment>
    <comment ref="D6" authorId="0" shapeId="0" xr:uid="{00000000-0006-0000-08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8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8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8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8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8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8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8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8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8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8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8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8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8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8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8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8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8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8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8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8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8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8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8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8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8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8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<sst xmlns="http://schemas.openxmlformats.org/spreadsheetml/2006/main" count="1158" uniqueCount="389">
  <si>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</si>
  <si>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</si>
  <si>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</si>
  <si>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</si>
  <si>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</si>
  <si>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</si>
  <si>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</si>
  <si>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</si>
  <si>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</si>
  <si>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</si>
  <si>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</si>
  <si>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</si>
  <si>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</si>
  <si>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</si>
  <si>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</si>
  <si>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</si>
  <si>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</si>
  <si>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</si>
  <si>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</si>
  <si>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</si>
  <si>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</si>
  <si>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</si>
  <si>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</si>
  <si>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</si>
  <si>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</si>
  <si>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</si>
  <si>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</si>
  <si>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</si>
  <si>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</si>
  <si>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</si>
  <si>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</si>
  <si>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</si>
  <si>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</si>
  <si>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</si>
  <si>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</si>
  <si>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</si>
  <si>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</si>
  <si>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</si>
  <si>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</si>
  <si>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</si>
  <si>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</si>
  <si>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</si>
  <si>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</si>
  <si>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</si>
  <si>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</si>
  <si>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</si>
  <si>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</si>
  <si>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</si>
  <si>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</si>
  <si>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</si>
  <si>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</si>
  <si>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</si>
  <si>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</si>
  <si>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</si>
  <si>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</si>
  <si>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</si>
  <si>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</si>
  <si>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</si>
  <si>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</si>
  <si>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</si>
  <si>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</si>
  <si>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</si>
  <si>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</si>
  <si>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</si>
  <si>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</si>
  <si>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</si>
  <si>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</si>
  <si>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</si>
  <si>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</si>
  <si>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</si>
  <si>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</si>
  <si>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</si>
  <si>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</si>
  <si>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</si>
  <si>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</si>
  <si>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</si>
  <si>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</si>
  <si>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</si>
  <si>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</si>
  <si>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</si>
  <si>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</si>
  <si>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</si>
  <si>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</si>
  <si>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</si>
  <si>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</si>
  <si>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</si>
  <si>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</si>
  <si>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</si>
  <si>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</si>
  <si>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</si>
  <si>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</si>
  <si>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</si>
  <si>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</si>
  <si>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</si>
  <si>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</si>
  <si>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</si>
  <si>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</si>
  <si>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</si>
  <si>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</si>
  <si>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</si>
  <si>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</si>
  <si>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</si>
  <si>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</si>
  <si>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</si>
  <si>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</si>
  <si>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</si>
  <si>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</si>
  <si>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</si>
  <si>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</si>
  <si>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</si>
  <si>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</si>
  <si>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</si>
  <si>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</si>
  <si>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</si>
  <si>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</si>
  <si>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</si>
  <si>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</si>
  <si>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</si>
  <si>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</si>
  <si>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</si>
  <si>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</si>
  <si>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</si>
  <si>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</si>
  <si>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</si>
  <si>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</si>
  <si>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</si>
  <si>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</si>
  <si>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</si>
  <si>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</si>
  <si>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</si>
  <si>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</si>
  <si>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</si>
  <si>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</si>
  <si>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</si>
  <si>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</si>
  <si>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</si>
  <si>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</si>
  <si>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</si>
  <si>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</si>
  <si>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</si>
  <si>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</si>
  <si>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</si>
  <si>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</si>
  <si>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</si>
  <si>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</si>
  <si>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</si>
  <si>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</si>
  <si>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</si>
  <si>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</si>
  <si>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</si>
  <si>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</si>
  <si>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</si>
  <si>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</si>
  <si>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</si>
  <si>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</si>
  <si>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</si>
  <si>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</si>
  <si>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</si>
  <si>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</si>
  <si>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</si>
  <si>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</si>
  <si>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</si>
  <si>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</si>
  <si>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</si>
  <si>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</si>
  <si>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</si>
  <si>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</si>
  <si>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</si>
  <si>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</si>
  <si>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</si>
  <si>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</si>
  <si>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</si>
  <si>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</si>
  <si>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</si>
  <si>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</si>
  <si>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</si>
  <si>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</si>
  <si>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</si>
  <si>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</si>
  <si>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</si>
  <si>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</si>
  <si>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</si>
  <si>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</si>
  <si>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</si>
  <si>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</si>
  <si>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</si>
  <si>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</si>
  <si>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</si>
  <si>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</si>
  <si>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</si>
  <si>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</si>
  <si>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</si>
  <si>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</si>
  <si>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</si>
  <si>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</si>
  <si>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</si>
  <si>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</si>
  <si>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</si>
  <si>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</si>
  <si>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</si>
  <si>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</si>
  <si>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</si>
  <si>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</si>
  <si>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</si>
  <si>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</si>
  <si>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</si>
  <si>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</si>
  <si>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</si>
  <si>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</si>
  <si>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</si>
  <si>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</si>
  <si>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</si>
  <si>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</si>
  <si>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</si>
  <si>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</si>
  <si>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</si>
  <si>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</si>
  <si>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</si>
  <si>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</si>
  <si>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</si>
  <si>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</si>
  <si>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</si>
  <si>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</si>
  <si>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</si>
  <si>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</si>
  <si>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</si>
  <si>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</si>
  <si>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</si>
  <si>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</si>
  <si>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</si>
  <si>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</si>
  <si>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</si>
  <si>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</si>
  <si>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</si>
  <si>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</si>
  <si>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</si>
  <si>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</si>
  <si>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</si>
  <si>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</si>
  <si>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</si>
  <si>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</si>
  <si>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</si>
  <si>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</si>
  <si>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</si>
  <si>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</si>
  <si>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</si>
  <si>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</si>
  <si>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</si>
  <si>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</si>
  <si>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</si>
  <si>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</si>
  <si>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</si>
  <si>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</si>
  <si>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</si>
  <si>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</si>
  <si>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</si>
  <si>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</si>
  <si>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</si>
  <si>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</si>
  <si>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</si>
  <si>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</si>
  <si>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</si>
  <si>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</si>
  <si>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</si>
  <si>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</si>
  <si>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</si>
  <si>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</si>
  <si>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</si>
  <si>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</si>
  <si>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</si>
  <si>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</si>
  <si>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</si>
  <si>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</si>
  <si>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</si>
  <si>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</si>
  <si>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</si>
  <si>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</si>
  <si>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</si>
  <si>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</si>
  <si>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</si>
  <si>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</si>
  <si>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</si>
  <si>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</si>
  <si>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</si>
  <si>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</si>
  <si>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</si>
  <si>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</si>
  <si>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</si>
  <si>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</si>
  <si>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Vincular 1.000 prestadores de servicios a la estrategia de regulación</t>
  </si>
  <si>
    <t>Subdireccion de Cultura Ciudadana y Gestion del Conocimiento</t>
  </si>
  <si>
    <t>Implementación de estrategias de cultura y participación ciudadana para la defensa, convivencia, protección y bienestar de los animales en Bogotá</t>
  </si>
  <si>
    <t>Aumentar la vinculación de ciudadanos y ciudadanas a las estrategias de cultura y participación ciudadana orientadas a la convivencia, defensa, protección y bienestar de la fauna que habita en Bogotá, con enfoque territorial, diferencial y de género</t>
  </si>
  <si>
    <t>160  - Vincular 3.500.000 personas a las estrategias de cultura ciudadana, participación, educación ambiental y protección animal, con enfoque territorial, diferencial y de género.</t>
  </si>
  <si>
    <t>01/01/2021</t>
  </si>
  <si>
    <t>Sensibilizar a los prestadores de servicio interesados en la implementación de las buenas Practicas de bienestar y proteccion animal</t>
  </si>
  <si>
    <t xml:space="preserve"> Equipo de Regulación de la  Subdirección de Cultura Ciudadana y Gestión del Conocimiento. </t>
  </si>
  <si>
    <t>Numero de Prestadores de Servicios</t>
  </si>
  <si>
    <t>Prestadores de servicios vinculadas / Prestadores de servicios progamados * 100</t>
  </si>
  <si>
    <t>Prestadores de servicios vinculadas</t>
  </si>
  <si>
    <t>Prestadores de servicios progamados</t>
  </si>
  <si>
    <t>Numero de Prestadores vinculados</t>
  </si>
  <si>
    <t>Numero de prestadores de servicios programados</t>
  </si>
  <si>
    <t>prestadores de servicios vinculados que den soporte para cumplimiento de la meta</t>
  </si>
  <si>
    <t>Prestadores de servicios programados para el cumplimiento de la meta</t>
  </si>
  <si>
    <t>N.A.</t>
  </si>
  <si>
    <t>Ivan Dario Narvaez Quintero</t>
  </si>
  <si>
    <t>Natalia Parra Osorio</t>
  </si>
  <si>
    <t>Ingrid Elizabeth Torres Rodriguez</t>
  </si>
  <si>
    <t>Diseñar e implementar 8 campañas pedagógicas de apropiación social del conocimiento que aborden perspectivas alternativas al antropocentrismo.</t>
  </si>
  <si>
    <t xml:space="preserve"> Equipo de Educacion de la  Subdirección de Cultura Ciudadana y Gestión del Conocimiento. </t>
  </si>
  <si>
    <t>Numero de Campañas</t>
  </si>
  <si>
    <t>Campañas diseñadas e implementadas / Campañas progamadas * 100</t>
  </si>
  <si>
    <t>Campañas diseñadas e implementadas</t>
  </si>
  <si>
    <t>Campañas progamadas</t>
  </si>
  <si>
    <t>Numero de Campañas diseñadas e implementadas</t>
  </si>
  <si>
    <t>Numero de Campañas programados</t>
  </si>
  <si>
    <t>Campañas pedagógicas de apropiación social del conocimiento que aborden perspectivas alternativas al antropocentrismo. que den soporte para cumplimiento de la meta</t>
  </si>
  <si>
    <t>Campañas pedagógicas de apropiación social del conocimiento que aborden perspectivas alternativas al antropocentrismo. para el cumplimiento de la meta</t>
  </si>
  <si>
    <t>Ivan Dario Narvaez Quitnero</t>
  </si>
  <si>
    <t>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</si>
  <si>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Numero de Personas</t>
  </si>
  <si>
    <t>Personas vinculadas  en las estrategias de sensibilización y educación  /  Personas  progamadas en las estrategias de sensibilización y educación * 100</t>
  </si>
  <si>
    <t>Personas vinculadas  en las estrategias de sensibilización y educación</t>
  </si>
  <si>
    <t xml:space="preserve">Personas  progamadas en las estrategias de sensibilización y educación </t>
  </si>
  <si>
    <t>Numero de personas vinculadas</t>
  </si>
  <si>
    <t>Numero de personas programadas</t>
  </si>
  <si>
    <t>Las personas que participan en la  estrategia de sensibilizacion, formación y educación son aquellas  que se han integrado en  alguna actividad desarrollada en cualquiera de los siguientes ambitos: educativo, institucional, comunitario y recreodeportivo que den soporte para cumplimiento de la meta</t>
  </si>
  <si>
    <t>Las personas programadas en la  estrategia de sensibilizacion, formación y educación son aquellas  que deben participar  en alguna actividad desarrollada en cualquiera de los siguientes ambitos: educativo, institucional, comunitario y recreodeportivo.</t>
  </si>
  <si>
    <t>Vincular 10.000 ciudadanos y ciudadanas en talleres de formación que aborden la normatividad vigente y su aplicación en las instancias y los espacios de participación ciudadana y movilización social de protección y bienestar animal</t>
  </si>
  <si>
    <t>Vincular ciudadanos y ciudadanas en talleres de formación que aborden la normatividad vigente y su aplicación en las instancias y los espacios de participación ciudadana y movilización social de protección y bienestar animal</t>
  </si>
  <si>
    <t xml:space="preserve"> Equipo de Participacion Ciudadana de la  Subdirección de Cultura Ciudadana y Gestión del Conocimiento. </t>
  </si>
  <si>
    <t>Personas vinculadas en espacios de participacion ciudadana /  Personas progamadas en espacios de participacion ciudadana * 100</t>
  </si>
  <si>
    <t>Personas vinculadas en espacios de participacion ciudadana</t>
  </si>
  <si>
    <t xml:space="preserve">Personas progamadas en espacios de participacion ciudadana </t>
  </si>
  <si>
    <t>Las personas que se vinculan a los procesos de participación desarrollados  en cualquiera de los siguientes ambitos: Voluntariado, Propiedad horizontal, red de aliados, Consejo locales de Participación que den soporte para cumplimiento de la meta</t>
  </si>
  <si>
    <t>Personas programadas  que deben participar en cualquiera de los siguientes escenarios: Voluntariado, Propiedad horizontal, red de aliados, Consejo locales de Participación</t>
  </si>
  <si>
    <t>Definir y ejecutar 960 pactos con las instancias y espacios de participación ciudadana y movilización social por localidad para la Protección y Bienestar Animal</t>
  </si>
  <si>
    <t>Fortalecer los procesos, articular acciones y llevar a cabo pactos con las instancias y espacios de participación ciudadana y movilización social por localidad para la Protección y Bienestar Animal que generen cultura y beneficien a los animales en la ciudad.</t>
  </si>
  <si>
    <t>Pactos Realizados /  Pactos Programados</t>
  </si>
  <si>
    <t>Numero de Pactos</t>
  </si>
  <si>
    <t>Pactos Realizados</t>
  </si>
  <si>
    <t>Pactos Programados</t>
  </si>
  <si>
    <t>Numero de Pactos realizados</t>
  </si>
  <si>
    <t>Numero de Pactos programadas</t>
  </si>
  <si>
    <t>Pactos realizados en con las instancias y espacios de participación ciudadana que den soporte para cumplimiento de la meta</t>
  </si>
  <si>
    <t xml:space="preserve">Pactos programados en con las instancias y espacios de participación ciudadana </t>
  </si>
  <si>
    <t>Gestionar 49 alianzas interinstitucionales, intersectoriales  y de ciudad región que potencien las intervenciones y cobertura en torno a la Protección y Bienestar Animal</t>
  </si>
  <si>
    <t>Gestionar alianzas interinstitucionales, intersectoriales  y de ciudad región que potencien las intervenciones y cobertura en torno a la Protección y Bienestar Animal.</t>
  </si>
  <si>
    <t>Numero de Alianzas</t>
  </si>
  <si>
    <t>Alianzas Realizadas /  Alianzas Programadas * 100</t>
  </si>
  <si>
    <t>Alianzas Realizadas</t>
  </si>
  <si>
    <t>Alianzas Programadas</t>
  </si>
  <si>
    <t>Numero de Alianzas Realizadas</t>
  </si>
  <si>
    <t>Numero de Alianzas programadas</t>
  </si>
  <si>
    <t>Alianzas Realizadas que den soporte para cumplimiento de la meta</t>
  </si>
  <si>
    <t>Alianzas programadas para el cumplimiento de la meta</t>
  </si>
  <si>
    <t>Prestadores de servicios a la estrategia de regulación vinculados</t>
  </si>
  <si>
    <t>Campañas pedagógicas de apropiación social del conocimiento que aborden perspectivas alternativas al antropocentrismo implementadas</t>
  </si>
  <si>
    <t>Ciudadanos y ciudadanas en las estrategias de sensibilización y educación en los ámbitos: educativo, recreodeportivo, institucional y comunitario vinculados</t>
  </si>
  <si>
    <t>Ciudadanos y ciudadanas en talleres de formación que aborden la normatividad vigente y su aplicación en las instancias y los espacios de participación ciudadana vinculados</t>
  </si>
  <si>
    <t>Pactos con las instancias y espacios de participación ciudadana y movilización social por localidad para la Protección y Bienestar Animal ejecutados</t>
  </si>
  <si>
    <t>Alianzas interinstitucionales, intersectoriales  y de ciudad región que potencien las intervenciones y cobertura en torno a la Protección y Bienestar Animal gestionadas</t>
  </si>
  <si>
    <t>Leidy Paola Sanchez - Equipo de Regulacion</t>
  </si>
  <si>
    <t>La formulación e implementación de la estrategia de regulación a prestadores de servicio que trabajan para y con los animales constituye la oportunidad de mejorar las prácticas de bienestar en el manejo de los animales que son beneficiarios de estos servicios, minimizando los riesgos de maltrato que puedan derivarse del ejercicio de estas actividades económicas.</t>
  </si>
  <si>
    <t>Las campañas de la cultura ciudadana, donde los intereses humanos priman en contraposición a los intereses animales, así como el desconocimiento de las diversas maneras en que los animales sufren, sienten dolor o son dañados, es el detonante de la naturalización y normalización y de las violencias que les afectan.</t>
  </si>
  <si>
    <t>La interacción con la ciudadanía a través de las estrategias pedagógicas de sensibilización, educación y participación ciudadana permite trabajar de manera articulada, identificando las necesidades propias de cada territorio y las dinámicas particulares que se presentan en la relación humano-animal, fortaleciendo las acciones implementadas por el instituto, las cuales se ejecutarán desde los enfoques poblacionales-diferenciales y de género, dependiendo de las características de la población a intervenir.</t>
  </si>
  <si>
    <t>Realizar ejercicios de participación ciudadana y cultura, se identificarán y trabajarán las zonas con mayor problemática relacionada con tenencia y convivencia con animales, procurando generar estrategias focalizadas para cada territorio, haciendo un acompañamiento y seguimiento, y generando un mapeo por localidad, con las problemáticas y acciones realizadas por el distrito para mitigarlas.</t>
  </si>
  <si>
    <t>Se prioriza el fortalecimiento institucional desde la articulación interinstitucional e intersectorial con entidades distritales como la Secretaría Distrital de Educación, Secretaría Distrital de Ambiente, la Secretaría Distrital de Gobierno y el Instituto Distrital para la Participación y Acción Comunal, las cuales tienen competencias e intereses en la promoción de la protección y el bienestar animal, con el fin de unificar esfuerzos y compromisos para llegar a un mayor número de ciudadanos y ciudadanas, contribuyendo a la transformación de las prácticas culturales asociadas acciones de maltrato y crueldad ambiental</t>
  </si>
  <si>
    <t>Juan Pablo Olmos - Equipo de Participacion Ciudadana</t>
  </si>
  <si>
    <t>Andrea Millan - Equipo de Cultura Ciudadana</t>
  </si>
  <si>
    <t>Andrea Paola Acosta / Yenny Moreno / Andrea Millan -  Equipo de Cultura Ciudadana</t>
  </si>
  <si>
    <t>Juan Pablo Olmos - Equipo de Participacion ciudadana</t>
  </si>
  <si>
    <t>Catalina Tenjo Leon - Equipo Administrativo</t>
  </si>
  <si>
    <t xml:space="preserve"> Equipo Administrativo de la  Subdirección de Cultura Ciudadana y Gestión del Conocimiento. </t>
  </si>
  <si>
    <t>Ninguno</t>
  </si>
  <si>
    <t xml:space="preserve">
Generar e impulsar procesos ciudadanos innovadores de transformación cultural, mediante la promoción prácticas de relacionamiento humano - animal.</t>
  </si>
  <si>
    <t>Ninguna</t>
  </si>
  <si>
    <t>Se ha avanzado sastisfactoriamente en el cronograma de trabajo, pero aun causante del retrazo en el cumplimiento de la meta, es el tiempo de revisión y aprobación por las partes de la propuesta de acuerdo de voluntades que se construye según a las necesidades, apoyo y acompañamiento que se han trabajado en mesas de trabajo con las partes.</t>
  </si>
  <si>
    <t>Se ha realizado la etapa de diseño de las dos (2) campañas para la vigencia 2021,  de la campañas Razas de manejo Especial llamada "Tu perro es tu Reflejo" y la Tenencia Responsable llamada "Porque te Quiero te Cuido"
Se realizo el lanzamiento de la campaña "Porque te Quiero te Cuido" el dia 25 de Julio del 2021. Se planea realizar por lo menos una actividad de la campaña al mes. Su implementacion se realizara de forma permanente durante toda la vigencia.
Se realizo el lanzamiento de la campaña "Tu Perro es Tu Reflejo" el dia 07 de Agosto del 2021. Se planea realizar por lo menos una actividad de la campaña al mes. Su implementacion se realizara de forma permanente durante toda la vigencia.</t>
  </si>
  <si>
    <t>Se realizo el lanzamiento de la campaña "Tu Perro es Tu Reflejo" el dia 07 de Agosto del 2021. Se planea realizar por lo menos una actividad de la campaña al mes. Su implementacion se realizara de forma permanente durante toda la vigencia.</t>
  </si>
  <si>
    <t>Se han realizado 10 alianzas:
o La primera es la alianza celebrada entre la agencia publicitaria Llorente y Llorente, que tiene por objetivo construir en conjunto propuestas creativas para fortalecer la difusión de las acciones realizadas por la entidad en la ciudad a través de la Subdirección de Cultura Ciudadana y Gestión del Conocimiento y que tenga como productos Campañas de sensibilización en la protección y bienestar animal, que busquen promover el acercamiento de la comunidad a las acciones que genera la el IDPYBA impacten de manera positiva la fauna de la ciudad, sus ecosistemas y nuestro relacionamiento con los animales. 
o La siguiente alianza celebrada a través de un acuerdo de voluntades fue la firmada con CONVEZCOL que tiene por objetivo aunar esfuerzos técnicos para el desarrollo de programas de capacitación conforme intereses comunes y generación de conceptos técnicos dirigidos a la protección y cuidado hacia los animales en virtud del ejercicio profesional de la medicina veterinaria, la medicina veterinaria y zootecnia y la zootecnia, así como los demás que sean útiles en desarrollo de las funciones de las partes. 
o La tercera alianza se realizo entre El Instituto y la Caja de Vivienda Popular (CVP)  por medio de la construcción de un acuerdo de voluntades que busca promover una cultura ciudadana con buenas prácticas a través de un proceso de formación enfocada en fortalecer la tenencia responsable de animales de compañía y la pedagogía de la protección animal en los territorios de intervención de la Dirección de Mejoramiento de Barios de la CVP.
o La cuarta alianza se realizo con la Universidad del Bosque para el desarrollo de practicas o pasantias acadamicas a estudiantes de pregrado y postgrado; y la construccion e implementacion del comite de bioetica, para la aplicacion de conocimientos teoricos mediante la participacion activa de los miembros.
o la quinta alianza se realizo con la Corporacion Universitaria Republicana para la implementación de una estrategia que promueva la cooperación y apoyo para la atención jurídica de las consultas, peticiones, casos y demás acciones orientadas a la protección y bienestar animal en el Distrito Capital.
o la Sexta alianza se realizo el Acuerdo de voluntades con el fin de intensificar acciones y compromisos voluntarios para la sensibilización y educación en materia de protección y bienestar animal entre el Instituto Distrital De Protección Y Bienestar Animal (IDPYBA) y la Fundación Bull Kan Colombia-BKC
o  la Septima Alianza para el desarrollo de eventos con comunidad en diferentes espacios y parque distritales con el IDRD
o la Octava Alianza se realiza la solicitud de servicios médico veterinarios, insumos y servicios que pueda donar la Clínica Raza, en medio del desarrollo y difusión de campañas de la Subdirección de cultura ciudadana y gestión del conocimiento del IDPYBA, hasta el 31 de diciembre del 2021
o La novena alianza se realiza con Pet plan medicina prepagada, estará dispuesto a coordinar en conjunto los eventos que se acuerden con anticipación, de acuerdo a disponibilidad de insumos y personal para la ejecución de los eventos, en los cuales participará de manera voluntaria y gratuita como apoyo a los procesos de sensibilización de la SCCGC del IDPYBA
o la decima alianza se realizo con la emisora Tropicana acompaña los eventos y actividades en parques y espacios públicos, coordinados con anticipación para reforzar las campañas de sensibilización en protección y bienestar animal y jornadas de adopciones</t>
  </si>
  <si>
    <t>En el mes de Octubre, en los cuales se vinculó 58 prestadores, para un total de 250 prestadores vinculados a la fecha.</t>
  </si>
  <si>
    <t>Se han vinculado 250 prestadores de servicios a la estrategia de regulación del IDPYBA.
-Se realizaron 8 procesos de socialización de protocolos y buenas prácticas de bienestar animal a prestadores de servicios.</t>
  </si>
  <si>
    <t>Se han vinculado 2.633  ciudadanos y ciudadanas en talleres de formación que aborden la normatividad vigente y su aplicación en las instancias y los espacios de participación ciudadana
*549 en Voluntariado
*424 en Copropiedad
*139 en Red de Aliados
*69 en Instancias de Participacion y Concejos Locales
*1.452 en Espacios de Participacion</t>
  </si>
  <si>
    <t>En el mes de Octubre, se realizaron Trescientos (300) pactos definidos y ejecutados en las instancias y espacios de participación ciudadana</t>
  </si>
  <si>
    <t>se definieron y ejecutaron 300 pactos en las instancias y espacios de participación ciudadana y movilización social por localidad para la Protección y Bienestar Animal</t>
  </si>
  <si>
    <t>En el mes de Octubre, se realizaron reuniones con los interesados  en realizar alianzas con empresas privadas e instituciones educativas para la formación de voluntarias  y acompañamiento a jornadas que se van a realizar con la red de aliados son:
-evertec
-aldeamo
-fundación universitaria los libertadores
-universidad de cundinamarca
-rappi</t>
  </si>
  <si>
    <t>Se han vinculado 15.889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
*611 Ambito Institucional
*13.240 Ambito Comunitario
*1.533 Ambito Educativo
*505 Ambito Recreodeportivo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</si>
</sst>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0_);_(* \(#,##0.0\);_(* &quot;-&quot;??_);_(@_)"/>
    <numFmt numFmtId="172" formatCode="_(* #,##0_);_(* \(#,##0\);_(* &quot;-&quot;??_);_(@_)"/>
    <numFmt numFmtId="173" formatCode="_(* #,##0.00_);_(* \(#,##0.00\);_(* &quot;-&quot;_);_(@_)"/>
    <numFmt numFmtId="174" formatCode="_-* #,##0.00\ &quot;$&quot;_-;\-* #,##0.00\ &quot;$&quot;_-;_-* &quot;-&quot;??\ &quot;$&quot;_-;_-@_-"/>
    <numFmt numFmtId="175" formatCode="_-* #,##0.00\ _$_-;\-* #,##0.00\ _$_-;_-* &quot;-&quot;??\ _$_-;_-@_-"/>
  </numFmts>
  <fonts count="76"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559">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2"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2"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56" fillId="0" borderId="0" xfId="0" applyFont="1" applyFill="1" applyProtection="1">
      <protection hidden="1"/>
    </xf>
    <xf numFmtId="0" fontId="57" fillId="0" borderId="0" xfId="0" applyFont="1" applyFill="1" applyBorder="1" applyAlignment="1" applyProtection="1">
      <alignment horizontal="center" vertical="center" wrapText="1"/>
      <protection locked="0" hidden="1"/>
    </xf>
    <xf numFmtId="0" fontId="53" fillId="0" borderId="0" xfId="0" applyFont="1" applyFill="1" applyProtection="1">
      <protection hidden="1"/>
    </xf>
    <xf numFmtId="0" fontId="58" fillId="0" borderId="0" xfId="1327" applyFont="1" applyFill="1" applyAlignment="1" applyProtection="1">
      <alignment vertical="center" wrapText="1"/>
      <protection hidden="1"/>
    </xf>
    <xf numFmtId="0" fontId="53" fillId="0" borderId="0" xfId="0" applyFont="1" applyProtection="1">
      <protection hidden="1"/>
    </xf>
    <xf numFmtId="0" fontId="56" fillId="0" borderId="0" xfId="0" applyFont="1" applyProtection="1">
      <protection hidden="1"/>
    </xf>
    <xf numFmtId="0" fontId="3" fillId="0" borderId="0" xfId="1371" applyFont="1" applyFill="1" applyBorder="1" applyAlignment="1" applyProtection="1">
      <alignment horizontal="center" vertical="center"/>
      <protection hidden="1"/>
    </xf>
    <xf numFmtId="0" fontId="59" fillId="0" borderId="0" xfId="1371" applyFont="1" applyFill="1" applyBorder="1" applyAlignment="1" applyProtection="1">
      <alignment horizontal="center" vertical="center"/>
      <protection hidden="1"/>
    </xf>
    <xf numFmtId="0" fontId="55" fillId="0" borderId="0" xfId="0" applyFont="1" applyFill="1" applyProtection="1">
      <protection hidden="1"/>
    </xf>
    <xf numFmtId="0" fontId="8" fillId="61" borderId="10" xfId="1371" applyFont="1" applyFill="1" applyBorder="1" applyAlignment="1" applyProtection="1">
      <alignment horizontal="left" vertical="center" wrapText="1"/>
      <protection hidden="1"/>
    </xf>
    <xf numFmtId="0" fontId="9" fillId="0" borderId="10" xfId="1371" applyFont="1" applyFill="1" applyBorder="1" applyAlignment="1" applyProtection="1">
      <alignment horizontal="center" vertical="center"/>
      <protection hidden="1"/>
    </xf>
    <xf numFmtId="0" fontId="12" fillId="0" borderId="0" xfId="1371" applyFont="1" applyFill="1" applyBorder="1" applyAlignment="1" applyProtection="1">
      <alignment horizontal="center" vertical="top" wrapText="1"/>
      <protection hidden="1"/>
    </xf>
    <xf numFmtId="0" fontId="8" fillId="61" borderId="10" xfId="1371" applyFont="1" applyFill="1" applyBorder="1" applyAlignment="1" applyProtection="1">
      <alignment vertical="center" wrapText="1"/>
      <protection hidden="1"/>
    </xf>
    <xf numFmtId="0" fontId="12" fillId="0" borderId="0" xfId="1371" applyFont="1" applyFill="1" applyBorder="1" applyAlignment="1" applyProtection="1">
      <alignment horizontal="center" vertical="center"/>
      <protection hidden="1"/>
    </xf>
    <xf numFmtId="1" fontId="11" fillId="0" borderId="0" xfId="1273" applyNumberFormat="1" applyFont="1" applyFill="1" applyBorder="1" applyAlignment="1" applyProtection="1">
      <alignment horizontal="center" vertical="center" wrapText="1"/>
      <protection hidden="1"/>
    </xf>
    <xf numFmtId="0" fontId="11" fillId="0" borderId="0" xfId="1496" applyNumberFormat="1" applyFont="1" applyFill="1" applyBorder="1" applyAlignment="1" applyProtection="1">
      <alignment horizontal="center" vertical="center" wrapText="1"/>
      <protection hidden="1"/>
    </xf>
    <xf numFmtId="0" fontId="58" fillId="0" borderId="0" xfId="1327" applyFont="1" applyFill="1" applyAlignment="1" applyProtection="1">
      <alignment vertical="center"/>
      <protection hidden="1"/>
    </xf>
    <xf numFmtId="0" fontId="12" fillId="0" borderId="0" xfId="1371" applyFont="1" applyFill="1" applyBorder="1" applyAlignment="1" applyProtection="1">
      <alignment horizontal="left" vertical="center" wrapText="1"/>
      <protection hidden="1"/>
    </xf>
    <xf numFmtId="0" fontId="12" fillId="0" borderId="0" xfId="1371" applyFont="1" applyFill="1" applyBorder="1" applyAlignment="1" applyProtection="1">
      <alignment horizontal="center" vertical="center" wrapText="1"/>
      <protection hidden="1"/>
    </xf>
    <xf numFmtId="0" fontId="11" fillId="0" borderId="0" xfId="1371" applyFont="1" applyFill="1" applyBorder="1" applyAlignment="1" applyProtection="1">
      <alignment horizontal="center" vertical="center" wrapText="1"/>
      <protection hidden="1"/>
    </xf>
    <xf numFmtId="0" fontId="13" fillId="0" borderId="0" xfId="1371" applyFont="1" applyFill="1" applyBorder="1" applyAlignment="1" applyProtection="1">
      <alignment horizontal="center" vertical="center"/>
      <protection hidden="1"/>
    </xf>
    <xf numFmtId="9" fontId="11" fillId="0" borderId="0" xfId="1496" applyFont="1" applyFill="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60" fillId="0" borderId="0" xfId="1327" applyFont="1" applyFill="1" applyAlignment="1" applyProtection="1">
      <alignment vertical="center"/>
      <protection hidden="1"/>
    </xf>
    <xf numFmtId="1" fontId="9" fillId="24" borderId="20" xfId="1496" applyNumberFormat="1" applyFont="1" applyFill="1" applyBorder="1" applyAlignment="1" applyProtection="1">
      <alignment vertical="center" wrapText="1"/>
      <protection hidden="1"/>
    </xf>
    <xf numFmtId="1" fontId="9" fillId="24" borderId="47" xfId="1496" applyNumberFormat="1" applyFont="1" applyFill="1" applyBorder="1" applyAlignment="1" applyProtection="1">
      <alignment vertical="center" wrapText="1"/>
      <protection hidden="1"/>
    </xf>
    <xf numFmtId="170" fontId="12" fillId="0" borderId="0" xfId="1496" applyNumberFormat="1" applyFont="1" applyFill="1" applyBorder="1" applyAlignment="1" applyProtection="1">
      <alignment horizontal="center" vertical="top" wrapText="1"/>
      <protection hidden="1"/>
    </xf>
    <xf numFmtId="9" fontId="12" fillId="0" borderId="0" xfId="1496" applyFont="1" applyFill="1" applyBorder="1" applyAlignment="1" applyProtection="1">
      <alignment horizontal="center" vertical="top" wrapText="1"/>
      <protection hidden="1"/>
    </xf>
    <xf numFmtId="0" fontId="8" fillId="61" borderId="37" xfId="1371" applyFont="1" applyFill="1" applyBorder="1" applyAlignment="1" applyProtection="1">
      <alignment horizontal="left" vertical="center" wrapText="1"/>
      <protection hidden="1"/>
    </xf>
    <xf numFmtId="0" fontId="8" fillId="61" borderId="17" xfId="1371" applyFont="1" applyFill="1" applyBorder="1" applyAlignment="1" applyProtection="1">
      <alignment vertical="center" wrapText="1"/>
      <protection hidden="1"/>
    </xf>
    <xf numFmtId="0" fontId="8" fillId="61" borderId="16" xfId="1371"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center" vertical="center" wrapText="1"/>
      <protection hidden="1"/>
    </xf>
    <xf numFmtId="0" fontId="8" fillId="61" borderId="10" xfId="0" applyFont="1" applyFill="1" applyBorder="1" applyAlignment="1" applyProtection="1">
      <alignment horizontal="center" vertical="center" wrapText="1"/>
      <protection hidden="1"/>
    </xf>
    <xf numFmtId="0" fontId="8" fillId="61" borderId="18" xfId="1371" applyFont="1" applyFill="1" applyBorder="1" applyAlignment="1" applyProtection="1">
      <alignment horizontal="center" vertical="center" wrapText="1"/>
      <protection hidden="1"/>
    </xf>
    <xf numFmtId="0" fontId="8" fillId="61" borderId="16" xfId="1371" applyFont="1" applyFill="1" applyBorder="1" applyAlignment="1" applyProtection="1">
      <alignment horizontal="center" vertical="center"/>
      <protection hidden="1"/>
    </xf>
    <xf numFmtId="171" fontId="65" fillId="24" borderId="10" xfId="1250" applyNumberFormat="1" applyFont="1" applyFill="1" applyBorder="1" applyAlignment="1" applyProtection="1">
      <alignment horizontal="center" vertical="center"/>
      <protection hidden="1"/>
    </xf>
    <xf numFmtId="10" fontId="9" fillId="50" borderId="17" xfId="1495" applyNumberFormat="1" applyFont="1" applyFill="1" applyBorder="1" applyAlignment="1" applyProtection="1">
      <alignment vertical="center" wrapText="1"/>
      <protection locked="0" hidden="1"/>
    </xf>
    <xf numFmtId="9" fontId="61" fillId="0" borderId="0" xfId="1495" applyFont="1" applyFill="1" applyBorder="1" applyAlignment="1" applyProtection="1">
      <alignment horizontal="center" vertical="center" wrapText="1"/>
      <protection hidden="1"/>
    </xf>
    <xf numFmtId="172" fontId="65" fillId="0" borderId="10" xfId="1250" applyNumberFormat="1" applyFont="1" applyFill="1" applyBorder="1" applyAlignment="1" applyProtection="1">
      <alignment horizontal="center" vertical="center"/>
      <protection hidden="1"/>
    </xf>
    <xf numFmtId="0" fontId="8" fillId="61" borderId="10" xfId="1371" applyFont="1" applyFill="1" applyBorder="1" applyAlignment="1" applyProtection="1">
      <alignment horizontal="justify" vertical="center" wrapText="1"/>
      <protection locked="0" hidden="1"/>
    </xf>
    <xf numFmtId="0" fontId="62" fillId="0" borderId="0" xfId="1371" applyFont="1" applyFill="1" applyBorder="1" applyAlignment="1" applyProtection="1">
      <alignment horizontal="center" vertical="center" wrapText="1"/>
      <protection locked="0" hidden="1"/>
    </xf>
    <xf numFmtId="0" fontId="56" fillId="0" borderId="0" xfId="0" applyFont="1" applyFill="1" applyBorder="1" applyAlignment="1" applyProtection="1">
      <alignment horizontal="center" vertical="center"/>
      <protection hidden="1"/>
    </xf>
    <xf numFmtId="0" fontId="8" fillId="61" borderId="10" xfId="1371" applyFont="1" applyFill="1" applyBorder="1" applyAlignment="1" applyProtection="1">
      <alignment horizontal="justify" vertical="center" wrapText="1"/>
      <protection hidden="1"/>
    </xf>
    <xf numFmtId="0" fontId="8" fillId="61" borderId="10" xfId="1371" applyFont="1" applyFill="1" applyBorder="1" applyAlignment="1" applyProtection="1">
      <alignment horizontal="center" vertical="center" wrapText="1"/>
      <protection locked="0" hidden="1"/>
    </xf>
    <xf numFmtId="0" fontId="3" fillId="0" borderId="0" xfId="1371" applyFont="1" applyFill="1" applyBorder="1" applyAlignment="1" applyProtection="1">
      <alignment horizontal="center" vertical="center" wrapText="1"/>
      <protection locked="0" hidden="1"/>
    </xf>
    <xf numFmtId="14" fontId="9" fillId="0" borderId="10" xfId="1371" applyNumberFormat="1" applyFont="1" applyFill="1" applyBorder="1" applyAlignment="1" applyProtection="1">
      <alignment vertical="center" wrapText="1"/>
      <protection locked="0" hidden="1"/>
    </xf>
    <xf numFmtId="0" fontId="8" fillId="61" borderId="10" xfId="1371" applyFont="1" applyFill="1" applyBorder="1" applyAlignment="1" applyProtection="1">
      <alignment horizontal="justify" vertical="center"/>
      <protection hidden="1"/>
    </xf>
    <xf numFmtId="0" fontId="4" fillId="0" borderId="0" xfId="1371" applyFont="1" applyFill="1" applyBorder="1" applyAlignment="1" applyProtection="1">
      <alignment vertical="center" wrapText="1"/>
      <protection locked="0" hidden="1"/>
    </xf>
    <xf numFmtId="0" fontId="63" fillId="0" borderId="0" xfId="0" applyFont="1" applyFill="1" applyAlignment="1" applyProtection="1">
      <alignment horizontal="center"/>
      <protection hidden="1"/>
    </xf>
    <xf numFmtId="0" fontId="4" fillId="0" borderId="0" xfId="1371" applyFont="1" applyFill="1" applyAlignment="1" applyProtection="1">
      <alignment vertical="center"/>
      <protection hidden="1"/>
    </xf>
    <xf numFmtId="0" fontId="3" fillId="24" borderId="0" xfId="1371" applyFont="1" applyFill="1" applyAlignment="1" applyProtection="1">
      <alignment horizontal="center" vertical="center"/>
      <protection hidden="1"/>
    </xf>
    <xf numFmtId="0" fontId="4" fillId="24" borderId="0" xfId="1371" applyFont="1" applyFill="1" applyAlignment="1" applyProtection="1">
      <alignment vertical="center"/>
      <protection hidden="1"/>
    </xf>
    <xf numFmtId="0" fontId="4" fillId="24" borderId="0" xfId="1371" applyFont="1" applyFill="1" applyAlignment="1" applyProtection="1">
      <alignment vertical="top" wrapText="1"/>
      <protection hidden="1"/>
    </xf>
    <xf numFmtId="9" fontId="3" fillId="24" borderId="0" xfId="1496" applyFont="1" applyFill="1" applyAlignment="1" applyProtection="1">
      <alignment vertical="center"/>
      <protection hidden="1"/>
    </xf>
    <xf numFmtId="9" fontId="4" fillId="24" borderId="0" xfId="1496" applyFont="1" applyFill="1" applyAlignment="1" applyProtection="1">
      <alignment vertical="center"/>
      <protection hidden="1"/>
    </xf>
    <xf numFmtId="0" fontId="57" fillId="0" borderId="0" xfId="0" applyFont="1" applyAlignment="1" applyProtection="1">
      <alignment horizontal="center"/>
      <protection hidden="1"/>
    </xf>
    <xf numFmtId="0" fontId="57" fillId="0" borderId="0" xfId="0" applyFont="1" applyProtection="1">
      <protection hidden="1"/>
    </xf>
    <xf numFmtId="0" fontId="8" fillId="61" borderId="17"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hidden="1"/>
    </xf>
    <xf numFmtId="0" fontId="8" fillId="61" borderId="17" xfId="1371" applyFont="1" applyFill="1" applyBorder="1" applyAlignment="1" applyProtection="1">
      <alignment vertical="top" wrapText="1"/>
      <protection hidden="1"/>
    </xf>
    <xf numFmtId="167" fontId="9" fillId="0" borderId="20" xfId="1250" applyFont="1" applyFill="1" applyBorder="1" applyAlignment="1" applyProtection="1">
      <alignment horizontal="center" vertical="center"/>
      <protection hidden="1"/>
    </xf>
    <xf numFmtId="10" fontId="56" fillId="0" borderId="10" xfId="1495" applyNumberFormat="1" applyFont="1" applyBorder="1" applyProtection="1">
      <protection hidden="1"/>
    </xf>
    <xf numFmtId="172" fontId="65" fillId="24" borderId="10" xfId="1250" applyNumberFormat="1" applyFont="1" applyFill="1" applyBorder="1" applyAlignment="1" applyProtection="1">
      <alignment horizontal="center" vertical="center"/>
      <protection hidden="1"/>
    </xf>
    <xf numFmtId="167" fontId="9" fillId="24" borderId="20" xfId="1250" applyFont="1" applyFill="1" applyBorder="1" applyAlignment="1" applyProtection="1">
      <alignment horizontal="center" vertical="center"/>
      <protection hidden="1"/>
    </xf>
    <xf numFmtId="172" fontId="9" fillId="24" borderId="20" xfId="1250" applyNumberFormat="1" applyFont="1" applyFill="1" applyBorder="1" applyAlignment="1" applyProtection="1">
      <alignment horizontal="center" vertical="center"/>
      <protection hidden="1"/>
    </xf>
    <xf numFmtId="10" fontId="61" fillId="0" borderId="0" xfId="1495" applyNumberFormat="1" applyFont="1" applyFill="1" applyBorder="1" applyAlignment="1" applyProtection="1">
      <alignment horizontal="center" vertical="center" wrapText="1"/>
      <protection hidden="1"/>
    </xf>
    <xf numFmtId="167" fontId="65" fillId="24" borderId="10" xfId="1250" applyFont="1" applyFill="1" applyBorder="1" applyAlignment="1" applyProtection="1">
      <alignment horizontal="center" vertical="center"/>
      <protection hidden="1"/>
    </xf>
    <xf numFmtId="172" fontId="9" fillId="0" borderId="10" xfId="1250" applyNumberFormat="1" applyFont="1" applyFill="1" applyBorder="1" applyAlignment="1" applyProtection="1">
      <alignment horizontal="center" vertical="center"/>
      <protection hidden="1"/>
    </xf>
    <xf numFmtId="167" fontId="61" fillId="0" borderId="0" xfId="1250" applyFont="1" applyFill="1" applyBorder="1" applyAlignment="1" applyProtection="1">
      <alignment horizontal="center" vertical="center" wrapText="1"/>
      <protection hidden="1"/>
    </xf>
    <xf numFmtId="10" fontId="53" fillId="0" borderId="0" xfId="1495" applyNumberFormat="1" applyFont="1" applyFill="1" applyProtection="1">
      <protection hidden="1"/>
    </xf>
    <xf numFmtId="172" fontId="9" fillId="24" borderId="10" xfId="1250" applyNumberFormat="1" applyFont="1" applyFill="1" applyBorder="1" applyAlignment="1" applyProtection="1">
      <alignment horizontal="center" vertical="center"/>
      <protection hidden="1"/>
    </xf>
    <xf numFmtId="10" fontId="56" fillId="0" borderId="10" xfId="1495" applyNumberFormat="1" applyFont="1" applyBorder="1" applyAlignment="1" applyProtection="1">
      <alignment vertical="center"/>
      <protection hidden="1"/>
    </xf>
    <xf numFmtId="0" fontId="73" fillId="0" borderId="10"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hidden="1"/>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172" fontId="15" fillId="0" borderId="10"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170" fontId="5" fillId="0" borderId="10" xfId="0" applyNumberFormat="1" applyFont="1" applyFill="1" applyBorder="1" applyAlignment="1" applyProtection="1">
      <alignment horizontal="center"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3" fontId="15" fillId="55" borderId="17" xfId="1251" applyNumberFormat="1" applyFont="1" applyFill="1" applyBorder="1" applyAlignment="1" applyProtection="1">
      <alignment horizontal="center" vertical="center" wrapText="1"/>
      <protection hidden="1"/>
    </xf>
    <xf numFmtId="173"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72" fontId="15" fillId="50" borderId="17" xfId="1250" applyNumberFormat="1" applyFont="1" applyFill="1" applyBorder="1" applyAlignment="1" applyProtection="1">
      <alignment vertical="center" wrapText="1"/>
      <protection hidden="1"/>
    </xf>
    <xf numFmtId="172" fontId="15" fillId="50" borderId="19" xfId="1250" applyNumberFormat="1" applyFont="1" applyFill="1" applyBorder="1" applyAlignment="1" applyProtection="1">
      <alignment vertical="center" wrapText="1"/>
      <protection hidden="1"/>
    </xf>
    <xf numFmtId="172" fontId="15" fillId="51" borderId="17" xfId="1250" applyNumberFormat="1" applyFont="1" applyFill="1" applyBorder="1" applyAlignment="1" applyProtection="1">
      <alignment vertical="center" wrapText="1"/>
      <protection hidden="1"/>
    </xf>
    <xf numFmtId="172" fontId="15" fillId="51" borderId="19" xfId="1250" applyNumberFormat="1" applyFont="1" applyFill="1" applyBorder="1" applyAlignment="1" applyProtection="1">
      <alignment vertical="center" wrapText="1"/>
      <protection hidden="1"/>
    </xf>
    <xf numFmtId="172" fontId="15" fillId="0" borderId="17" xfId="1250" applyNumberFormat="1" applyFont="1" applyFill="1" applyBorder="1" applyAlignment="1" applyProtection="1">
      <alignment vertical="center" wrapText="1"/>
      <protection hidden="1"/>
    </xf>
    <xf numFmtId="172" fontId="15" fillId="0"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6" xfId="0" applyFont="1" applyFill="1" applyBorder="1" applyAlignment="1" applyProtection="1">
      <alignment horizontal="center"/>
      <protection locked="0"/>
    </xf>
    <xf numFmtId="0" fontId="70" fillId="0" borderId="29" xfId="0" applyFont="1" applyFill="1" applyBorder="1" applyAlignment="1" applyProtection="1">
      <alignment horizontal="center"/>
      <protection locked="0"/>
    </xf>
    <xf numFmtId="0" fontId="15" fillId="0" borderId="10" xfId="0" applyFont="1" applyFill="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0" fontId="59" fillId="0" borderId="30"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8"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6"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7"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2" fillId="0" borderId="48"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6"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9" xfId="1371" applyFont="1" applyFill="1" applyBorder="1" applyAlignment="1">
      <alignment horizontal="center" vertical="center"/>
    </xf>
    <xf numFmtId="0" fontId="52" fillId="0" borderId="28" xfId="1371" applyFont="1" applyFill="1" applyBorder="1" applyAlignment="1">
      <alignment horizontal="center" vertical="center"/>
    </xf>
    <xf numFmtId="0" fontId="52" fillId="0" borderId="50"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54"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40" xfId="0" applyFont="1" applyFill="1" applyBorder="1" applyAlignment="1" applyProtection="1">
      <alignment horizontal="center" vertical="center" wrapText="1"/>
      <protection locked="0"/>
    </xf>
    <xf numFmtId="0" fontId="57" fillId="0" borderId="42"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2" fillId="0" borderId="11"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52" fillId="0" borderId="39" xfId="0" applyFont="1" applyBorder="1" applyAlignment="1" applyProtection="1">
      <alignment horizontal="center" vertical="center" wrapText="1"/>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75" fillId="0" borderId="10" xfId="0" applyFont="1" applyBorder="1" applyAlignment="1" applyProtection="1">
      <alignment horizontal="center" wrapText="1"/>
      <protection locked="0" hidden="1"/>
    </xf>
    <xf numFmtId="0" fontId="57" fillId="0" borderId="10" xfId="0"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center" vertical="center" wrapText="1"/>
      <protection locked="0" hidden="1"/>
    </xf>
    <xf numFmtId="0" fontId="9" fillId="0" borderId="20" xfId="1371" applyFont="1" applyFill="1" applyBorder="1" applyAlignment="1" applyProtection="1">
      <alignment horizontal="center" vertical="center"/>
      <protection hidden="1"/>
    </xf>
    <xf numFmtId="0" fontId="9" fillId="0" borderId="33" xfId="1371" applyFont="1" applyFill="1" applyBorder="1" applyAlignment="1" applyProtection="1">
      <alignment horizontal="center" vertical="center"/>
      <protection hidden="1"/>
    </xf>
    <xf numFmtId="0" fontId="9" fillId="0" borderId="35" xfId="1371" applyFont="1" applyFill="1" applyBorder="1" applyAlignment="1" applyProtection="1">
      <alignment horizontal="center" vertical="center"/>
      <protection hidden="1"/>
    </xf>
    <xf numFmtId="0" fontId="59" fillId="0" borderId="10" xfId="0" applyFont="1" applyBorder="1" applyAlignment="1" applyProtection="1">
      <alignment horizontal="center" vertical="center" wrapText="1"/>
      <protection locked="0" hidden="1"/>
    </xf>
    <xf numFmtId="0" fontId="11" fillId="24" borderId="10" xfId="1371" applyFont="1" applyFill="1" applyBorder="1" applyAlignment="1" applyProtection="1">
      <alignment horizontal="center" vertical="center"/>
      <protection hidden="1"/>
    </xf>
    <xf numFmtId="0" fontId="59" fillId="61"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center" vertical="center" wrapText="1"/>
      <protection hidden="1"/>
    </xf>
    <xf numFmtId="0" fontId="9" fillId="0" borderId="10" xfId="1371" applyFont="1" applyFill="1" applyBorder="1" applyAlignment="1" applyProtection="1">
      <alignment horizontal="center" vertical="center" wrapText="1"/>
      <protection hidden="1"/>
    </xf>
    <xf numFmtId="0" fontId="9" fillId="50" borderId="10" xfId="1371" applyFont="1" applyFill="1" applyBorder="1" applyAlignment="1" applyProtection="1">
      <alignment horizontal="center" vertical="center" wrapText="1"/>
      <protection hidden="1"/>
    </xf>
    <xf numFmtId="1" fontId="9" fillId="0" borderId="10" xfId="1273" applyNumberFormat="1" applyFont="1" applyFill="1" applyBorder="1" applyAlignment="1" applyProtection="1">
      <alignment horizontal="center" vertical="center" wrapText="1"/>
      <protection hidden="1"/>
    </xf>
    <xf numFmtId="9" fontId="9" fillId="0" borderId="10" xfId="1496" applyFont="1" applyFill="1" applyBorder="1" applyAlignment="1" applyProtection="1">
      <alignment horizontal="center" vertical="center"/>
      <protection hidden="1"/>
    </xf>
    <xf numFmtId="0" fontId="9" fillId="0" borderId="10" xfId="1496" applyNumberFormat="1" applyFont="1" applyFill="1" applyBorder="1" applyAlignment="1" applyProtection="1">
      <alignment horizontal="center" vertical="center" wrapText="1"/>
      <protection hidden="1"/>
    </xf>
    <xf numFmtId="0" fontId="9" fillId="0" borderId="10" xfId="1371" applyFont="1" applyFill="1" applyBorder="1" applyAlignment="1" applyProtection="1">
      <alignment horizontal="center" vertical="center"/>
      <protection hidden="1"/>
    </xf>
    <xf numFmtId="0" fontId="9" fillId="50" borderId="10" xfId="1371" applyFont="1" applyFill="1" applyBorder="1" applyAlignment="1" applyProtection="1">
      <alignment horizontal="center" vertical="center"/>
      <protection hidden="1"/>
    </xf>
    <xf numFmtId="49" fontId="9" fillId="0" borderId="10" xfId="1371" applyNumberFormat="1" applyFont="1" applyFill="1" applyBorder="1" applyAlignment="1" applyProtection="1">
      <alignment horizontal="center" vertical="center"/>
      <protection hidden="1"/>
    </xf>
    <xf numFmtId="0" fontId="9" fillId="50" borderId="10" xfId="1371" applyFont="1" applyFill="1" applyBorder="1" applyAlignment="1" applyProtection="1">
      <alignment horizontal="left" vertical="center" wrapText="1"/>
      <protection hidden="1"/>
    </xf>
    <xf numFmtId="0" fontId="14" fillId="0"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protection hidden="1"/>
    </xf>
    <xf numFmtId="9" fontId="8" fillId="61" borderId="10" xfId="1496" applyFont="1" applyFill="1" applyBorder="1" applyAlignment="1" applyProtection="1">
      <alignment horizontal="center" vertical="center"/>
      <protection hidden="1"/>
    </xf>
    <xf numFmtId="0" fontId="53" fillId="50" borderId="20" xfId="1371" applyFont="1" applyFill="1" applyBorder="1" applyAlignment="1" applyProtection="1">
      <alignment horizontal="justify" vertical="center" wrapText="1"/>
      <protection locked="0" hidden="1"/>
    </xf>
    <xf numFmtId="0" fontId="53" fillId="50" borderId="33" xfId="1371" applyFont="1" applyFill="1" applyBorder="1" applyAlignment="1" applyProtection="1">
      <alignment horizontal="justify" vertical="center" wrapText="1"/>
      <protection locked="0" hidden="1"/>
    </xf>
    <xf numFmtId="0" fontId="53" fillId="50" borderId="35" xfId="1371" applyFont="1" applyFill="1" applyBorder="1" applyAlignment="1" applyProtection="1">
      <alignment horizontal="justify" vertical="center" wrapText="1"/>
      <protection locked="0" hidden="1"/>
    </xf>
    <xf numFmtId="0" fontId="9" fillId="50" borderId="18" xfId="1371" applyFont="1" applyFill="1" applyBorder="1" applyAlignment="1" applyProtection="1">
      <alignment horizontal="center" vertical="center"/>
      <protection hidden="1"/>
    </xf>
    <xf numFmtId="0" fontId="9" fillId="0" borderId="20" xfId="1371" applyFont="1" applyFill="1" applyBorder="1" applyAlignment="1" applyProtection="1">
      <alignment horizontal="justify" vertical="center" wrapText="1"/>
      <protection hidden="1"/>
    </xf>
    <xf numFmtId="0" fontId="9" fillId="0" borderId="33" xfId="1371" applyFont="1" applyFill="1" applyBorder="1" applyAlignment="1" applyProtection="1">
      <alignment horizontal="justify" vertical="center" wrapText="1"/>
      <protection hidden="1"/>
    </xf>
    <xf numFmtId="0" fontId="9" fillId="0" borderId="35" xfId="1371" applyFont="1" applyFill="1" applyBorder="1" applyAlignment="1" applyProtection="1">
      <alignment horizontal="justify" vertical="center" wrapText="1"/>
      <protection hidden="1"/>
    </xf>
    <xf numFmtId="0" fontId="9" fillId="0" borderId="20" xfId="1371" applyFont="1" applyFill="1" applyBorder="1" applyAlignment="1" applyProtection="1">
      <alignment horizontal="center" vertical="center" wrapText="1"/>
      <protection hidden="1"/>
    </xf>
    <xf numFmtId="0" fontId="9" fillId="0" borderId="33" xfId="1371" applyFont="1" applyFill="1" applyBorder="1" applyAlignment="1" applyProtection="1">
      <alignment horizontal="center" vertical="center" wrapText="1"/>
      <protection hidden="1"/>
    </xf>
    <xf numFmtId="0" fontId="9" fillId="0" borderId="47" xfId="1371" applyFont="1" applyFill="1" applyBorder="1" applyAlignment="1" applyProtection="1">
      <alignment horizontal="center" vertical="center" wrapText="1"/>
      <protection hidden="1"/>
    </xf>
    <xf numFmtId="14" fontId="9" fillId="0" borderId="20" xfId="1371" applyNumberFormat="1" applyFont="1" applyFill="1" applyBorder="1" applyAlignment="1" applyProtection="1">
      <alignment horizontal="center" vertical="center" wrapText="1"/>
      <protection hidden="1"/>
    </xf>
    <xf numFmtId="14" fontId="9" fillId="0" borderId="33" xfId="1371" applyNumberFormat="1" applyFont="1" applyFill="1" applyBorder="1" applyAlignment="1" applyProtection="1">
      <alignment horizontal="center" vertical="center" wrapText="1"/>
      <protection hidden="1"/>
    </xf>
    <xf numFmtId="14" fontId="9" fillId="0" borderId="35" xfId="1371" applyNumberFormat="1" applyFont="1" applyFill="1" applyBorder="1" applyAlignment="1" applyProtection="1">
      <alignment horizontal="center" vertical="center" wrapText="1"/>
      <protection hidden="1"/>
    </xf>
    <xf numFmtId="0" fontId="9" fillId="0" borderId="35" xfId="1371" applyFont="1" applyFill="1" applyBorder="1" applyAlignment="1" applyProtection="1">
      <alignment horizontal="center" vertical="center" wrapText="1"/>
      <protection hidden="1"/>
    </xf>
    <xf numFmtId="1" fontId="9" fillId="24" borderId="20" xfId="1250" applyNumberFormat="1" applyFont="1" applyFill="1" applyBorder="1" applyAlignment="1" applyProtection="1">
      <alignment horizontal="center" vertical="center" wrapText="1"/>
      <protection hidden="1"/>
    </xf>
    <xf numFmtId="1" fontId="9" fillId="24" borderId="33" xfId="1250" applyNumberFormat="1" applyFont="1" applyFill="1" applyBorder="1" applyAlignment="1" applyProtection="1">
      <alignment horizontal="center" vertical="center" wrapText="1"/>
      <protection hidden="1"/>
    </xf>
    <xf numFmtId="1" fontId="9" fillId="24" borderId="47" xfId="1250" applyNumberFormat="1" applyFont="1" applyFill="1" applyBorder="1" applyAlignment="1" applyProtection="1">
      <alignment horizontal="center" vertical="center" wrapText="1"/>
      <protection hidden="1"/>
    </xf>
    <xf numFmtId="0" fontId="9" fillId="50" borderId="22" xfId="1371" applyFont="1" applyFill="1" applyBorder="1" applyAlignment="1" applyProtection="1">
      <alignment horizontal="center" vertical="center"/>
      <protection hidden="1"/>
    </xf>
    <xf numFmtId="0" fontId="9" fillId="50" borderId="23" xfId="1371" applyFont="1" applyFill="1" applyBorder="1" applyAlignment="1" applyProtection="1">
      <alignment horizontal="center" vertical="center"/>
      <protection hidden="1"/>
    </xf>
    <xf numFmtId="0" fontId="9" fillId="50" borderId="24" xfId="1371" applyFont="1" applyFill="1" applyBorder="1" applyAlignment="1" applyProtection="1">
      <alignment horizontal="center" vertical="center"/>
      <protection hidden="1"/>
    </xf>
    <xf numFmtId="0" fontId="52" fillId="61" borderId="16" xfId="1371" applyFont="1" applyFill="1" applyBorder="1" applyAlignment="1" applyProtection="1">
      <alignment horizontal="center" vertical="center"/>
      <protection hidden="1"/>
    </xf>
    <xf numFmtId="0" fontId="52" fillId="61" borderId="10" xfId="1371" applyFont="1" applyFill="1" applyBorder="1" applyAlignment="1" applyProtection="1">
      <alignment horizontal="center" vertical="center"/>
      <protection hidden="1"/>
    </xf>
    <xf numFmtId="0" fontId="52" fillId="61" borderId="18" xfId="1371" applyFont="1" applyFill="1" applyBorder="1" applyAlignment="1" applyProtection="1">
      <alignment horizontal="center" vertical="center"/>
      <protection hidden="1"/>
    </xf>
    <xf numFmtId="167" fontId="9" fillId="50" borderId="17" xfId="1250" applyFont="1" applyFill="1" applyBorder="1" applyAlignment="1" applyProtection="1">
      <alignment horizontal="center" vertical="center" wrapText="1"/>
      <protection locked="0" hidden="1"/>
    </xf>
    <xf numFmtId="167" fontId="9" fillId="50" borderId="36" xfId="1250" applyFont="1" applyFill="1" applyBorder="1" applyAlignment="1" applyProtection="1">
      <alignment horizontal="center" vertical="center" wrapText="1"/>
      <protection locked="0" hidden="1"/>
    </xf>
    <xf numFmtId="167" fontId="9" fillId="50" borderId="19" xfId="1250" applyFont="1" applyFill="1" applyBorder="1" applyAlignment="1" applyProtection="1">
      <alignment horizontal="center" vertical="center" wrapText="1"/>
      <protection locked="0" hidden="1"/>
    </xf>
    <xf numFmtId="0" fontId="8" fillId="61" borderId="17" xfId="1371" applyFont="1" applyFill="1" applyBorder="1" applyAlignment="1" applyProtection="1">
      <alignment horizontal="left" vertical="center" wrapText="1"/>
      <protection hidden="1"/>
    </xf>
    <xf numFmtId="0" fontId="8" fillId="61" borderId="19"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52" fillId="0" borderId="22" xfId="1371" applyFont="1" applyFill="1" applyBorder="1" applyAlignment="1" applyProtection="1">
      <alignment horizontal="center" vertical="center"/>
      <protection hidden="1"/>
    </xf>
    <xf numFmtId="0" fontId="52" fillId="0" borderId="23" xfId="1371" applyFont="1" applyFill="1" applyBorder="1" applyAlignment="1" applyProtection="1">
      <alignment horizontal="center" vertical="center"/>
      <protection hidden="1"/>
    </xf>
    <xf numFmtId="0" fontId="52" fillId="0" borderId="24" xfId="1371" applyFont="1" applyFill="1" applyBorder="1" applyAlignment="1" applyProtection="1">
      <alignment horizontal="center" vertical="center"/>
      <protection hidden="1"/>
    </xf>
    <xf numFmtId="0" fontId="52" fillId="0" borderId="25" xfId="1371" applyFont="1" applyFill="1" applyBorder="1" applyAlignment="1" applyProtection="1">
      <alignment horizontal="center" vertical="center"/>
      <protection hidden="1"/>
    </xf>
    <xf numFmtId="0" fontId="52" fillId="0" borderId="0" xfId="1371" applyFont="1" applyFill="1" applyBorder="1" applyAlignment="1" applyProtection="1">
      <alignment horizontal="center" vertical="center"/>
      <protection hidden="1"/>
    </xf>
    <xf numFmtId="0" fontId="52" fillId="0" borderId="26" xfId="1371" applyFont="1" applyFill="1" applyBorder="1" applyAlignment="1" applyProtection="1">
      <alignment horizontal="center" vertical="center"/>
      <protection hidden="1"/>
    </xf>
    <xf numFmtId="0" fontId="52" fillId="0" borderId="27" xfId="1371" applyFont="1" applyFill="1" applyBorder="1" applyAlignment="1" applyProtection="1">
      <alignment horizontal="center" vertical="center"/>
      <protection hidden="1"/>
    </xf>
    <xf numFmtId="0" fontId="52" fillId="0" borderId="28" xfId="1371" applyFont="1" applyFill="1" applyBorder="1" applyAlignment="1" applyProtection="1">
      <alignment horizontal="center" vertical="center"/>
      <protection hidden="1"/>
    </xf>
    <xf numFmtId="0" fontId="52" fillId="0" borderId="29" xfId="1371" applyFont="1" applyFill="1" applyBorder="1" applyAlignment="1" applyProtection="1">
      <alignment horizontal="center" vertical="center"/>
      <protection hidden="1"/>
    </xf>
    <xf numFmtId="0" fontId="53" fillId="0" borderId="20" xfId="1371" applyFont="1" applyFill="1" applyBorder="1" applyAlignment="1" applyProtection="1">
      <alignment horizontal="justify" vertical="center" wrapText="1"/>
      <protection locked="0" hidden="1"/>
    </xf>
    <xf numFmtId="0" fontId="53" fillId="0" borderId="33" xfId="1371" applyFont="1" applyFill="1" applyBorder="1" applyAlignment="1" applyProtection="1">
      <alignment horizontal="justify" vertical="center" wrapText="1"/>
      <protection locked="0" hidden="1"/>
    </xf>
    <xf numFmtId="0" fontId="53" fillId="0" borderId="35" xfId="1371" applyFont="1" applyFill="1" applyBorder="1" applyAlignment="1" applyProtection="1">
      <alignment horizontal="justify" vertical="center" wrapText="1"/>
      <protection locked="0" hidden="1"/>
    </xf>
    <xf numFmtId="0" fontId="9" fillId="0" borderId="20" xfId="1371" applyFont="1" applyFill="1" applyBorder="1" applyAlignment="1" applyProtection="1">
      <alignment horizontal="justify" vertical="center" wrapText="1"/>
      <protection locked="0" hidden="1"/>
    </xf>
    <xf numFmtId="0" fontId="9" fillId="0" borderId="33" xfId="1371" applyFont="1" applyFill="1" applyBorder="1" applyAlignment="1" applyProtection="1">
      <alignment horizontal="justify" vertical="center" wrapText="1"/>
      <protection locked="0" hidden="1"/>
    </xf>
    <xf numFmtId="0" fontId="9" fillId="0" borderId="47" xfId="1371" applyFont="1" applyFill="1" applyBorder="1" applyAlignment="1" applyProtection="1">
      <alignment horizontal="justify" vertical="center" wrapText="1"/>
      <protection locked="0" hidden="1"/>
    </xf>
    <xf numFmtId="0" fontId="9" fillId="57" borderId="10" xfId="1371" applyFont="1" applyFill="1" applyBorder="1" applyAlignment="1" applyProtection="1">
      <alignment horizontal="center" vertical="center" wrapText="1"/>
      <protection hidden="1"/>
    </xf>
    <xf numFmtId="172" fontId="9" fillId="24" borderId="20" xfId="1250" applyNumberFormat="1" applyFont="1" applyFill="1" applyBorder="1" applyAlignment="1" applyProtection="1">
      <alignment horizontal="center" vertical="center" wrapText="1"/>
      <protection hidden="1"/>
    </xf>
    <xf numFmtId="172" fontId="9" fillId="24" borderId="33" xfId="1250" applyNumberFormat="1" applyFont="1" applyFill="1" applyBorder="1" applyAlignment="1" applyProtection="1">
      <alignment horizontal="center" vertical="center" wrapText="1"/>
      <protection hidden="1"/>
    </xf>
    <xf numFmtId="172" fontId="9" fillId="24" borderId="47" xfId="1250" applyNumberFormat="1" applyFont="1" applyFill="1" applyBorder="1" applyAlignment="1" applyProtection="1">
      <alignment horizontal="center" vertical="center" wrapText="1"/>
      <protection hidden="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35" xfId="1371" applyFont="1" applyFill="1" applyBorder="1" applyAlignment="1">
      <alignment horizontal="center" vertical="center" wrapText="1"/>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9" fillId="50" borderId="35"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3" xfId="1371" applyFont="1" applyFill="1" applyBorder="1" applyAlignment="1">
      <alignment horizontal="justify" vertical="center" wrapText="1"/>
    </xf>
    <xf numFmtId="0" fontId="9" fillId="0" borderId="35" xfId="1371" applyFont="1" applyFill="1" applyBorder="1" applyAlignment="1">
      <alignment horizontal="justify" vertical="center" wrapText="1"/>
    </xf>
    <xf numFmtId="0" fontId="9" fillId="0" borderId="20" xfId="1371" applyFont="1" applyFill="1" applyBorder="1" applyAlignment="1">
      <alignment horizontal="center" vertical="center" wrapText="1"/>
    </xf>
    <xf numFmtId="0" fontId="9" fillId="0" borderId="33" xfId="1371" applyFont="1" applyFill="1" applyBorder="1" applyAlignment="1">
      <alignment horizontal="center" vertical="center" wrapText="1"/>
    </xf>
    <xf numFmtId="0" fontId="9" fillId="0" borderId="47"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9" fillId="0" borderId="35" xfId="1371" applyFont="1" applyFill="1" applyBorder="1" applyAlignment="1">
      <alignment horizontal="center" vertical="center" wrapText="1"/>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C445-4302-8CA8-47C058252CC9}"/>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C445-4302-8CA8-47C058252CC9}"/>
            </c:ext>
          </c:extLst>
        </c:ser>
        <c:dLbls>
          <c:showLegendKey val="0"/>
          <c:showVal val="0"/>
          <c:showCatName val="0"/>
          <c:showSerName val="0"/>
          <c:showPercent val="0"/>
          <c:showBubbleSize val="0"/>
        </c:dLbls>
        <c:marker val="1"/>
        <c:smooth val="0"/>
        <c:axId val="245522880"/>
        <c:axId val="322549888"/>
      </c:lineChart>
      <c:catAx>
        <c:axId val="2455228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22549888"/>
        <c:crosses val="autoZero"/>
        <c:auto val="1"/>
        <c:lblAlgn val="ctr"/>
        <c:lblOffset val="100"/>
        <c:noMultiLvlLbl val="0"/>
      </c:catAx>
      <c:valAx>
        <c:axId val="322549888"/>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45522880"/>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1'!$C$26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1'!$C$27:$C$38</c:f>
              <c:numCache>
                <c:formatCode>_(* #,##0.0_);_(* \(#,##0.0\);_(* "-"??_);_(@_)</c:formatCode>
                <c:ptCount val="12"/>
                <c:pt idx="0">
                  <c:v>0</c:v>
                </c:pt>
                <c:pt idx="1">
                  <c:v>0</c:v>
                </c:pt>
                <c:pt idx="2">
                  <c:v>0</c:v>
                </c:pt>
                <c:pt idx="3">
                  <c:v>0</c:v>
                </c:pt>
                <c:pt idx="4">
                  <c:v>0</c:v>
                </c:pt>
                <c:pt idx="5" formatCode="_(* #,##0_);_(* \(#,##0\);_(* &quot;-&quot;??_);_(@_)">
                  <c:v>20</c:v>
                </c:pt>
                <c:pt idx="6" formatCode="_(* #,##0_);_(* \(#,##0\);_(* &quot;-&quot;??_);_(@_)">
                  <c:v>20</c:v>
                </c:pt>
                <c:pt idx="7" formatCode="_(* #,##0_);_(* \(#,##0\);_(* &quot;-&quot;??_);_(@_)">
                  <c:v>30</c:v>
                </c:pt>
                <c:pt idx="8" formatCode="_(* #,##0_);_(* \(#,##0\);_(* &quot;-&quot;??_);_(@_)">
                  <c:v>60</c:v>
                </c:pt>
                <c:pt idx="9" formatCode="_(* #,##0_);_(* \(#,##0\);_(* &quot;-&quot;??_);_(@_)">
                  <c:v>60</c:v>
                </c:pt>
                <c:pt idx="10" formatCode="_(* #,##0_);_(* \(#,##0\);_(* &quot;-&quot;??_);_(@_)">
                  <c:v>30</c:v>
                </c:pt>
                <c:pt idx="11" formatCode="_(* #,##0_);_(* \(#,##0\);_(* &quot;-&quot;??_);_(@_)">
                  <c:v>30</c:v>
                </c:pt>
              </c:numCache>
            </c:numRef>
          </c:val>
          <c:extLst>
            <c:ext xmlns:c16="http://schemas.microsoft.com/office/drawing/2014/chart" uri="{C3380CC4-5D6E-409C-BE32-E72D297353CC}">
              <c16:uniqueId val="{00000000-04F0-4129-BEED-175E15B82393}"/>
            </c:ext>
          </c:extLst>
        </c:ser>
        <c:ser>
          <c:idx val="1"/>
          <c:order val="1"/>
          <c:tx>
            <c:strRef>
              <c:f>'Meta No. 1'!$D$26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1'!$D$27:$D$38</c:f>
              <c:numCache>
                <c:formatCode>_(* #,##0.0_);_(* \(#,##0.0\);_(* "-"??_);_(@_)</c:formatCode>
                <c:ptCount val="12"/>
                <c:pt idx="0">
                  <c:v>0</c:v>
                </c:pt>
                <c:pt idx="1">
                  <c:v>0</c:v>
                </c:pt>
                <c:pt idx="2">
                  <c:v>0</c:v>
                </c:pt>
                <c:pt idx="3">
                  <c:v>0</c:v>
                </c:pt>
                <c:pt idx="4" formatCode="_(* #,##0_);_(* \(#,##0\);_(* &quot;-&quot;??_);_(@_)">
                  <c:v>18</c:v>
                </c:pt>
                <c:pt idx="5" formatCode="_(* #,##0_);_(* \(#,##0\);_(* &quot;-&quot;??_);_(@_)">
                  <c:v>70</c:v>
                </c:pt>
                <c:pt idx="6" formatCode="_(* #,##0_);_(* \(#,##0\);_(* &quot;-&quot;??_);_(@_)">
                  <c:v>0</c:v>
                </c:pt>
                <c:pt idx="7" formatCode="_(* #,##0_);_(* \(#,##0\);_(* &quot;-&quot;??_);_(@_)">
                  <c:v>41</c:v>
                </c:pt>
                <c:pt idx="8" formatCode="_(* #,##0_);_(* \(#,##0\);_(* &quot;-&quot;??_);_(@_)">
                  <c:v>63</c:v>
                </c:pt>
                <c:pt idx="9" formatCode="_(* #,##0_);_(* \(#,##0\);_(* &quot;-&quot;??_);_(@_)">
                  <c:v>58</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371964592"/>
        <c:axId val="371965152"/>
      </c:barChart>
      <c:lineChart>
        <c:grouping val="standard"/>
        <c:varyColors val="0"/>
        <c:ser>
          <c:idx val="2"/>
          <c:order val="2"/>
          <c:tx>
            <c:strRef>
              <c:f>'Meta No. 1'!$H$26</c:f>
              <c:strCache>
                <c:ptCount val="1"/>
                <c:pt idx="0">
                  <c:v>% Avance acumulado</c:v>
                </c:pt>
              </c:strCache>
            </c:strRef>
          </c:tx>
          <c:val>
            <c:numRef>
              <c:f>'Meta No. 1'!$H$27:$H$38</c:f>
              <c:numCache>
                <c:formatCode>0.00%</c:formatCode>
                <c:ptCount val="12"/>
                <c:pt idx="0">
                  <c:v>0</c:v>
                </c:pt>
                <c:pt idx="1">
                  <c:v>0</c:v>
                </c:pt>
                <c:pt idx="2">
                  <c:v>0</c:v>
                </c:pt>
                <c:pt idx="3">
                  <c:v>0</c:v>
                </c:pt>
                <c:pt idx="4">
                  <c:v>7.1999999999999995E-2</c:v>
                </c:pt>
                <c:pt idx="5">
                  <c:v>0.35200000000000004</c:v>
                </c:pt>
                <c:pt idx="6">
                  <c:v>0.35200000000000004</c:v>
                </c:pt>
                <c:pt idx="7">
                  <c:v>0.51600000000000001</c:v>
                </c:pt>
                <c:pt idx="8">
                  <c:v>0.76800000000000002</c:v>
                </c:pt>
                <c:pt idx="9">
                  <c:v>1</c:v>
                </c:pt>
                <c:pt idx="10">
                  <c:v>0</c:v>
                </c:pt>
                <c:pt idx="11">
                  <c:v>0</c:v>
                </c:pt>
              </c:numCache>
            </c:numRef>
          </c:val>
          <c:smooth val="0"/>
          <c:extLst>
            <c:ext xmlns:c16="http://schemas.microsoft.com/office/drawing/2014/chart" uri="{C3380CC4-5D6E-409C-BE32-E72D297353CC}">
              <c16:uniqueId val="{00000001-9374-4E62-9838-C73018DD72F6}"/>
            </c:ext>
          </c:extLst>
        </c:ser>
        <c:dLbls>
          <c:showLegendKey val="0"/>
          <c:showVal val="0"/>
          <c:showCatName val="0"/>
          <c:showSerName val="0"/>
          <c:showPercent val="0"/>
          <c:showBubbleSize val="0"/>
        </c:dLbls>
        <c:marker val="1"/>
        <c:smooth val="0"/>
        <c:axId val="371966272"/>
        <c:axId val="371965712"/>
      </c:lineChart>
      <c:catAx>
        <c:axId val="37196459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71965152"/>
        <c:crosses val="autoZero"/>
        <c:auto val="1"/>
        <c:lblAlgn val="ctr"/>
        <c:lblOffset val="100"/>
        <c:noMultiLvlLbl val="0"/>
      </c:catAx>
      <c:valAx>
        <c:axId val="371965152"/>
        <c:scaling>
          <c:orientation val="minMax"/>
          <c:max val="250"/>
          <c:min val="0"/>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71964592"/>
        <c:crosses val="autoZero"/>
        <c:crossBetween val="between"/>
      </c:valAx>
      <c:valAx>
        <c:axId val="371965712"/>
        <c:scaling>
          <c:orientation val="minMax"/>
          <c:max val="1"/>
        </c:scaling>
        <c:delete val="0"/>
        <c:axPos val="r"/>
        <c:numFmt formatCode="0.00%" sourceLinked="1"/>
        <c:majorTickMark val="out"/>
        <c:minorTickMark val="none"/>
        <c:tickLblPos val="nextTo"/>
        <c:crossAx val="371966272"/>
        <c:crosses val="max"/>
        <c:crossBetween val="between"/>
      </c:valAx>
      <c:catAx>
        <c:axId val="371966272"/>
        <c:scaling>
          <c:orientation val="minMax"/>
        </c:scaling>
        <c:delete val="1"/>
        <c:axPos val="b"/>
        <c:majorTickMark val="out"/>
        <c:minorTickMark val="none"/>
        <c:tickLblPos val="nextTo"/>
        <c:crossAx val="37196571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2'!$C$26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2'!$C$27:$C$38</c:f>
              <c:numCache>
                <c:formatCode>_(* #,##0.0_);_(* \(#,##0.0\);_(* "-"??_);_(@_)</c:formatCode>
                <c:ptCount val="12"/>
                <c:pt idx="0">
                  <c:v>0</c:v>
                </c:pt>
                <c:pt idx="1">
                  <c:v>0</c:v>
                </c:pt>
                <c:pt idx="2">
                  <c:v>0</c:v>
                </c:pt>
                <c:pt idx="3">
                  <c:v>0</c:v>
                </c:pt>
                <c:pt idx="4">
                  <c:v>0</c:v>
                </c:pt>
                <c:pt idx="5">
                  <c:v>0</c:v>
                </c:pt>
                <c:pt idx="6">
                  <c:v>0</c:v>
                </c:pt>
                <c:pt idx="7">
                  <c:v>0</c:v>
                </c:pt>
                <c:pt idx="8">
                  <c:v>0</c:v>
                </c:pt>
                <c:pt idx="9" formatCode="_(* #,##0.00_);_(* \(#,##0.00\);_(* &quot;-&quot;??_);_(@_)">
                  <c:v>0</c:v>
                </c:pt>
                <c:pt idx="10" formatCode="_(* #,##0.00_);_(* \(#,##0.00\);_(* &quot;-&quot;??_);_(@_)">
                  <c:v>0</c:v>
                </c:pt>
                <c:pt idx="11" formatCode="_(* #,##0_);_(* \(#,##0\);_(* &quot;-&quot;??_);_(@_)">
                  <c:v>2</c:v>
                </c:pt>
              </c:numCache>
            </c:numRef>
          </c:val>
          <c:extLst>
            <c:ext xmlns:c16="http://schemas.microsoft.com/office/drawing/2014/chart" uri="{C3380CC4-5D6E-409C-BE32-E72D297353CC}">
              <c16:uniqueId val="{00000000-F655-43A5-9D01-1F5E5BAF76F3}"/>
            </c:ext>
          </c:extLst>
        </c:ser>
        <c:ser>
          <c:idx val="1"/>
          <c:order val="1"/>
          <c:tx>
            <c:strRef>
              <c:f>'Meta No. 2'!$D$26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2'!$D$27:$D$38</c:f>
              <c:numCache>
                <c:formatCode>_(* #,##0.0_);_(* \(#,##0.0\);_(* "-"??_);_(@_)</c:formatCode>
                <c:ptCount val="12"/>
                <c:pt idx="0" formatCode="_(* #,##0.00_);_(* \(#,##0.00\);_(* &quot;-&quot;??_);_(@_)">
                  <c:v>0</c:v>
                </c:pt>
                <c:pt idx="1">
                  <c:v>0</c:v>
                </c:pt>
                <c:pt idx="2">
                  <c:v>0</c:v>
                </c:pt>
                <c:pt idx="3">
                  <c:v>0</c:v>
                </c:pt>
                <c:pt idx="4">
                  <c:v>0</c:v>
                </c:pt>
                <c:pt idx="5">
                  <c:v>0</c:v>
                </c:pt>
                <c:pt idx="6">
                  <c:v>1</c:v>
                </c:pt>
                <c:pt idx="7">
                  <c:v>1</c:v>
                </c:pt>
                <c:pt idx="8">
                  <c:v>0</c:v>
                </c:pt>
                <c:pt idx="9" formatCode="_(* #,##0.00_);_(* \(#,##0.00\);_(* &quot;-&quot;??_);_(@_)">
                  <c:v>0</c:v>
                </c:pt>
              </c:numCache>
            </c:numRef>
          </c:val>
          <c:extLst>
            <c:ext xmlns:c16="http://schemas.microsoft.com/office/drawing/2014/chart" uri="{C3380CC4-5D6E-409C-BE32-E72D297353CC}">
              <c16:uniqueId val="{00000001-F655-43A5-9D01-1F5E5BAF76F3}"/>
            </c:ext>
          </c:extLst>
        </c:ser>
        <c:dLbls>
          <c:showLegendKey val="0"/>
          <c:showVal val="0"/>
          <c:showCatName val="0"/>
          <c:showSerName val="0"/>
          <c:showPercent val="0"/>
          <c:showBubbleSize val="0"/>
        </c:dLbls>
        <c:gapWidth val="150"/>
        <c:axId val="314630272"/>
        <c:axId val="314630832"/>
      </c:barChart>
      <c:lineChart>
        <c:grouping val="standard"/>
        <c:varyColors val="0"/>
        <c:ser>
          <c:idx val="2"/>
          <c:order val="2"/>
          <c:tx>
            <c:strRef>
              <c:f>'Meta No. 2'!$H$26</c:f>
              <c:strCache>
                <c:ptCount val="1"/>
                <c:pt idx="0">
                  <c:v>% Avance acumulado</c:v>
                </c:pt>
              </c:strCache>
            </c:strRef>
          </c:tx>
          <c:val>
            <c:numRef>
              <c:f>'Meta No. 2'!$H$27:$H$38</c:f>
              <c:numCache>
                <c:formatCode>0.00%</c:formatCode>
                <c:ptCount val="12"/>
                <c:pt idx="0">
                  <c:v>0</c:v>
                </c:pt>
                <c:pt idx="1">
                  <c:v>0</c:v>
                </c:pt>
                <c:pt idx="2">
                  <c:v>0</c:v>
                </c:pt>
                <c:pt idx="3">
                  <c:v>0</c:v>
                </c:pt>
                <c:pt idx="4">
                  <c:v>0</c:v>
                </c:pt>
                <c:pt idx="5">
                  <c:v>0</c:v>
                </c:pt>
                <c:pt idx="6">
                  <c:v>0.5</c:v>
                </c:pt>
                <c:pt idx="7">
                  <c:v>1</c:v>
                </c:pt>
                <c:pt idx="8">
                  <c:v>1</c:v>
                </c:pt>
                <c:pt idx="9">
                  <c:v>1</c:v>
                </c:pt>
                <c:pt idx="10">
                  <c:v>0</c:v>
                </c:pt>
                <c:pt idx="11">
                  <c:v>0</c:v>
                </c:pt>
              </c:numCache>
            </c:numRef>
          </c:val>
          <c:smooth val="0"/>
          <c:extLst>
            <c:ext xmlns:c16="http://schemas.microsoft.com/office/drawing/2014/chart" uri="{C3380CC4-5D6E-409C-BE32-E72D297353CC}">
              <c16:uniqueId val="{00000002-F655-43A5-9D01-1F5E5BAF76F3}"/>
            </c:ext>
          </c:extLst>
        </c:ser>
        <c:dLbls>
          <c:showLegendKey val="0"/>
          <c:showVal val="0"/>
          <c:showCatName val="0"/>
          <c:showSerName val="0"/>
          <c:showPercent val="0"/>
          <c:showBubbleSize val="0"/>
        </c:dLbls>
        <c:marker val="1"/>
        <c:smooth val="0"/>
        <c:axId val="314631952"/>
        <c:axId val="314631392"/>
      </c:lineChart>
      <c:catAx>
        <c:axId val="31463027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14630832"/>
        <c:crosses val="autoZero"/>
        <c:auto val="1"/>
        <c:lblAlgn val="ctr"/>
        <c:lblOffset val="100"/>
        <c:noMultiLvlLbl val="0"/>
      </c:catAx>
      <c:valAx>
        <c:axId val="314630832"/>
        <c:scaling>
          <c:orientation val="minMax"/>
          <c:max val="2"/>
          <c:min val="0"/>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14630272"/>
        <c:crosses val="autoZero"/>
        <c:crossBetween val="between"/>
      </c:valAx>
      <c:valAx>
        <c:axId val="314631392"/>
        <c:scaling>
          <c:orientation val="minMax"/>
          <c:max val="1"/>
        </c:scaling>
        <c:delete val="0"/>
        <c:axPos val="r"/>
        <c:numFmt formatCode="0.00%" sourceLinked="1"/>
        <c:majorTickMark val="out"/>
        <c:minorTickMark val="none"/>
        <c:tickLblPos val="nextTo"/>
        <c:crossAx val="314631952"/>
        <c:crosses val="max"/>
        <c:crossBetween val="between"/>
      </c:valAx>
      <c:catAx>
        <c:axId val="314631952"/>
        <c:scaling>
          <c:orientation val="minMax"/>
        </c:scaling>
        <c:delete val="1"/>
        <c:axPos val="b"/>
        <c:majorTickMark val="out"/>
        <c:minorTickMark val="none"/>
        <c:tickLblPos val="nextTo"/>
        <c:crossAx val="31463139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3'!$C$26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3'!$C$27:$C$38</c:f>
              <c:numCache>
                <c:formatCode>_(* #,##0_);_(* \(#,##0\);_(* "-"??_);_(@_)</c:formatCode>
                <c:ptCount val="12"/>
                <c:pt idx="0">
                  <c:v>330</c:v>
                </c:pt>
                <c:pt idx="1">
                  <c:v>430</c:v>
                </c:pt>
                <c:pt idx="2">
                  <c:v>550</c:v>
                </c:pt>
                <c:pt idx="3">
                  <c:v>571</c:v>
                </c:pt>
                <c:pt idx="4">
                  <c:v>560</c:v>
                </c:pt>
                <c:pt idx="5">
                  <c:v>580</c:v>
                </c:pt>
                <c:pt idx="6">
                  <c:v>516</c:v>
                </c:pt>
                <c:pt idx="7">
                  <c:v>616</c:v>
                </c:pt>
                <c:pt idx="8">
                  <c:v>1700</c:v>
                </c:pt>
                <c:pt idx="9">
                  <c:v>4816</c:v>
                </c:pt>
                <c:pt idx="10">
                  <c:v>3631</c:v>
                </c:pt>
                <c:pt idx="11">
                  <c:v>3550</c:v>
                </c:pt>
              </c:numCache>
            </c:numRef>
          </c:val>
          <c:extLst>
            <c:ext xmlns:c16="http://schemas.microsoft.com/office/drawing/2014/chart" uri="{C3380CC4-5D6E-409C-BE32-E72D297353CC}">
              <c16:uniqueId val="{00000000-DF4E-4BAE-A61C-621FB585DFD7}"/>
            </c:ext>
          </c:extLst>
        </c:ser>
        <c:ser>
          <c:idx val="1"/>
          <c:order val="1"/>
          <c:tx>
            <c:strRef>
              <c:f>'Meta No. 3'!$D$26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3'!$D$27:$D$38</c:f>
              <c:numCache>
                <c:formatCode>_(* #,##0_);_(* \(#,##0\);_(* "-"??_);_(@_)</c:formatCode>
                <c:ptCount val="12"/>
                <c:pt idx="0">
                  <c:v>91</c:v>
                </c:pt>
                <c:pt idx="1">
                  <c:v>0</c:v>
                </c:pt>
                <c:pt idx="2">
                  <c:v>310</c:v>
                </c:pt>
                <c:pt idx="3">
                  <c:v>400</c:v>
                </c:pt>
                <c:pt idx="4">
                  <c:v>171</c:v>
                </c:pt>
                <c:pt idx="5">
                  <c:v>4785</c:v>
                </c:pt>
                <c:pt idx="6">
                  <c:v>5455</c:v>
                </c:pt>
                <c:pt idx="7">
                  <c:v>1792</c:v>
                </c:pt>
                <c:pt idx="8">
                  <c:v>1637</c:v>
                </c:pt>
                <c:pt idx="9">
                  <c:v>1248</c:v>
                </c:pt>
              </c:numCache>
            </c:numRef>
          </c:val>
          <c:extLst>
            <c:ext xmlns:c16="http://schemas.microsoft.com/office/drawing/2014/chart" uri="{C3380CC4-5D6E-409C-BE32-E72D297353CC}">
              <c16:uniqueId val="{00000001-DF4E-4BAE-A61C-621FB585DFD7}"/>
            </c:ext>
          </c:extLst>
        </c:ser>
        <c:dLbls>
          <c:showLegendKey val="0"/>
          <c:showVal val="0"/>
          <c:showCatName val="0"/>
          <c:showSerName val="0"/>
          <c:showPercent val="0"/>
          <c:showBubbleSize val="0"/>
        </c:dLbls>
        <c:gapWidth val="150"/>
        <c:axId val="320976016"/>
        <c:axId val="320976576"/>
      </c:barChart>
      <c:lineChart>
        <c:grouping val="standard"/>
        <c:varyColors val="0"/>
        <c:ser>
          <c:idx val="2"/>
          <c:order val="2"/>
          <c:tx>
            <c:strRef>
              <c:f>'Meta No. 3'!$H$26</c:f>
              <c:strCache>
                <c:ptCount val="1"/>
                <c:pt idx="0">
                  <c:v>% Avance acumulado</c:v>
                </c:pt>
              </c:strCache>
            </c:strRef>
          </c:tx>
          <c:val>
            <c:numRef>
              <c:f>'Meta No. 3'!$H$27:$H$38</c:f>
              <c:numCache>
                <c:formatCode>0.00%</c:formatCode>
                <c:ptCount val="12"/>
                <c:pt idx="0">
                  <c:v>5.0980392156862748E-3</c:v>
                </c:pt>
                <c:pt idx="1">
                  <c:v>5.0980392156862748E-3</c:v>
                </c:pt>
                <c:pt idx="2">
                  <c:v>2.2464985994397758E-2</c:v>
                </c:pt>
                <c:pt idx="3">
                  <c:v>4.4873949579831929E-2</c:v>
                </c:pt>
                <c:pt idx="4">
                  <c:v>5.4453781512605035E-2</c:v>
                </c:pt>
                <c:pt idx="5">
                  <c:v>0.32252100840336134</c:v>
                </c:pt>
                <c:pt idx="6">
                  <c:v>0.62812324929971997</c:v>
                </c:pt>
                <c:pt idx="7">
                  <c:v>0.72851540616246502</c:v>
                </c:pt>
                <c:pt idx="8">
                  <c:v>0.82022408963585436</c:v>
                </c:pt>
                <c:pt idx="9">
                  <c:v>0.89014005602240898</c:v>
                </c:pt>
                <c:pt idx="10">
                  <c:v>0</c:v>
                </c:pt>
                <c:pt idx="11">
                  <c:v>0</c:v>
                </c:pt>
              </c:numCache>
            </c:numRef>
          </c:val>
          <c:smooth val="0"/>
          <c:extLst>
            <c:ext xmlns:c16="http://schemas.microsoft.com/office/drawing/2014/chart" uri="{C3380CC4-5D6E-409C-BE32-E72D297353CC}">
              <c16:uniqueId val="{00000002-DF4E-4BAE-A61C-621FB585DFD7}"/>
            </c:ext>
          </c:extLst>
        </c:ser>
        <c:dLbls>
          <c:showLegendKey val="0"/>
          <c:showVal val="0"/>
          <c:showCatName val="0"/>
          <c:showSerName val="0"/>
          <c:showPercent val="0"/>
          <c:showBubbleSize val="0"/>
        </c:dLbls>
        <c:marker val="1"/>
        <c:smooth val="0"/>
        <c:axId val="322557376"/>
        <c:axId val="322556816"/>
      </c:lineChart>
      <c:catAx>
        <c:axId val="320976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20976576"/>
        <c:crosses val="autoZero"/>
        <c:auto val="1"/>
        <c:lblAlgn val="ctr"/>
        <c:lblOffset val="100"/>
        <c:noMultiLvlLbl val="0"/>
      </c:catAx>
      <c:valAx>
        <c:axId val="320976576"/>
        <c:scaling>
          <c:orientation val="minMax"/>
          <c:max val="1785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20976016"/>
        <c:crosses val="autoZero"/>
        <c:crossBetween val="between"/>
      </c:valAx>
      <c:valAx>
        <c:axId val="322556816"/>
        <c:scaling>
          <c:orientation val="minMax"/>
          <c:max val="1"/>
        </c:scaling>
        <c:delete val="0"/>
        <c:axPos val="r"/>
        <c:numFmt formatCode="0.00%" sourceLinked="1"/>
        <c:majorTickMark val="out"/>
        <c:minorTickMark val="none"/>
        <c:tickLblPos val="nextTo"/>
        <c:crossAx val="322557376"/>
        <c:crosses val="max"/>
        <c:crossBetween val="between"/>
        <c:majorUnit val="0.1"/>
      </c:valAx>
      <c:catAx>
        <c:axId val="322557376"/>
        <c:scaling>
          <c:orientation val="minMax"/>
        </c:scaling>
        <c:delete val="1"/>
        <c:axPos val="b"/>
        <c:majorTickMark val="out"/>
        <c:minorTickMark val="none"/>
        <c:tickLblPos val="nextTo"/>
        <c:crossAx val="322556816"/>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4'!$C$26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4'!$C$27:$C$38</c:f>
              <c:numCache>
                <c:formatCode>_(* #,##0_);_(* \(#,##0\);_(* "-"??_);_(@_)</c:formatCode>
                <c:ptCount val="12"/>
                <c:pt idx="0">
                  <c:v>49</c:v>
                </c:pt>
                <c:pt idx="1">
                  <c:v>87</c:v>
                </c:pt>
                <c:pt idx="2">
                  <c:v>154</c:v>
                </c:pt>
                <c:pt idx="3">
                  <c:v>174</c:v>
                </c:pt>
                <c:pt idx="4">
                  <c:v>150</c:v>
                </c:pt>
                <c:pt idx="5">
                  <c:v>179</c:v>
                </c:pt>
                <c:pt idx="6">
                  <c:v>179</c:v>
                </c:pt>
                <c:pt idx="7">
                  <c:v>222</c:v>
                </c:pt>
                <c:pt idx="8">
                  <c:v>181</c:v>
                </c:pt>
                <c:pt idx="9">
                  <c:v>723</c:v>
                </c:pt>
                <c:pt idx="10">
                  <c:v>567</c:v>
                </c:pt>
                <c:pt idx="11">
                  <c:v>135</c:v>
                </c:pt>
              </c:numCache>
            </c:numRef>
          </c:val>
          <c:extLst>
            <c:ext xmlns:c16="http://schemas.microsoft.com/office/drawing/2014/chart" uri="{C3380CC4-5D6E-409C-BE32-E72D297353CC}">
              <c16:uniqueId val="{00000000-1844-4C03-94FB-9F9AAC792311}"/>
            </c:ext>
          </c:extLst>
        </c:ser>
        <c:ser>
          <c:idx val="1"/>
          <c:order val="1"/>
          <c:tx>
            <c:strRef>
              <c:f>'Meta No. 4'!$D$26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4'!$D$27:$D$38</c:f>
              <c:numCache>
                <c:formatCode>_(* #,##0_);_(* \(#,##0\);_(* "-"??_);_(@_)</c:formatCode>
                <c:ptCount val="12"/>
                <c:pt idx="0">
                  <c:v>14</c:v>
                </c:pt>
                <c:pt idx="1">
                  <c:v>0</c:v>
                </c:pt>
                <c:pt idx="2">
                  <c:v>0</c:v>
                </c:pt>
                <c:pt idx="3">
                  <c:v>32</c:v>
                </c:pt>
                <c:pt idx="4">
                  <c:v>43</c:v>
                </c:pt>
                <c:pt idx="5">
                  <c:v>745</c:v>
                </c:pt>
                <c:pt idx="6">
                  <c:v>1421</c:v>
                </c:pt>
                <c:pt idx="7">
                  <c:v>166</c:v>
                </c:pt>
                <c:pt idx="8">
                  <c:v>109</c:v>
                </c:pt>
                <c:pt idx="9">
                  <c:v>41</c:v>
                </c:pt>
              </c:numCache>
            </c:numRef>
          </c:val>
          <c:extLst>
            <c:ext xmlns:c16="http://schemas.microsoft.com/office/drawing/2014/chart" uri="{C3380CC4-5D6E-409C-BE32-E72D297353CC}">
              <c16:uniqueId val="{00000001-1844-4C03-94FB-9F9AAC792311}"/>
            </c:ext>
          </c:extLst>
        </c:ser>
        <c:dLbls>
          <c:showLegendKey val="0"/>
          <c:showVal val="0"/>
          <c:showCatName val="0"/>
          <c:showSerName val="0"/>
          <c:showPercent val="0"/>
          <c:showBubbleSize val="0"/>
        </c:dLbls>
        <c:gapWidth val="150"/>
        <c:axId val="322644512"/>
        <c:axId val="322645072"/>
      </c:barChart>
      <c:lineChart>
        <c:grouping val="standard"/>
        <c:varyColors val="0"/>
        <c:ser>
          <c:idx val="2"/>
          <c:order val="2"/>
          <c:tx>
            <c:strRef>
              <c:f>'Meta No. 4'!$H$26</c:f>
              <c:strCache>
                <c:ptCount val="1"/>
                <c:pt idx="0">
                  <c:v>% Avance acumulado</c:v>
                </c:pt>
              </c:strCache>
            </c:strRef>
          </c:tx>
          <c:val>
            <c:numRef>
              <c:f>'Meta No. 4'!$H$27:$H$38</c:f>
              <c:numCache>
                <c:formatCode>0.00%</c:formatCode>
                <c:ptCount val="12"/>
                <c:pt idx="0">
                  <c:v>5.0000000000000001E-3</c:v>
                </c:pt>
                <c:pt idx="1">
                  <c:v>5.0000000000000001E-3</c:v>
                </c:pt>
                <c:pt idx="2">
                  <c:v>5.0000000000000001E-3</c:v>
                </c:pt>
                <c:pt idx="3">
                  <c:v>1.6428571428571428E-2</c:v>
                </c:pt>
                <c:pt idx="4">
                  <c:v>3.1785714285714285E-2</c:v>
                </c:pt>
                <c:pt idx="5">
                  <c:v>0.29785714285714288</c:v>
                </c:pt>
                <c:pt idx="6">
                  <c:v>0.80535714285714288</c:v>
                </c:pt>
                <c:pt idx="7">
                  <c:v>0.86464285714285716</c:v>
                </c:pt>
                <c:pt idx="8">
                  <c:v>0.90357142857142858</c:v>
                </c:pt>
                <c:pt idx="9">
                  <c:v>0.91821428571428576</c:v>
                </c:pt>
                <c:pt idx="10">
                  <c:v>0</c:v>
                </c:pt>
                <c:pt idx="11">
                  <c:v>0</c:v>
                </c:pt>
              </c:numCache>
            </c:numRef>
          </c:val>
          <c:smooth val="0"/>
          <c:extLst>
            <c:ext xmlns:c16="http://schemas.microsoft.com/office/drawing/2014/chart" uri="{C3380CC4-5D6E-409C-BE32-E72D297353CC}">
              <c16:uniqueId val="{00000002-1844-4C03-94FB-9F9AAC792311}"/>
            </c:ext>
          </c:extLst>
        </c:ser>
        <c:dLbls>
          <c:showLegendKey val="0"/>
          <c:showVal val="0"/>
          <c:showCatName val="0"/>
          <c:showSerName val="0"/>
          <c:showPercent val="0"/>
          <c:showBubbleSize val="0"/>
        </c:dLbls>
        <c:marker val="1"/>
        <c:smooth val="0"/>
        <c:axId val="322646192"/>
        <c:axId val="322645632"/>
      </c:lineChart>
      <c:catAx>
        <c:axId val="32264451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22645072"/>
        <c:crosses val="autoZero"/>
        <c:auto val="1"/>
        <c:lblAlgn val="ctr"/>
        <c:lblOffset val="100"/>
        <c:noMultiLvlLbl val="0"/>
      </c:catAx>
      <c:valAx>
        <c:axId val="322645072"/>
        <c:scaling>
          <c:orientation val="minMax"/>
          <c:max val="28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22644512"/>
        <c:crosses val="autoZero"/>
        <c:crossBetween val="between"/>
        <c:majorUnit val="700"/>
      </c:valAx>
      <c:valAx>
        <c:axId val="322645632"/>
        <c:scaling>
          <c:orientation val="minMax"/>
          <c:max val="1"/>
        </c:scaling>
        <c:delete val="0"/>
        <c:axPos val="r"/>
        <c:numFmt formatCode="0.00%" sourceLinked="1"/>
        <c:majorTickMark val="out"/>
        <c:minorTickMark val="none"/>
        <c:tickLblPos val="nextTo"/>
        <c:crossAx val="322646192"/>
        <c:crosses val="max"/>
        <c:crossBetween val="between"/>
      </c:valAx>
      <c:catAx>
        <c:axId val="322646192"/>
        <c:scaling>
          <c:orientation val="minMax"/>
        </c:scaling>
        <c:delete val="1"/>
        <c:axPos val="b"/>
        <c:majorTickMark val="out"/>
        <c:minorTickMark val="none"/>
        <c:tickLblPos val="nextTo"/>
        <c:crossAx val="32264563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5'!$C$26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5'!$C$27:$C$38</c:f>
              <c:numCache>
                <c:formatCode>_(* #,##0_);_(* \(#,##0\);_(* "-"??_);_(@_)</c:formatCode>
                <c:ptCount val="12"/>
                <c:pt idx="0">
                  <c:v>15</c:v>
                </c:pt>
                <c:pt idx="1">
                  <c:v>15</c:v>
                </c:pt>
                <c:pt idx="2">
                  <c:v>30</c:v>
                </c:pt>
                <c:pt idx="3">
                  <c:v>30</c:v>
                </c:pt>
                <c:pt idx="4">
                  <c:v>30</c:v>
                </c:pt>
                <c:pt idx="5">
                  <c:v>30</c:v>
                </c:pt>
                <c:pt idx="6">
                  <c:v>30</c:v>
                </c:pt>
                <c:pt idx="7">
                  <c:v>30</c:v>
                </c:pt>
                <c:pt idx="8">
                  <c:v>30</c:v>
                </c:pt>
                <c:pt idx="9">
                  <c:v>30</c:v>
                </c:pt>
                <c:pt idx="10">
                  <c:v>15</c:v>
                </c:pt>
                <c:pt idx="11">
                  <c:v>15</c:v>
                </c:pt>
              </c:numCache>
            </c:numRef>
          </c:val>
          <c:extLst>
            <c:ext xmlns:c16="http://schemas.microsoft.com/office/drawing/2014/chart" uri="{C3380CC4-5D6E-409C-BE32-E72D297353CC}">
              <c16:uniqueId val="{00000000-48F9-4ED0-9DCA-E20D46AD0452}"/>
            </c:ext>
          </c:extLst>
        </c:ser>
        <c:ser>
          <c:idx val="1"/>
          <c:order val="1"/>
          <c:tx>
            <c:strRef>
              <c:f>'Meta No. 5'!$D$26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5'!$D$27:$D$38</c:f>
              <c:numCache>
                <c:formatCode>_(* #,##0_);_(* \(#,##0\);_(* "-"??_);_(@_)</c:formatCode>
                <c:ptCount val="12"/>
                <c:pt idx="0" formatCode="_(* #,##0.00_);_(* \(#,##0.00\);_(* &quot;-&quot;??_);_(@_)">
                  <c:v>0</c:v>
                </c:pt>
                <c:pt idx="1">
                  <c:v>2</c:v>
                </c:pt>
                <c:pt idx="2">
                  <c:v>17</c:v>
                </c:pt>
                <c:pt idx="3">
                  <c:v>16</c:v>
                </c:pt>
                <c:pt idx="4">
                  <c:v>21</c:v>
                </c:pt>
                <c:pt idx="5">
                  <c:v>18</c:v>
                </c:pt>
                <c:pt idx="6">
                  <c:v>58</c:v>
                </c:pt>
                <c:pt idx="7">
                  <c:v>53</c:v>
                </c:pt>
                <c:pt idx="8">
                  <c:v>45</c:v>
                </c:pt>
                <c:pt idx="9">
                  <c:v>70</c:v>
                </c:pt>
              </c:numCache>
            </c:numRef>
          </c:val>
          <c:extLst>
            <c:ext xmlns:c16="http://schemas.microsoft.com/office/drawing/2014/chart" uri="{C3380CC4-5D6E-409C-BE32-E72D297353CC}">
              <c16:uniqueId val="{00000001-48F9-4ED0-9DCA-E20D46AD0452}"/>
            </c:ext>
          </c:extLst>
        </c:ser>
        <c:dLbls>
          <c:showLegendKey val="0"/>
          <c:showVal val="0"/>
          <c:showCatName val="0"/>
          <c:showSerName val="0"/>
          <c:showPercent val="0"/>
          <c:showBubbleSize val="0"/>
        </c:dLbls>
        <c:gapWidth val="150"/>
        <c:axId val="322635200"/>
        <c:axId val="322635760"/>
      </c:barChart>
      <c:lineChart>
        <c:grouping val="standard"/>
        <c:varyColors val="0"/>
        <c:ser>
          <c:idx val="2"/>
          <c:order val="2"/>
          <c:tx>
            <c:strRef>
              <c:f>'Meta No. 5'!$H$26</c:f>
              <c:strCache>
                <c:ptCount val="1"/>
                <c:pt idx="0">
                  <c:v>% Avance acumulado</c:v>
                </c:pt>
              </c:strCache>
            </c:strRef>
          </c:tx>
          <c:val>
            <c:numRef>
              <c:f>'Meta No. 5'!$H$27:$H$38</c:f>
              <c:numCache>
                <c:formatCode>0.00%</c:formatCode>
                <c:ptCount val="12"/>
                <c:pt idx="0">
                  <c:v>0</c:v>
                </c:pt>
                <c:pt idx="1">
                  <c:v>6.6666666666666671E-3</c:v>
                </c:pt>
                <c:pt idx="2">
                  <c:v>6.3333333333333325E-2</c:v>
                </c:pt>
                <c:pt idx="3">
                  <c:v>0.11666666666666667</c:v>
                </c:pt>
                <c:pt idx="4">
                  <c:v>0.18666666666666668</c:v>
                </c:pt>
                <c:pt idx="5">
                  <c:v>0.24666666666666667</c:v>
                </c:pt>
                <c:pt idx="6">
                  <c:v>0.44</c:v>
                </c:pt>
                <c:pt idx="7">
                  <c:v>0.6166666666666667</c:v>
                </c:pt>
                <c:pt idx="8">
                  <c:v>0.76666666666666672</c:v>
                </c:pt>
                <c:pt idx="9">
                  <c:v>1</c:v>
                </c:pt>
                <c:pt idx="10">
                  <c:v>0</c:v>
                </c:pt>
                <c:pt idx="11">
                  <c:v>0</c:v>
                </c:pt>
              </c:numCache>
            </c:numRef>
          </c:val>
          <c:smooth val="0"/>
          <c:extLst>
            <c:ext xmlns:c16="http://schemas.microsoft.com/office/drawing/2014/chart" uri="{C3380CC4-5D6E-409C-BE32-E72D297353CC}">
              <c16:uniqueId val="{00000002-48F9-4ED0-9DCA-E20D46AD0452}"/>
            </c:ext>
          </c:extLst>
        </c:ser>
        <c:dLbls>
          <c:showLegendKey val="0"/>
          <c:showVal val="0"/>
          <c:showCatName val="0"/>
          <c:showSerName val="0"/>
          <c:showPercent val="0"/>
          <c:showBubbleSize val="0"/>
        </c:dLbls>
        <c:marker val="1"/>
        <c:smooth val="0"/>
        <c:axId val="322636880"/>
        <c:axId val="322636320"/>
      </c:lineChart>
      <c:catAx>
        <c:axId val="32263520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22635760"/>
        <c:crosses val="autoZero"/>
        <c:auto val="1"/>
        <c:lblAlgn val="ctr"/>
        <c:lblOffset val="100"/>
        <c:noMultiLvlLbl val="0"/>
      </c:catAx>
      <c:valAx>
        <c:axId val="322635760"/>
        <c:scaling>
          <c:orientation val="minMax"/>
          <c:max val="3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22635200"/>
        <c:crosses val="autoZero"/>
        <c:crossBetween val="between"/>
      </c:valAx>
      <c:valAx>
        <c:axId val="322636320"/>
        <c:scaling>
          <c:orientation val="minMax"/>
          <c:max val="1"/>
        </c:scaling>
        <c:delete val="0"/>
        <c:axPos val="r"/>
        <c:numFmt formatCode="0.00%" sourceLinked="1"/>
        <c:majorTickMark val="out"/>
        <c:minorTickMark val="none"/>
        <c:tickLblPos val="nextTo"/>
        <c:crossAx val="322636880"/>
        <c:crosses val="max"/>
        <c:crossBetween val="between"/>
        <c:majorUnit val="0.1"/>
      </c:valAx>
      <c:catAx>
        <c:axId val="322636880"/>
        <c:scaling>
          <c:orientation val="minMax"/>
        </c:scaling>
        <c:delete val="1"/>
        <c:axPos val="b"/>
        <c:majorTickMark val="out"/>
        <c:minorTickMark val="none"/>
        <c:tickLblPos val="nextTo"/>
        <c:crossAx val="322636320"/>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6'!$C$26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_(* #,##0_);_(* \(#,##0\);_(* "-"??_);_(@_)</c:formatCode>
                <c:ptCount val="12"/>
                <c:pt idx="0">
                  <c:v>0</c:v>
                </c:pt>
                <c:pt idx="1">
                  <c:v>0</c:v>
                </c:pt>
                <c:pt idx="2">
                  <c:v>1</c:v>
                </c:pt>
                <c:pt idx="3">
                  <c:v>1</c:v>
                </c:pt>
                <c:pt idx="4">
                  <c:v>1</c:v>
                </c:pt>
                <c:pt idx="5">
                  <c:v>1</c:v>
                </c:pt>
                <c:pt idx="6">
                  <c:v>1</c:v>
                </c:pt>
                <c:pt idx="7">
                  <c:v>1</c:v>
                </c:pt>
                <c:pt idx="8">
                  <c:v>1</c:v>
                </c:pt>
                <c:pt idx="9">
                  <c:v>2</c:v>
                </c:pt>
                <c:pt idx="10">
                  <c:v>2</c:v>
                </c:pt>
                <c:pt idx="11">
                  <c:v>2</c:v>
                </c:pt>
              </c:numCache>
            </c:numRef>
          </c:val>
          <c:extLst>
            <c:ext xmlns:c16="http://schemas.microsoft.com/office/drawing/2014/chart" uri="{C3380CC4-5D6E-409C-BE32-E72D297353CC}">
              <c16:uniqueId val="{00000000-4653-4B0B-937D-FD325FF693BE}"/>
            </c:ext>
          </c:extLst>
        </c:ser>
        <c:ser>
          <c:idx val="1"/>
          <c:order val="1"/>
          <c:tx>
            <c:strRef>
              <c:f>'Meta No. 6'!$D$26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_(* #,##0_);_(* \(#,##0\);_(* "-"??_);_(@_)</c:formatCode>
                <c:ptCount val="12"/>
                <c:pt idx="0" formatCode="_(* #,##0.00_);_(* \(#,##0.00\);_(* &quot;-&quot;??_);_(@_)">
                  <c:v>0</c:v>
                </c:pt>
                <c:pt idx="1">
                  <c:v>0</c:v>
                </c:pt>
                <c:pt idx="2">
                  <c:v>0</c:v>
                </c:pt>
                <c:pt idx="3">
                  <c:v>0</c:v>
                </c:pt>
                <c:pt idx="4">
                  <c:v>0</c:v>
                </c:pt>
                <c:pt idx="5">
                  <c:v>2</c:v>
                </c:pt>
                <c:pt idx="6">
                  <c:v>4</c:v>
                </c:pt>
                <c:pt idx="7">
                  <c:v>4</c:v>
                </c:pt>
                <c:pt idx="8">
                  <c:v>0</c:v>
                </c:pt>
                <c:pt idx="9">
                  <c:v>0</c:v>
                </c:pt>
              </c:numCache>
            </c:numRef>
          </c:val>
          <c:extLst>
            <c:ext xmlns:c16="http://schemas.microsoft.com/office/drawing/2014/chart" uri="{C3380CC4-5D6E-409C-BE32-E72D297353CC}">
              <c16:uniqueId val="{00000001-4653-4B0B-937D-FD325FF693BE}"/>
            </c:ext>
          </c:extLst>
        </c:ser>
        <c:dLbls>
          <c:showLegendKey val="0"/>
          <c:showVal val="0"/>
          <c:showCatName val="0"/>
          <c:showSerName val="0"/>
          <c:showPercent val="0"/>
          <c:showBubbleSize val="0"/>
        </c:dLbls>
        <c:gapWidth val="150"/>
        <c:axId val="321915872"/>
        <c:axId val="322577296"/>
      </c:barChart>
      <c:lineChart>
        <c:grouping val="standard"/>
        <c:varyColors val="0"/>
        <c:ser>
          <c:idx val="2"/>
          <c:order val="2"/>
          <c:tx>
            <c:strRef>
              <c:f>'Meta No. 6'!$H$26</c:f>
              <c:strCache>
                <c:ptCount val="1"/>
                <c:pt idx="0">
                  <c:v>% Avance acumulado</c:v>
                </c:pt>
              </c:strCache>
            </c:strRef>
          </c:tx>
          <c:val>
            <c:numRef>
              <c:f>'Meta No. 6'!$H$27:$H$38</c:f>
              <c:numCache>
                <c:formatCode>0.00%</c:formatCode>
                <c:ptCount val="12"/>
                <c:pt idx="0">
                  <c:v>0</c:v>
                </c:pt>
                <c:pt idx="1">
                  <c:v>0</c:v>
                </c:pt>
                <c:pt idx="2">
                  <c:v>0</c:v>
                </c:pt>
                <c:pt idx="3">
                  <c:v>0</c:v>
                </c:pt>
                <c:pt idx="4">
                  <c:v>0</c:v>
                </c:pt>
                <c:pt idx="5">
                  <c:v>0.15384615384615385</c:v>
                </c:pt>
                <c:pt idx="6">
                  <c:v>0.46153846153846156</c:v>
                </c:pt>
                <c:pt idx="7">
                  <c:v>0.76923076923076927</c:v>
                </c:pt>
                <c:pt idx="8">
                  <c:v>0.76923076923076927</c:v>
                </c:pt>
                <c:pt idx="9">
                  <c:v>0.76923076923076927</c:v>
                </c:pt>
                <c:pt idx="10">
                  <c:v>0</c:v>
                </c:pt>
                <c:pt idx="11">
                  <c:v>0</c:v>
                </c:pt>
              </c:numCache>
            </c:numRef>
          </c:val>
          <c:smooth val="0"/>
          <c:extLst>
            <c:ext xmlns:c16="http://schemas.microsoft.com/office/drawing/2014/chart" uri="{C3380CC4-5D6E-409C-BE32-E72D297353CC}">
              <c16:uniqueId val="{00000002-4653-4B0B-937D-FD325FF693BE}"/>
            </c:ext>
          </c:extLst>
        </c:ser>
        <c:dLbls>
          <c:showLegendKey val="0"/>
          <c:showVal val="0"/>
          <c:showCatName val="0"/>
          <c:showSerName val="0"/>
          <c:showPercent val="0"/>
          <c:showBubbleSize val="0"/>
        </c:dLbls>
        <c:marker val="1"/>
        <c:smooth val="0"/>
        <c:axId val="322578416"/>
        <c:axId val="322577856"/>
      </c:lineChart>
      <c:catAx>
        <c:axId val="32191587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22577296"/>
        <c:crosses val="autoZero"/>
        <c:auto val="1"/>
        <c:lblAlgn val="ctr"/>
        <c:lblOffset val="100"/>
        <c:noMultiLvlLbl val="0"/>
      </c:catAx>
      <c:valAx>
        <c:axId val="322577296"/>
        <c:scaling>
          <c:orientation val="minMax"/>
          <c:max val="13"/>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21915872"/>
        <c:crosses val="autoZero"/>
        <c:crossBetween val="between"/>
        <c:majorUnit val="2"/>
      </c:valAx>
      <c:valAx>
        <c:axId val="322577856"/>
        <c:scaling>
          <c:orientation val="minMax"/>
          <c:max val="1"/>
        </c:scaling>
        <c:delete val="0"/>
        <c:axPos val="r"/>
        <c:numFmt formatCode="0.00%" sourceLinked="1"/>
        <c:majorTickMark val="out"/>
        <c:minorTickMark val="none"/>
        <c:tickLblPos val="nextTo"/>
        <c:crossAx val="322578416"/>
        <c:crosses val="max"/>
        <c:crossBetween val="between"/>
        <c:majorUnit val="0.1"/>
      </c:valAx>
      <c:catAx>
        <c:axId val="322578416"/>
        <c:scaling>
          <c:orientation val="minMax"/>
        </c:scaling>
        <c:delete val="1"/>
        <c:axPos val="b"/>
        <c:majorTickMark val="out"/>
        <c:minorTickMark val="none"/>
        <c:tickLblPos val="nextTo"/>
        <c:crossAx val="322577856"/>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D17E-4106-A651-64A7A86D208C}"/>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D17E-4106-A651-64A7A86D208C}"/>
            </c:ext>
          </c:extLst>
        </c:ser>
        <c:dLbls>
          <c:showLegendKey val="0"/>
          <c:showVal val="0"/>
          <c:showCatName val="0"/>
          <c:showSerName val="0"/>
          <c:showPercent val="0"/>
          <c:showBubbleSize val="0"/>
        </c:dLbls>
        <c:marker val="1"/>
        <c:smooth val="0"/>
        <c:axId val="321926480"/>
        <c:axId val="321927040"/>
      </c:lineChart>
      <c:catAx>
        <c:axId val="3219264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21927040"/>
        <c:crosses val="autoZero"/>
        <c:auto val="1"/>
        <c:lblAlgn val="ctr"/>
        <c:lblOffset val="100"/>
        <c:noMultiLvlLbl val="0"/>
      </c:catAx>
      <c:valAx>
        <c:axId val="321927040"/>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21926480"/>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685800</xdr:colOff>
      <xdr:row>39</xdr:row>
      <xdr:rowOff>57150</xdr:rowOff>
    </xdr:from>
    <xdr:to>
      <xdr:col>7</xdr:col>
      <xdr:colOff>369094</xdr:colOff>
      <xdr:row>43</xdr:row>
      <xdr:rowOff>337456</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4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314325</xdr:colOff>
      <xdr:row>39</xdr:row>
      <xdr:rowOff>114300</xdr:rowOff>
    </xdr:from>
    <xdr:to>
      <xdr:col>6</xdr:col>
      <xdr:colOff>1464469</xdr:colOff>
      <xdr:row>43</xdr:row>
      <xdr:rowOff>394606</xdr:rowOff>
    </xdr:to>
    <xdr:graphicFrame macro="">
      <xdr:nvGraphicFramePr>
        <xdr:cNvPr id="6" name="3 Gráfico">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0849" name="Object 1" hidden="1">
              <a:extLst>
                <a:ext uri="{63B3BB69-23CF-44E3-9099-C40C66FF867C}">
                  <a14:compatExt spid="_x0000_s35790849"/>
                </a:ext>
                <a:ext uri="{FF2B5EF4-FFF2-40B4-BE49-F238E27FC236}">
                  <a16:creationId xmlns:a16="http://schemas.microsoft.com/office/drawing/2014/main" id="{00000000-0008-0000-0500-00000120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666750</xdr:colOff>
      <xdr:row>39</xdr:row>
      <xdr:rowOff>47625</xdr:rowOff>
    </xdr:from>
    <xdr:to>
      <xdr:col>7</xdr:col>
      <xdr:colOff>350044</xdr:colOff>
      <xdr:row>43</xdr:row>
      <xdr:rowOff>327931</xdr:rowOff>
    </xdr:to>
    <xdr:graphicFrame macro="">
      <xdr:nvGraphicFramePr>
        <xdr:cNvPr id="6" name="3 Gráfico">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1873" name="Object 1" hidden="1">
              <a:extLst>
                <a:ext uri="{63B3BB69-23CF-44E3-9099-C40C66FF867C}">
                  <a14:compatExt spid="_x0000_s35791873"/>
                </a:ext>
                <a:ext uri="{FF2B5EF4-FFF2-40B4-BE49-F238E27FC236}">
                  <a16:creationId xmlns:a16="http://schemas.microsoft.com/office/drawing/2014/main" id="{00000000-0008-0000-0600-0000012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561975</xdr:colOff>
      <xdr:row>39</xdr:row>
      <xdr:rowOff>104775</xdr:rowOff>
    </xdr:from>
    <xdr:to>
      <xdr:col>7</xdr:col>
      <xdr:colOff>245269</xdr:colOff>
      <xdr:row>43</xdr:row>
      <xdr:rowOff>385081</xdr:rowOff>
    </xdr:to>
    <xdr:graphicFrame macro="">
      <xdr:nvGraphicFramePr>
        <xdr:cNvPr id="6" name="3 Gráfico">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2897" name="Object 1" hidden="1">
              <a:extLst>
                <a:ext uri="{63B3BB69-23CF-44E3-9099-C40C66FF867C}">
                  <a14:compatExt spid="_x0000_s35792897"/>
                </a:ext>
                <a:ext uri="{FF2B5EF4-FFF2-40B4-BE49-F238E27FC236}">
                  <a16:creationId xmlns:a16="http://schemas.microsoft.com/office/drawing/2014/main" id="{00000000-0008-0000-0700-0000012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1600200</xdr:colOff>
      <xdr:row>39</xdr:row>
      <xdr:rowOff>95250</xdr:rowOff>
    </xdr:from>
    <xdr:to>
      <xdr:col>6</xdr:col>
      <xdr:colOff>1054894</xdr:colOff>
      <xdr:row>43</xdr:row>
      <xdr:rowOff>375556</xdr:rowOff>
    </xdr:to>
    <xdr:graphicFrame macro="">
      <xdr:nvGraphicFramePr>
        <xdr:cNvPr id="6" name="3 Gráfico">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3921" name="Object 1" hidden="1">
              <a:extLst>
                <a:ext uri="{63B3BB69-23CF-44E3-9099-C40C66FF867C}">
                  <a14:compatExt spid="_x0000_s35793921"/>
                </a:ext>
                <a:ext uri="{FF2B5EF4-FFF2-40B4-BE49-F238E27FC236}">
                  <a16:creationId xmlns:a16="http://schemas.microsoft.com/office/drawing/2014/main" id="{00000000-0008-0000-0800-0000012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1343025</xdr:colOff>
      <xdr:row>39</xdr:row>
      <xdr:rowOff>57150</xdr:rowOff>
    </xdr:from>
    <xdr:to>
      <xdr:col>6</xdr:col>
      <xdr:colOff>797719</xdr:colOff>
      <xdr:row>43</xdr:row>
      <xdr:rowOff>337456</xdr:rowOff>
    </xdr:to>
    <xdr:graphicFrame macro="">
      <xdr:nvGraphicFramePr>
        <xdr:cNvPr id="7" name="3 Gráfico">
          <a:extLst>
            <a:ext uri="{FF2B5EF4-FFF2-40B4-BE49-F238E27FC236}">
              <a16:creationId xmlns:a16="http://schemas.microsoft.com/office/drawing/2014/main" id="{00000000-0008-0000-08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van/Desktop/IDPYBA/POA/7555%20Hoja%20del%20indicador%202021%20-%20INICI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RowHeight="15" x14ac:dyDescent="0.25"/>
  <cols>
    <col min="1" max="1" width="15.85546875" style="74" customWidth="1"/>
    <col min="2" max="2" width="23.140625" style="74" customWidth="1"/>
    <col min="3" max="3" width="16.140625" style="74" customWidth="1"/>
    <col min="4" max="4" width="16.42578125" style="82" customWidth="1"/>
    <col min="5" max="5" width="17.42578125" style="74" customWidth="1"/>
    <col min="6" max="6" width="23.42578125" style="74" customWidth="1"/>
    <col min="7" max="7" width="17.140625" style="74" customWidth="1"/>
    <col min="8" max="8" width="16.5703125" style="74" customWidth="1"/>
    <col min="9" max="9" width="18.140625" style="74" customWidth="1"/>
    <col min="10" max="10" width="13.85546875" style="74" customWidth="1"/>
    <col min="11" max="11" width="13.85546875" style="94" customWidth="1"/>
    <col min="12" max="14" width="13.85546875" style="74" customWidth="1"/>
    <col min="15" max="17" width="13.7109375" style="74" customWidth="1"/>
    <col min="18" max="18" width="11.7109375" style="74" customWidth="1"/>
    <col min="19" max="19" width="9.85546875" style="74" customWidth="1"/>
    <col min="20" max="20" width="10.28515625" style="74" customWidth="1"/>
    <col min="21" max="21" width="14.140625" style="74" customWidth="1"/>
    <col min="22" max="22" width="11.7109375" style="74" customWidth="1"/>
    <col min="23" max="23" width="12.42578125" style="74" customWidth="1"/>
    <col min="24" max="26" width="14.7109375" style="74" customWidth="1"/>
    <col min="27" max="27" width="16.42578125" style="116" customWidth="1"/>
    <col min="28" max="28" width="14.85546875" style="74" customWidth="1"/>
    <col min="29" max="29" width="14.42578125" style="74" customWidth="1"/>
    <col min="30" max="30" width="89.85546875" style="74" customWidth="1"/>
    <col min="31" max="31" width="79.5703125" style="74" customWidth="1"/>
    <col min="32" max="32" width="87.42578125" style="74" customWidth="1"/>
    <col min="33" max="16384" width="11.42578125" style="74"/>
  </cols>
  <sheetData>
    <row r="2" spans="1:67" s="118" customFormat="1" ht="45.75" customHeight="1" x14ac:dyDescent="0.25">
      <c r="A2" s="248"/>
      <c r="B2" s="248"/>
      <c r="C2" s="245" t="s">
        <v>24</v>
      </c>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75"/>
    </row>
    <row r="3" spans="1:67" s="118" customFormat="1" ht="45.75" customHeight="1" x14ac:dyDescent="0.25">
      <c r="A3" s="248"/>
      <c r="B3" s="248"/>
      <c r="C3" s="245" t="s">
        <v>25</v>
      </c>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76"/>
    </row>
    <row r="4" spans="1:67" s="118" customFormat="1" ht="45.75" customHeight="1" x14ac:dyDescent="0.25">
      <c r="A4" s="248"/>
      <c r="B4" s="248"/>
      <c r="C4" s="245" t="s">
        <v>198</v>
      </c>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76"/>
    </row>
    <row r="5" spans="1:67" s="118" customFormat="1" ht="45.75" customHeight="1" x14ac:dyDescent="0.25">
      <c r="A5" s="248"/>
      <c r="B5" s="248"/>
      <c r="C5" s="255" t="s">
        <v>29</v>
      </c>
      <c r="D5" s="255"/>
      <c r="E5" s="255"/>
      <c r="F5" s="255"/>
      <c r="G5" s="255"/>
      <c r="H5" s="255"/>
      <c r="I5" s="255"/>
      <c r="J5" s="255"/>
      <c r="K5" s="255"/>
      <c r="L5" s="255"/>
      <c r="M5" s="255"/>
      <c r="N5" s="255"/>
      <c r="O5" s="255"/>
      <c r="P5" s="255"/>
      <c r="Q5" s="255"/>
      <c r="R5" s="273" t="s">
        <v>189</v>
      </c>
      <c r="S5" s="273"/>
      <c r="T5" s="273"/>
      <c r="U5" s="273"/>
      <c r="V5" s="273"/>
      <c r="W5" s="273"/>
      <c r="X5" s="273"/>
      <c r="Y5" s="273"/>
      <c r="Z5" s="273"/>
      <c r="AA5" s="273"/>
      <c r="AB5" s="273"/>
      <c r="AC5" s="273"/>
      <c r="AD5" s="273"/>
      <c r="AE5" s="273"/>
      <c r="AF5" s="277"/>
    </row>
    <row r="6" spans="1:67" s="119" customFormat="1" ht="30.75" customHeight="1" x14ac:dyDescent="0.25">
      <c r="D6" s="120"/>
      <c r="K6" s="121"/>
      <c r="AA6" s="122"/>
    </row>
    <row r="7" spans="1:67" s="119" customFormat="1" ht="42" customHeight="1" x14ac:dyDescent="0.25">
      <c r="B7" s="123" t="s">
        <v>32</v>
      </c>
      <c r="C7" s="247" t="e">
        <f>+#REF!</f>
        <v>#REF!</v>
      </c>
      <c r="D7" s="247"/>
      <c r="E7" s="247"/>
      <c r="F7" s="247"/>
      <c r="G7" s="247"/>
      <c r="K7" s="121"/>
      <c r="AA7" s="122"/>
    </row>
    <row r="8" spans="1:67" s="119" customFormat="1" ht="42" customHeight="1" x14ac:dyDescent="0.25">
      <c r="B8" s="123" t="s">
        <v>1</v>
      </c>
      <c r="C8" s="247" t="e">
        <f>+#REF!</f>
        <v>#REF!</v>
      </c>
      <c r="D8" s="247"/>
      <c r="E8" s="247"/>
      <c r="F8" s="247"/>
      <c r="G8" s="247"/>
      <c r="K8" s="121"/>
      <c r="AA8" s="122"/>
    </row>
    <row r="9" spans="1:67" s="119" customFormat="1" ht="42" customHeight="1" x14ac:dyDescent="0.25">
      <c r="B9" s="124" t="s">
        <v>30</v>
      </c>
      <c r="C9" s="247" t="e">
        <f>+#REF!</f>
        <v>#REF!</v>
      </c>
      <c r="D9" s="247"/>
      <c r="E9" s="247"/>
      <c r="F9" s="247"/>
      <c r="G9" s="247"/>
      <c r="K9" s="121"/>
      <c r="Q9" s="125"/>
      <c r="R9" s="126"/>
      <c r="AA9" s="122"/>
    </row>
    <row r="10" spans="1:67" s="85" customFormat="1" ht="24.75" customHeight="1" x14ac:dyDescent="0.2">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7"/>
      <c r="AB10" s="84"/>
      <c r="AC10" s="84"/>
    </row>
    <row r="11" spans="1:67" s="86" customFormat="1" ht="35.25" customHeight="1" x14ac:dyDescent="0.2">
      <c r="A11" s="264" t="str">
        <f>+'[1]Sección 1. Metas - Magnitud'!B13</f>
        <v>PLAN DE DESARROLLO - BOGOTÁ MEJOR PARA TODOS 2016-2020</v>
      </c>
      <c r="B11" s="265"/>
      <c r="C11" s="265"/>
      <c r="D11" s="265"/>
      <c r="E11" s="265"/>
      <c r="F11" s="265"/>
      <c r="G11" s="265"/>
      <c r="H11" s="266"/>
      <c r="I11" s="279" t="s">
        <v>36</v>
      </c>
      <c r="J11" s="280"/>
      <c r="K11" s="280"/>
      <c r="L11" s="280"/>
      <c r="M11" s="280"/>
      <c r="N11" s="281"/>
      <c r="O11" s="274" t="s">
        <v>38</v>
      </c>
      <c r="P11" s="274"/>
      <c r="Q11" s="274"/>
      <c r="R11" s="274"/>
      <c r="S11" s="274"/>
      <c r="T11" s="274"/>
      <c r="U11" s="274"/>
      <c r="V11" s="274"/>
      <c r="W11" s="274"/>
      <c r="X11" s="274"/>
      <c r="Y11" s="274"/>
      <c r="Z11" s="274"/>
      <c r="AA11" s="274"/>
      <c r="AB11" s="274"/>
      <c r="AC11" s="274"/>
      <c r="AD11" s="264" t="s">
        <v>18</v>
      </c>
      <c r="AE11" s="265"/>
      <c r="AF11" s="266"/>
    </row>
    <row r="12" spans="1:67" s="86" customFormat="1" ht="56.25" customHeight="1" x14ac:dyDescent="0.2">
      <c r="A12" s="79" t="s">
        <v>35</v>
      </c>
      <c r="B12" s="79" t="s">
        <v>27</v>
      </c>
      <c r="C12" s="79" t="s">
        <v>34</v>
      </c>
      <c r="D12" s="79" t="s">
        <v>33</v>
      </c>
      <c r="E12" s="79" t="s">
        <v>26</v>
      </c>
      <c r="F12" s="79" t="s">
        <v>3</v>
      </c>
      <c r="G12" s="79" t="s">
        <v>2</v>
      </c>
      <c r="H12" s="79" t="s">
        <v>150</v>
      </c>
      <c r="I12" s="81" t="s">
        <v>31</v>
      </c>
      <c r="J12" s="81">
        <v>2016</v>
      </c>
      <c r="K12" s="81">
        <v>2017</v>
      </c>
      <c r="L12" s="81">
        <v>2018</v>
      </c>
      <c r="M12" s="81">
        <v>2019</v>
      </c>
      <c r="N12" s="81">
        <v>2020</v>
      </c>
      <c r="O12" s="89" t="s">
        <v>23</v>
      </c>
      <c r="P12" s="89" t="s">
        <v>19</v>
      </c>
      <c r="Q12" s="89" t="s">
        <v>20</v>
      </c>
      <c r="R12" s="89" t="s">
        <v>21</v>
      </c>
      <c r="S12" s="89" t="s">
        <v>22</v>
      </c>
      <c r="T12" s="89" t="s">
        <v>10</v>
      </c>
      <c r="U12" s="89" t="s">
        <v>11</v>
      </c>
      <c r="V12" s="89" t="s">
        <v>12</v>
      </c>
      <c r="W12" s="89" t="s">
        <v>13</v>
      </c>
      <c r="X12" s="89" t="s">
        <v>14</v>
      </c>
      <c r="Y12" s="89" t="s">
        <v>15</v>
      </c>
      <c r="Z12" s="89" t="s">
        <v>16</v>
      </c>
      <c r="AA12" s="89" t="s">
        <v>37</v>
      </c>
      <c r="AB12" s="90" t="s">
        <v>5</v>
      </c>
      <c r="AC12" s="89" t="s">
        <v>6</v>
      </c>
      <c r="AD12" s="80" t="s">
        <v>7</v>
      </c>
      <c r="AE12" s="80" t="s">
        <v>9</v>
      </c>
      <c r="AF12" s="80" t="s">
        <v>8</v>
      </c>
    </row>
    <row r="13" spans="1:67" s="88" customFormat="1" ht="84.75" customHeight="1" x14ac:dyDescent="0.25">
      <c r="A13" s="246" t="s">
        <v>154</v>
      </c>
      <c r="B13" s="246" t="str">
        <f>+'[2]Sección 1. Metas - Magnitud'!I15</f>
        <v>Demarcar 2.600 kilómetro carril de vías</v>
      </c>
      <c r="C13" s="246">
        <v>224</v>
      </c>
      <c r="D13" s="246" t="s">
        <v>187</v>
      </c>
      <c r="E13" s="246">
        <v>171</v>
      </c>
      <c r="F13" s="278" t="s">
        <v>175</v>
      </c>
      <c r="G13" s="246" t="s">
        <v>152</v>
      </c>
      <c r="H13" s="246" t="s">
        <v>70</v>
      </c>
      <c r="I13" s="256" t="e">
        <f>SUM(J13:N14)</f>
        <v>#REF!</v>
      </c>
      <c r="J13" s="253" t="e">
        <f>+#REF!</f>
        <v>#REF!</v>
      </c>
      <c r="K13" s="282" t="e">
        <f>+#REF!</f>
        <v>#REF!</v>
      </c>
      <c r="L13" s="251" t="e">
        <f>+#REF!</f>
        <v>#REF!</v>
      </c>
      <c r="M13" s="253" t="e">
        <f>+#REF!</f>
        <v>#REF!</v>
      </c>
      <c r="N13" s="253" t="e">
        <f>+#REF!</f>
        <v>#REF!</v>
      </c>
      <c r="O13" s="257" t="e">
        <f>+#REF!</f>
        <v>#REF!</v>
      </c>
      <c r="P13" s="257">
        <v>6.45</v>
      </c>
      <c r="Q13" s="257">
        <v>31.03</v>
      </c>
      <c r="R13" s="257"/>
      <c r="S13" s="257" t="e">
        <f>+#REF!</f>
        <v>#REF!</v>
      </c>
      <c r="T13" s="257" t="e">
        <f>+#REF!</f>
        <v>#REF!</v>
      </c>
      <c r="U13" s="257" t="e">
        <f>+#REF!</f>
        <v>#REF!</v>
      </c>
      <c r="V13" s="257" t="e">
        <f>+#REF!</f>
        <v>#REF!</v>
      </c>
      <c r="W13" s="257" t="e">
        <f>+#REF!</f>
        <v>#REF!</v>
      </c>
      <c r="X13" s="257" t="e">
        <f>+#REF!</f>
        <v>#REF!</v>
      </c>
      <c r="Y13" s="257" t="e">
        <f>+#REF!</f>
        <v>#REF!</v>
      </c>
      <c r="Z13" s="257" t="e">
        <f>+#REF!</f>
        <v>#REF!</v>
      </c>
      <c r="AA13" s="262" t="e">
        <f>SUM(O13:Z14)</f>
        <v>#REF!</v>
      </c>
      <c r="AB13" s="259" t="e">
        <f>+AA13/K13</f>
        <v>#REF!</v>
      </c>
      <c r="AC13" s="259" t="e">
        <f>+(J13+AA13)/I13</f>
        <v>#REF!</v>
      </c>
      <c r="AD13" s="260" t="s">
        <v>219</v>
      </c>
      <c r="AE13" s="249" t="s">
        <v>223</v>
      </c>
      <c r="AF13" s="260" t="s">
        <v>220</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25">
      <c r="A14" s="246"/>
      <c r="B14" s="246"/>
      <c r="C14" s="246"/>
      <c r="D14" s="246"/>
      <c r="E14" s="246"/>
      <c r="F14" s="278"/>
      <c r="G14" s="246"/>
      <c r="H14" s="246"/>
      <c r="I14" s="256"/>
      <c r="J14" s="254"/>
      <c r="K14" s="283"/>
      <c r="L14" s="252"/>
      <c r="M14" s="254"/>
      <c r="N14" s="254"/>
      <c r="O14" s="258"/>
      <c r="P14" s="258"/>
      <c r="Q14" s="258"/>
      <c r="R14" s="258"/>
      <c r="S14" s="258"/>
      <c r="T14" s="258"/>
      <c r="U14" s="258"/>
      <c r="V14" s="258"/>
      <c r="W14" s="258"/>
      <c r="X14" s="258"/>
      <c r="Y14" s="258"/>
      <c r="Z14" s="258"/>
      <c r="AA14" s="263"/>
      <c r="AB14" s="259"/>
      <c r="AC14" s="259"/>
      <c r="AD14" s="261"/>
      <c r="AE14" s="250"/>
      <c r="AF14" s="261"/>
    </row>
    <row r="15" spans="1:67" ht="89.25" customHeight="1" x14ac:dyDescent="0.25">
      <c r="A15" s="246" t="s">
        <v>154</v>
      </c>
      <c r="B15" s="246" t="str">
        <f>+'[2]Sección 1. Metas - Magnitud'!I18</f>
        <v>Instalar 35.000 señales verticales de pedestal</v>
      </c>
      <c r="C15" s="246">
        <v>223</v>
      </c>
      <c r="D15" s="246" t="s">
        <v>188</v>
      </c>
      <c r="E15" s="246">
        <v>170</v>
      </c>
      <c r="F15" s="278" t="s">
        <v>174</v>
      </c>
      <c r="G15" s="246" t="s">
        <v>152</v>
      </c>
      <c r="H15" s="246" t="s">
        <v>70</v>
      </c>
      <c r="I15" s="256" t="e">
        <f>SUM(J15:N16)</f>
        <v>#REF!</v>
      </c>
      <c r="J15" s="271" t="e">
        <f>+#REF!</f>
        <v>#REF!</v>
      </c>
      <c r="K15" s="267" t="e">
        <f>+#REF!</f>
        <v>#REF!</v>
      </c>
      <c r="L15" s="269" t="e">
        <f>+#REF!</f>
        <v>#REF!</v>
      </c>
      <c r="M15" s="271" t="e">
        <f>+#REF!</f>
        <v>#REF!</v>
      </c>
      <c r="N15" s="271" t="e">
        <f>+#REF!</f>
        <v>#REF!</v>
      </c>
      <c r="O15" s="257">
        <v>53</v>
      </c>
      <c r="P15" s="257">
        <v>712</v>
      </c>
      <c r="Q15" s="257">
        <v>881</v>
      </c>
      <c r="R15" s="257"/>
      <c r="S15" s="257" t="e">
        <f>+#REF!</f>
        <v>#REF!</v>
      </c>
      <c r="T15" s="257" t="e">
        <f>+#REF!</f>
        <v>#REF!</v>
      </c>
      <c r="U15" s="257" t="e">
        <f>+#REF!</f>
        <v>#REF!</v>
      </c>
      <c r="V15" s="257" t="e">
        <f>+#REF!</f>
        <v>#REF!</v>
      </c>
      <c r="W15" s="257" t="e">
        <f>+#REF!</f>
        <v>#REF!</v>
      </c>
      <c r="X15" s="257" t="e">
        <f>+#REF!</f>
        <v>#REF!</v>
      </c>
      <c r="Y15" s="257" t="e">
        <f>+#REF!</f>
        <v>#REF!</v>
      </c>
      <c r="Z15" s="257" t="e">
        <f>+#REF!</f>
        <v>#REF!</v>
      </c>
      <c r="AA15" s="262" t="e">
        <f>SUM(O15:Z16)</f>
        <v>#REF!</v>
      </c>
      <c r="AB15" s="259" t="e">
        <f>+AA15/K15</f>
        <v>#REF!</v>
      </c>
      <c r="AC15" s="259" t="e">
        <f>+(J15+AA15)/I15</f>
        <v>#REF!</v>
      </c>
      <c r="AD15" s="260" t="s">
        <v>221</v>
      </c>
      <c r="AE15" s="249" t="s">
        <v>223</v>
      </c>
      <c r="AF15" s="260" t="s">
        <v>222</v>
      </c>
    </row>
    <row r="16" spans="1:67" ht="140.25" customHeight="1" x14ac:dyDescent="0.25">
      <c r="A16" s="246"/>
      <c r="B16" s="246"/>
      <c r="C16" s="246"/>
      <c r="D16" s="246"/>
      <c r="E16" s="246"/>
      <c r="F16" s="278"/>
      <c r="G16" s="246"/>
      <c r="H16" s="246"/>
      <c r="I16" s="256"/>
      <c r="J16" s="272"/>
      <c r="K16" s="268"/>
      <c r="L16" s="270"/>
      <c r="M16" s="272"/>
      <c r="N16" s="272"/>
      <c r="O16" s="258"/>
      <c r="P16" s="258"/>
      <c r="Q16" s="258"/>
      <c r="R16" s="258"/>
      <c r="S16" s="258"/>
      <c r="T16" s="258"/>
      <c r="U16" s="258"/>
      <c r="V16" s="258"/>
      <c r="W16" s="258"/>
      <c r="X16" s="258"/>
      <c r="Y16" s="258"/>
      <c r="Z16" s="258"/>
      <c r="AA16" s="263"/>
      <c r="AB16" s="259"/>
      <c r="AC16" s="259"/>
      <c r="AD16" s="261"/>
      <c r="AE16" s="250"/>
      <c r="AF16" s="261"/>
    </row>
    <row r="17" spans="1:32" ht="62.25" customHeight="1" x14ac:dyDescent="0.25">
      <c r="A17" s="246" t="s">
        <v>154</v>
      </c>
      <c r="B17" s="302" t="str">
        <f>+'[2]Sección 1. Metas - Magnitud'!I45</f>
        <v>Realizar el 100% de las actividades para la segunda fase del Sistema Inteligente de Tranporte - SIT</v>
      </c>
      <c r="C17" s="246">
        <v>231</v>
      </c>
      <c r="D17" s="246" t="s">
        <v>176</v>
      </c>
      <c r="E17" s="246">
        <v>178</v>
      </c>
      <c r="F17" s="278" t="s">
        <v>177</v>
      </c>
      <c r="G17" s="246" t="s">
        <v>151</v>
      </c>
      <c r="H17" s="246" t="s">
        <v>70</v>
      </c>
      <c r="I17" s="284">
        <f>SUM(J17:N18)</f>
        <v>1</v>
      </c>
      <c r="J17" s="313">
        <v>0.05</v>
      </c>
      <c r="K17" s="300">
        <v>0.28999999999999998</v>
      </c>
      <c r="L17" s="303">
        <v>0.25</v>
      </c>
      <c r="M17" s="300">
        <v>0.4</v>
      </c>
      <c r="N17" s="300">
        <v>0.01</v>
      </c>
      <c r="O17" s="305">
        <v>0.19</v>
      </c>
      <c r="P17" s="306"/>
      <c r="Q17" s="306"/>
      <c r="R17" s="309">
        <v>0</v>
      </c>
      <c r="S17" s="310"/>
      <c r="T17" s="310"/>
      <c r="U17" s="288">
        <v>0</v>
      </c>
      <c r="V17" s="289"/>
      <c r="W17" s="289"/>
      <c r="X17" s="288">
        <v>0</v>
      </c>
      <c r="Y17" s="289"/>
      <c r="Z17" s="289"/>
      <c r="AA17" s="292">
        <f>+R17+O17+U17+X17</f>
        <v>0.19</v>
      </c>
      <c r="AB17" s="259">
        <f>+AA17/K17</f>
        <v>0.65517241379310354</v>
      </c>
      <c r="AC17" s="259">
        <f>+(J17+AA17)/I17</f>
        <v>0.24</v>
      </c>
      <c r="AD17" s="286" t="s">
        <v>224</v>
      </c>
      <c r="AE17" s="249" t="s">
        <v>223</v>
      </c>
      <c r="AF17" s="286" t="s">
        <v>225</v>
      </c>
    </row>
    <row r="18" spans="1:32" ht="200.25" customHeight="1" x14ac:dyDescent="0.25">
      <c r="A18" s="246"/>
      <c r="B18" s="302"/>
      <c r="C18" s="246"/>
      <c r="D18" s="246"/>
      <c r="E18" s="246"/>
      <c r="F18" s="278"/>
      <c r="G18" s="246"/>
      <c r="H18" s="246"/>
      <c r="I18" s="285"/>
      <c r="J18" s="314"/>
      <c r="K18" s="301"/>
      <c r="L18" s="304"/>
      <c r="M18" s="301"/>
      <c r="N18" s="301"/>
      <c r="O18" s="307"/>
      <c r="P18" s="308"/>
      <c r="Q18" s="308"/>
      <c r="R18" s="311"/>
      <c r="S18" s="312"/>
      <c r="T18" s="312"/>
      <c r="U18" s="290"/>
      <c r="V18" s="291"/>
      <c r="W18" s="291"/>
      <c r="X18" s="290"/>
      <c r="Y18" s="291"/>
      <c r="Z18" s="291"/>
      <c r="AA18" s="293"/>
      <c r="AB18" s="259"/>
      <c r="AC18" s="259"/>
      <c r="AD18" s="287"/>
      <c r="AE18" s="250"/>
      <c r="AF18" s="287"/>
    </row>
    <row r="19" spans="1:32" ht="62.25" customHeight="1" x14ac:dyDescent="0.25">
      <c r="A19" s="246" t="s">
        <v>154</v>
      </c>
      <c r="B19" s="302" t="str">
        <f>+'[2]Sección 1. Metas - Magnitud'!I48</f>
        <v>Realizar el 100% de las actividades para la segunda fase de Semáforos Inteligentes.</v>
      </c>
      <c r="C19" s="246">
        <v>232</v>
      </c>
      <c r="D19" s="246" t="s">
        <v>178</v>
      </c>
      <c r="E19" s="246">
        <v>179</v>
      </c>
      <c r="F19" s="278" t="s">
        <v>179</v>
      </c>
      <c r="G19" s="246" t="s">
        <v>151</v>
      </c>
      <c r="H19" s="246" t="s">
        <v>70</v>
      </c>
      <c r="I19" s="284">
        <f>SUM(J19:N20)</f>
        <v>1</v>
      </c>
      <c r="J19" s="313">
        <v>0.01</v>
      </c>
      <c r="K19" s="300">
        <v>0.15</v>
      </c>
      <c r="L19" s="303">
        <v>0.42</v>
      </c>
      <c r="M19" s="300">
        <v>0.42</v>
      </c>
      <c r="N19" s="300">
        <v>0</v>
      </c>
      <c r="O19" s="296">
        <v>0.35</v>
      </c>
      <c r="P19" s="297"/>
      <c r="Q19" s="297"/>
      <c r="R19" s="305">
        <v>0</v>
      </c>
      <c r="S19" s="306"/>
      <c r="T19" s="306"/>
      <c r="U19" s="296">
        <v>0</v>
      </c>
      <c r="V19" s="297"/>
      <c r="W19" s="297"/>
      <c r="X19" s="296">
        <v>0</v>
      </c>
      <c r="Y19" s="297"/>
      <c r="Z19" s="297"/>
      <c r="AA19" s="294">
        <f>+R19+O19+U19+X19</f>
        <v>0.35</v>
      </c>
      <c r="AB19" s="259">
        <f>+AA19/K19</f>
        <v>2.3333333333333335</v>
      </c>
      <c r="AC19" s="259">
        <f>+(J19+AA19)/I19</f>
        <v>0.36</v>
      </c>
      <c r="AD19" s="286" t="s">
        <v>227</v>
      </c>
      <c r="AE19" s="249" t="s">
        <v>223</v>
      </c>
      <c r="AF19" s="286" t="s">
        <v>225</v>
      </c>
    </row>
    <row r="20" spans="1:32" ht="298.5" customHeight="1" x14ac:dyDescent="0.25">
      <c r="A20" s="246"/>
      <c r="B20" s="302"/>
      <c r="C20" s="246"/>
      <c r="D20" s="246"/>
      <c r="E20" s="246"/>
      <c r="F20" s="278"/>
      <c r="G20" s="246"/>
      <c r="H20" s="246"/>
      <c r="I20" s="285"/>
      <c r="J20" s="314"/>
      <c r="K20" s="301"/>
      <c r="L20" s="304"/>
      <c r="M20" s="301"/>
      <c r="N20" s="301"/>
      <c r="O20" s="298"/>
      <c r="P20" s="299"/>
      <c r="Q20" s="299"/>
      <c r="R20" s="307"/>
      <c r="S20" s="308"/>
      <c r="T20" s="308"/>
      <c r="U20" s="298"/>
      <c r="V20" s="299"/>
      <c r="W20" s="299"/>
      <c r="X20" s="298"/>
      <c r="Y20" s="299"/>
      <c r="Z20" s="299"/>
      <c r="AA20" s="295"/>
      <c r="AB20" s="259"/>
      <c r="AC20" s="259"/>
      <c r="AD20" s="287"/>
      <c r="AE20" s="250"/>
      <c r="AF20" s="287"/>
    </row>
    <row r="21" spans="1:32" ht="62.25" customHeight="1" x14ac:dyDescent="0.25">
      <c r="A21" s="246" t="s">
        <v>154</v>
      </c>
      <c r="B21" s="302" t="str">
        <f>+'[2]Sección 1. Metas - Magnitud'!I51</f>
        <v>Realizar el 100% de las actividades para la primera fase de Detección Electrónica DEI</v>
      </c>
      <c r="C21" s="246">
        <v>233</v>
      </c>
      <c r="D21" s="246" t="s">
        <v>180</v>
      </c>
      <c r="E21" s="246">
        <v>180</v>
      </c>
      <c r="F21" s="278" t="s">
        <v>181</v>
      </c>
      <c r="G21" s="246" t="s">
        <v>151</v>
      </c>
      <c r="H21" s="246" t="s">
        <v>70</v>
      </c>
      <c r="I21" s="284">
        <f>SUM(J21:N22)</f>
        <v>1</v>
      </c>
      <c r="J21" s="313">
        <v>0.01</v>
      </c>
      <c r="K21" s="300">
        <v>0.1</v>
      </c>
      <c r="L21" s="303">
        <v>0.3</v>
      </c>
      <c r="M21" s="300">
        <v>0.55000000000000004</v>
      </c>
      <c r="N21" s="300">
        <v>0.04</v>
      </c>
      <c r="O21" s="296">
        <v>4.4999999999999998E-2</v>
      </c>
      <c r="P21" s="297"/>
      <c r="Q21" s="297"/>
      <c r="R21" s="296">
        <v>0</v>
      </c>
      <c r="S21" s="297"/>
      <c r="T21" s="297"/>
      <c r="U21" s="296">
        <v>0</v>
      </c>
      <c r="V21" s="297"/>
      <c r="W21" s="297"/>
      <c r="X21" s="296">
        <v>0</v>
      </c>
      <c r="Y21" s="297"/>
      <c r="Z21" s="297"/>
      <c r="AA21" s="294">
        <f>+R21+O21+U21+X21</f>
        <v>4.4999999999999998E-2</v>
      </c>
      <c r="AB21" s="259">
        <f>+AA21/K21</f>
        <v>0.44999999999999996</v>
      </c>
      <c r="AC21" s="259">
        <f>+(J21+AA21)/I21</f>
        <v>5.5E-2</v>
      </c>
      <c r="AD21" s="286" t="s">
        <v>228</v>
      </c>
      <c r="AE21" s="249" t="s">
        <v>223</v>
      </c>
      <c r="AF21" s="286" t="s">
        <v>225</v>
      </c>
    </row>
    <row r="22" spans="1:32" ht="124.5" customHeight="1" x14ac:dyDescent="0.25">
      <c r="A22" s="246"/>
      <c r="B22" s="302"/>
      <c r="C22" s="246"/>
      <c r="D22" s="246"/>
      <c r="E22" s="246"/>
      <c r="F22" s="278"/>
      <c r="G22" s="246"/>
      <c r="H22" s="246"/>
      <c r="I22" s="285"/>
      <c r="J22" s="314"/>
      <c r="K22" s="301"/>
      <c r="L22" s="304"/>
      <c r="M22" s="301"/>
      <c r="N22" s="301"/>
      <c r="O22" s="298"/>
      <c r="P22" s="299"/>
      <c r="Q22" s="299"/>
      <c r="R22" s="298"/>
      <c r="S22" s="299"/>
      <c r="T22" s="299"/>
      <c r="U22" s="298"/>
      <c r="V22" s="299"/>
      <c r="W22" s="299"/>
      <c r="X22" s="298"/>
      <c r="Y22" s="299"/>
      <c r="Z22" s="299"/>
      <c r="AA22" s="295"/>
      <c r="AB22" s="259"/>
      <c r="AC22" s="259"/>
      <c r="AD22" s="287"/>
      <c r="AE22" s="250"/>
      <c r="AF22" s="287"/>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B1:X68"/>
  <sheetViews>
    <sheetView topLeftCell="B22" zoomScale="90" zoomScaleNormal="90" workbookViewId="0">
      <selection activeCell="C30" sqref="C30:I4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17"/>
      <c r="C2" s="315" t="s">
        <v>24</v>
      </c>
      <c r="D2" s="315"/>
      <c r="E2" s="315"/>
      <c r="F2" s="315"/>
      <c r="G2" s="315"/>
      <c r="H2" s="315"/>
      <c r="I2" s="319"/>
      <c r="J2" s="13"/>
      <c r="K2" s="13"/>
      <c r="M2" s="14" t="s">
        <v>47</v>
      </c>
    </row>
    <row r="3" spans="2:14" ht="25.5" customHeight="1" x14ac:dyDescent="0.2">
      <c r="B3" s="318"/>
      <c r="C3" s="316" t="s">
        <v>25</v>
      </c>
      <c r="D3" s="316"/>
      <c r="E3" s="316"/>
      <c r="F3" s="316"/>
      <c r="G3" s="316"/>
      <c r="H3" s="316"/>
      <c r="I3" s="320"/>
      <c r="J3" s="13"/>
      <c r="K3" s="13"/>
      <c r="M3" s="14" t="s">
        <v>48</v>
      </c>
    </row>
    <row r="4" spans="2:14" ht="25.5" customHeight="1" x14ac:dyDescent="0.2">
      <c r="B4" s="318"/>
      <c r="C4" s="316" t="s">
        <v>49</v>
      </c>
      <c r="D4" s="316"/>
      <c r="E4" s="316"/>
      <c r="F4" s="316"/>
      <c r="G4" s="316"/>
      <c r="H4" s="316"/>
      <c r="I4" s="320"/>
      <c r="J4" s="13"/>
      <c r="K4" s="13"/>
      <c r="M4" s="14" t="s">
        <v>50</v>
      </c>
    </row>
    <row r="5" spans="2:14" ht="25.5" customHeight="1" x14ac:dyDescent="0.2">
      <c r="B5" s="318"/>
      <c r="C5" s="316" t="s">
        <v>51</v>
      </c>
      <c r="D5" s="316"/>
      <c r="E5" s="316"/>
      <c r="F5" s="316"/>
      <c r="G5" s="321" t="s">
        <v>52</v>
      </c>
      <c r="H5" s="321"/>
      <c r="I5" s="320"/>
      <c r="J5" s="13"/>
      <c r="K5" s="13"/>
      <c r="M5" s="14" t="s">
        <v>53</v>
      </c>
    </row>
    <row r="6" spans="2:14" ht="23.25" customHeight="1" x14ac:dyDescent="0.2">
      <c r="B6" s="322" t="s">
        <v>54</v>
      </c>
      <c r="C6" s="323"/>
      <c r="D6" s="323"/>
      <c r="E6" s="323"/>
      <c r="F6" s="323"/>
      <c r="G6" s="323"/>
      <c r="H6" s="323"/>
      <c r="I6" s="324"/>
      <c r="J6" s="15"/>
      <c r="K6" s="15"/>
    </row>
    <row r="7" spans="2:14" ht="24" customHeight="1" x14ac:dyDescent="0.2">
      <c r="B7" s="325" t="s">
        <v>55</v>
      </c>
      <c r="C7" s="326"/>
      <c r="D7" s="326"/>
      <c r="E7" s="326"/>
      <c r="F7" s="326"/>
      <c r="G7" s="326"/>
      <c r="H7" s="326"/>
      <c r="I7" s="327"/>
      <c r="J7" s="16"/>
      <c r="K7" s="16"/>
    </row>
    <row r="8" spans="2:14" ht="24" customHeight="1" x14ac:dyDescent="0.2">
      <c r="B8" s="328" t="s">
        <v>56</v>
      </c>
      <c r="C8" s="329"/>
      <c r="D8" s="329"/>
      <c r="E8" s="329"/>
      <c r="F8" s="329"/>
      <c r="G8" s="329"/>
      <c r="H8" s="329"/>
      <c r="I8" s="330"/>
      <c r="J8" s="58"/>
      <c r="K8" s="58"/>
      <c r="N8" s="6" t="s">
        <v>57</v>
      </c>
    </row>
    <row r="9" spans="2:14" ht="30.75" customHeight="1" x14ac:dyDescent="0.2">
      <c r="B9" s="98" t="s">
        <v>58</v>
      </c>
      <c r="C9" s="59">
        <v>14</v>
      </c>
      <c r="D9" s="336" t="s">
        <v>59</v>
      </c>
      <c r="E9" s="336"/>
      <c r="F9" s="337" t="s">
        <v>207</v>
      </c>
      <c r="G9" s="338"/>
      <c r="H9" s="338"/>
      <c r="I9" s="339"/>
      <c r="J9" s="17"/>
      <c r="K9" s="17"/>
      <c r="M9" s="14" t="s">
        <v>60</v>
      </c>
      <c r="N9" s="6" t="s">
        <v>61</v>
      </c>
    </row>
    <row r="10" spans="2:14" ht="30.75" customHeight="1" x14ac:dyDescent="0.2">
      <c r="B10" s="20" t="s">
        <v>62</v>
      </c>
      <c r="C10" s="60" t="s">
        <v>81</v>
      </c>
      <c r="D10" s="340" t="s">
        <v>63</v>
      </c>
      <c r="E10" s="341"/>
      <c r="F10" s="331" t="s">
        <v>155</v>
      </c>
      <c r="G10" s="332"/>
      <c r="H10" s="18" t="s">
        <v>64</v>
      </c>
      <c r="I10" s="76" t="s">
        <v>81</v>
      </c>
      <c r="J10" s="19"/>
      <c r="K10" s="19"/>
      <c r="M10" s="14" t="s">
        <v>65</v>
      </c>
      <c r="N10" s="6" t="s">
        <v>66</v>
      </c>
    </row>
    <row r="11" spans="2:14" ht="30.75" customHeight="1" x14ac:dyDescent="0.2">
      <c r="B11" s="20" t="s">
        <v>67</v>
      </c>
      <c r="C11" s="333" t="s">
        <v>156</v>
      </c>
      <c r="D11" s="333"/>
      <c r="E11" s="333"/>
      <c r="F11" s="333"/>
      <c r="G11" s="18" t="s">
        <v>68</v>
      </c>
      <c r="H11" s="334">
        <v>1032</v>
      </c>
      <c r="I11" s="335"/>
      <c r="J11" s="21"/>
      <c r="K11" s="21"/>
      <c r="M11" s="14" t="s">
        <v>69</v>
      </c>
      <c r="N11" s="6" t="s">
        <v>70</v>
      </c>
    </row>
    <row r="12" spans="2:14" ht="30.75" customHeight="1" x14ac:dyDescent="0.2">
      <c r="B12" s="20" t="s">
        <v>71</v>
      </c>
      <c r="C12" s="342" t="s">
        <v>65</v>
      </c>
      <c r="D12" s="342"/>
      <c r="E12" s="342"/>
      <c r="F12" s="342"/>
      <c r="G12" s="18" t="s">
        <v>72</v>
      </c>
      <c r="H12" s="549" t="s">
        <v>165</v>
      </c>
      <c r="I12" s="550"/>
      <c r="J12" s="22"/>
      <c r="K12" s="22"/>
      <c r="M12" s="23" t="s">
        <v>73</v>
      </c>
    </row>
    <row r="13" spans="2:14" ht="30.75" customHeight="1" x14ac:dyDescent="0.2">
      <c r="B13" s="20" t="s">
        <v>74</v>
      </c>
      <c r="C13" s="345" t="s">
        <v>45</v>
      </c>
      <c r="D13" s="345"/>
      <c r="E13" s="345"/>
      <c r="F13" s="345"/>
      <c r="G13" s="345"/>
      <c r="H13" s="345"/>
      <c r="I13" s="346"/>
      <c r="J13" s="24"/>
      <c r="K13" s="24"/>
      <c r="M13" s="23"/>
    </row>
    <row r="14" spans="2:14" ht="30.75" customHeight="1" x14ac:dyDescent="0.2">
      <c r="B14" s="20" t="s">
        <v>75</v>
      </c>
      <c r="C14" s="331" t="s">
        <v>153</v>
      </c>
      <c r="D14" s="332"/>
      <c r="E14" s="332"/>
      <c r="F14" s="332"/>
      <c r="G14" s="332"/>
      <c r="H14" s="332"/>
      <c r="I14" s="347"/>
      <c r="J14" s="19"/>
      <c r="K14" s="19"/>
      <c r="M14" s="23"/>
      <c r="N14" s="6" t="s">
        <v>76</v>
      </c>
    </row>
    <row r="15" spans="2:14" ht="30.75" customHeight="1" x14ac:dyDescent="0.2">
      <c r="B15" s="20" t="s">
        <v>77</v>
      </c>
      <c r="C15" s="337" t="s">
        <v>166</v>
      </c>
      <c r="D15" s="338"/>
      <c r="E15" s="338"/>
      <c r="F15" s="531"/>
      <c r="G15" s="18" t="s">
        <v>78</v>
      </c>
      <c r="H15" s="349" t="s">
        <v>91</v>
      </c>
      <c r="I15" s="350"/>
      <c r="J15" s="19"/>
      <c r="K15" s="19"/>
      <c r="M15" s="23" t="s">
        <v>80</v>
      </c>
      <c r="N15" s="6" t="s">
        <v>81</v>
      </c>
    </row>
    <row r="16" spans="2:14" ht="30.75" customHeight="1" x14ac:dyDescent="0.2">
      <c r="B16" s="20" t="s">
        <v>82</v>
      </c>
      <c r="C16" s="351" t="s">
        <v>215</v>
      </c>
      <c r="D16" s="352"/>
      <c r="E16" s="352"/>
      <c r="F16" s="352"/>
      <c r="G16" s="18" t="s">
        <v>83</v>
      </c>
      <c r="H16" s="349" t="s">
        <v>70</v>
      </c>
      <c r="I16" s="350"/>
      <c r="J16" s="19"/>
      <c r="K16" s="19"/>
      <c r="M16" s="23" t="s">
        <v>84</v>
      </c>
    </row>
    <row r="17" spans="2:14" ht="36" customHeight="1" x14ac:dyDescent="0.2">
      <c r="B17" s="20" t="s">
        <v>85</v>
      </c>
      <c r="C17" s="542" t="s">
        <v>167</v>
      </c>
      <c r="D17" s="543"/>
      <c r="E17" s="543"/>
      <c r="F17" s="543"/>
      <c r="G17" s="543"/>
      <c r="H17" s="543"/>
      <c r="I17" s="544"/>
      <c r="J17" s="24"/>
      <c r="K17" s="24"/>
      <c r="M17" s="23" t="s">
        <v>86</v>
      </c>
      <c r="N17" s="6" t="s">
        <v>39</v>
      </c>
    </row>
    <row r="18" spans="2:14" ht="30.75" customHeight="1" x14ac:dyDescent="0.2">
      <c r="B18" s="20" t="s">
        <v>87</v>
      </c>
      <c r="C18" s="337" t="s">
        <v>168</v>
      </c>
      <c r="D18" s="338"/>
      <c r="E18" s="338"/>
      <c r="F18" s="338"/>
      <c r="G18" s="338"/>
      <c r="H18" s="338"/>
      <c r="I18" s="339"/>
      <c r="J18" s="25"/>
      <c r="K18" s="25"/>
      <c r="M18" s="23" t="s">
        <v>88</v>
      </c>
      <c r="N18" s="6" t="s">
        <v>40</v>
      </c>
    </row>
    <row r="19" spans="2:14" ht="30.75" customHeight="1" x14ac:dyDescent="0.2">
      <c r="B19" s="20" t="s">
        <v>89</v>
      </c>
      <c r="C19" s="539" t="s">
        <v>200</v>
      </c>
      <c r="D19" s="540"/>
      <c r="E19" s="540"/>
      <c r="F19" s="540"/>
      <c r="G19" s="540"/>
      <c r="H19" s="540"/>
      <c r="I19" s="541"/>
      <c r="J19" s="26"/>
      <c r="K19" s="26"/>
      <c r="M19" s="23"/>
      <c r="N19" s="6" t="s">
        <v>41</v>
      </c>
    </row>
    <row r="20" spans="2:14" ht="30.75" customHeight="1" x14ac:dyDescent="0.2">
      <c r="B20" s="20" t="s">
        <v>90</v>
      </c>
      <c r="C20" s="545" t="s">
        <v>152</v>
      </c>
      <c r="D20" s="546"/>
      <c r="E20" s="546"/>
      <c r="F20" s="546"/>
      <c r="G20" s="546"/>
      <c r="H20" s="546"/>
      <c r="I20" s="547"/>
      <c r="J20" s="27"/>
      <c r="K20" s="27"/>
      <c r="M20" s="23" t="s">
        <v>91</v>
      </c>
      <c r="N20" s="6" t="s">
        <v>42</v>
      </c>
    </row>
    <row r="21" spans="2:14" ht="27.75" customHeight="1" x14ac:dyDescent="0.2">
      <c r="B21" s="356" t="s">
        <v>92</v>
      </c>
      <c r="C21" s="358" t="s">
        <v>93</v>
      </c>
      <c r="D21" s="358"/>
      <c r="E21" s="358"/>
      <c r="F21" s="359" t="s">
        <v>94</v>
      </c>
      <c r="G21" s="359"/>
      <c r="H21" s="359"/>
      <c r="I21" s="360"/>
      <c r="J21" s="28"/>
      <c r="K21" s="28"/>
      <c r="M21" s="23" t="s">
        <v>79</v>
      </c>
      <c r="N21" s="6" t="s">
        <v>43</v>
      </c>
    </row>
    <row r="22" spans="2:14" ht="27" customHeight="1" x14ac:dyDescent="0.2">
      <c r="B22" s="357"/>
      <c r="C22" s="539" t="s">
        <v>169</v>
      </c>
      <c r="D22" s="540"/>
      <c r="E22" s="548"/>
      <c r="F22" s="539" t="s">
        <v>171</v>
      </c>
      <c r="G22" s="540"/>
      <c r="H22" s="540"/>
      <c r="I22" s="541"/>
      <c r="J22" s="26"/>
      <c r="K22" s="26"/>
      <c r="M22" s="23" t="s">
        <v>95</v>
      </c>
      <c r="N22" s="6" t="s">
        <v>44</v>
      </c>
    </row>
    <row r="23" spans="2:14" ht="39.75" customHeight="1" x14ac:dyDescent="0.2">
      <c r="B23" s="20" t="s">
        <v>96</v>
      </c>
      <c r="C23" s="331" t="s">
        <v>152</v>
      </c>
      <c r="D23" s="332"/>
      <c r="E23" s="535"/>
      <c r="F23" s="331" t="s">
        <v>152</v>
      </c>
      <c r="G23" s="332"/>
      <c r="H23" s="332"/>
      <c r="I23" s="347"/>
      <c r="J23" s="19"/>
      <c r="K23" s="19"/>
      <c r="M23" s="23"/>
      <c r="N23" s="6" t="s">
        <v>45</v>
      </c>
    </row>
    <row r="24" spans="2:14" ht="44.25" customHeight="1" x14ac:dyDescent="0.2">
      <c r="B24" s="20" t="s">
        <v>97</v>
      </c>
      <c r="C24" s="536" t="s">
        <v>170</v>
      </c>
      <c r="D24" s="537"/>
      <c r="E24" s="538"/>
      <c r="F24" s="539" t="s">
        <v>172</v>
      </c>
      <c r="G24" s="540"/>
      <c r="H24" s="540"/>
      <c r="I24" s="541"/>
      <c r="J24" s="25"/>
      <c r="K24" s="25"/>
      <c r="M24" s="29"/>
      <c r="N24" s="6" t="s">
        <v>46</v>
      </c>
    </row>
    <row r="25" spans="2:14" ht="29.25" customHeight="1" x14ac:dyDescent="0.2">
      <c r="B25" s="20" t="s">
        <v>98</v>
      </c>
      <c r="C25" s="373" t="s">
        <v>215</v>
      </c>
      <c r="D25" s="374"/>
      <c r="E25" s="375"/>
      <c r="F25" s="18" t="s">
        <v>99</v>
      </c>
      <c r="G25" s="532">
        <v>74</v>
      </c>
      <c r="H25" s="533"/>
      <c r="I25" s="534"/>
      <c r="J25" s="30"/>
      <c r="K25" s="30"/>
      <c r="M25" s="29"/>
    </row>
    <row r="26" spans="2:14" ht="27" customHeight="1" x14ac:dyDescent="0.2">
      <c r="B26" s="20" t="s">
        <v>100</v>
      </c>
      <c r="C26" s="337" t="s">
        <v>216</v>
      </c>
      <c r="D26" s="338"/>
      <c r="E26" s="531"/>
      <c r="F26" s="18" t="s">
        <v>101</v>
      </c>
      <c r="G26" s="532">
        <v>0</v>
      </c>
      <c r="H26" s="533"/>
      <c r="I26" s="534"/>
      <c r="J26" s="31"/>
      <c r="K26" s="31"/>
      <c r="M26" s="29"/>
    </row>
    <row r="27" spans="2:14" ht="47.25" customHeight="1" x14ac:dyDescent="0.2">
      <c r="B27" s="97" t="s">
        <v>102</v>
      </c>
      <c r="C27" s="331" t="s">
        <v>86</v>
      </c>
      <c r="D27" s="332"/>
      <c r="E27" s="535"/>
      <c r="F27" s="32" t="s">
        <v>103</v>
      </c>
      <c r="G27" s="380" t="s">
        <v>182</v>
      </c>
      <c r="H27" s="381"/>
      <c r="I27" s="382"/>
      <c r="J27" s="28"/>
      <c r="K27" s="28"/>
      <c r="M27" s="29"/>
    </row>
    <row r="28" spans="2:14" ht="30" customHeight="1" x14ac:dyDescent="0.2">
      <c r="B28" s="386" t="s">
        <v>104</v>
      </c>
      <c r="C28" s="387"/>
      <c r="D28" s="387"/>
      <c r="E28" s="387"/>
      <c r="F28" s="387"/>
      <c r="G28" s="387"/>
      <c r="H28" s="387"/>
      <c r="I28" s="388"/>
      <c r="J28" s="58"/>
      <c r="K28" s="58"/>
      <c r="M28" s="29"/>
    </row>
    <row r="29" spans="2:14" ht="56.25" customHeight="1" x14ac:dyDescent="0.2">
      <c r="B29" s="33" t="s">
        <v>105</v>
      </c>
      <c r="C29" s="34" t="s">
        <v>106</v>
      </c>
      <c r="D29" s="34" t="s">
        <v>107</v>
      </c>
      <c r="E29" s="34" t="s">
        <v>108</v>
      </c>
      <c r="F29" s="34" t="s">
        <v>109</v>
      </c>
      <c r="G29" s="35" t="s">
        <v>110</v>
      </c>
      <c r="H29" s="35" t="s">
        <v>111</v>
      </c>
      <c r="I29" s="36" t="s">
        <v>112</v>
      </c>
      <c r="J29" s="70" t="s">
        <v>162</v>
      </c>
      <c r="K29" s="26"/>
      <c r="M29" s="29"/>
    </row>
    <row r="30" spans="2:14" ht="19.5" customHeight="1" x14ac:dyDescent="0.2">
      <c r="B30" s="37" t="s">
        <v>113</v>
      </c>
      <c r="C30" s="141">
        <v>0</v>
      </c>
      <c r="D30" s="142">
        <f>+C30</f>
        <v>0</v>
      </c>
      <c r="E30" s="143">
        <v>0</v>
      </c>
      <c r="F30" s="144">
        <f>+E30</f>
        <v>0</v>
      </c>
      <c r="G30" s="145" t="e">
        <f>+C30/E30</f>
        <v>#DIV/0!</v>
      </c>
      <c r="H30" s="146" t="e">
        <f>+D30/F30</f>
        <v>#DIV/0!</v>
      </c>
      <c r="I30" s="147" t="e">
        <f>+D30/$G$26</f>
        <v>#DIV/0!</v>
      </c>
      <c r="J30" s="69">
        <v>0.99</v>
      </c>
      <c r="K30" s="38"/>
      <c r="M30" s="29"/>
    </row>
    <row r="31" spans="2:14" ht="19.5" customHeight="1" x14ac:dyDescent="0.2">
      <c r="B31" s="37" t="s">
        <v>114</v>
      </c>
      <c r="C31" s="141">
        <v>0</v>
      </c>
      <c r="D31" s="142">
        <f>+D30+C31</f>
        <v>0</v>
      </c>
      <c r="E31" s="143">
        <v>0</v>
      </c>
      <c r="F31" s="144">
        <f>+F30+E31</f>
        <v>0</v>
      </c>
      <c r="G31" s="145" t="e">
        <f t="shared" ref="G31:G41" si="0">+C31/E31</f>
        <v>#DIV/0!</v>
      </c>
      <c r="H31" s="146" t="e">
        <f t="shared" ref="H31:H41" si="1">+D31/F31</f>
        <v>#DIV/0!</v>
      </c>
      <c r="I31" s="147" t="e">
        <f t="shared" ref="I31:I40" si="2">+D31/$G$26</f>
        <v>#DIV/0!</v>
      </c>
      <c r="J31" s="69">
        <v>0.99</v>
      </c>
      <c r="K31" s="38"/>
      <c r="M31" s="29"/>
    </row>
    <row r="32" spans="2:14" ht="19.5" customHeight="1" x14ac:dyDescent="0.2">
      <c r="B32" s="37" t="s">
        <v>115</v>
      </c>
      <c r="C32" s="141">
        <v>0</v>
      </c>
      <c r="D32" s="142">
        <f t="shared" ref="D32:D41" si="3">+D31+C32</f>
        <v>0</v>
      </c>
      <c r="E32" s="143">
        <v>0</v>
      </c>
      <c r="F32" s="144">
        <f t="shared" ref="F32:F41" si="4">+F31+E32</f>
        <v>0</v>
      </c>
      <c r="G32" s="145" t="e">
        <f t="shared" si="0"/>
        <v>#DIV/0!</v>
      </c>
      <c r="H32" s="146" t="e">
        <f t="shared" si="1"/>
        <v>#DIV/0!</v>
      </c>
      <c r="I32" s="147" t="e">
        <f t="shared" si="2"/>
        <v>#DIV/0!</v>
      </c>
      <c r="J32" s="69">
        <v>0.99</v>
      </c>
      <c r="K32" s="38"/>
      <c r="M32" s="29"/>
    </row>
    <row r="33" spans="2:11" ht="19.5" customHeight="1" x14ac:dyDescent="0.2">
      <c r="B33" s="37" t="s">
        <v>116</v>
      </c>
      <c r="C33" s="141">
        <v>0</v>
      </c>
      <c r="D33" s="142">
        <f t="shared" si="3"/>
        <v>0</v>
      </c>
      <c r="E33" s="143">
        <v>0</v>
      </c>
      <c r="F33" s="144">
        <f t="shared" si="4"/>
        <v>0</v>
      </c>
      <c r="G33" s="145" t="e">
        <f t="shared" si="0"/>
        <v>#DIV/0!</v>
      </c>
      <c r="H33" s="146" t="e">
        <f t="shared" si="1"/>
        <v>#DIV/0!</v>
      </c>
      <c r="I33" s="147" t="e">
        <f t="shared" si="2"/>
        <v>#DIV/0!</v>
      </c>
      <c r="J33" s="69">
        <v>0.99</v>
      </c>
      <c r="K33" s="38"/>
    </row>
    <row r="34" spans="2:11" ht="19.5" customHeight="1" x14ac:dyDescent="0.2">
      <c r="B34" s="37" t="s">
        <v>117</v>
      </c>
      <c r="C34" s="141">
        <v>0</v>
      </c>
      <c r="D34" s="142">
        <f t="shared" si="3"/>
        <v>0</v>
      </c>
      <c r="E34" s="143">
        <v>0</v>
      </c>
      <c r="F34" s="144">
        <f t="shared" si="4"/>
        <v>0</v>
      </c>
      <c r="G34" s="145" t="e">
        <f t="shared" si="0"/>
        <v>#DIV/0!</v>
      </c>
      <c r="H34" s="146" t="e">
        <f t="shared" si="1"/>
        <v>#DIV/0!</v>
      </c>
      <c r="I34" s="147" t="e">
        <f t="shared" si="2"/>
        <v>#DIV/0!</v>
      </c>
      <c r="J34" s="69">
        <v>0.99</v>
      </c>
      <c r="K34" s="38"/>
    </row>
    <row r="35" spans="2:11" ht="19.5" customHeight="1" x14ac:dyDescent="0.2">
      <c r="B35" s="37" t="s">
        <v>118</v>
      </c>
      <c r="C35" s="141">
        <v>0</v>
      </c>
      <c r="D35" s="142">
        <f t="shared" si="3"/>
        <v>0</v>
      </c>
      <c r="E35" s="143">
        <v>0</v>
      </c>
      <c r="F35" s="144">
        <f t="shared" si="4"/>
        <v>0</v>
      </c>
      <c r="G35" s="145" t="e">
        <f t="shared" si="0"/>
        <v>#DIV/0!</v>
      </c>
      <c r="H35" s="146" t="e">
        <f t="shared" si="1"/>
        <v>#DIV/0!</v>
      </c>
      <c r="I35" s="147" t="e">
        <f t="shared" si="2"/>
        <v>#DIV/0!</v>
      </c>
      <c r="J35" s="69">
        <v>0.99</v>
      </c>
      <c r="K35" s="38"/>
    </row>
    <row r="36" spans="2:11" ht="19.5" customHeight="1" x14ac:dyDescent="0.2">
      <c r="B36" s="37" t="s">
        <v>119</v>
      </c>
      <c r="C36" s="141">
        <v>0</v>
      </c>
      <c r="D36" s="142">
        <f t="shared" si="3"/>
        <v>0</v>
      </c>
      <c r="E36" s="143">
        <v>0</v>
      </c>
      <c r="F36" s="144">
        <f t="shared" si="4"/>
        <v>0</v>
      </c>
      <c r="G36" s="145" t="e">
        <f t="shared" si="0"/>
        <v>#DIV/0!</v>
      </c>
      <c r="H36" s="146" t="e">
        <f t="shared" si="1"/>
        <v>#DIV/0!</v>
      </c>
      <c r="I36" s="147" t="e">
        <f t="shared" si="2"/>
        <v>#DIV/0!</v>
      </c>
      <c r="J36" s="69">
        <v>0.99</v>
      </c>
      <c r="K36" s="38"/>
    </row>
    <row r="37" spans="2:11" ht="19.5" customHeight="1" x14ac:dyDescent="0.2">
      <c r="B37" s="37" t="s">
        <v>120</v>
      </c>
      <c r="C37" s="141">
        <v>0</v>
      </c>
      <c r="D37" s="142">
        <f t="shared" si="3"/>
        <v>0</v>
      </c>
      <c r="E37" s="143">
        <v>0</v>
      </c>
      <c r="F37" s="144">
        <f t="shared" si="4"/>
        <v>0</v>
      </c>
      <c r="G37" s="145" t="e">
        <f t="shared" si="0"/>
        <v>#DIV/0!</v>
      </c>
      <c r="H37" s="146" t="e">
        <f t="shared" si="1"/>
        <v>#DIV/0!</v>
      </c>
      <c r="I37" s="147" t="e">
        <f t="shared" si="2"/>
        <v>#DIV/0!</v>
      </c>
      <c r="J37" s="69">
        <v>0.99</v>
      </c>
      <c r="K37" s="38"/>
    </row>
    <row r="38" spans="2:11" ht="19.5" customHeight="1" x14ac:dyDescent="0.2">
      <c r="B38" s="37" t="s">
        <v>121</v>
      </c>
      <c r="C38" s="141">
        <v>0</v>
      </c>
      <c r="D38" s="142">
        <f t="shared" si="3"/>
        <v>0</v>
      </c>
      <c r="E38" s="143">
        <v>0</v>
      </c>
      <c r="F38" s="144">
        <f t="shared" si="4"/>
        <v>0</v>
      </c>
      <c r="G38" s="145" t="e">
        <f t="shared" si="0"/>
        <v>#DIV/0!</v>
      </c>
      <c r="H38" s="146" t="e">
        <f t="shared" si="1"/>
        <v>#DIV/0!</v>
      </c>
      <c r="I38" s="147" t="e">
        <f t="shared" si="2"/>
        <v>#DIV/0!</v>
      </c>
      <c r="J38" s="69">
        <v>0.99</v>
      </c>
      <c r="K38" s="38"/>
    </row>
    <row r="39" spans="2:11" ht="19.5" customHeight="1" x14ac:dyDescent="0.2">
      <c r="B39" s="37" t="s">
        <v>122</v>
      </c>
      <c r="C39" s="141">
        <v>0</v>
      </c>
      <c r="D39" s="142">
        <f t="shared" si="3"/>
        <v>0</v>
      </c>
      <c r="E39" s="143">
        <v>0</v>
      </c>
      <c r="F39" s="144">
        <f t="shared" si="4"/>
        <v>0</v>
      </c>
      <c r="G39" s="145" t="e">
        <f t="shared" si="0"/>
        <v>#DIV/0!</v>
      </c>
      <c r="H39" s="146" t="e">
        <f t="shared" si="1"/>
        <v>#DIV/0!</v>
      </c>
      <c r="I39" s="147" t="e">
        <f t="shared" si="2"/>
        <v>#DIV/0!</v>
      </c>
      <c r="J39" s="69">
        <v>0.99</v>
      </c>
      <c r="K39" s="38"/>
    </row>
    <row r="40" spans="2:11" ht="19.5" customHeight="1" x14ac:dyDescent="0.2">
      <c r="B40" s="37" t="s">
        <v>123</v>
      </c>
      <c r="C40" s="141">
        <v>0</v>
      </c>
      <c r="D40" s="142">
        <f t="shared" si="3"/>
        <v>0</v>
      </c>
      <c r="E40" s="143">
        <v>0</v>
      </c>
      <c r="F40" s="144">
        <f t="shared" si="4"/>
        <v>0</v>
      </c>
      <c r="G40" s="145" t="e">
        <f t="shared" si="0"/>
        <v>#DIV/0!</v>
      </c>
      <c r="H40" s="146" t="e">
        <f t="shared" si="1"/>
        <v>#DIV/0!</v>
      </c>
      <c r="I40" s="147" t="e">
        <f t="shared" si="2"/>
        <v>#DIV/0!</v>
      </c>
      <c r="J40" s="69">
        <v>0.99</v>
      </c>
      <c r="K40" s="38"/>
    </row>
    <row r="41" spans="2:11" ht="19.5" customHeight="1" x14ac:dyDescent="0.2">
      <c r="B41" s="37" t="s">
        <v>124</v>
      </c>
      <c r="C41" s="141">
        <v>0</v>
      </c>
      <c r="D41" s="142">
        <f t="shared" si="3"/>
        <v>0</v>
      </c>
      <c r="E41" s="143">
        <v>0</v>
      </c>
      <c r="F41" s="144">
        <f t="shared" si="4"/>
        <v>0</v>
      </c>
      <c r="G41" s="145" t="e">
        <f t="shared" si="0"/>
        <v>#DIV/0!</v>
      </c>
      <c r="H41" s="146" t="e">
        <f t="shared" si="1"/>
        <v>#DIV/0!</v>
      </c>
      <c r="I41" s="147" t="e">
        <f>+D41/$G$26</f>
        <v>#DIV/0!</v>
      </c>
      <c r="J41" s="69">
        <v>0.99</v>
      </c>
      <c r="K41" s="38"/>
    </row>
    <row r="42" spans="2:11" ht="54.75" customHeight="1" x14ac:dyDescent="0.2">
      <c r="B42" s="77" t="s">
        <v>125</v>
      </c>
      <c r="C42" s="391"/>
      <c r="D42" s="391"/>
      <c r="E42" s="391"/>
      <c r="F42" s="391"/>
      <c r="G42" s="391"/>
      <c r="H42" s="391"/>
      <c r="I42" s="392"/>
      <c r="J42" s="39"/>
      <c r="K42" s="39"/>
    </row>
    <row r="43" spans="2:11" ht="29.25" customHeight="1" x14ac:dyDescent="0.2">
      <c r="B43" s="386" t="s">
        <v>126</v>
      </c>
      <c r="C43" s="387"/>
      <c r="D43" s="387"/>
      <c r="E43" s="387"/>
      <c r="F43" s="387"/>
      <c r="G43" s="387"/>
      <c r="H43" s="387"/>
      <c r="I43" s="388"/>
      <c r="J43" s="58"/>
      <c r="K43" s="58"/>
    </row>
    <row r="44" spans="2:11" ht="32.25" customHeight="1" x14ac:dyDescent="0.2">
      <c r="B44" s="361"/>
      <c r="C44" s="362"/>
      <c r="D44" s="362"/>
      <c r="E44" s="362"/>
      <c r="F44" s="362"/>
      <c r="G44" s="362"/>
      <c r="H44" s="362"/>
      <c r="I44" s="363"/>
      <c r="J44" s="58"/>
      <c r="K44" s="58"/>
    </row>
    <row r="45" spans="2:11" ht="32.25" customHeight="1" x14ac:dyDescent="0.2">
      <c r="B45" s="364"/>
      <c r="C45" s="365"/>
      <c r="D45" s="365"/>
      <c r="E45" s="365"/>
      <c r="F45" s="365"/>
      <c r="G45" s="365"/>
      <c r="H45" s="365"/>
      <c r="I45" s="366"/>
      <c r="J45" s="39"/>
      <c r="K45" s="39"/>
    </row>
    <row r="46" spans="2:11" ht="32.25" customHeight="1" x14ac:dyDescent="0.2">
      <c r="B46" s="364"/>
      <c r="C46" s="365"/>
      <c r="D46" s="365"/>
      <c r="E46" s="365"/>
      <c r="F46" s="365"/>
      <c r="G46" s="365"/>
      <c r="H46" s="365"/>
      <c r="I46" s="366"/>
      <c r="J46" s="39"/>
      <c r="K46" s="39"/>
    </row>
    <row r="47" spans="2:11" ht="32.25" customHeight="1" x14ac:dyDescent="0.2">
      <c r="B47" s="364"/>
      <c r="C47" s="365"/>
      <c r="D47" s="365"/>
      <c r="E47" s="365"/>
      <c r="F47" s="365"/>
      <c r="G47" s="365"/>
      <c r="H47" s="365"/>
      <c r="I47" s="366"/>
      <c r="J47" s="39"/>
      <c r="K47" s="39"/>
    </row>
    <row r="48" spans="2:11" ht="32.25" customHeight="1" x14ac:dyDescent="0.2">
      <c r="B48" s="367"/>
      <c r="C48" s="368"/>
      <c r="D48" s="368"/>
      <c r="E48" s="368"/>
      <c r="F48" s="368"/>
      <c r="G48" s="368"/>
      <c r="H48" s="368"/>
      <c r="I48" s="369"/>
      <c r="J48" s="40"/>
      <c r="K48" s="40"/>
    </row>
    <row r="49" spans="2:11" ht="79.5" customHeight="1" x14ac:dyDescent="0.2">
      <c r="B49" s="20" t="s">
        <v>127</v>
      </c>
      <c r="C49" s="525"/>
      <c r="D49" s="526"/>
      <c r="E49" s="526"/>
      <c r="F49" s="526"/>
      <c r="G49" s="526"/>
      <c r="H49" s="526"/>
      <c r="I49" s="527"/>
      <c r="J49" s="41"/>
      <c r="K49" s="41"/>
    </row>
    <row r="50" spans="2:11" ht="26.25" customHeight="1" x14ac:dyDescent="0.2">
      <c r="B50" s="20" t="s">
        <v>128</v>
      </c>
      <c r="C50" s="528"/>
      <c r="D50" s="529"/>
      <c r="E50" s="529"/>
      <c r="F50" s="529"/>
      <c r="G50" s="529"/>
      <c r="H50" s="529"/>
      <c r="I50" s="530"/>
      <c r="J50" s="41"/>
      <c r="K50" s="41"/>
    </row>
    <row r="51" spans="2:11" ht="64.5" customHeight="1" x14ac:dyDescent="0.2">
      <c r="B51" s="127" t="s">
        <v>129</v>
      </c>
      <c r="C51" s="525"/>
      <c r="D51" s="526"/>
      <c r="E51" s="526"/>
      <c r="F51" s="526"/>
      <c r="G51" s="526"/>
      <c r="H51" s="526"/>
      <c r="I51" s="527"/>
      <c r="J51" s="41"/>
      <c r="K51" s="41"/>
    </row>
    <row r="52" spans="2:11" ht="29.25" customHeight="1" x14ac:dyDescent="0.2">
      <c r="B52" s="386" t="s">
        <v>130</v>
      </c>
      <c r="C52" s="387"/>
      <c r="D52" s="387"/>
      <c r="E52" s="387"/>
      <c r="F52" s="387"/>
      <c r="G52" s="387"/>
      <c r="H52" s="387"/>
      <c r="I52" s="388"/>
      <c r="J52" s="41"/>
      <c r="K52" s="41"/>
    </row>
    <row r="53" spans="2:11" ht="33" customHeight="1" x14ac:dyDescent="0.2">
      <c r="B53" s="396" t="s">
        <v>131</v>
      </c>
      <c r="C53" s="128" t="s">
        <v>132</v>
      </c>
      <c r="D53" s="397" t="s">
        <v>133</v>
      </c>
      <c r="E53" s="397"/>
      <c r="F53" s="397"/>
      <c r="G53" s="397" t="s">
        <v>134</v>
      </c>
      <c r="H53" s="397"/>
      <c r="I53" s="398"/>
      <c r="J53" s="42"/>
      <c r="K53" s="42"/>
    </row>
    <row r="54" spans="2:11" ht="31.5" customHeight="1" x14ac:dyDescent="0.2">
      <c r="B54" s="396"/>
      <c r="C54" s="107"/>
      <c r="D54" s="391"/>
      <c r="E54" s="391"/>
      <c r="F54" s="391"/>
      <c r="G54" s="399"/>
      <c r="H54" s="399"/>
      <c r="I54" s="400"/>
      <c r="J54" s="42"/>
      <c r="K54" s="42"/>
    </row>
    <row r="55" spans="2:11" ht="31.5" customHeight="1" x14ac:dyDescent="0.2">
      <c r="B55" s="127" t="s">
        <v>135</v>
      </c>
      <c r="C55" s="523" t="s">
        <v>173</v>
      </c>
      <c r="D55" s="524"/>
      <c r="E55" s="413" t="s">
        <v>136</v>
      </c>
      <c r="F55" s="413"/>
      <c r="G55" s="412" t="s">
        <v>158</v>
      </c>
      <c r="H55" s="412"/>
      <c r="I55" s="414"/>
      <c r="J55" s="44"/>
      <c r="K55" s="44"/>
    </row>
    <row r="56" spans="2:11" ht="31.5" customHeight="1" x14ac:dyDescent="0.2">
      <c r="B56" s="127" t="s">
        <v>137</v>
      </c>
      <c r="C56" s="391" t="str">
        <f>+'[3]HV 1'!C56:D56</f>
        <v>NICOLAS ADOLFO CORREAL HUERTAS</v>
      </c>
      <c r="D56" s="391"/>
      <c r="E56" s="415" t="s">
        <v>138</v>
      </c>
      <c r="F56" s="415"/>
      <c r="G56" s="412" t="str">
        <f>+'[7]HV 1'!G59:I59</f>
        <v>DIANA VIDAL</v>
      </c>
      <c r="H56" s="412"/>
      <c r="I56" s="414"/>
      <c r="J56" s="44"/>
      <c r="K56" s="44"/>
    </row>
    <row r="57" spans="2:11" ht="31.5" customHeight="1" x14ac:dyDescent="0.2">
      <c r="B57" s="127" t="s">
        <v>139</v>
      </c>
      <c r="C57" s="391"/>
      <c r="D57" s="391"/>
      <c r="E57" s="401" t="s">
        <v>140</v>
      </c>
      <c r="F57" s="402"/>
      <c r="G57" s="405"/>
      <c r="H57" s="406"/>
      <c r="I57" s="407"/>
      <c r="J57" s="45"/>
      <c r="K57" s="45"/>
    </row>
    <row r="58" spans="2:11" ht="31.5" customHeight="1" thickBot="1" x14ac:dyDescent="0.25">
      <c r="B58" s="78" t="s">
        <v>141</v>
      </c>
      <c r="C58" s="411"/>
      <c r="D58" s="411"/>
      <c r="E58" s="403"/>
      <c r="F58" s="404"/>
      <c r="G58" s="408"/>
      <c r="H58" s="409"/>
      <c r="I58" s="410"/>
      <c r="J58" s="45"/>
      <c r="K58" s="45"/>
    </row>
    <row r="59" spans="2:11" hidden="1" x14ac:dyDescent="0.2">
      <c r="B59" s="3"/>
      <c r="C59" s="3"/>
      <c r="D59" s="5"/>
      <c r="E59" s="5"/>
      <c r="F59" s="5"/>
      <c r="G59" s="5"/>
      <c r="H59" s="5"/>
      <c r="I59" s="61"/>
      <c r="J59" s="46"/>
      <c r="K59" s="46"/>
    </row>
    <row r="60" spans="2:11" hidden="1" x14ac:dyDescent="0.2">
      <c r="B60" s="62"/>
      <c r="C60" s="63"/>
      <c r="D60" s="63"/>
      <c r="E60" s="64"/>
      <c r="F60" s="64"/>
      <c r="G60" s="65"/>
      <c r="H60" s="66"/>
      <c r="I60" s="63"/>
      <c r="J60" s="47"/>
      <c r="K60" s="47"/>
    </row>
    <row r="61" spans="2:11" hidden="1" x14ac:dyDescent="0.2">
      <c r="B61" s="62"/>
      <c r="C61" s="63"/>
      <c r="D61" s="63"/>
      <c r="E61" s="64"/>
      <c r="F61" s="64"/>
      <c r="G61" s="65"/>
      <c r="H61" s="66"/>
      <c r="I61" s="63"/>
      <c r="J61" s="47"/>
      <c r="K61" s="47"/>
    </row>
    <row r="62" spans="2:11" hidden="1" x14ac:dyDescent="0.2">
      <c r="B62" s="62"/>
      <c r="C62" s="63"/>
      <c r="D62" s="63"/>
      <c r="E62" s="64"/>
      <c r="F62" s="64"/>
      <c r="G62" s="65"/>
      <c r="H62" s="66"/>
      <c r="I62" s="63"/>
      <c r="J62" s="47"/>
      <c r="K62" s="47"/>
    </row>
    <row r="63" spans="2:11" hidden="1" x14ac:dyDescent="0.2">
      <c r="B63" s="62"/>
      <c r="C63" s="63"/>
      <c r="D63" s="63"/>
      <c r="E63" s="64"/>
      <c r="F63" s="64"/>
      <c r="G63" s="65"/>
      <c r="H63" s="66"/>
      <c r="I63" s="63"/>
      <c r="J63" s="47"/>
      <c r="K63" s="47"/>
    </row>
    <row r="64" spans="2:11" hidden="1" x14ac:dyDescent="0.2">
      <c r="B64" s="62"/>
      <c r="C64" s="63"/>
      <c r="D64" s="63"/>
      <c r="E64" s="64"/>
      <c r="F64" s="64"/>
      <c r="G64" s="65"/>
      <c r="H64" s="66"/>
      <c r="I64" s="63"/>
      <c r="J64" s="47"/>
      <c r="K64" s="47"/>
    </row>
    <row r="65" spans="2:11" hidden="1" x14ac:dyDescent="0.2">
      <c r="B65" s="62"/>
      <c r="C65" s="63"/>
      <c r="D65" s="63"/>
      <c r="E65" s="64"/>
      <c r="F65" s="64"/>
      <c r="G65" s="65"/>
      <c r="H65" s="66"/>
      <c r="I65" s="63"/>
      <c r="J65" s="47"/>
      <c r="K65" s="47"/>
    </row>
    <row r="66" spans="2:11" hidden="1" x14ac:dyDescent="0.2">
      <c r="B66" s="62"/>
      <c r="C66" s="63"/>
      <c r="D66" s="63"/>
      <c r="E66" s="64"/>
      <c r="F66" s="64"/>
      <c r="G66" s="65"/>
      <c r="H66" s="66"/>
      <c r="I66" s="63"/>
      <c r="J66" s="47"/>
      <c r="K66" s="47"/>
    </row>
    <row r="67" spans="2:11" hidden="1" x14ac:dyDescent="0.2">
      <c r="B67" s="62"/>
      <c r="C67" s="63"/>
      <c r="D67" s="63"/>
      <c r="E67" s="64"/>
      <c r="F67" s="64"/>
      <c r="G67" s="65"/>
      <c r="H67" s="66"/>
      <c r="I67" s="63"/>
      <c r="J67" s="47"/>
      <c r="K67" s="47"/>
    </row>
    <row r="68" spans="2:11" x14ac:dyDescent="0.2">
      <c r="B68" s="67"/>
      <c r="C68" s="12"/>
      <c r="D68" s="12"/>
      <c r="E68" s="12"/>
      <c r="F68" s="12"/>
      <c r="G68" s="68"/>
      <c r="H68" s="12"/>
      <c r="I68" s="12"/>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900-000000000000}">
      <formula1>$M$15:$M$18</formula1>
    </dataValidation>
    <dataValidation type="list" allowBlank="1" showInputMessage="1" showErrorMessage="1" sqref="C12:F12" xr:uid="{00000000-0002-0000-0900-000001000000}">
      <formula1>$M$9:$M$12</formula1>
    </dataValidation>
    <dataValidation type="list" allowBlank="1" showInputMessage="1" showErrorMessage="1" sqref="K15" xr:uid="{00000000-0002-0000-0900-000002000000}">
      <formula1>O20:O22</formula1>
    </dataValidation>
    <dataValidation type="list" allowBlank="1" showInputMessage="1" showErrorMessage="1" sqref="H15:J15" xr:uid="{00000000-0002-0000-0900-000003000000}">
      <formula1>M20:M22</formula1>
    </dataValidation>
    <dataValidation type="list" allowBlank="1" showInputMessage="1" showErrorMessage="1" sqref="J13:K13" xr:uid="{00000000-0002-0000-0900-000004000000}">
      <formula1>$M$24:$M$31</formula1>
    </dataValidation>
    <dataValidation type="list" allowBlank="1" showInputMessage="1" showErrorMessage="1" sqref="C13:I13" xr:uid="{00000000-0002-0000-0900-000005000000}">
      <formula1>$N$17:$N$24</formula1>
    </dataValidation>
    <dataValidation type="list" allowBlank="1" showInputMessage="1" showErrorMessage="1" sqref="H16:I16" xr:uid="{00000000-0002-0000-0900-000006000000}">
      <formula1>$N$8:$N$11</formula1>
    </dataValidation>
    <dataValidation type="list" allowBlank="1" showInputMessage="1" showErrorMessage="1" sqref="C10 I10" xr:uid="{00000000-0002-0000-09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30"/>
  <sheetViews>
    <sheetView topLeftCell="A7" workbookViewId="0">
      <selection activeCell="B14" sqref="B14:K19"/>
    </sheetView>
  </sheetViews>
  <sheetFormatPr baseColWidth="10" defaultRowHeight="15" x14ac:dyDescent="0.25"/>
  <cols>
    <col min="1" max="1" width="1.28515625" customWidth="1"/>
    <col min="2" max="2" width="20.140625" style="55"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20"/>
      <c r="C1" s="423" t="s">
        <v>24</v>
      </c>
      <c r="D1" s="424"/>
      <c r="E1" s="424"/>
      <c r="F1" s="424"/>
      <c r="G1" s="424"/>
      <c r="H1" s="425"/>
      <c r="I1" s="426"/>
      <c r="J1" s="427"/>
    </row>
    <row r="2" spans="2:11" ht="18" customHeight="1" thickBot="1" x14ac:dyDescent="0.3">
      <c r="B2" s="421"/>
      <c r="C2" s="432" t="s">
        <v>25</v>
      </c>
      <c r="D2" s="433"/>
      <c r="E2" s="433"/>
      <c r="F2" s="433"/>
      <c r="G2" s="433"/>
      <c r="H2" s="434"/>
      <c r="I2" s="428"/>
      <c r="J2" s="429"/>
    </row>
    <row r="3" spans="2:11" ht="18" customHeight="1" thickBot="1" x14ac:dyDescent="0.3">
      <c r="B3" s="421"/>
      <c r="C3" s="432" t="s">
        <v>183</v>
      </c>
      <c r="D3" s="433"/>
      <c r="E3" s="433"/>
      <c r="F3" s="433"/>
      <c r="G3" s="433"/>
      <c r="H3" s="434"/>
      <c r="I3" s="428"/>
      <c r="J3" s="429"/>
    </row>
    <row r="4" spans="2:11" ht="18" customHeight="1" thickBot="1" x14ac:dyDescent="0.3">
      <c r="B4" s="422"/>
      <c r="C4" s="432" t="s">
        <v>143</v>
      </c>
      <c r="D4" s="433"/>
      <c r="E4" s="433"/>
      <c r="F4" s="434"/>
      <c r="G4" s="435" t="s">
        <v>190</v>
      </c>
      <c r="H4" s="436"/>
      <c r="I4" s="430"/>
      <c r="J4" s="431"/>
    </row>
    <row r="5" spans="2:11" ht="18" customHeight="1" thickBot="1" x14ac:dyDescent="0.3">
      <c r="B5" s="51"/>
      <c r="C5" s="52"/>
      <c r="D5" s="52"/>
      <c r="E5" s="52"/>
      <c r="F5" s="52"/>
      <c r="G5" s="52"/>
      <c r="H5" s="52"/>
      <c r="I5" s="52"/>
      <c r="J5" s="53"/>
    </row>
    <row r="6" spans="2:11" ht="51.75" customHeight="1" thickBot="1" x14ac:dyDescent="0.3">
      <c r="B6" s="1" t="s">
        <v>199</v>
      </c>
      <c r="C6" s="439" t="str">
        <f>+'[5]Sección 1. Metas - Magnitud'!C7</f>
        <v>1032 - Gestión y control de tránsito y transporte</v>
      </c>
      <c r="D6" s="440"/>
      <c r="E6" s="441"/>
      <c r="F6" s="54"/>
      <c r="G6" s="52"/>
      <c r="H6" s="52"/>
      <c r="I6" s="52"/>
      <c r="J6" s="53"/>
    </row>
    <row r="7" spans="2:11" ht="32.25" customHeight="1" thickBot="1" x14ac:dyDescent="0.3">
      <c r="B7" s="2" t="s">
        <v>0</v>
      </c>
      <c r="C7" s="439" t="str">
        <f>+'[5]Sección 1. Metas - Magnitud'!C8:F8</f>
        <v>Dirección de Control y Vigilancia</v>
      </c>
      <c r="D7" s="440"/>
      <c r="E7" s="441"/>
      <c r="F7" s="54"/>
      <c r="G7" s="52"/>
      <c r="H7" s="52"/>
      <c r="I7" s="52"/>
      <c r="J7" s="53"/>
    </row>
    <row r="8" spans="2:11" ht="32.25" customHeight="1" thickBot="1" x14ac:dyDescent="0.3">
      <c r="B8" s="2" t="s">
        <v>144</v>
      </c>
      <c r="C8" s="439" t="str">
        <f>+'[5]Sección 1. Metas - Magnitud'!C9:F9</f>
        <v>Subsecretaría de Servicios de la Movilidad</v>
      </c>
      <c r="D8" s="440"/>
      <c r="E8" s="441"/>
      <c r="F8" s="4"/>
      <c r="G8" s="52"/>
      <c r="H8" s="52"/>
      <c r="I8" s="52"/>
      <c r="J8" s="53"/>
    </row>
    <row r="9" spans="2:11" ht="33.75" customHeight="1" thickBot="1" x14ac:dyDescent="0.3">
      <c r="B9" s="2" t="s">
        <v>28</v>
      </c>
      <c r="C9" s="439" t="s">
        <v>184</v>
      </c>
      <c r="D9" s="440"/>
      <c r="E9" s="441"/>
      <c r="F9" s="54"/>
      <c r="G9" s="52"/>
      <c r="H9" s="52"/>
      <c r="I9" s="52"/>
      <c r="J9" s="53"/>
    </row>
    <row r="10" spans="2:11" ht="33.75" customHeight="1" thickBot="1" x14ac:dyDescent="0.3">
      <c r="B10" s="100" t="s">
        <v>197</v>
      </c>
      <c r="C10" s="439" t="str">
        <f>+'[7]HV 14'!F9</f>
        <v>14. Realizar 241 visitas administrativas y de seguimiento a empresas prestadoras del servicio público de transporte.</v>
      </c>
      <c r="D10" s="440"/>
      <c r="E10" s="441"/>
      <c r="F10" s="54"/>
      <c r="G10" s="52"/>
      <c r="H10" s="52"/>
      <c r="I10" s="52"/>
      <c r="J10" s="53"/>
    </row>
    <row r="11" spans="2:11" ht="34.5" customHeight="1" x14ac:dyDescent="0.25"/>
    <row r="12" spans="2:11" ht="21.75" customHeight="1" x14ac:dyDescent="0.25">
      <c r="B12" s="449" t="s">
        <v>218</v>
      </c>
      <c r="C12" s="450"/>
      <c r="D12" s="450"/>
      <c r="E12" s="450"/>
      <c r="F12" s="450"/>
      <c r="G12" s="450"/>
      <c r="H12" s="451"/>
      <c r="I12" s="557" t="s">
        <v>145</v>
      </c>
      <c r="J12" s="558"/>
      <c r="K12" s="558"/>
    </row>
    <row r="13" spans="2:11" s="56" customFormat="1" ht="30" customHeight="1" x14ac:dyDescent="0.25">
      <c r="B13" s="130" t="s">
        <v>146</v>
      </c>
      <c r="C13" s="130" t="s">
        <v>147</v>
      </c>
      <c r="D13" s="130" t="s">
        <v>196</v>
      </c>
      <c r="E13" s="130" t="s">
        <v>148</v>
      </c>
      <c r="F13" s="130" t="s">
        <v>149</v>
      </c>
      <c r="G13" s="130" t="s">
        <v>191</v>
      </c>
      <c r="H13" s="130" t="s">
        <v>192</v>
      </c>
      <c r="I13" s="129" t="s">
        <v>193</v>
      </c>
      <c r="J13" s="129" t="s">
        <v>194</v>
      </c>
      <c r="K13" s="129" t="s">
        <v>195</v>
      </c>
    </row>
    <row r="14" spans="2:11" s="56" customFormat="1" x14ac:dyDescent="0.25">
      <c r="B14" s="148"/>
      <c r="C14" s="149"/>
      <c r="D14" s="150"/>
      <c r="E14" s="151"/>
      <c r="F14" s="149"/>
      <c r="G14" s="150"/>
      <c r="H14" s="152"/>
      <c r="I14" s="153"/>
      <c r="J14" s="154"/>
      <c r="K14" s="155"/>
    </row>
    <row r="15" spans="2:11" ht="165" customHeight="1" x14ac:dyDescent="0.25">
      <c r="B15" s="148"/>
      <c r="C15" s="156"/>
      <c r="D15" s="150"/>
      <c r="E15" s="157"/>
      <c r="F15" s="158"/>
      <c r="G15" s="150"/>
      <c r="H15" s="152"/>
      <c r="I15" s="153"/>
      <c r="J15" s="154"/>
      <c r="K15" s="555"/>
    </row>
    <row r="16" spans="2:11" x14ac:dyDescent="0.25">
      <c r="B16" s="148"/>
      <c r="C16" s="149"/>
      <c r="D16" s="150"/>
      <c r="E16" s="151"/>
      <c r="F16" s="149"/>
      <c r="G16" s="150"/>
      <c r="H16" s="152"/>
      <c r="I16" s="153"/>
      <c r="J16" s="154"/>
      <c r="K16" s="556"/>
    </row>
    <row r="17" spans="2:12" x14ac:dyDescent="0.25">
      <c r="B17" s="148"/>
      <c r="C17" s="159"/>
      <c r="D17" s="150"/>
      <c r="E17" s="151"/>
      <c r="F17" s="159"/>
      <c r="G17" s="150"/>
      <c r="H17" s="160"/>
      <c r="I17" s="153"/>
      <c r="J17" s="154"/>
      <c r="K17" s="155"/>
    </row>
    <row r="18" spans="2:12" x14ac:dyDescent="0.25">
      <c r="B18" s="148"/>
      <c r="C18" s="159"/>
      <c r="D18" s="150"/>
      <c r="E18" s="151"/>
      <c r="F18" s="159"/>
      <c r="G18" s="150"/>
      <c r="H18" s="160"/>
      <c r="I18" s="161"/>
      <c r="J18" s="154"/>
      <c r="K18" s="162"/>
    </row>
    <row r="19" spans="2:12" ht="15" customHeight="1" x14ac:dyDescent="0.25">
      <c r="B19" s="551" t="s">
        <v>17</v>
      </c>
      <c r="C19" s="552"/>
      <c r="D19" s="163">
        <f>SUM(D15:D16)</f>
        <v>0</v>
      </c>
      <c r="E19" s="553" t="s">
        <v>17</v>
      </c>
      <c r="F19" s="554"/>
      <c r="G19" s="163">
        <v>1</v>
      </c>
      <c r="H19" s="164"/>
      <c r="I19" s="165">
        <f>SUM(I14:I18)</f>
        <v>0</v>
      </c>
      <c r="J19" s="166"/>
      <c r="K19" s="166"/>
    </row>
    <row r="23" spans="2:12" x14ac:dyDescent="0.25">
      <c r="L23" s="137"/>
    </row>
    <row r="24" spans="2:12" x14ac:dyDescent="0.25">
      <c r="L24" s="137"/>
    </row>
    <row r="25" spans="2:12" x14ac:dyDescent="0.25">
      <c r="L25" s="137"/>
    </row>
    <row r="26" spans="2:12" x14ac:dyDescent="0.25">
      <c r="L26" s="137"/>
    </row>
    <row r="27" spans="2:12" x14ac:dyDescent="0.25">
      <c r="L27" s="137"/>
    </row>
    <row r="28" spans="2:12" x14ac:dyDescent="0.25">
      <c r="L28" s="137"/>
    </row>
    <row r="30" spans="2:12" x14ac:dyDescent="0.25">
      <c r="L30" s="138"/>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J9:N27"/>
  <sheetViews>
    <sheetView workbookViewId="0">
      <selection activeCell="G36" sqref="G36"/>
    </sheetView>
  </sheetViews>
  <sheetFormatPr baseColWidth="10" defaultRowHeight="15" x14ac:dyDescent="0.25"/>
  <sheetData>
    <row r="9" spans="10:12" x14ac:dyDescent="0.25">
      <c r="K9" s="136" t="s">
        <v>213</v>
      </c>
      <c r="L9" s="136" t="s">
        <v>214</v>
      </c>
    </row>
    <row r="10" spans="10:12" x14ac:dyDescent="0.25">
      <c r="J10" s="133" t="s">
        <v>208</v>
      </c>
      <c r="K10" s="133">
        <v>77</v>
      </c>
      <c r="L10" s="133">
        <v>2</v>
      </c>
    </row>
    <row r="11" spans="10:12" x14ac:dyDescent="0.25">
      <c r="J11" s="102"/>
      <c r="K11" s="102"/>
      <c r="L11" s="102">
        <v>37</v>
      </c>
    </row>
    <row r="12" spans="10:12" x14ac:dyDescent="0.25">
      <c r="J12" s="102"/>
      <c r="K12" s="102"/>
      <c r="L12" s="102">
        <v>43</v>
      </c>
    </row>
    <row r="13" spans="10:12" x14ac:dyDescent="0.25">
      <c r="K13" s="102" t="s">
        <v>4</v>
      </c>
      <c r="L13" s="131">
        <f>SUM(L10:L12)</f>
        <v>82</v>
      </c>
    </row>
    <row r="14" spans="10:12" x14ac:dyDescent="0.25">
      <c r="J14" s="133" t="s">
        <v>209</v>
      </c>
      <c r="K14" s="133">
        <v>115</v>
      </c>
      <c r="L14" s="133">
        <v>16</v>
      </c>
    </row>
    <row r="15" spans="10:12" x14ac:dyDescent="0.25">
      <c r="J15" s="102"/>
      <c r="K15" s="102"/>
      <c r="L15" s="102">
        <v>27</v>
      </c>
    </row>
    <row r="16" spans="10:12" x14ac:dyDescent="0.25">
      <c r="J16" s="102"/>
      <c r="K16" s="102"/>
      <c r="L16" s="102">
        <v>10</v>
      </c>
    </row>
    <row r="17" spans="10:14" x14ac:dyDescent="0.25">
      <c r="J17" s="102"/>
      <c r="K17" s="102" t="s">
        <v>4</v>
      </c>
      <c r="L17" s="131">
        <f>SUM(L14:L16)</f>
        <v>53</v>
      </c>
    </row>
    <row r="18" spans="10:14" x14ac:dyDescent="0.25">
      <c r="J18" s="133" t="s">
        <v>210</v>
      </c>
      <c r="K18" s="133">
        <v>7</v>
      </c>
      <c r="L18" s="133">
        <v>13</v>
      </c>
    </row>
    <row r="19" spans="10:14" x14ac:dyDescent="0.25">
      <c r="J19" s="102"/>
      <c r="K19" s="102"/>
      <c r="L19" s="102">
        <v>14</v>
      </c>
    </row>
    <row r="20" spans="10:14" x14ac:dyDescent="0.25">
      <c r="J20" s="102"/>
      <c r="K20" s="102"/>
      <c r="L20" s="102">
        <v>10</v>
      </c>
    </row>
    <row r="21" spans="10:14" x14ac:dyDescent="0.25">
      <c r="J21" s="102"/>
      <c r="K21" s="102" t="s">
        <v>4</v>
      </c>
      <c r="L21" s="131">
        <f>SUM(L18:L20)</f>
        <v>37</v>
      </c>
    </row>
    <row r="22" spans="10:14" x14ac:dyDescent="0.25">
      <c r="J22" s="133" t="s">
        <v>211</v>
      </c>
      <c r="K22" s="133">
        <v>52</v>
      </c>
      <c r="L22" s="133">
        <v>10</v>
      </c>
    </row>
    <row r="23" spans="10:14" x14ac:dyDescent="0.25">
      <c r="J23" s="102"/>
      <c r="K23" s="102"/>
      <c r="L23" s="102">
        <v>0</v>
      </c>
    </row>
    <row r="24" spans="10:14" x14ac:dyDescent="0.25">
      <c r="J24" s="102"/>
      <c r="K24" s="102"/>
      <c r="L24" s="102">
        <v>59</v>
      </c>
    </row>
    <row r="25" spans="10:14" x14ac:dyDescent="0.25">
      <c r="J25" s="102"/>
      <c r="K25" s="102" t="s">
        <v>4</v>
      </c>
      <c r="L25" s="131">
        <f>SUM(L22:L24)</f>
        <v>69</v>
      </c>
    </row>
    <row r="27" spans="10:14" x14ac:dyDescent="0.25">
      <c r="J27" s="134" t="s">
        <v>212</v>
      </c>
      <c r="K27" s="134">
        <f>SUM(K10:K22)</f>
        <v>251</v>
      </c>
      <c r="L27" s="134">
        <f>+L13+L17+L21+L25</f>
        <v>241</v>
      </c>
      <c r="M27" s="135">
        <f>+L27/K27</f>
        <v>0.96015936254980083</v>
      </c>
      <c r="N27" s="132"/>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17"/>
      <c r="C2" s="315" t="s">
        <v>24</v>
      </c>
      <c r="D2" s="315"/>
      <c r="E2" s="315"/>
      <c r="F2" s="315"/>
      <c r="G2" s="315"/>
      <c r="H2" s="315"/>
      <c r="I2" s="319"/>
      <c r="J2" s="13"/>
      <c r="K2" s="13"/>
      <c r="M2" s="14" t="s">
        <v>47</v>
      </c>
    </row>
    <row r="3" spans="2:14" ht="25.5" customHeight="1" x14ac:dyDescent="0.2">
      <c r="B3" s="318"/>
      <c r="C3" s="316" t="s">
        <v>25</v>
      </c>
      <c r="D3" s="316"/>
      <c r="E3" s="316"/>
      <c r="F3" s="316"/>
      <c r="G3" s="316"/>
      <c r="H3" s="316"/>
      <c r="I3" s="320"/>
      <c r="J3" s="13"/>
      <c r="K3" s="13"/>
      <c r="M3" s="14" t="s">
        <v>48</v>
      </c>
    </row>
    <row r="4" spans="2:14" ht="25.5" customHeight="1" x14ac:dyDescent="0.2">
      <c r="B4" s="318"/>
      <c r="C4" s="316" t="s">
        <v>49</v>
      </c>
      <c r="D4" s="316"/>
      <c r="E4" s="316"/>
      <c r="F4" s="316"/>
      <c r="G4" s="316"/>
      <c r="H4" s="316"/>
      <c r="I4" s="320"/>
      <c r="J4" s="13"/>
      <c r="K4" s="13"/>
      <c r="M4" s="14" t="s">
        <v>50</v>
      </c>
    </row>
    <row r="5" spans="2:14" ht="25.5" customHeight="1" x14ac:dyDescent="0.2">
      <c r="B5" s="318"/>
      <c r="C5" s="316" t="s">
        <v>51</v>
      </c>
      <c r="D5" s="316"/>
      <c r="E5" s="316"/>
      <c r="F5" s="316"/>
      <c r="G5" s="321" t="s">
        <v>52</v>
      </c>
      <c r="H5" s="321"/>
      <c r="I5" s="320"/>
      <c r="J5" s="13"/>
      <c r="K5" s="13"/>
      <c r="M5" s="14" t="s">
        <v>53</v>
      </c>
    </row>
    <row r="6" spans="2:14" ht="23.25" customHeight="1" x14ac:dyDescent="0.2">
      <c r="B6" s="322" t="s">
        <v>54</v>
      </c>
      <c r="C6" s="323"/>
      <c r="D6" s="323"/>
      <c r="E6" s="323"/>
      <c r="F6" s="323"/>
      <c r="G6" s="323"/>
      <c r="H6" s="323"/>
      <c r="I6" s="324"/>
      <c r="J6" s="15"/>
      <c r="K6" s="15"/>
    </row>
    <row r="7" spans="2:14" ht="24" customHeight="1" x14ac:dyDescent="0.2">
      <c r="B7" s="325" t="s">
        <v>55</v>
      </c>
      <c r="C7" s="326"/>
      <c r="D7" s="326"/>
      <c r="E7" s="326"/>
      <c r="F7" s="326"/>
      <c r="G7" s="326"/>
      <c r="H7" s="326"/>
      <c r="I7" s="327"/>
      <c r="J7" s="16"/>
      <c r="K7" s="16"/>
    </row>
    <row r="8" spans="2:14" ht="24" customHeight="1" x14ac:dyDescent="0.2">
      <c r="B8" s="328" t="s">
        <v>56</v>
      </c>
      <c r="C8" s="329"/>
      <c r="D8" s="329"/>
      <c r="E8" s="329"/>
      <c r="F8" s="329"/>
      <c r="G8" s="329"/>
      <c r="H8" s="329"/>
      <c r="I8" s="330"/>
      <c r="J8" s="58"/>
      <c r="K8" s="58"/>
      <c r="N8" s="6" t="s">
        <v>57</v>
      </c>
    </row>
    <row r="9" spans="2:14" ht="30.75" customHeight="1" x14ac:dyDescent="0.2">
      <c r="B9" s="113" t="s">
        <v>58</v>
      </c>
      <c r="C9" s="59">
        <v>231</v>
      </c>
      <c r="D9" s="336" t="s">
        <v>59</v>
      </c>
      <c r="E9" s="336"/>
      <c r="F9" s="337" t="s">
        <v>201</v>
      </c>
      <c r="G9" s="338"/>
      <c r="H9" s="338"/>
      <c r="I9" s="339"/>
      <c r="J9" s="17"/>
      <c r="K9" s="17"/>
      <c r="M9" s="14" t="s">
        <v>60</v>
      </c>
      <c r="N9" s="6" t="s">
        <v>61</v>
      </c>
    </row>
    <row r="10" spans="2:14" ht="30.75" customHeight="1" x14ac:dyDescent="0.2">
      <c r="B10" s="20" t="s">
        <v>62</v>
      </c>
      <c r="C10" s="60" t="s">
        <v>81</v>
      </c>
      <c r="D10" s="340" t="s">
        <v>63</v>
      </c>
      <c r="E10" s="341"/>
      <c r="F10" s="331" t="s">
        <v>155</v>
      </c>
      <c r="G10" s="332"/>
      <c r="H10" s="18" t="s">
        <v>64</v>
      </c>
      <c r="I10" s="115" t="s">
        <v>81</v>
      </c>
      <c r="J10" s="19"/>
      <c r="K10" s="19"/>
      <c r="M10" s="14" t="s">
        <v>65</v>
      </c>
      <c r="N10" s="6" t="s">
        <v>66</v>
      </c>
    </row>
    <row r="11" spans="2:14" ht="30.75" customHeight="1" x14ac:dyDescent="0.2">
      <c r="B11" s="20" t="s">
        <v>67</v>
      </c>
      <c r="C11" s="333" t="s">
        <v>156</v>
      </c>
      <c r="D11" s="333"/>
      <c r="E11" s="333"/>
      <c r="F11" s="333"/>
      <c r="G11" s="18" t="s">
        <v>68</v>
      </c>
      <c r="H11" s="334">
        <v>1032</v>
      </c>
      <c r="I11" s="335"/>
      <c r="J11" s="21"/>
      <c r="K11" s="21"/>
      <c r="M11" s="14" t="s">
        <v>69</v>
      </c>
      <c r="N11" s="6" t="s">
        <v>70</v>
      </c>
    </row>
    <row r="12" spans="2:14" ht="30.75" customHeight="1" x14ac:dyDescent="0.2">
      <c r="B12" s="20" t="s">
        <v>71</v>
      </c>
      <c r="C12" s="342" t="s">
        <v>65</v>
      </c>
      <c r="D12" s="342"/>
      <c r="E12" s="342"/>
      <c r="F12" s="342"/>
      <c r="G12" s="18" t="s">
        <v>72</v>
      </c>
      <c r="H12" s="343" t="s">
        <v>157</v>
      </c>
      <c r="I12" s="344"/>
      <c r="J12" s="22"/>
      <c r="K12" s="22"/>
      <c r="M12" s="23" t="s">
        <v>73</v>
      </c>
    </row>
    <row r="13" spans="2:14" ht="30.75" customHeight="1" x14ac:dyDescent="0.2">
      <c r="B13" s="20" t="s">
        <v>74</v>
      </c>
      <c r="C13" s="345" t="s">
        <v>45</v>
      </c>
      <c r="D13" s="345"/>
      <c r="E13" s="345"/>
      <c r="F13" s="345"/>
      <c r="G13" s="345"/>
      <c r="H13" s="345"/>
      <c r="I13" s="346"/>
      <c r="J13" s="24"/>
      <c r="K13" s="24"/>
      <c r="M13" s="23"/>
    </row>
    <row r="14" spans="2:14" ht="30.75" customHeight="1" x14ac:dyDescent="0.2">
      <c r="B14" s="20" t="s">
        <v>75</v>
      </c>
      <c r="C14" s="331" t="s">
        <v>202</v>
      </c>
      <c r="D14" s="332"/>
      <c r="E14" s="332"/>
      <c r="F14" s="332"/>
      <c r="G14" s="332"/>
      <c r="H14" s="332"/>
      <c r="I14" s="347"/>
      <c r="J14" s="19"/>
      <c r="K14" s="19"/>
      <c r="M14" s="23"/>
      <c r="N14" s="6" t="s">
        <v>76</v>
      </c>
    </row>
    <row r="15" spans="2:14" ht="30.75" customHeight="1" x14ac:dyDescent="0.2">
      <c r="B15" s="20" t="s">
        <v>77</v>
      </c>
      <c r="C15" s="348" t="s">
        <v>203</v>
      </c>
      <c r="D15" s="348"/>
      <c r="E15" s="348"/>
      <c r="F15" s="348"/>
      <c r="G15" s="18" t="s">
        <v>78</v>
      </c>
      <c r="H15" s="349" t="s">
        <v>91</v>
      </c>
      <c r="I15" s="350"/>
      <c r="J15" s="19"/>
      <c r="K15" s="19"/>
      <c r="M15" s="23" t="s">
        <v>80</v>
      </c>
      <c r="N15" s="6" t="s">
        <v>81</v>
      </c>
    </row>
    <row r="16" spans="2:14" ht="30.75" customHeight="1" x14ac:dyDescent="0.2">
      <c r="B16" s="20" t="s">
        <v>82</v>
      </c>
      <c r="C16" s="351" t="s">
        <v>215</v>
      </c>
      <c r="D16" s="352"/>
      <c r="E16" s="352"/>
      <c r="F16" s="352"/>
      <c r="G16" s="18" t="s">
        <v>83</v>
      </c>
      <c r="H16" s="349" t="s">
        <v>70</v>
      </c>
      <c r="I16" s="350"/>
      <c r="J16" s="19"/>
      <c r="K16" s="19"/>
      <c r="M16" s="23" t="s">
        <v>84</v>
      </c>
    </row>
    <row r="17" spans="2:14" ht="36" customHeight="1" x14ac:dyDescent="0.2">
      <c r="B17" s="20" t="s">
        <v>85</v>
      </c>
      <c r="C17" s="345" t="s">
        <v>204</v>
      </c>
      <c r="D17" s="345"/>
      <c r="E17" s="345"/>
      <c r="F17" s="345"/>
      <c r="G17" s="345"/>
      <c r="H17" s="345"/>
      <c r="I17" s="346"/>
      <c r="J17" s="24"/>
      <c r="K17" s="24"/>
      <c r="M17" s="23" t="s">
        <v>86</v>
      </c>
      <c r="N17" s="6" t="s">
        <v>39</v>
      </c>
    </row>
    <row r="18" spans="2:14" ht="30.75" customHeight="1" x14ac:dyDescent="0.2">
      <c r="B18" s="20" t="s">
        <v>87</v>
      </c>
      <c r="C18" s="348" t="s">
        <v>163</v>
      </c>
      <c r="D18" s="348"/>
      <c r="E18" s="348"/>
      <c r="F18" s="348"/>
      <c r="G18" s="348"/>
      <c r="H18" s="348"/>
      <c r="I18" s="353"/>
      <c r="J18" s="25"/>
      <c r="K18" s="25"/>
      <c r="M18" s="23" t="s">
        <v>88</v>
      </c>
      <c r="N18" s="6" t="s">
        <v>40</v>
      </c>
    </row>
    <row r="19" spans="2:14" ht="30.75" customHeight="1" x14ac:dyDescent="0.2">
      <c r="B19" s="20" t="s">
        <v>89</v>
      </c>
      <c r="C19" s="348" t="s">
        <v>159</v>
      </c>
      <c r="D19" s="348"/>
      <c r="E19" s="348"/>
      <c r="F19" s="348"/>
      <c r="G19" s="348"/>
      <c r="H19" s="348"/>
      <c r="I19" s="353"/>
      <c r="J19" s="26"/>
      <c r="K19" s="26"/>
      <c r="M19" s="23"/>
      <c r="N19" s="6" t="s">
        <v>41</v>
      </c>
    </row>
    <row r="20" spans="2:14" ht="30.75" customHeight="1" x14ac:dyDescent="0.2">
      <c r="B20" s="20" t="s">
        <v>90</v>
      </c>
      <c r="C20" s="354" t="s">
        <v>151</v>
      </c>
      <c r="D20" s="354"/>
      <c r="E20" s="354"/>
      <c r="F20" s="354"/>
      <c r="G20" s="354"/>
      <c r="H20" s="354"/>
      <c r="I20" s="355"/>
      <c r="J20" s="27"/>
      <c r="K20" s="27"/>
      <c r="M20" s="23" t="s">
        <v>91</v>
      </c>
      <c r="N20" s="6" t="s">
        <v>42</v>
      </c>
    </row>
    <row r="21" spans="2:14" ht="27.75" customHeight="1" x14ac:dyDescent="0.2">
      <c r="B21" s="356" t="s">
        <v>92</v>
      </c>
      <c r="C21" s="358" t="s">
        <v>93</v>
      </c>
      <c r="D21" s="358"/>
      <c r="E21" s="358"/>
      <c r="F21" s="359" t="s">
        <v>94</v>
      </c>
      <c r="G21" s="359"/>
      <c r="H21" s="359"/>
      <c r="I21" s="360"/>
      <c r="J21" s="28"/>
      <c r="K21" s="28"/>
      <c r="M21" s="23" t="s">
        <v>79</v>
      </c>
      <c r="N21" s="6" t="s">
        <v>43</v>
      </c>
    </row>
    <row r="22" spans="2:14" ht="27" customHeight="1" x14ac:dyDescent="0.2">
      <c r="B22" s="357"/>
      <c r="C22" s="348" t="s">
        <v>160</v>
      </c>
      <c r="D22" s="348"/>
      <c r="E22" s="348"/>
      <c r="F22" s="348" t="s">
        <v>161</v>
      </c>
      <c r="G22" s="348"/>
      <c r="H22" s="348"/>
      <c r="I22" s="353"/>
      <c r="J22" s="26"/>
      <c r="K22" s="26"/>
      <c r="M22" s="23" t="s">
        <v>95</v>
      </c>
      <c r="N22" s="6" t="s">
        <v>44</v>
      </c>
    </row>
    <row r="23" spans="2:14" ht="39.75" customHeight="1" x14ac:dyDescent="0.2">
      <c r="B23" s="20" t="s">
        <v>96</v>
      </c>
      <c r="C23" s="349" t="s">
        <v>151</v>
      </c>
      <c r="D23" s="349"/>
      <c r="E23" s="349"/>
      <c r="F23" s="349" t="s">
        <v>151</v>
      </c>
      <c r="G23" s="349"/>
      <c r="H23" s="349"/>
      <c r="I23" s="350"/>
      <c r="J23" s="19"/>
      <c r="K23" s="19"/>
      <c r="M23" s="23"/>
      <c r="N23" s="6" t="s">
        <v>45</v>
      </c>
    </row>
    <row r="24" spans="2:14" ht="44.25" customHeight="1" x14ac:dyDescent="0.2">
      <c r="B24" s="20" t="s">
        <v>97</v>
      </c>
      <c r="C24" s="370" t="s">
        <v>205</v>
      </c>
      <c r="D24" s="371"/>
      <c r="E24" s="372"/>
      <c r="F24" s="337" t="s">
        <v>206</v>
      </c>
      <c r="G24" s="338"/>
      <c r="H24" s="338"/>
      <c r="I24" s="339"/>
      <c r="J24" s="25"/>
      <c r="K24" s="25"/>
      <c r="M24" s="29"/>
      <c r="N24" s="6" t="s">
        <v>46</v>
      </c>
    </row>
    <row r="25" spans="2:14" ht="29.25" customHeight="1" x14ac:dyDescent="0.2">
      <c r="B25" s="20" t="s">
        <v>98</v>
      </c>
      <c r="C25" s="373" t="s">
        <v>215</v>
      </c>
      <c r="D25" s="374"/>
      <c r="E25" s="375"/>
      <c r="F25" s="18" t="s">
        <v>99</v>
      </c>
      <c r="G25" s="376">
        <v>0.3</v>
      </c>
      <c r="H25" s="377"/>
      <c r="I25" s="378"/>
      <c r="J25" s="30"/>
      <c r="K25" s="30"/>
      <c r="M25" s="29"/>
    </row>
    <row r="26" spans="2:14" ht="27" customHeight="1" x14ac:dyDescent="0.2">
      <c r="B26" s="20" t="s">
        <v>100</v>
      </c>
      <c r="C26" s="337" t="s">
        <v>216</v>
      </c>
      <c r="D26" s="338"/>
      <c r="E26" s="379"/>
      <c r="F26" s="18" t="s">
        <v>101</v>
      </c>
      <c r="G26" s="380">
        <v>0.3</v>
      </c>
      <c r="H26" s="381"/>
      <c r="I26" s="382"/>
      <c r="J26" s="31"/>
      <c r="K26" s="31"/>
      <c r="M26" s="29"/>
    </row>
    <row r="27" spans="2:14" ht="47.25" customHeight="1" x14ac:dyDescent="0.2">
      <c r="B27" s="112" t="s">
        <v>102</v>
      </c>
      <c r="C27" s="383" t="s">
        <v>86</v>
      </c>
      <c r="D27" s="384"/>
      <c r="E27" s="385"/>
      <c r="F27" s="32" t="s">
        <v>103</v>
      </c>
      <c r="G27" s="380" t="s">
        <v>182</v>
      </c>
      <c r="H27" s="381"/>
      <c r="I27" s="382"/>
      <c r="J27" s="28"/>
      <c r="K27" s="28"/>
      <c r="M27" s="29"/>
    </row>
    <row r="28" spans="2:14" ht="30" customHeight="1" x14ac:dyDescent="0.2">
      <c r="B28" s="386" t="s">
        <v>104</v>
      </c>
      <c r="C28" s="387"/>
      <c r="D28" s="387"/>
      <c r="E28" s="387"/>
      <c r="F28" s="387"/>
      <c r="G28" s="387"/>
      <c r="H28" s="387"/>
      <c r="I28" s="388"/>
      <c r="J28" s="58"/>
      <c r="K28" s="58"/>
      <c r="M28" s="29"/>
    </row>
    <row r="29" spans="2:14" ht="56.25" customHeight="1" x14ac:dyDescent="0.2">
      <c r="B29" s="33" t="s">
        <v>105</v>
      </c>
      <c r="C29" s="34" t="s">
        <v>106</v>
      </c>
      <c r="D29" s="34" t="s">
        <v>107</v>
      </c>
      <c r="E29" s="34" t="s">
        <v>108</v>
      </c>
      <c r="F29" s="34" t="s">
        <v>109</v>
      </c>
      <c r="G29" s="35" t="s">
        <v>110</v>
      </c>
      <c r="H29" s="35" t="s">
        <v>111</v>
      </c>
      <c r="I29" s="36" t="s">
        <v>112</v>
      </c>
      <c r="J29" s="70" t="s">
        <v>162</v>
      </c>
      <c r="K29" s="26"/>
      <c r="M29" s="29"/>
    </row>
    <row r="30" spans="2:14" ht="19.5" customHeight="1" x14ac:dyDescent="0.2">
      <c r="B30" s="37" t="s">
        <v>113</v>
      </c>
      <c r="C30" s="71">
        <v>0</v>
      </c>
      <c r="D30" s="72">
        <f>+C30</f>
        <v>0</v>
      </c>
      <c r="E30" s="92">
        <v>0</v>
      </c>
      <c r="F30" s="73">
        <f>+E30</f>
        <v>0</v>
      </c>
      <c r="G30" s="48" t="e">
        <f>+C30/E30</f>
        <v>#DIV/0!</v>
      </c>
      <c r="H30" s="49" t="e">
        <f>+D30/F30</f>
        <v>#DIV/0!</v>
      </c>
      <c r="I30" s="50">
        <f>+D30/$G$26</f>
        <v>0</v>
      </c>
      <c r="J30" s="69">
        <v>0.99</v>
      </c>
      <c r="K30" s="38"/>
      <c r="M30" s="29"/>
    </row>
    <row r="31" spans="2:14" ht="19.5" customHeight="1" x14ac:dyDescent="0.2">
      <c r="B31" s="37" t="s">
        <v>114</v>
      </c>
      <c r="C31" s="71">
        <v>0</v>
      </c>
      <c r="D31" s="72">
        <f>+D30+C31</f>
        <v>0</v>
      </c>
      <c r="E31" s="92">
        <v>0</v>
      </c>
      <c r="F31" s="73">
        <f>+F30+E31</f>
        <v>0</v>
      </c>
      <c r="G31" s="48" t="e">
        <f t="shared" ref="G31:H40" si="0">+C31/E31</f>
        <v>#DIV/0!</v>
      </c>
      <c r="H31" s="49" t="e">
        <f t="shared" si="0"/>
        <v>#DIV/0!</v>
      </c>
      <c r="I31" s="50">
        <f t="shared" ref="I31:I41" si="1">+D31/$G$26</f>
        <v>0</v>
      </c>
      <c r="J31" s="69">
        <v>0.99</v>
      </c>
      <c r="K31" s="38"/>
      <c r="M31" s="29"/>
    </row>
    <row r="32" spans="2:14" ht="19.5" customHeight="1" x14ac:dyDescent="0.2">
      <c r="B32" s="37" t="s">
        <v>115</v>
      </c>
      <c r="C32" s="71">
        <v>0</v>
      </c>
      <c r="D32" s="72">
        <f t="shared" ref="D32:D40" si="2">+D31+C32</f>
        <v>0</v>
      </c>
      <c r="E32" s="92">
        <v>0.19</v>
      </c>
      <c r="F32" s="73">
        <f t="shared" ref="F32:F41" si="3">+F31+E32</f>
        <v>0.19</v>
      </c>
      <c r="G32" s="48">
        <f t="shared" si="0"/>
        <v>0</v>
      </c>
      <c r="H32" s="49">
        <f t="shared" si="0"/>
        <v>0</v>
      </c>
      <c r="I32" s="50">
        <f t="shared" si="1"/>
        <v>0</v>
      </c>
      <c r="J32" s="69">
        <v>0.99</v>
      </c>
      <c r="K32" s="38"/>
      <c r="M32" s="29"/>
    </row>
    <row r="33" spans="2:11" ht="19.5" customHeight="1" x14ac:dyDescent="0.2">
      <c r="B33" s="37" t="s">
        <v>116</v>
      </c>
      <c r="C33" s="71">
        <v>0</v>
      </c>
      <c r="D33" s="72">
        <f t="shared" si="2"/>
        <v>0</v>
      </c>
      <c r="E33" s="92">
        <v>0</v>
      </c>
      <c r="F33" s="73">
        <f t="shared" si="3"/>
        <v>0.19</v>
      </c>
      <c r="G33" s="48" t="e">
        <f t="shared" si="0"/>
        <v>#DIV/0!</v>
      </c>
      <c r="H33" s="49">
        <f t="shared" si="0"/>
        <v>0</v>
      </c>
      <c r="I33" s="50">
        <f t="shared" si="1"/>
        <v>0</v>
      </c>
      <c r="J33" s="69">
        <v>0.99</v>
      </c>
      <c r="K33" s="38"/>
    </row>
    <row r="34" spans="2:11" ht="19.5" customHeight="1" x14ac:dyDescent="0.2">
      <c r="B34" s="37" t="s">
        <v>117</v>
      </c>
      <c r="C34" s="71">
        <v>0</v>
      </c>
      <c r="D34" s="72">
        <f t="shared" si="2"/>
        <v>0</v>
      </c>
      <c r="E34" s="92">
        <v>0</v>
      </c>
      <c r="F34" s="73">
        <f t="shared" si="3"/>
        <v>0.19</v>
      </c>
      <c r="G34" s="48" t="e">
        <f t="shared" si="0"/>
        <v>#DIV/0!</v>
      </c>
      <c r="H34" s="49">
        <f t="shared" si="0"/>
        <v>0</v>
      </c>
      <c r="I34" s="50">
        <f t="shared" si="1"/>
        <v>0</v>
      </c>
      <c r="J34" s="69">
        <v>0.99</v>
      </c>
      <c r="K34" s="38"/>
    </row>
    <row r="35" spans="2:11" ht="19.5" customHeight="1" x14ac:dyDescent="0.2">
      <c r="B35" s="37" t="s">
        <v>118</v>
      </c>
      <c r="C35" s="71">
        <v>0</v>
      </c>
      <c r="D35" s="72">
        <f t="shared" si="2"/>
        <v>0</v>
      </c>
      <c r="E35" s="92">
        <v>0</v>
      </c>
      <c r="F35" s="73">
        <f t="shared" si="3"/>
        <v>0.19</v>
      </c>
      <c r="G35" s="48" t="e">
        <f t="shared" si="0"/>
        <v>#DIV/0!</v>
      </c>
      <c r="H35" s="49">
        <f t="shared" si="0"/>
        <v>0</v>
      </c>
      <c r="I35" s="50">
        <f t="shared" si="1"/>
        <v>0</v>
      </c>
      <c r="J35" s="69">
        <v>0.99</v>
      </c>
      <c r="K35" s="38"/>
    </row>
    <row r="36" spans="2:11" ht="19.5" customHeight="1" x14ac:dyDescent="0.2">
      <c r="B36" s="37" t="s">
        <v>119</v>
      </c>
      <c r="C36" s="71">
        <v>0</v>
      </c>
      <c r="D36" s="72">
        <f t="shared" si="2"/>
        <v>0</v>
      </c>
      <c r="E36" s="92">
        <v>0</v>
      </c>
      <c r="F36" s="73">
        <f t="shared" si="3"/>
        <v>0.19</v>
      </c>
      <c r="G36" s="48" t="e">
        <f t="shared" si="0"/>
        <v>#DIV/0!</v>
      </c>
      <c r="H36" s="49">
        <f t="shared" si="0"/>
        <v>0</v>
      </c>
      <c r="I36" s="50">
        <f t="shared" si="1"/>
        <v>0</v>
      </c>
      <c r="J36" s="69">
        <v>0.99</v>
      </c>
      <c r="K36" s="38"/>
    </row>
    <row r="37" spans="2:11" ht="19.5" customHeight="1" x14ac:dyDescent="0.2">
      <c r="B37" s="37" t="s">
        <v>120</v>
      </c>
      <c r="C37" s="71">
        <v>0</v>
      </c>
      <c r="D37" s="72">
        <f t="shared" si="2"/>
        <v>0</v>
      </c>
      <c r="E37" s="92">
        <v>0</v>
      </c>
      <c r="F37" s="73">
        <f t="shared" si="3"/>
        <v>0.19</v>
      </c>
      <c r="G37" s="48" t="e">
        <f t="shared" si="0"/>
        <v>#DIV/0!</v>
      </c>
      <c r="H37" s="49">
        <f t="shared" si="0"/>
        <v>0</v>
      </c>
      <c r="I37" s="50">
        <f t="shared" si="1"/>
        <v>0</v>
      </c>
      <c r="J37" s="69">
        <v>0.99</v>
      </c>
      <c r="K37" s="38"/>
    </row>
    <row r="38" spans="2:11" ht="19.5" customHeight="1" x14ac:dyDescent="0.2">
      <c r="B38" s="37" t="s">
        <v>121</v>
      </c>
      <c r="C38" s="71">
        <v>0</v>
      </c>
      <c r="D38" s="72">
        <f t="shared" si="2"/>
        <v>0</v>
      </c>
      <c r="E38" s="92">
        <v>0.02</v>
      </c>
      <c r="F38" s="73">
        <f t="shared" si="3"/>
        <v>0.21</v>
      </c>
      <c r="G38" s="48">
        <f t="shared" si="0"/>
        <v>0</v>
      </c>
      <c r="H38" s="49">
        <f t="shared" si="0"/>
        <v>0</v>
      </c>
      <c r="I38" s="50">
        <f t="shared" si="1"/>
        <v>0</v>
      </c>
      <c r="J38" s="69">
        <v>0.99</v>
      </c>
      <c r="K38" s="38"/>
    </row>
    <row r="39" spans="2:11" ht="19.5" customHeight="1" x14ac:dyDescent="0.2">
      <c r="B39" s="37" t="s">
        <v>122</v>
      </c>
      <c r="C39" s="71">
        <v>0</v>
      </c>
      <c r="D39" s="72">
        <f t="shared" si="2"/>
        <v>0</v>
      </c>
      <c r="E39" s="92">
        <v>0</v>
      </c>
      <c r="F39" s="73">
        <f t="shared" si="3"/>
        <v>0.21</v>
      </c>
      <c r="G39" s="48" t="e">
        <f t="shared" si="0"/>
        <v>#DIV/0!</v>
      </c>
      <c r="H39" s="49">
        <f t="shared" si="0"/>
        <v>0</v>
      </c>
      <c r="I39" s="50">
        <f t="shared" si="1"/>
        <v>0</v>
      </c>
      <c r="J39" s="69">
        <v>0.99</v>
      </c>
      <c r="K39" s="38"/>
    </row>
    <row r="40" spans="2:11" ht="19.5" customHeight="1" x14ac:dyDescent="0.2">
      <c r="B40" s="37" t="s">
        <v>123</v>
      </c>
      <c r="C40" s="71">
        <v>0</v>
      </c>
      <c r="D40" s="72">
        <f t="shared" si="2"/>
        <v>0</v>
      </c>
      <c r="E40" s="92">
        <v>0</v>
      </c>
      <c r="F40" s="73">
        <f t="shared" si="3"/>
        <v>0.21</v>
      </c>
      <c r="G40" s="48" t="e">
        <f t="shared" si="0"/>
        <v>#DIV/0!</v>
      </c>
      <c r="H40" s="49">
        <f t="shared" si="0"/>
        <v>0</v>
      </c>
      <c r="I40" s="50">
        <f t="shared" si="1"/>
        <v>0</v>
      </c>
      <c r="J40" s="69">
        <v>0.99</v>
      </c>
      <c r="K40" s="38"/>
    </row>
    <row r="41" spans="2:11" ht="19.5" customHeight="1" x14ac:dyDescent="0.2">
      <c r="B41" s="37" t="s">
        <v>124</v>
      </c>
      <c r="C41" s="71">
        <v>0</v>
      </c>
      <c r="D41" s="72">
        <f>+D40+C41</f>
        <v>0</v>
      </c>
      <c r="E41" s="92">
        <v>0.04</v>
      </c>
      <c r="F41" s="73">
        <f t="shared" si="3"/>
        <v>0.25</v>
      </c>
      <c r="G41" s="48">
        <f>+C41/E41</f>
        <v>0</v>
      </c>
      <c r="H41" s="49">
        <f>+D41/F41</f>
        <v>0</v>
      </c>
      <c r="I41" s="50">
        <f t="shared" si="1"/>
        <v>0</v>
      </c>
      <c r="J41" s="69">
        <v>0.99</v>
      </c>
      <c r="K41" s="38"/>
    </row>
    <row r="42" spans="2:11" ht="54.75" customHeight="1" x14ac:dyDescent="0.2">
      <c r="B42" s="77" t="s">
        <v>125</v>
      </c>
      <c r="C42" s="389" t="s">
        <v>224</v>
      </c>
      <c r="D42" s="389"/>
      <c r="E42" s="389"/>
      <c r="F42" s="389"/>
      <c r="G42" s="389"/>
      <c r="H42" s="389"/>
      <c r="I42" s="390"/>
      <c r="J42" s="39"/>
      <c r="K42" s="39"/>
    </row>
    <row r="43" spans="2:11" ht="29.25" customHeight="1" x14ac:dyDescent="0.2">
      <c r="B43" s="386" t="s">
        <v>126</v>
      </c>
      <c r="C43" s="387"/>
      <c r="D43" s="387"/>
      <c r="E43" s="387"/>
      <c r="F43" s="387"/>
      <c r="G43" s="387"/>
      <c r="H43" s="387"/>
      <c r="I43" s="388"/>
      <c r="J43" s="58"/>
      <c r="K43" s="58"/>
    </row>
    <row r="44" spans="2:11" ht="32.25" customHeight="1" x14ac:dyDescent="0.2">
      <c r="B44" s="361"/>
      <c r="C44" s="362"/>
      <c r="D44" s="362"/>
      <c r="E44" s="362"/>
      <c r="F44" s="362"/>
      <c r="G44" s="362"/>
      <c r="H44" s="362"/>
      <c r="I44" s="363"/>
      <c r="J44" s="58"/>
      <c r="K44" s="58"/>
    </row>
    <row r="45" spans="2:11" ht="32.25" customHeight="1" x14ac:dyDescent="0.2">
      <c r="B45" s="364"/>
      <c r="C45" s="365"/>
      <c r="D45" s="365"/>
      <c r="E45" s="365"/>
      <c r="F45" s="365"/>
      <c r="G45" s="365"/>
      <c r="H45" s="365"/>
      <c r="I45" s="366"/>
      <c r="J45" s="39"/>
      <c r="K45" s="39"/>
    </row>
    <row r="46" spans="2:11" ht="32.25" customHeight="1" x14ac:dyDescent="0.2">
      <c r="B46" s="364"/>
      <c r="C46" s="365"/>
      <c r="D46" s="365"/>
      <c r="E46" s="365"/>
      <c r="F46" s="365"/>
      <c r="G46" s="365"/>
      <c r="H46" s="365"/>
      <c r="I46" s="366"/>
      <c r="J46" s="39"/>
      <c r="K46" s="39"/>
    </row>
    <row r="47" spans="2:11" ht="32.25" customHeight="1" x14ac:dyDescent="0.2">
      <c r="B47" s="364"/>
      <c r="C47" s="365"/>
      <c r="D47" s="365"/>
      <c r="E47" s="365"/>
      <c r="F47" s="365"/>
      <c r="G47" s="365"/>
      <c r="H47" s="365"/>
      <c r="I47" s="366"/>
      <c r="J47" s="39"/>
      <c r="K47" s="39"/>
    </row>
    <row r="48" spans="2:11" ht="32.25" customHeight="1" x14ac:dyDescent="0.2">
      <c r="B48" s="367"/>
      <c r="C48" s="368"/>
      <c r="D48" s="368"/>
      <c r="E48" s="368"/>
      <c r="F48" s="368"/>
      <c r="G48" s="368"/>
      <c r="H48" s="368"/>
      <c r="I48" s="369"/>
      <c r="J48" s="40"/>
      <c r="K48" s="40"/>
    </row>
    <row r="49" spans="2:11" ht="83.25" customHeight="1" x14ac:dyDescent="0.2">
      <c r="B49" s="20" t="s">
        <v>127</v>
      </c>
      <c r="C49" s="389" t="s">
        <v>224</v>
      </c>
      <c r="D49" s="389"/>
      <c r="E49" s="389"/>
      <c r="F49" s="389"/>
      <c r="G49" s="389"/>
      <c r="H49" s="389"/>
      <c r="I49" s="390"/>
      <c r="J49" s="41"/>
      <c r="K49" s="41"/>
    </row>
    <row r="50" spans="2:11" ht="34.5" customHeight="1" x14ac:dyDescent="0.2">
      <c r="B50" s="20" t="s">
        <v>128</v>
      </c>
      <c r="C50" s="391" t="s">
        <v>182</v>
      </c>
      <c r="D50" s="391"/>
      <c r="E50" s="391"/>
      <c r="F50" s="391"/>
      <c r="G50" s="391"/>
      <c r="H50" s="391"/>
      <c r="I50" s="392"/>
      <c r="J50" s="41"/>
      <c r="K50" s="41"/>
    </row>
    <row r="51" spans="2:11" ht="34.5" customHeight="1" x14ac:dyDescent="0.2">
      <c r="B51" s="114" t="s">
        <v>129</v>
      </c>
      <c r="C51" s="393" t="s">
        <v>225</v>
      </c>
      <c r="D51" s="394"/>
      <c r="E51" s="394"/>
      <c r="F51" s="394"/>
      <c r="G51" s="394"/>
      <c r="H51" s="394"/>
      <c r="I51" s="395"/>
      <c r="J51" s="41"/>
      <c r="K51" s="41"/>
    </row>
    <row r="52" spans="2:11" ht="29.25" customHeight="1" x14ac:dyDescent="0.2">
      <c r="B52" s="386" t="s">
        <v>130</v>
      </c>
      <c r="C52" s="387"/>
      <c r="D52" s="387"/>
      <c r="E52" s="387"/>
      <c r="F52" s="387"/>
      <c r="G52" s="387"/>
      <c r="H52" s="387"/>
      <c r="I52" s="388"/>
      <c r="J52" s="41"/>
      <c r="K52" s="41"/>
    </row>
    <row r="53" spans="2:11" ht="33" customHeight="1" x14ac:dyDescent="0.2">
      <c r="B53" s="396" t="s">
        <v>131</v>
      </c>
      <c r="C53" s="111" t="s">
        <v>132</v>
      </c>
      <c r="D53" s="397" t="s">
        <v>133</v>
      </c>
      <c r="E53" s="397"/>
      <c r="F53" s="397"/>
      <c r="G53" s="397" t="s">
        <v>134</v>
      </c>
      <c r="H53" s="397"/>
      <c r="I53" s="398"/>
      <c r="J53" s="42"/>
      <c r="K53" s="42"/>
    </row>
    <row r="54" spans="2:11" ht="31.5" customHeight="1" x14ac:dyDescent="0.2">
      <c r="B54" s="396"/>
      <c r="C54" s="43"/>
      <c r="D54" s="391"/>
      <c r="E54" s="391"/>
      <c r="F54" s="391"/>
      <c r="G54" s="399"/>
      <c r="H54" s="399"/>
      <c r="I54" s="400"/>
      <c r="J54" s="42"/>
      <c r="K54" s="42"/>
    </row>
    <row r="55" spans="2:11" ht="31.5" customHeight="1" x14ac:dyDescent="0.2">
      <c r="B55" s="114" t="s">
        <v>135</v>
      </c>
      <c r="C55" s="412" t="s">
        <v>164</v>
      </c>
      <c r="D55" s="412"/>
      <c r="E55" s="413" t="s">
        <v>136</v>
      </c>
      <c r="F55" s="413"/>
      <c r="G55" s="412" t="s">
        <v>186</v>
      </c>
      <c r="H55" s="412"/>
      <c r="I55" s="414"/>
      <c r="J55" s="44"/>
      <c r="K55" s="44"/>
    </row>
    <row r="56" spans="2:11" ht="31.5" customHeight="1" x14ac:dyDescent="0.2">
      <c r="B56" s="114" t="s">
        <v>137</v>
      </c>
      <c r="C56" s="391" t="str">
        <f>+'[3]HV 1'!C56:D56</f>
        <v>NICOLAS ADOLFO CORREAL HUERTAS</v>
      </c>
      <c r="D56" s="391"/>
      <c r="E56" s="415" t="s">
        <v>138</v>
      </c>
      <c r="F56" s="415"/>
      <c r="G56" s="412" t="str">
        <f>+'[4]HV 1'!G56:I56</f>
        <v>DIANA VIDAL</v>
      </c>
      <c r="H56" s="412"/>
      <c r="I56" s="414"/>
      <c r="J56" s="44"/>
      <c r="K56" s="44"/>
    </row>
    <row r="57" spans="2:11" ht="31.5" customHeight="1" x14ac:dyDescent="0.2">
      <c r="B57" s="114" t="s">
        <v>139</v>
      </c>
      <c r="C57" s="391"/>
      <c r="D57" s="391"/>
      <c r="E57" s="401" t="s">
        <v>140</v>
      </c>
      <c r="F57" s="402"/>
      <c r="G57" s="405"/>
      <c r="H57" s="406"/>
      <c r="I57" s="407"/>
      <c r="J57" s="45"/>
      <c r="K57" s="45"/>
    </row>
    <row r="58" spans="2:11" ht="31.5" customHeight="1" thickBot="1" x14ac:dyDescent="0.25">
      <c r="B58" s="78" t="s">
        <v>141</v>
      </c>
      <c r="C58" s="411"/>
      <c r="D58" s="411"/>
      <c r="E58" s="403"/>
      <c r="F58" s="404"/>
      <c r="G58" s="408"/>
      <c r="H58" s="409"/>
      <c r="I58" s="410"/>
      <c r="J58" s="45"/>
      <c r="K58" s="45"/>
    </row>
    <row r="59" spans="2:11" hidden="1" x14ac:dyDescent="0.2">
      <c r="B59" s="3"/>
      <c r="C59" s="3"/>
      <c r="D59" s="5"/>
      <c r="E59" s="5"/>
      <c r="F59" s="5"/>
      <c r="G59" s="5"/>
      <c r="H59" s="5"/>
      <c r="I59" s="61"/>
      <c r="J59" s="46"/>
      <c r="K59" s="46"/>
    </row>
    <row r="60" spans="2:11" hidden="1" x14ac:dyDescent="0.2">
      <c r="B60" s="62"/>
      <c r="C60" s="63"/>
      <c r="D60" s="63"/>
      <c r="E60" s="64"/>
      <c r="F60" s="64"/>
      <c r="G60" s="65"/>
      <c r="H60" s="66"/>
      <c r="I60" s="63"/>
      <c r="J60" s="47"/>
      <c r="K60" s="47"/>
    </row>
    <row r="61" spans="2:11" hidden="1" x14ac:dyDescent="0.2">
      <c r="B61" s="62"/>
      <c r="C61" s="63"/>
      <c r="D61" s="63"/>
      <c r="E61" s="64"/>
      <c r="F61" s="64"/>
      <c r="G61" s="65"/>
      <c r="H61" s="66"/>
      <c r="I61" s="63"/>
      <c r="J61" s="47"/>
      <c r="K61" s="47"/>
    </row>
    <row r="62" spans="2:11" hidden="1" x14ac:dyDescent="0.2">
      <c r="B62" s="62"/>
      <c r="C62" s="63"/>
      <c r="D62" s="63"/>
      <c r="E62" s="64"/>
      <c r="F62" s="64"/>
      <c r="G62" s="65"/>
      <c r="H62" s="66"/>
      <c r="I62" s="63"/>
      <c r="J62" s="47"/>
      <c r="K62" s="47"/>
    </row>
    <row r="63" spans="2:11" hidden="1" x14ac:dyDescent="0.2">
      <c r="B63" s="62"/>
      <c r="C63" s="63"/>
      <c r="D63" s="63"/>
      <c r="E63" s="64"/>
      <c r="F63" s="64"/>
      <c r="G63" s="65"/>
      <c r="H63" s="66"/>
      <c r="I63" s="63"/>
      <c r="J63" s="47"/>
      <c r="K63" s="47"/>
    </row>
    <row r="64" spans="2:11" hidden="1" x14ac:dyDescent="0.2">
      <c r="B64" s="62"/>
      <c r="C64" s="63"/>
      <c r="D64" s="63"/>
      <c r="E64" s="64"/>
      <c r="F64" s="64"/>
      <c r="G64" s="65"/>
      <c r="H64" s="66"/>
      <c r="I64" s="63"/>
      <c r="J64" s="47"/>
      <c r="K64" s="47"/>
    </row>
    <row r="65" spans="2:11" hidden="1" x14ac:dyDescent="0.2">
      <c r="B65" s="62"/>
      <c r="C65" s="63"/>
      <c r="D65" s="63"/>
      <c r="E65" s="64"/>
      <c r="F65" s="64"/>
      <c r="G65" s="65"/>
      <c r="H65" s="66"/>
      <c r="I65" s="63"/>
      <c r="J65" s="47"/>
      <c r="K65" s="47"/>
    </row>
    <row r="66" spans="2:11" hidden="1" x14ac:dyDescent="0.2">
      <c r="B66" s="62"/>
      <c r="C66" s="63"/>
      <c r="D66" s="63"/>
      <c r="E66" s="64"/>
      <c r="F66" s="64"/>
      <c r="G66" s="65"/>
      <c r="H66" s="66"/>
      <c r="I66" s="63"/>
      <c r="J66" s="47"/>
      <c r="K66" s="47"/>
    </row>
    <row r="67" spans="2:11" hidden="1" x14ac:dyDescent="0.2">
      <c r="B67" s="62"/>
      <c r="C67" s="63"/>
      <c r="D67" s="63"/>
      <c r="E67" s="64"/>
      <c r="F67" s="64"/>
      <c r="G67" s="65"/>
      <c r="H67" s="66"/>
      <c r="I67" s="63"/>
      <c r="J67" s="47"/>
      <c r="K67" s="47"/>
    </row>
    <row r="68" spans="2:11" x14ac:dyDescent="0.2">
      <c r="B68" s="67"/>
      <c r="C68" s="12"/>
      <c r="D68" s="12"/>
      <c r="E68" s="12"/>
      <c r="F68" s="12"/>
      <c r="G68" s="68"/>
      <c r="H68" s="12"/>
      <c r="I68" s="12"/>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28515625" customWidth="1"/>
    <col min="2" max="2" width="20.140625" style="55"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20"/>
      <c r="C1" s="423" t="s">
        <v>24</v>
      </c>
      <c r="D1" s="424"/>
      <c r="E1" s="424"/>
      <c r="F1" s="424"/>
      <c r="G1" s="424"/>
      <c r="H1" s="425"/>
      <c r="I1" s="426"/>
      <c r="J1" s="427"/>
    </row>
    <row r="2" spans="2:13" ht="18" customHeight="1" thickBot="1" x14ac:dyDescent="0.3">
      <c r="B2" s="421"/>
      <c r="C2" s="432" t="s">
        <v>25</v>
      </c>
      <c r="D2" s="433"/>
      <c r="E2" s="433"/>
      <c r="F2" s="433"/>
      <c r="G2" s="433"/>
      <c r="H2" s="434"/>
      <c r="I2" s="428"/>
      <c r="J2" s="429"/>
    </row>
    <row r="3" spans="2:13" ht="18" customHeight="1" thickBot="1" x14ac:dyDescent="0.3">
      <c r="B3" s="421"/>
      <c r="C3" s="432" t="s">
        <v>142</v>
      </c>
      <c r="D3" s="433"/>
      <c r="E3" s="433"/>
      <c r="F3" s="433"/>
      <c r="G3" s="433"/>
      <c r="H3" s="434"/>
      <c r="I3" s="428"/>
      <c r="J3" s="429"/>
    </row>
    <row r="4" spans="2:13" ht="18" customHeight="1" thickBot="1" x14ac:dyDescent="0.3">
      <c r="B4" s="422"/>
      <c r="C4" s="432" t="s">
        <v>143</v>
      </c>
      <c r="D4" s="433"/>
      <c r="E4" s="433"/>
      <c r="F4" s="434"/>
      <c r="G4" s="435" t="s">
        <v>190</v>
      </c>
      <c r="H4" s="436"/>
      <c r="I4" s="430"/>
      <c r="J4" s="431"/>
    </row>
    <row r="5" spans="2:13" ht="18" customHeight="1" thickBot="1" x14ac:dyDescent="0.3">
      <c r="B5" s="51"/>
      <c r="C5" s="52"/>
      <c r="D5" s="52"/>
      <c r="E5" s="52"/>
      <c r="F5" s="52"/>
      <c r="G5" s="52"/>
      <c r="H5" s="52"/>
      <c r="I5" s="52"/>
      <c r="J5" s="53"/>
    </row>
    <row r="6" spans="2:13" ht="51.75" customHeight="1" thickBot="1" x14ac:dyDescent="0.3">
      <c r="B6" s="1" t="s">
        <v>185</v>
      </c>
      <c r="C6" s="439" t="str">
        <f>+'[5]Sección 1. Metas - Magnitud'!C7</f>
        <v>1032 - Gestión y control de tránsito y transporte</v>
      </c>
      <c r="D6" s="440"/>
      <c r="E6" s="441"/>
      <c r="F6" s="54"/>
      <c r="G6" s="52"/>
      <c r="H6" s="52"/>
      <c r="I6" s="52"/>
      <c r="J6" s="53"/>
    </row>
    <row r="7" spans="2:13" ht="32.25" customHeight="1" thickBot="1" x14ac:dyDescent="0.3">
      <c r="B7" s="2" t="s">
        <v>0</v>
      </c>
      <c r="C7" s="439" t="str">
        <f>+'[5]Sección 1. Metas - Magnitud'!C8:F8</f>
        <v>Dirección de Control y Vigilancia</v>
      </c>
      <c r="D7" s="440"/>
      <c r="E7" s="441"/>
      <c r="F7" s="54"/>
      <c r="G7" s="52"/>
      <c r="H7" s="52"/>
      <c r="I7" s="52"/>
      <c r="J7" s="53"/>
    </row>
    <row r="8" spans="2:13" ht="32.25" customHeight="1" thickBot="1" x14ac:dyDescent="0.3">
      <c r="B8" s="2" t="s">
        <v>144</v>
      </c>
      <c r="C8" s="439" t="str">
        <f>+'[5]Sección 1. Metas - Magnitud'!C9:F9</f>
        <v>Subsecretaría de Servicios de la Movilidad</v>
      </c>
      <c r="D8" s="440"/>
      <c r="E8" s="441"/>
      <c r="F8" s="4"/>
      <c r="G8" s="52"/>
      <c r="H8" s="52"/>
      <c r="I8" s="52"/>
      <c r="J8" s="53"/>
    </row>
    <row r="9" spans="2:13" ht="33.75" customHeight="1" thickBot="1" x14ac:dyDescent="0.3">
      <c r="B9" s="2" t="s">
        <v>28</v>
      </c>
      <c r="C9" s="439" t="s">
        <v>184</v>
      </c>
      <c r="D9" s="440"/>
      <c r="E9" s="441"/>
      <c r="F9" s="54"/>
      <c r="G9" s="52"/>
      <c r="H9" s="52"/>
      <c r="I9" s="52"/>
      <c r="J9" s="53"/>
    </row>
    <row r="10" spans="2:13" ht="32.25" customHeight="1" thickBot="1" x14ac:dyDescent="0.3">
      <c r="B10" s="2" t="s">
        <v>197</v>
      </c>
      <c r="C10" s="439" t="s">
        <v>202</v>
      </c>
      <c r="D10" s="440"/>
      <c r="E10" s="441"/>
    </row>
    <row r="12" spans="2:13" x14ac:dyDescent="0.25">
      <c r="B12" s="449" t="s">
        <v>217</v>
      </c>
      <c r="C12" s="450"/>
      <c r="D12" s="450"/>
      <c r="E12" s="450"/>
      <c r="F12" s="450"/>
      <c r="G12" s="450"/>
      <c r="H12" s="451"/>
      <c r="I12" s="443" t="s">
        <v>145</v>
      </c>
      <c r="J12" s="444"/>
      <c r="K12" s="444"/>
    </row>
    <row r="13" spans="2:13" s="56" customFormat="1" ht="30" customHeight="1" x14ac:dyDescent="0.25">
      <c r="B13" s="437" t="s">
        <v>146</v>
      </c>
      <c r="C13" s="437" t="s">
        <v>147</v>
      </c>
      <c r="D13" s="437" t="s">
        <v>196</v>
      </c>
      <c r="E13" s="437" t="s">
        <v>148</v>
      </c>
      <c r="F13" s="437" t="s">
        <v>149</v>
      </c>
      <c r="G13" s="437" t="s">
        <v>191</v>
      </c>
      <c r="H13" s="437" t="s">
        <v>192</v>
      </c>
      <c r="I13" s="445" t="s">
        <v>193</v>
      </c>
      <c r="J13" s="447" t="s">
        <v>194</v>
      </c>
      <c r="K13" s="442" t="s">
        <v>195</v>
      </c>
    </row>
    <row r="14" spans="2:13" s="56" customFormat="1" x14ac:dyDescent="0.25">
      <c r="B14" s="438"/>
      <c r="C14" s="438"/>
      <c r="D14" s="438"/>
      <c r="E14" s="438"/>
      <c r="F14" s="438"/>
      <c r="G14" s="438"/>
      <c r="H14" s="438"/>
      <c r="I14" s="446"/>
      <c r="J14" s="448"/>
      <c r="K14" s="442"/>
    </row>
    <row r="15" spans="2:13" s="56" customFormat="1" ht="105" x14ac:dyDescent="0.25">
      <c r="B15" s="96">
        <v>1</v>
      </c>
      <c r="C15" s="140" t="s">
        <v>229</v>
      </c>
      <c r="D15" s="95">
        <v>0.19</v>
      </c>
      <c r="E15" s="91"/>
      <c r="F15" s="93" t="s">
        <v>230</v>
      </c>
      <c r="G15" s="169">
        <v>0.19</v>
      </c>
      <c r="H15" s="106">
        <v>43160</v>
      </c>
      <c r="I15" s="104">
        <v>0.19</v>
      </c>
      <c r="J15" s="110">
        <v>43132</v>
      </c>
      <c r="K15" s="101"/>
      <c r="M15" s="108"/>
    </row>
    <row r="16" spans="2:13" ht="60" x14ac:dyDescent="0.25">
      <c r="B16" s="139">
        <v>2</v>
      </c>
      <c r="C16" s="102" t="s">
        <v>231</v>
      </c>
      <c r="D16" s="95">
        <v>0.02</v>
      </c>
      <c r="E16" s="91"/>
      <c r="F16" s="93" t="s">
        <v>232</v>
      </c>
      <c r="G16" s="169">
        <v>0.02</v>
      </c>
      <c r="H16" s="106">
        <v>43344</v>
      </c>
      <c r="I16" s="104"/>
      <c r="J16" s="110"/>
      <c r="K16" s="101"/>
      <c r="M16" s="109"/>
    </row>
    <row r="17" spans="2:11" ht="75" x14ac:dyDescent="0.25">
      <c r="B17" s="168">
        <v>3</v>
      </c>
      <c r="C17" s="75" t="s">
        <v>226</v>
      </c>
      <c r="D17" s="95">
        <v>0.04</v>
      </c>
      <c r="E17" s="91"/>
      <c r="F17" s="93" t="s">
        <v>233</v>
      </c>
      <c r="G17" s="169">
        <v>0.04</v>
      </c>
      <c r="H17" s="106">
        <v>43435</v>
      </c>
      <c r="I17" s="104"/>
      <c r="J17" s="110"/>
      <c r="K17" s="101"/>
    </row>
    <row r="18" spans="2:11" x14ac:dyDescent="0.25">
      <c r="B18" s="416" t="s">
        <v>17</v>
      </c>
      <c r="C18" s="417"/>
      <c r="D18" s="57">
        <f>SUM(D15:D17)</f>
        <v>0.25</v>
      </c>
      <c r="E18" s="418" t="s">
        <v>17</v>
      </c>
      <c r="F18" s="419"/>
      <c r="G18" s="57">
        <f>SUM(G15:G17)</f>
        <v>0.25</v>
      </c>
      <c r="H18" s="167"/>
      <c r="I18" s="105">
        <f>SUM(I15:I17)</f>
        <v>0.19</v>
      </c>
      <c r="J18" s="103"/>
      <c r="K18" s="103"/>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60"/>
  <sheetViews>
    <sheetView tabSelected="1" topLeftCell="B33" zoomScaleNormal="100" workbookViewId="0">
      <selection activeCell="B46" sqref="B46"/>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52"/>
      <c r="C1" s="458" t="s">
        <v>25</v>
      </c>
      <c r="D1" s="458"/>
      <c r="E1" s="458"/>
      <c r="F1" s="458"/>
      <c r="G1" s="458"/>
      <c r="H1" s="458"/>
      <c r="I1" s="453"/>
      <c r="J1" s="171"/>
      <c r="K1" s="171"/>
      <c r="M1" s="173" t="s">
        <v>47</v>
      </c>
    </row>
    <row r="2" spans="2:14" ht="37.5" customHeight="1" x14ac:dyDescent="0.2">
      <c r="B2" s="452"/>
      <c r="C2" s="458" t="s">
        <v>239</v>
      </c>
      <c r="D2" s="458"/>
      <c r="E2" s="458"/>
      <c r="F2" s="458"/>
      <c r="G2" s="458"/>
      <c r="H2" s="458"/>
      <c r="I2" s="453"/>
      <c r="J2" s="171"/>
      <c r="K2" s="171"/>
      <c r="M2" s="173" t="s">
        <v>48</v>
      </c>
    </row>
    <row r="3" spans="2:14" ht="37.5" customHeight="1" x14ac:dyDescent="0.2">
      <c r="B3" s="452"/>
      <c r="C3" s="458" t="s">
        <v>240</v>
      </c>
      <c r="D3" s="458"/>
      <c r="E3" s="458"/>
      <c r="F3" s="458" t="s">
        <v>241</v>
      </c>
      <c r="G3" s="458"/>
      <c r="H3" s="458"/>
      <c r="I3" s="453"/>
      <c r="J3" s="171"/>
      <c r="K3" s="171"/>
      <c r="M3" s="173" t="s">
        <v>50</v>
      </c>
    </row>
    <row r="4" spans="2:14" ht="23.25" customHeight="1" x14ac:dyDescent="0.2">
      <c r="B4" s="459"/>
      <c r="C4" s="459"/>
      <c r="D4" s="459"/>
      <c r="E4" s="459"/>
      <c r="F4" s="459"/>
      <c r="G4" s="459"/>
      <c r="H4" s="459"/>
      <c r="I4" s="459"/>
      <c r="J4" s="176"/>
      <c r="K4" s="176"/>
    </row>
    <row r="5" spans="2:14" ht="24" customHeight="1" x14ac:dyDescent="0.2">
      <c r="B5" s="460" t="s">
        <v>234</v>
      </c>
      <c r="C5" s="460"/>
      <c r="D5" s="460"/>
      <c r="E5" s="460"/>
      <c r="F5" s="460"/>
      <c r="G5" s="460"/>
      <c r="H5" s="460"/>
      <c r="I5" s="460"/>
      <c r="J5" s="177"/>
      <c r="K5" s="177"/>
      <c r="N5" s="178" t="s">
        <v>57</v>
      </c>
    </row>
    <row r="6" spans="2:14" ht="30.75" customHeight="1" x14ac:dyDescent="0.2">
      <c r="B6" s="179" t="s">
        <v>242</v>
      </c>
      <c r="C6" s="180">
        <v>1</v>
      </c>
      <c r="D6" s="461" t="s">
        <v>243</v>
      </c>
      <c r="E6" s="461"/>
      <c r="F6" s="462" t="s">
        <v>289</v>
      </c>
      <c r="G6" s="462"/>
      <c r="H6" s="462"/>
      <c r="I6" s="462"/>
      <c r="J6" s="181"/>
      <c r="K6" s="181"/>
      <c r="M6" s="173" t="s">
        <v>60</v>
      </c>
      <c r="N6" s="178" t="s">
        <v>61</v>
      </c>
    </row>
    <row r="7" spans="2:14" ht="30.75" customHeight="1" x14ac:dyDescent="0.2">
      <c r="B7" s="179" t="s">
        <v>244</v>
      </c>
      <c r="C7" s="180" t="s">
        <v>81</v>
      </c>
      <c r="D7" s="461" t="s">
        <v>245</v>
      </c>
      <c r="E7" s="461"/>
      <c r="F7" s="462" t="s">
        <v>290</v>
      </c>
      <c r="G7" s="462"/>
      <c r="H7" s="182" t="s">
        <v>246</v>
      </c>
      <c r="I7" s="180" t="s">
        <v>76</v>
      </c>
      <c r="J7" s="183"/>
      <c r="K7" s="183"/>
      <c r="M7" s="173" t="s">
        <v>65</v>
      </c>
      <c r="N7" s="178" t="s">
        <v>66</v>
      </c>
    </row>
    <row r="8" spans="2:14" ht="30.75" customHeight="1" x14ac:dyDescent="0.2">
      <c r="B8" s="179" t="s">
        <v>247</v>
      </c>
      <c r="C8" s="462" t="s">
        <v>291</v>
      </c>
      <c r="D8" s="462"/>
      <c r="E8" s="462"/>
      <c r="F8" s="462"/>
      <c r="G8" s="182" t="s">
        <v>248</v>
      </c>
      <c r="H8" s="464">
        <v>7560</v>
      </c>
      <c r="I8" s="464"/>
      <c r="J8" s="184"/>
      <c r="K8" s="184"/>
      <c r="M8" s="173" t="s">
        <v>69</v>
      </c>
      <c r="N8" s="178" t="s">
        <v>70</v>
      </c>
    </row>
    <row r="9" spans="2:14" ht="30.75" customHeight="1" x14ac:dyDescent="0.2">
      <c r="B9" s="179" t="s">
        <v>48</v>
      </c>
      <c r="C9" s="465" t="s">
        <v>65</v>
      </c>
      <c r="D9" s="465"/>
      <c r="E9" s="465"/>
      <c r="F9" s="465"/>
      <c r="G9" s="182" t="s">
        <v>249</v>
      </c>
      <c r="H9" s="466" t="s">
        <v>165</v>
      </c>
      <c r="I9" s="466"/>
      <c r="J9" s="185"/>
      <c r="K9" s="185"/>
      <c r="M9" s="186" t="s">
        <v>73</v>
      </c>
    </row>
    <row r="10" spans="2:14" ht="30.75" customHeight="1" x14ac:dyDescent="0.2">
      <c r="B10" s="179" t="s">
        <v>250</v>
      </c>
      <c r="C10" s="462" t="s">
        <v>376</v>
      </c>
      <c r="D10" s="462"/>
      <c r="E10" s="462"/>
      <c r="F10" s="462"/>
      <c r="G10" s="462"/>
      <c r="H10" s="462"/>
      <c r="I10" s="462"/>
      <c r="J10" s="187"/>
      <c r="K10" s="187"/>
      <c r="M10" s="186"/>
    </row>
    <row r="11" spans="2:14" ht="30.75" customHeight="1" x14ac:dyDescent="0.2">
      <c r="B11" s="179" t="s">
        <v>251</v>
      </c>
      <c r="C11" s="467" t="s">
        <v>293</v>
      </c>
      <c r="D11" s="467"/>
      <c r="E11" s="467"/>
      <c r="F11" s="467"/>
      <c r="G11" s="467"/>
      <c r="H11" s="467"/>
      <c r="I11" s="467"/>
      <c r="J11" s="183"/>
      <c r="K11" s="183"/>
      <c r="M11" s="186"/>
      <c r="N11" s="178" t="s">
        <v>76</v>
      </c>
    </row>
    <row r="12" spans="2:14" ht="30.75" customHeight="1" x14ac:dyDescent="0.2">
      <c r="B12" s="179" t="s">
        <v>254</v>
      </c>
      <c r="C12" s="463" t="s">
        <v>357</v>
      </c>
      <c r="D12" s="463"/>
      <c r="E12" s="463"/>
      <c r="F12" s="463"/>
      <c r="G12" s="182" t="s">
        <v>252</v>
      </c>
      <c r="H12" s="468" t="s">
        <v>91</v>
      </c>
      <c r="I12" s="468"/>
      <c r="J12" s="183"/>
      <c r="K12" s="183"/>
      <c r="M12" s="186" t="s">
        <v>80</v>
      </c>
      <c r="N12" s="178" t="s">
        <v>81</v>
      </c>
    </row>
    <row r="13" spans="2:14" ht="30.75" customHeight="1" x14ac:dyDescent="0.2">
      <c r="B13" s="179" t="s">
        <v>255</v>
      </c>
      <c r="C13" s="469" t="s">
        <v>294</v>
      </c>
      <c r="D13" s="469"/>
      <c r="E13" s="469"/>
      <c r="F13" s="469"/>
      <c r="G13" s="182" t="s">
        <v>253</v>
      </c>
      <c r="H13" s="467" t="s">
        <v>70</v>
      </c>
      <c r="I13" s="467"/>
      <c r="J13" s="183"/>
      <c r="K13" s="183"/>
      <c r="M13" s="186" t="s">
        <v>84</v>
      </c>
    </row>
    <row r="14" spans="2:14" ht="64.5" customHeight="1" x14ac:dyDescent="0.2">
      <c r="B14" s="179" t="s">
        <v>256</v>
      </c>
      <c r="C14" s="470" t="s">
        <v>295</v>
      </c>
      <c r="D14" s="470"/>
      <c r="E14" s="470"/>
      <c r="F14" s="470"/>
      <c r="G14" s="470"/>
      <c r="H14" s="470"/>
      <c r="I14" s="470"/>
      <c r="J14" s="187"/>
      <c r="K14" s="187"/>
      <c r="M14" s="186" t="s">
        <v>86</v>
      </c>
      <c r="N14" s="178"/>
    </row>
    <row r="15" spans="2:14" ht="30.75" customHeight="1" x14ac:dyDescent="0.2">
      <c r="B15" s="179" t="s">
        <v>257</v>
      </c>
      <c r="C15" s="463" t="s">
        <v>296</v>
      </c>
      <c r="D15" s="463"/>
      <c r="E15" s="463"/>
      <c r="F15" s="463"/>
      <c r="G15" s="463"/>
      <c r="H15" s="463"/>
      <c r="I15" s="463"/>
      <c r="J15" s="188"/>
      <c r="K15" s="188"/>
      <c r="M15" s="186" t="s">
        <v>88</v>
      </c>
      <c r="N15" s="178"/>
    </row>
    <row r="16" spans="2:14" ht="20.25" customHeight="1" x14ac:dyDescent="0.2">
      <c r="B16" s="179" t="s">
        <v>258</v>
      </c>
      <c r="C16" s="462" t="s">
        <v>298</v>
      </c>
      <c r="D16" s="462"/>
      <c r="E16" s="462"/>
      <c r="F16" s="462"/>
      <c r="G16" s="462"/>
      <c r="H16" s="462"/>
      <c r="I16" s="462"/>
      <c r="J16" s="189"/>
      <c r="K16" s="189"/>
      <c r="M16" s="186"/>
      <c r="N16" s="178"/>
    </row>
    <row r="17" spans="2:14" ht="30.75" customHeight="1" x14ac:dyDescent="0.2">
      <c r="B17" s="179" t="s">
        <v>259</v>
      </c>
      <c r="C17" s="467" t="s">
        <v>297</v>
      </c>
      <c r="D17" s="471"/>
      <c r="E17" s="471"/>
      <c r="F17" s="471"/>
      <c r="G17" s="471"/>
      <c r="H17" s="471"/>
      <c r="I17" s="471"/>
      <c r="J17" s="190"/>
      <c r="K17" s="190"/>
      <c r="M17" s="186" t="s">
        <v>91</v>
      </c>
      <c r="N17" s="178"/>
    </row>
    <row r="18" spans="2:14" ht="18" customHeight="1" x14ac:dyDescent="0.2">
      <c r="B18" s="472" t="s">
        <v>265</v>
      </c>
      <c r="C18" s="473" t="s">
        <v>237</v>
      </c>
      <c r="D18" s="473"/>
      <c r="E18" s="473"/>
      <c r="F18" s="474" t="s">
        <v>238</v>
      </c>
      <c r="G18" s="474"/>
      <c r="H18" s="474"/>
      <c r="I18" s="474"/>
      <c r="J18" s="191"/>
      <c r="K18" s="191"/>
      <c r="M18" s="186" t="s">
        <v>79</v>
      </c>
      <c r="N18" s="178"/>
    </row>
    <row r="19" spans="2:14" ht="39.75" customHeight="1" x14ac:dyDescent="0.2">
      <c r="B19" s="472"/>
      <c r="C19" s="462" t="s">
        <v>299</v>
      </c>
      <c r="D19" s="462"/>
      <c r="E19" s="462"/>
      <c r="F19" s="462" t="s">
        <v>300</v>
      </c>
      <c r="G19" s="462"/>
      <c r="H19" s="462"/>
      <c r="I19" s="462"/>
      <c r="J19" s="189"/>
      <c r="K19" s="189"/>
      <c r="M19" s="186" t="s">
        <v>95</v>
      </c>
      <c r="N19" s="178"/>
    </row>
    <row r="20" spans="2:14" ht="39.75" customHeight="1" x14ac:dyDescent="0.2">
      <c r="B20" s="192" t="s">
        <v>266</v>
      </c>
      <c r="C20" s="455" t="s">
        <v>301</v>
      </c>
      <c r="D20" s="456"/>
      <c r="E20" s="457"/>
      <c r="F20" s="468" t="s">
        <v>302</v>
      </c>
      <c r="G20" s="468"/>
      <c r="H20" s="468"/>
      <c r="I20" s="478"/>
      <c r="J20" s="183"/>
      <c r="K20" s="183"/>
      <c r="M20" s="186"/>
      <c r="N20" s="178"/>
    </row>
    <row r="21" spans="2:14" ht="42" customHeight="1" x14ac:dyDescent="0.2">
      <c r="B21" s="192" t="s">
        <v>267</v>
      </c>
      <c r="C21" s="479" t="s">
        <v>303</v>
      </c>
      <c r="D21" s="480"/>
      <c r="E21" s="481"/>
      <c r="F21" s="482" t="s">
        <v>304</v>
      </c>
      <c r="G21" s="483"/>
      <c r="H21" s="483"/>
      <c r="I21" s="484"/>
      <c r="J21" s="188"/>
      <c r="K21" s="188"/>
      <c r="M21" s="193"/>
      <c r="N21" s="178"/>
    </row>
    <row r="22" spans="2:14" ht="23.25" customHeight="1" x14ac:dyDescent="0.2">
      <c r="B22" s="192" t="s">
        <v>268</v>
      </c>
      <c r="C22" s="485">
        <v>44197</v>
      </c>
      <c r="D22" s="486"/>
      <c r="E22" s="487"/>
      <c r="F22" s="182" t="s">
        <v>271</v>
      </c>
      <c r="G22" s="194">
        <v>41</v>
      </c>
      <c r="H22" s="182" t="s">
        <v>275</v>
      </c>
      <c r="I22" s="195">
        <v>41</v>
      </c>
      <c r="J22" s="196"/>
      <c r="K22" s="196"/>
      <c r="M22" s="193"/>
    </row>
    <row r="23" spans="2:14" ht="27" customHeight="1" x14ac:dyDescent="0.2">
      <c r="B23" s="192" t="s">
        <v>269</v>
      </c>
      <c r="C23" s="485">
        <v>44561</v>
      </c>
      <c r="D23" s="483"/>
      <c r="E23" s="488"/>
      <c r="F23" s="182" t="s">
        <v>272</v>
      </c>
      <c r="G23" s="489">
        <v>250</v>
      </c>
      <c r="H23" s="490"/>
      <c r="I23" s="491"/>
      <c r="J23" s="197"/>
      <c r="K23" s="197"/>
      <c r="M23" s="193"/>
    </row>
    <row r="24" spans="2:14" ht="45.75" customHeight="1" x14ac:dyDescent="0.2">
      <c r="B24" s="198" t="s">
        <v>270</v>
      </c>
      <c r="C24" s="492" t="s">
        <v>88</v>
      </c>
      <c r="D24" s="493"/>
      <c r="E24" s="494"/>
      <c r="F24" s="199" t="s">
        <v>274</v>
      </c>
      <c r="G24" s="482" t="s">
        <v>305</v>
      </c>
      <c r="H24" s="483"/>
      <c r="I24" s="488"/>
      <c r="J24" s="191"/>
      <c r="K24" s="191"/>
      <c r="M24" s="193"/>
    </row>
    <row r="25" spans="2:14" ht="22.5" customHeight="1" x14ac:dyDescent="0.2">
      <c r="B25" s="495" t="s">
        <v>235</v>
      </c>
      <c r="C25" s="496"/>
      <c r="D25" s="496"/>
      <c r="E25" s="496"/>
      <c r="F25" s="496"/>
      <c r="G25" s="496"/>
      <c r="H25" s="496"/>
      <c r="I25" s="497"/>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05">
        <v>0</v>
      </c>
      <c r="D27" s="205">
        <v>0</v>
      </c>
      <c r="E27" s="206">
        <f>IF(OR(C27=0,C27=""),0,D27/C27)</f>
        <v>0</v>
      </c>
      <c r="F27" s="498">
        <f>SUM(C27:C38)</f>
        <v>250</v>
      </c>
      <c r="G27" s="498">
        <f>SUM(D27:D38)</f>
        <v>250</v>
      </c>
      <c r="H27" s="206">
        <f>+(D27*100%)/$G$23</f>
        <v>0</v>
      </c>
      <c r="I27" s="498">
        <f>G27+I22</f>
        <v>291</v>
      </c>
      <c r="J27" s="207"/>
      <c r="K27" s="207"/>
      <c r="M27" s="193"/>
    </row>
    <row r="28" spans="2:14" ht="19.5" customHeight="1" x14ac:dyDescent="0.2">
      <c r="B28" s="204" t="s">
        <v>114</v>
      </c>
      <c r="C28" s="205">
        <v>0</v>
      </c>
      <c r="D28" s="205">
        <v>0</v>
      </c>
      <c r="E28" s="206">
        <f t="shared" ref="E28:E38" si="0">IF(OR(C28=0,C28=""),0,D28/C28)</f>
        <v>0</v>
      </c>
      <c r="F28" s="499"/>
      <c r="G28" s="499"/>
      <c r="H28" s="206">
        <f>+IF(D28="","",((D28*100%)/$G$23)+H27)</f>
        <v>0</v>
      </c>
      <c r="I28" s="499"/>
      <c r="J28" s="207"/>
      <c r="K28" s="207"/>
      <c r="M28" s="193"/>
    </row>
    <row r="29" spans="2:14" ht="19.5" customHeight="1" x14ac:dyDescent="0.2">
      <c r="B29" s="204" t="s">
        <v>115</v>
      </c>
      <c r="C29" s="205">
        <v>0</v>
      </c>
      <c r="D29" s="205">
        <v>0</v>
      </c>
      <c r="E29" s="206">
        <f t="shared" si="0"/>
        <v>0</v>
      </c>
      <c r="F29" s="499"/>
      <c r="G29" s="499"/>
      <c r="H29" s="206">
        <f t="shared" ref="H29:H38" si="1">+IF(D29="","",((D29*100%)/$G$23)+H28)</f>
        <v>0</v>
      </c>
      <c r="I29" s="499"/>
      <c r="J29" s="207"/>
      <c r="K29" s="207"/>
      <c r="M29" s="193"/>
    </row>
    <row r="30" spans="2:14" ht="19.5" customHeight="1" x14ac:dyDescent="0.2">
      <c r="B30" s="204" t="s">
        <v>116</v>
      </c>
      <c r="C30" s="205">
        <v>0</v>
      </c>
      <c r="D30" s="205">
        <v>0</v>
      </c>
      <c r="E30" s="206">
        <f t="shared" si="0"/>
        <v>0</v>
      </c>
      <c r="F30" s="499"/>
      <c r="G30" s="499"/>
      <c r="H30" s="206">
        <f t="shared" si="1"/>
        <v>0</v>
      </c>
      <c r="I30" s="499"/>
      <c r="J30" s="207"/>
      <c r="K30" s="207"/>
    </row>
    <row r="31" spans="2:14" ht="19.5" customHeight="1" x14ac:dyDescent="0.2">
      <c r="B31" s="204" t="s">
        <v>117</v>
      </c>
      <c r="C31" s="205">
        <v>0</v>
      </c>
      <c r="D31" s="235">
        <v>18</v>
      </c>
      <c r="E31" s="206">
        <f t="shared" si="0"/>
        <v>0</v>
      </c>
      <c r="F31" s="499"/>
      <c r="G31" s="499"/>
      <c r="H31" s="206">
        <f t="shared" si="1"/>
        <v>7.1999999999999995E-2</v>
      </c>
      <c r="I31" s="499"/>
      <c r="J31" s="207"/>
      <c r="K31" s="207"/>
    </row>
    <row r="32" spans="2:14" ht="19.5" customHeight="1" x14ac:dyDescent="0.2">
      <c r="B32" s="204" t="s">
        <v>118</v>
      </c>
      <c r="C32" s="208">
        <v>20</v>
      </c>
      <c r="D32" s="208">
        <v>70</v>
      </c>
      <c r="E32" s="206">
        <f t="shared" si="0"/>
        <v>3.5</v>
      </c>
      <c r="F32" s="499"/>
      <c r="G32" s="499"/>
      <c r="H32" s="206">
        <f t="shared" si="1"/>
        <v>0.35200000000000004</v>
      </c>
      <c r="I32" s="499"/>
      <c r="J32" s="207"/>
      <c r="K32" s="207"/>
    </row>
    <row r="33" spans="2:11" ht="19.5" customHeight="1" x14ac:dyDescent="0.2">
      <c r="B33" s="204" t="s">
        <v>119</v>
      </c>
      <c r="C33" s="208">
        <v>20</v>
      </c>
      <c r="D33" s="208">
        <v>0</v>
      </c>
      <c r="E33" s="206">
        <f t="shared" si="0"/>
        <v>0</v>
      </c>
      <c r="F33" s="499"/>
      <c r="G33" s="499"/>
      <c r="H33" s="206">
        <f t="shared" si="1"/>
        <v>0.35200000000000004</v>
      </c>
      <c r="I33" s="499"/>
      <c r="J33" s="207"/>
      <c r="K33" s="207"/>
    </row>
    <row r="34" spans="2:11" ht="19.5" customHeight="1" x14ac:dyDescent="0.2">
      <c r="B34" s="204" t="s">
        <v>120</v>
      </c>
      <c r="C34" s="208">
        <v>30</v>
      </c>
      <c r="D34" s="208">
        <v>41</v>
      </c>
      <c r="E34" s="206">
        <f t="shared" si="0"/>
        <v>1.3666666666666667</v>
      </c>
      <c r="F34" s="499"/>
      <c r="G34" s="499"/>
      <c r="H34" s="206">
        <f t="shared" si="1"/>
        <v>0.51600000000000001</v>
      </c>
      <c r="I34" s="499"/>
      <c r="J34" s="207"/>
      <c r="K34" s="207"/>
    </row>
    <row r="35" spans="2:11" ht="19.5" customHeight="1" x14ac:dyDescent="0.2">
      <c r="B35" s="204" t="s">
        <v>121</v>
      </c>
      <c r="C35" s="208">
        <v>60</v>
      </c>
      <c r="D35" s="208">
        <v>63</v>
      </c>
      <c r="E35" s="206">
        <f t="shared" si="0"/>
        <v>1.05</v>
      </c>
      <c r="F35" s="499"/>
      <c r="G35" s="499"/>
      <c r="H35" s="206">
        <f t="shared" si="1"/>
        <v>0.76800000000000002</v>
      </c>
      <c r="I35" s="499"/>
      <c r="J35" s="207"/>
      <c r="K35" s="207"/>
    </row>
    <row r="36" spans="2:11" ht="19.5" customHeight="1" x14ac:dyDescent="0.2">
      <c r="B36" s="204" t="s">
        <v>122</v>
      </c>
      <c r="C36" s="208">
        <v>60</v>
      </c>
      <c r="D36" s="208">
        <v>58</v>
      </c>
      <c r="E36" s="206">
        <f t="shared" si="0"/>
        <v>0.96666666666666667</v>
      </c>
      <c r="F36" s="499"/>
      <c r="G36" s="499"/>
      <c r="H36" s="206">
        <f t="shared" si="1"/>
        <v>1</v>
      </c>
      <c r="I36" s="499"/>
      <c r="J36" s="207"/>
      <c r="K36" s="207"/>
    </row>
    <row r="37" spans="2:11" ht="19.5" customHeight="1" x14ac:dyDescent="0.2">
      <c r="B37" s="204" t="s">
        <v>123</v>
      </c>
      <c r="C37" s="208">
        <v>30</v>
      </c>
      <c r="D37" s="208"/>
      <c r="E37" s="206">
        <f t="shared" si="0"/>
        <v>0</v>
      </c>
      <c r="F37" s="499"/>
      <c r="G37" s="499"/>
      <c r="H37" s="206" t="str">
        <f t="shared" si="1"/>
        <v/>
      </c>
      <c r="I37" s="499"/>
      <c r="J37" s="207"/>
      <c r="K37" s="207"/>
    </row>
    <row r="38" spans="2:11" ht="19.5" customHeight="1" x14ac:dyDescent="0.2">
      <c r="B38" s="204" t="s">
        <v>124</v>
      </c>
      <c r="C38" s="208">
        <v>30</v>
      </c>
      <c r="D38" s="208"/>
      <c r="E38" s="206">
        <f t="shared" si="0"/>
        <v>0</v>
      </c>
      <c r="F38" s="500"/>
      <c r="G38" s="500"/>
      <c r="H38" s="206" t="str">
        <f t="shared" si="1"/>
        <v/>
      </c>
      <c r="I38" s="500"/>
      <c r="J38" s="207"/>
      <c r="K38" s="207"/>
    </row>
    <row r="39" spans="2:11" ht="57.75" customHeight="1" x14ac:dyDescent="0.2">
      <c r="B39" s="209" t="s">
        <v>277</v>
      </c>
      <c r="C39" s="475" t="s">
        <v>382</v>
      </c>
      <c r="D39" s="476"/>
      <c r="E39" s="476"/>
      <c r="F39" s="476"/>
      <c r="G39" s="476"/>
      <c r="H39" s="476"/>
      <c r="I39" s="477"/>
      <c r="J39" s="210"/>
      <c r="K39" s="210"/>
    </row>
    <row r="40" spans="2:11" ht="34.5" customHeight="1" x14ac:dyDescent="0.2">
      <c r="B40" s="504"/>
      <c r="C40" s="505"/>
      <c r="D40" s="505"/>
      <c r="E40" s="505"/>
      <c r="F40" s="505"/>
      <c r="G40" s="505"/>
      <c r="H40" s="505"/>
      <c r="I40" s="506"/>
      <c r="J40" s="177"/>
      <c r="K40" s="177"/>
    </row>
    <row r="41" spans="2:11" ht="34.5" customHeight="1" x14ac:dyDescent="0.2">
      <c r="B41" s="507"/>
      <c r="C41" s="508"/>
      <c r="D41" s="508"/>
      <c r="E41" s="508"/>
      <c r="F41" s="508"/>
      <c r="G41" s="508"/>
      <c r="H41" s="508"/>
      <c r="I41" s="509"/>
      <c r="J41" s="210"/>
      <c r="K41" s="210"/>
    </row>
    <row r="42" spans="2:11" ht="34.5" customHeight="1" x14ac:dyDescent="0.2">
      <c r="B42" s="507"/>
      <c r="C42" s="508"/>
      <c r="D42" s="508"/>
      <c r="E42" s="508"/>
      <c r="F42" s="508"/>
      <c r="G42" s="508"/>
      <c r="H42" s="508"/>
      <c r="I42" s="509"/>
      <c r="J42" s="210"/>
      <c r="K42" s="210"/>
    </row>
    <row r="43" spans="2:11" ht="34.5" customHeight="1" x14ac:dyDescent="0.2">
      <c r="B43" s="507"/>
      <c r="C43" s="508"/>
      <c r="D43" s="508"/>
      <c r="E43" s="508"/>
      <c r="F43" s="508"/>
      <c r="G43" s="508"/>
      <c r="H43" s="508"/>
      <c r="I43" s="509"/>
      <c r="J43" s="210"/>
      <c r="K43" s="210"/>
    </row>
    <row r="44" spans="2:11" ht="34.5" customHeight="1" x14ac:dyDescent="0.2">
      <c r="B44" s="510"/>
      <c r="C44" s="511"/>
      <c r="D44" s="511"/>
      <c r="E44" s="511"/>
      <c r="F44" s="511"/>
      <c r="G44" s="511"/>
      <c r="H44" s="511"/>
      <c r="I44" s="512"/>
      <c r="J44" s="176"/>
      <c r="K44" s="176"/>
    </row>
    <row r="45" spans="2:11" ht="76.5" customHeight="1" x14ac:dyDescent="0.2">
      <c r="B45" s="179" t="s">
        <v>278</v>
      </c>
      <c r="C45" s="513" t="s">
        <v>383</v>
      </c>
      <c r="D45" s="514"/>
      <c r="E45" s="514"/>
      <c r="F45" s="514"/>
      <c r="G45" s="514"/>
      <c r="H45" s="514"/>
      <c r="I45" s="515"/>
      <c r="J45" s="211"/>
      <c r="K45" s="211"/>
    </row>
    <row r="46" spans="2:11" ht="32.25" customHeight="1" x14ac:dyDescent="0.2">
      <c r="B46" s="179" t="s">
        <v>279</v>
      </c>
      <c r="C46" s="513" t="s">
        <v>375</v>
      </c>
      <c r="D46" s="514"/>
      <c r="E46" s="514"/>
      <c r="F46" s="514"/>
      <c r="G46" s="514"/>
      <c r="H46" s="514"/>
      <c r="I46" s="515"/>
      <c r="J46" s="211"/>
      <c r="K46" s="211"/>
    </row>
    <row r="47" spans="2:11" ht="66" customHeight="1" x14ac:dyDescent="0.2">
      <c r="B47" s="212" t="s">
        <v>280</v>
      </c>
      <c r="C47" s="516" t="s">
        <v>364</v>
      </c>
      <c r="D47" s="517"/>
      <c r="E47" s="517"/>
      <c r="F47" s="517"/>
      <c r="G47" s="517"/>
      <c r="H47" s="517"/>
      <c r="I47" s="518"/>
      <c r="J47" s="211"/>
      <c r="K47" s="211"/>
    </row>
    <row r="48" spans="2:11" ht="22.5" customHeight="1" x14ac:dyDescent="0.2">
      <c r="B48" s="496" t="s">
        <v>236</v>
      </c>
      <c r="C48" s="496"/>
      <c r="D48" s="496"/>
      <c r="E48" s="496"/>
      <c r="F48" s="496"/>
      <c r="G48" s="496"/>
      <c r="H48" s="496"/>
      <c r="I48" s="496"/>
      <c r="J48" s="211"/>
      <c r="K48" s="211"/>
    </row>
    <row r="49" spans="2:11" ht="22.5" customHeight="1" x14ac:dyDescent="0.2">
      <c r="B49" s="501" t="s">
        <v>281</v>
      </c>
      <c r="C49" s="213" t="s">
        <v>282</v>
      </c>
      <c r="D49" s="503" t="s">
        <v>283</v>
      </c>
      <c r="E49" s="503"/>
      <c r="F49" s="503"/>
      <c r="G49" s="503" t="s">
        <v>284</v>
      </c>
      <c r="H49" s="503"/>
      <c r="I49" s="503"/>
      <c r="J49" s="214"/>
      <c r="K49" s="214"/>
    </row>
    <row r="50" spans="2:11" ht="30.75" customHeight="1" x14ac:dyDescent="0.2">
      <c r="B50" s="502"/>
      <c r="C50" s="215"/>
      <c r="D50" s="454"/>
      <c r="E50" s="454"/>
      <c r="F50" s="454"/>
      <c r="G50" s="454"/>
      <c r="H50" s="454"/>
      <c r="I50" s="454"/>
      <c r="J50" s="214"/>
      <c r="K50" s="214"/>
    </row>
    <row r="51" spans="2:11" ht="32.25" customHeight="1" x14ac:dyDescent="0.2">
      <c r="B51" s="216" t="s">
        <v>285</v>
      </c>
      <c r="C51" s="454" t="s">
        <v>363</v>
      </c>
      <c r="D51" s="454"/>
      <c r="E51" s="454"/>
      <c r="F51" s="454"/>
      <c r="G51" s="454"/>
      <c r="H51" s="454"/>
      <c r="I51" s="454"/>
      <c r="J51" s="217"/>
      <c r="K51" s="217"/>
    </row>
    <row r="52" spans="2:11" ht="28.5" customHeight="1" x14ac:dyDescent="0.2">
      <c r="B52" s="182" t="s">
        <v>286</v>
      </c>
      <c r="C52" s="455" t="s">
        <v>306</v>
      </c>
      <c r="D52" s="456"/>
      <c r="E52" s="456"/>
      <c r="F52" s="456"/>
      <c r="G52" s="456"/>
      <c r="H52" s="456"/>
      <c r="I52" s="457"/>
      <c r="J52" s="217"/>
      <c r="K52" s="217"/>
    </row>
    <row r="53" spans="2:11" ht="30" customHeight="1" x14ac:dyDescent="0.2">
      <c r="B53" s="212" t="s">
        <v>287</v>
      </c>
      <c r="C53" s="454" t="s">
        <v>307</v>
      </c>
      <c r="D53" s="454"/>
      <c r="E53" s="454"/>
      <c r="F53" s="454"/>
      <c r="G53" s="454"/>
      <c r="H53" s="454"/>
      <c r="I53" s="454"/>
      <c r="J53" s="218"/>
      <c r="K53" s="218"/>
    </row>
    <row r="54" spans="2:11" ht="31.5" customHeight="1" x14ac:dyDescent="0.2">
      <c r="B54" s="212" t="s">
        <v>288</v>
      </c>
      <c r="C54" s="454" t="s">
        <v>308</v>
      </c>
      <c r="D54" s="454"/>
      <c r="E54" s="454"/>
      <c r="F54" s="454"/>
      <c r="G54" s="454"/>
      <c r="H54" s="454"/>
      <c r="I54" s="454"/>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M+HQ/NiCtLYKsLDctgPGbsvodP20jLoNjMNi6fia54hOB0MYYNbE9CcYbxaPOzpxkr9lqGOqXWdt/VpX8cWP0A==" saltValue="vDSZb0VmB7jScISX/WmuRA==" spinCount="100000" sheet="1" objects="1" scenarios="1"/>
  <mergeCells count="59">
    <mergeCell ref="B49:B50"/>
    <mergeCell ref="D49:F49"/>
    <mergeCell ref="G49:I49"/>
    <mergeCell ref="D50:F50"/>
    <mergeCell ref="B40:I44"/>
    <mergeCell ref="C45:I45"/>
    <mergeCell ref="C46:I46"/>
    <mergeCell ref="C47:I47"/>
    <mergeCell ref="G50:I50"/>
    <mergeCell ref="B48:I48"/>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C16:I16"/>
    <mergeCell ref="C17:I17"/>
    <mergeCell ref="B18:B19"/>
    <mergeCell ref="C18:E18"/>
    <mergeCell ref="F18:I18"/>
    <mergeCell ref="C19:E19"/>
    <mergeCell ref="F19:I19"/>
    <mergeCell ref="C15:I15"/>
    <mergeCell ref="C8:F8"/>
    <mergeCell ref="H8:I8"/>
    <mergeCell ref="C9:F9"/>
    <mergeCell ref="H9:I9"/>
    <mergeCell ref="C10:I10"/>
    <mergeCell ref="C11:I11"/>
    <mergeCell ref="C12:F12"/>
    <mergeCell ref="H12:I12"/>
    <mergeCell ref="C13:F13"/>
    <mergeCell ref="H13:I13"/>
    <mergeCell ref="C14:I14"/>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s>
  <dataValidations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J10:K10" xr:uid="{00000000-0002-0000-0300-000004000000}">
      <formula1>$M$21:$M$28</formula1>
    </dataValidation>
    <dataValidation type="list" allowBlank="1" showInputMessage="1" showErrorMessage="1" sqref="H13:I13" xr:uid="{00000000-0002-0000-0300-000005000000}">
      <formula1>$N$5:$N$8</formula1>
    </dataValidation>
    <dataValidation type="list" allowBlank="1" showInputMessage="1" showErrorMessage="1" sqref="C7 I7" xr:uid="{00000000-0002-0000-03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60"/>
  <sheetViews>
    <sheetView topLeftCell="A36" zoomScaleNormal="100" workbookViewId="0">
      <selection activeCell="B40" sqref="B40:I44"/>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52"/>
      <c r="C1" s="458" t="s">
        <v>25</v>
      </c>
      <c r="D1" s="458"/>
      <c r="E1" s="458"/>
      <c r="F1" s="458"/>
      <c r="G1" s="458"/>
      <c r="H1" s="458"/>
      <c r="I1" s="453"/>
      <c r="J1" s="171"/>
      <c r="K1" s="171"/>
      <c r="M1" s="173" t="s">
        <v>47</v>
      </c>
    </row>
    <row r="2" spans="2:14" ht="37.5" customHeight="1" x14ac:dyDescent="0.2">
      <c r="B2" s="452"/>
      <c r="C2" s="458" t="s">
        <v>239</v>
      </c>
      <c r="D2" s="458"/>
      <c r="E2" s="458"/>
      <c r="F2" s="458"/>
      <c r="G2" s="458"/>
      <c r="H2" s="458"/>
      <c r="I2" s="453"/>
      <c r="J2" s="171"/>
      <c r="K2" s="171"/>
      <c r="M2" s="173" t="s">
        <v>48</v>
      </c>
    </row>
    <row r="3" spans="2:14" ht="37.5" customHeight="1" x14ac:dyDescent="0.2">
      <c r="B3" s="452"/>
      <c r="C3" s="458" t="s">
        <v>240</v>
      </c>
      <c r="D3" s="458"/>
      <c r="E3" s="458"/>
      <c r="F3" s="458" t="s">
        <v>241</v>
      </c>
      <c r="G3" s="458"/>
      <c r="H3" s="458"/>
      <c r="I3" s="453"/>
      <c r="J3" s="171"/>
      <c r="K3" s="171"/>
      <c r="M3" s="173" t="s">
        <v>50</v>
      </c>
    </row>
    <row r="4" spans="2:14" ht="23.25" customHeight="1" x14ac:dyDescent="0.2">
      <c r="B4" s="459"/>
      <c r="C4" s="459"/>
      <c r="D4" s="459"/>
      <c r="E4" s="459"/>
      <c r="F4" s="459"/>
      <c r="G4" s="459"/>
      <c r="H4" s="459"/>
      <c r="I4" s="459"/>
      <c r="J4" s="176"/>
      <c r="K4" s="176"/>
    </row>
    <row r="5" spans="2:14" ht="24" customHeight="1" x14ac:dyDescent="0.2">
      <c r="B5" s="460" t="s">
        <v>234</v>
      </c>
      <c r="C5" s="460"/>
      <c r="D5" s="460"/>
      <c r="E5" s="460"/>
      <c r="F5" s="460"/>
      <c r="G5" s="460"/>
      <c r="H5" s="460"/>
      <c r="I5" s="460"/>
      <c r="J5" s="177"/>
      <c r="K5" s="177"/>
      <c r="N5" s="178" t="s">
        <v>57</v>
      </c>
    </row>
    <row r="6" spans="2:14" ht="30.75" customHeight="1" x14ac:dyDescent="0.2">
      <c r="B6" s="230" t="s">
        <v>242</v>
      </c>
      <c r="C6" s="229">
        <v>2</v>
      </c>
      <c r="D6" s="461" t="s">
        <v>243</v>
      </c>
      <c r="E6" s="461"/>
      <c r="F6" s="462" t="s">
        <v>309</v>
      </c>
      <c r="G6" s="462"/>
      <c r="H6" s="462"/>
      <c r="I6" s="462"/>
      <c r="J6" s="181"/>
      <c r="K6" s="181"/>
      <c r="M6" s="173" t="s">
        <v>60</v>
      </c>
      <c r="N6" s="178" t="s">
        <v>61</v>
      </c>
    </row>
    <row r="7" spans="2:14" ht="30.75" customHeight="1" x14ac:dyDescent="0.2">
      <c r="B7" s="230" t="s">
        <v>244</v>
      </c>
      <c r="C7" s="229" t="s">
        <v>81</v>
      </c>
      <c r="D7" s="461" t="s">
        <v>245</v>
      </c>
      <c r="E7" s="461"/>
      <c r="F7" s="462" t="s">
        <v>290</v>
      </c>
      <c r="G7" s="462"/>
      <c r="H7" s="182" t="s">
        <v>246</v>
      </c>
      <c r="I7" s="229" t="s">
        <v>81</v>
      </c>
      <c r="J7" s="183"/>
      <c r="K7" s="183"/>
      <c r="M7" s="173" t="s">
        <v>65</v>
      </c>
      <c r="N7" s="178" t="s">
        <v>66</v>
      </c>
    </row>
    <row r="8" spans="2:14" ht="30.75" customHeight="1" x14ac:dyDescent="0.2">
      <c r="B8" s="230" t="s">
        <v>247</v>
      </c>
      <c r="C8" s="462" t="s">
        <v>291</v>
      </c>
      <c r="D8" s="462"/>
      <c r="E8" s="462"/>
      <c r="F8" s="462"/>
      <c r="G8" s="182" t="s">
        <v>248</v>
      </c>
      <c r="H8" s="464">
        <v>7560</v>
      </c>
      <c r="I8" s="464"/>
      <c r="J8" s="184"/>
      <c r="K8" s="184"/>
      <c r="M8" s="173" t="s">
        <v>69</v>
      </c>
      <c r="N8" s="178" t="s">
        <v>70</v>
      </c>
    </row>
    <row r="9" spans="2:14" ht="30.75" customHeight="1" x14ac:dyDescent="0.2">
      <c r="B9" s="230" t="s">
        <v>48</v>
      </c>
      <c r="C9" s="465" t="s">
        <v>65</v>
      </c>
      <c r="D9" s="465"/>
      <c r="E9" s="465"/>
      <c r="F9" s="465"/>
      <c r="G9" s="182" t="s">
        <v>249</v>
      </c>
      <c r="H9" s="466" t="s">
        <v>165</v>
      </c>
      <c r="I9" s="466"/>
      <c r="J9" s="185"/>
      <c r="K9" s="185"/>
      <c r="M9" s="186" t="s">
        <v>73</v>
      </c>
    </row>
    <row r="10" spans="2:14" ht="30.75" customHeight="1" x14ac:dyDescent="0.2">
      <c r="B10" s="230" t="s">
        <v>250</v>
      </c>
      <c r="C10" s="519" t="s">
        <v>292</v>
      </c>
      <c r="D10" s="519"/>
      <c r="E10" s="519"/>
      <c r="F10" s="519"/>
      <c r="G10" s="519"/>
      <c r="H10" s="519"/>
      <c r="I10" s="519"/>
      <c r="J10" s="187"/>
      <c r="K10" s="187"/>
      <c r="M10" s="186"/>
    </row>
    <row r="11" spans="2:14" ht="30.75" customHeight="1" x14ac:dyDescent="0.2">
      <c r="B11" s="230" t="s">
        <v>251</v>
      </c>
      <c r="C11" s="467" t="s">
        <v>293</v>
      </c>
      <c r="D11" s="467"/>
      <c r="E11" s="467"/>
      <c r="F11" s="467"/>
      <c r="G11" s="467"/>
      <c r="H11" s="467"/>
      <c r="I11" s="467"/>
      <c r="J11" s="183"/>
      <c r="K11" s="183"/>
      <c r="M11" s="186"/>
      <c r="N11" s="178" t="s">
        <v>76</v>
      </c>
    </row>
    <row r="12" spans="2:14" ht="30.75" customHeight="1" x14ac:dyDescent="0.2">
      <c r="B12" s="230" t="s">
        <v>254</v>
      </c>
      <c r="C12" s="463" t="s">
        <v>358</v>
      </c>
      <c r="D12" s="463"/>
      <c r="E12" s="463"/>
      <c r="F12" s="463"/>
      <c r="G12" s="182" t="s">
        <v>252</v>
      </c>
      <c r="H12" s="468" t="s">
        <v>91</v>
      </c>
      <c r="I12" s="468"/>
      <c r="J12" s="183"/>
      <c r="K12" s="183"/>
      <c r="M12" s="186" t="s">
        <v>80</v>
      </c>
      <c r="N12" s="178" t="s">
        <v>81</v>
      </c>
    </row>
    <row r="13" spans="2:14" ht="30.75" customHeight="1" x14ac:dyDescent="0.2">
      <c r="B13" s="230" t="s">
        <v>255</v>
      </c>
      <c r="C13" s="469" t="s">
        <v>294</v>
      </c>
      <c r="D13" s="469"/>
      <c r="E13" s="469"/>
      <c r="F13" s="469"/>
      <c r="G13" s="182" t="s">
        <v>253</v>
      </c>
      <c r="H13" s="467" t="s">
        <v>70</v>
      </c>
      <c r="I13" s="467"/>
      <c r="J13" s="183"/>
      <c r="K13" s="183"/>
      <c r="M13" s="186" t="s">
        <v>84</v>
      </c>
    </row>
    <row r="14" spans="2:14" ht="64.5" customHeight="1" x14ac:dyDescent="0.2">
      <c r="B14" s="230" t="s">
        <v>256</v>
      </c>
      <c r="C14" s="462" t="s">
        <v>376</v>
      </c>
      <c r="D14" s="462"/>
      <c r="E14" s="462"/>
      <c r="F14" s="462"/>
      <c r="G14" s="462"/>
      <c r="H14" s="462"/>
      <c r="I14" s="462"/>
      <c r="J14" s="187"/>
      <c r="K14" s="187"/>
      <c r="M14" s="186" t="s">
        <v>86</v>
      </c>
      <c r="N14" s="178"/>
    </row>
    <row r="15" spans="2:14" ht="30.75" customHeight="1" x14ac:dyDescent="0.2">
      <c r="B15" s="230" t="s">
        <v>257</v>
      </c>
      <c r="C15" s="463" t="s">
        <v>310</v>
      </c>
      <c r="D15" s="463"/>
      <c r="E15" s="463"/>
      <c r="F15" s="463"/>
      <c r="G15" s="463"/>
      <c r="H15" s="463"/>
      <c r="I15" s="463"/>
      <c r="J15" s="188"/>
      <c r="K15" s="188"/>
      <c r="M15" s="186" t="s">
        <v>88</v>
      </c>
      <c r="N15" s="178"/>
    </row>
    <row r="16" spans="2:14" ht="20.25" customHeight="1" x14ac:dyDescent="0.2">
      <c r="B16" s="230" t="s">
        <v>258</v>
      </c>
      <c r="C16" s="462" t="s">
        <v>312</v>
      </c>
      <c r="D16" s="462"/>
      <c r="E16" s="462"/>
      <c r="F16" s="462"/>
      <c r="G16" s="462"/>
      <c r="H16" s="462"/>
      <c r="I16" s="462"/>
      <c r="J16" s="189"/>
      <c r="K16" s="189"/>
      <c r="M16" s="186"/>
      <c r="N16" s="178"/>
    </row>
    <row r="17" spans="2:14" ht="30.75" customHeight="1" x14ac:dyDescent="0.2">
      <c r="B17" s="230" t="s">
        <v>259</v>
      </c>
      <c r="C17" s="467" t="s">
        <v>311</v>
      </c>
      <c r="D17" s="471"/>
      <c r="E17" s="471"/>
      <c r="F17" s="471"/>
      <c r="G17" s="471"/>
      <c r="H17" s="471"/>
      <c r="I17" s="471"/>
      <c r="J17" s="190"/>
      <c r="K17" s="190"/>
      <c r="M17" s="186" t="s">
        <v>91</v>
      </c>
      <c r="N17" s="178"/>
    </row>
    <row r="18" spans="2:14" ht="18" customHeight="1" x14ac:dyDescent="0.2">
      <c r="B18" s="472" t="s">
        <v>265</v>
      </c>
      <c r="C18" s="473" t="s">
        <v>237</v>
      </c>
      <c r="D18" s="473"/>
      <c r="E18" s="473"/>
      <c r="F18" s="474" t="s">
        <v>238</v>
      </c>
      <c r="G18" s="474"/>
      <c r="H18" s="474"/>
      <c r="I18" s="474"/>
      <c r="J18" s="191"/>
      <c r="K18" s="191"/>
      <c r="M18" s="186" t="s">
        <v>79</v>
      </c>
      <c r="N18" s="178"/>
    </row>
    <row r="19" spans="2:14" ht="39.75" customHeight="1" x14ac:dyDescent="0.2">
      <c r="B19" s="472"/>
      <c r="C19" s="462" t="s">
        <v>313</v>
      </c>
      <c r="D19" s="462"/>
      <c r="E19" s="462"/>
      <c r="F19" s="462" t="s">
        <v>314</v>
      </c>
      <c r="G19" s="462"/>
      <c r="H19" s="462"/>
      <c r="I19" s="462"/>
      <c r="J19" s="189"/>
      <c r="K19" s="189"/>
      <c r="M19" s="186" t="s">
        <v>95</v>
      </c>
      <c r="N19" s="178"/>
    </row>
    <row r="20" spans="2:14" ht="39.75" customHeight="1" x14ac:dyDescent="0.2">
      <c r="B20" s="192" t="s">
        <v>266</v>
      </c>
      <c r="C20" s="455" t="s">
        <v>315</v>
      </c>
      <c r="D20" s="456"/>
      <c r="E20" s="457"/>
      <c r="F20" s="468" t="s">
        <v>316</v>
      </c>
      <c r="G20" s="468"/>
      <c r="H20" s="468"/>
      <c r="I20" s="478"/>
      <c r="J20" s="183"/>
      <c r="K20" s="183"/>
      <c r="M20" s="186"/>
      <c r="N20" s="178"/>
    </row>
    <row r="21" spans="2:14" ht="42" customHeight="1" x14ac:dyDescent="0.2">
      <c r="B21" s="192" t="s">
        <v>267</v>
      </c>
      <c r="C21" s="479" t="s">
        <v>317</v>
      </c>
      <c r="D21" s="480"/>
      <c r="E21" s="481"/>
      <c r="F21" s="482" t="s">
        <v>318</v>
      </c>
      <c r="G21" s="483"/>
      <c r="H21" s="483"/>
      <c r="I21" s="484"/>
      <c r="J21" s="188"/>
      <c r="K21" s="188"/>
      <c r="M21" s="193"/>
      <c r="N21" s="178"/>
    </row>
    <row r="22" spans="2:14" ht="23.25" customHeight="1" x14ac:dyDescent="0.2">
      <c r="B22" s="192" t="s">
        <v>268</v>
      </c>
      <c r="C22" s="485">
        <v>44197</v>
      </c>
      <c r="D22" s="486"/>
      <c r="E22" s="487"/>
      <c r="F22" s="182" t="s">
        <v>271</v>
      </c>
      <c r="G22" s="194">
        <v>1</v>
      </c>
      <c r="H22" s="182" t="s">
        <v>275</v>
      </c>
      <c r="I22" s="195">
        <v>1</v>
      </c>
      <c r="J22" s="196"/>
      <c r="K22" s="196"/>
      <c r="M22" s="193"/>
    </row>
    <row r="23" spans="2:14" ht="27" customHeight="1" x14ac:dyDescent="0.2">
      <c r="B23" s="192" t="s">
        <v>269</v>
      </c>
      <c r="C23" s="485">
        <v>44561</v>
      </c>
      <c r="D23" s="483"/>
      <c r="E23" s="488"/>
      <c r="F23" s="182" t="s">
        <v>272</v>
      </c>
      <c r="G23" s="489">
        <v>2</v>
      </c>
      <c r="H23" s="490"/>
      <c r="I23" s="491"/>
      <c r="J23" s="197"/>
      <c r="K23" s="197"/>
      <c r="M23" s="193"/>
    </row>
    <row r="24" spans="2:14" ht="30.75" customHeight="1" x14ac:dyDescent="0.2">
      <c r="B24" s="198" t="s">
        <v>270</v>
      </c>
      <c r="C24" s="492" t="s">
        <v>88</v>
      </c>
      <c r="D24" s="493"/>
      <c r="E24" s="494"/>
      <c r="F24" s="232" t="s">
        <v>274</v>
      </c>
      <c r="G24" s="482" t="s">
        <v>305</v>
      </c>
      <c r="H24" s="483"/>
      <c r="I24" s="488"/>
      <c r="J24" s="191"/>
      <c r="K24" s="191"/>
      <c r="M24" s="193"/>
    </row>
    <row r="25" spans="2:14" ht="22.5" customHeight="1" x14ac:dyDescent="0.2">
      <c r="B25" s="495" t="s">
        <v>235</v>
      </c>
      <c r="C25" s="496"/>
      <c r="D25" s="496"/>
      <c r="E25" s="496"/>
      <c r="F25" s="496"/>
      <c r="G25" s="496"/>
      <c r="H25" s="496"/>
      <c r="I25" s="497"/>
      <c r="J25" s="177"/>
      <c r="K25" s="177"/>
      <c r="M25" s="193"/>
    </row>
    <row r="26" spans="2:14" ht="43.5" customHeight="1" x14ac:dyDescent="0.2">
      <c r="B26" s="200" t="s">
        <v>105</v>
      </c>
      <c r="C26" s="231" t="s">
        <v>261</v>
      </c>
      <c r="D26" s="231" t="s">
        <v>260</v>
      </c>
      <c r="E26" s="202" t="s">
        <v>264</v>
      </c>
      <c r="F26" s="231" t="s">
        <v>263</v>
      </c>
      <c r="G26" s="231" t="s">
        <v>262</v>
      </c>
      <c r="H26" s="202" t="s">
        <v>276</v>
      </c>
      <c r="I26" s="203" t="s">
        <v>273</v>
      </c>
      <c r="J26" s="189"/>
      <c r="K26" s="189"/>
      <c r="M26" s="193"/>
    </row>
    <row r="27" spans="2:14" ht="19.5" customHeight="1" x14ac:dyDescent="0.2">
      <c r="B27" s="204" t="s">
        <v>113</v>
      </c>
      <c r="C27" s="205">
        <v>0</v>
      </c>
      <c r="D27" s="236">
        <v>0</v>
      </c>
      <c r="E27" s="206">
        <f>IF(OR(C27=0,C27=""),0,D27/C27)</f>
        <v>0</v>
      </c>
      <c r="F27" s="498">
        <f>SUM(C27:C38)</f>
        <v>2</v>
      </c>
      <c r="G27" s="498">
        <f>SUM(D27:D38)</f>
        <v>2</v>
      </c>
      <c r="H27" s="206">
        <f>+(D27*100%)/$G$23</f>
        <v>0</v>
      </c>
      <c r="I27" s="498">
        <f>G27+I22</f>
        <v>3</v>
      </c>
      <c r="J27" s="207"/>
      <c r="K27" s="207"/>
      <c r="M27" s="193"/>
    </row>
    <row r="28" spans="2:14" ht="19.5" customHeight="1" x14ac:dyDescent="0.2">
      <c r="B28" s="204" t="s">
        <v>114</v>
      </c>
      <c r="C28" s="205">
        <v>0</v>
      </c>
      <c r="D28" s="205">
        <v>0</v>
      </c>
      <c r="E28" s="206">
        <f t="shared" ref="E28:E38" si="0">IF(OR(C28=0,C28=""),0,D28/C28)</f>
        <v>0</v>
      </c>
      <c r="F28" s="499"/>
      <c r="G28" s="499"/>
      <c r="H28" s="206">
        <f>+IF(D28="","",((D28*100%)/$G$23)+H27)</f>
        <v>0</v>
      </c>
      <c r="I28" s="499"/>
      <c r="J28" s="207"/>
      <c r="K28" s="207"/>
      <c r="M28" s="193"/>
    </row>
    <row r="29" spans="2:14" ht="19.5" customHeight="1" x14ac:dyDescent="0.2">
      <c r="B29" s="204" t="s">
        <v>115</v>
      </c>
      <c r="C29" s="205">
        <v>0</v>
      </c>
      <c r="D29" s="205">
        <v>0</v>
      </c>
      <c r="E29" s="206">
        <f t="shared" si="0"/>
        <v>0</v>
      </c>
      <c r="F29" s="499"/>
      <c r="G29" s="499"/>
      <c r="H29" s="206">
        <f t="shared" ref="H29:H38" si="1">+IF(D29="","",((D29*100%)/$G$23)+H28)</f>
        <v>0</v>
      </c>
      <c r="I29" s="499"/>
      <c r="J29" s="207"/>
      <c r="K29" s="207"/>
      <c r="M29" s="193"/>
    </row>
    <row r="30" spans="2:14" ht="19.5" customHeight="1" x14ac:dyDescent="0.2">
      <c r="B30" s="204" t="s">
        <v>116</v>
      </c>
      <c r="C30" s="205">
        <v>0</v>
      </c>
      <c r="D30" s="205">
        <v>0</v>
      </c>
      <c r="E30" s="206">
        <f t="shared" si="0"/>
        <v>0</v>
      </c>
      <c r="F30" s="499"/>
      <c r="G30" s="499"/>
      <c r="H30" s="206">
        <f t="shared" si="1"/>
        <v>0</v>
      </c>
      <c r="I30" s="499"/>
      <c r="J30" s="207"/>
      <c r="K30" s="207"/>
    </row>
    <row r="31" spans="2:14" ht="19.5" customHeight="1" x14ac:dyDescent="0.2">
      <c r="B31" s="204" t="s">
        <v>117</v>
      </c>
      <c r="C31" s="205">
        <v>0</v>
      </c>
      <c r="D31" s="205">
        <v>0</v>
      </c>
      <c r="E31" s="206">
        <f t="shared" si="0"/>
        <v>0</v>
      </c>
      <c r="F31" s="499"/>
      <c r="G31" s="499"/>
      <c r="H31" s="206">
        <f t="shared" si="1"/>
        <v>0</v>
      </c>
      <c r="I31" s="499"/>
      <c r="J31" s="207"/>
      <c r="K31" s="207"/>
    </row>
    <row r="32" spans="2:14" ht="19.5" customHeight="1" x14ac:dyDescent="0.2">
      <c r="B32" s="204" t="s">
        <v>118</v>
      </c>
      <c r="C32" s="205">
        <v>0</v>
      </c>
      <c r="D32" s="205">
        <v>0</v>
      </c>
      <c r="E32" s="206">
        <f t="shared" si="0"/>
        <v>0</v>
      </c>
      <c r="F32" s="499"/>
      <c r="G32" s="499"/>
      <c r="H32" s="206">
        <f t="shared" si="1"/>
        <v>0</v>
      </c>
      <c r="I32" s="499"/>
      <c r="J32" s="207"/>
      <c r="K32" s="207"/>
    </row>
    <row r="33" spans="2:11" ht="19.5" customHeight="1" x14ac:dyDescent="0.2">
      <c r="B33" s="204" t="s">
        <v>119</v>
      </c>
      <c r="C33" s="205">
        <v>0</v>
      </c>
      <c r="D33" s="205">
        <v>1</v>
      </c>
      <c r="E33" s="206">
        <f t="shared" si="0"/>
        <v>0</v>
      </c>
      <c r="F33" s="499"/>
      <c r="G33" s="499"/>
      <c r="H33" s="206">
        <f t="shared" si="1"/>
        <v>0.5</v>
      </c>
      <c r="I33" s="499"/>
      <c r="J33" s="207"/>
      <c r="K33" s="207"/>
    </row>
    <row r="34" spans="2:11" ht="19.5" customHeight="1" x14ac:dyDescent="0.2">
      <c r="B34" s="204" t="s">
        <v>120</v>
      </c>
      <c r="C34" s="205">
        <v>0</v>
      </c>
      <c r="D34" s="205">
        <v>1</v>
      </c>
      <c r="E34" s="206">
        <f t="shared" si="0"/>
        <v>0</v>
      </c>
      <c r="F34" s="499"/>
      <c r="G34" s="499"/>
      <c r="H34" s="206">
        <f t="shared" si="1"/>
        <v>1</v>
      </c>
      <c r="I34" s="499"/>
      <c r="J34" s="207"/>
      <c r="K34" s="207"/>
    </row>
    <row r="35" spans="2:11" ht="19.5" customHeight="1" x14ac:dyDescent="0.2">
      <c r="B35" s="204" t="s">
        <v>121</v>
      </c>
      <c r="C35" s="205">
        <v>0</v>
      </c>
      <c r="D35" s="205">
        <v>0</v>
      </c>
      <c r="E35" s="206">
        <f t="shared" si="0"/>
        <v>0</v>
      </c>
      <c r="F35" s="499"/>
      <c r="G35" s="499"/>
      <c r="H35" s="206">
        <f t="shared" si="1"/>
        <v>1</v>
      </c>
      <c r="I35" s="499"/>
      <c r="J35" s="207"/>
      <c r="K35" s="207"/>
    </row>
    <row r="36" spans="2:11" ht="19.5" customHeight="1" x14ac:dyDescent="0.2">
      <c r="B36" s="204" t="s">
        <v>122</v>
      </c>
      <c r="C36" s="239">
        <v>0</v>
      </c>
      <c r="D36" s="239">
        <v>0</v>
      </c>
      <c r="E36" s="206">
        <f t="shared" si="0"/>
        <v>0</v>
      </c>
      <c r="F36" s="499"/>
      <c r="G36" s="499"/>
      <c r="H36" s="206">
        <f t="shared" si="1"/>
        <v>1</v>
      </c>
      <c r="I36" s="499"/>
      <c r="J36" s="207"/>
      <c r="K36" s="207"/>
    </row>
    <row r="37" spans="2:11" ht="19.5" customHeight="1" x14ac:dyDescent="0.2">
      <c r="B37" s="204" t="s">
        <v>123</v>
      </c>
      <c r="C37" s="239">
        <v>0</v>
      </c>
      <c r="D37" s="239"/>
      <c r="E37" s="206">
        <f t="shared" si="0"/>
        <v>0</v>
      </c>
      <c r="F37" s="499"/>
      <c r="G37" s="499"/>
      <c r="H37" s="206" t="str">
        <f t="shared" si="1"/>
        <v/>
      </c>
      <c r="I37" s="499"/>
      <c r="J37" s="207"/>
      <c r="K37" s="207"/>
    </row>
    <row r="38" spans="2:11" ht="19.5" customHeight="1" x14ac:dyDescent="0.2">
      <c r="B38" s="204" t="s">
        <v>124</v>
      </c>
      <c r="C38" s="235">
        <v>2</v>
      </c>
      <c r="D38" s="239"/>
      <c r="E38" s="206">
        <f t="shared" si="0"/>
        <v>0</v>
      </c>
      <c r="F38" s="500"/>
      <c r="G38" s="500"/>
      <c r="H38" s="206" t="str">
        <f t="shared" si="1"/>
        <v/>
      </c>
      <c r="I38" s="500"/>
      <c r="J38" s="207"/>
      <c r="K38" s="207"/>
    </row>
    <row r="39" spans="2:11" ht="52.5" customHeight="1" x14ac:dyDescent="0.2">
      <c r="B39" s="209" t="s">
        <v>277</v>
      </c>
      <c r="C39" s="475" t="s">
        <v>380</v>
      </c>
      <c r="D39" s="476"/>
      <c r="E39" s="476"/>
      <c r="F39" s="476"/>
      <c r="G39" s="476"/>
      <c r="H39" s="476"/>
      <c r="I39" s="477"/>
      <c r="J39" s="210"/>
      <c r="K39" s="210"/>
    </row>
    <row r="40" spans="2:11" ht="34.5" customHeight="1" x14ac:dyDescent="0.2">
      <c r="B40" s="504"/>
      <c r="C40" s="505"/>
      <c r="D40" s="505"/>
      <c r="E40" s="505"/>
      <c r="F40" s="505"/>
      <c r="G40" s="505"/>
      <c r="H40" s="505"/>
      <c r="I40" s="506"/>
      <c r="J40" s="177"/>
      <c r="K40" s="177"/>
    </row>
    <row r="41" spans="2:11" ht="34.5" customHeight="1" x14ac:dyDescent="0.2">
      <c r="B41" s="507"/>
      <c r="C41" s="508"/>
      <c r="D41" s="508"/>
      <c r="E41" s="508"/>
      <c r="F41" s="508"/>
      <c r="G41" s="508"/>
      <c r="H41" s="508"/>
      <c r="I41" s="509"/>
      <c r="J41" s="210"/>
      <c r="K41" s="210"/>
    </row>
    <row r="42" spans="2:11" ht="34.5" customHeight="1" x14ac:dyDescent="0.2">
      <c r="B42" s="507"/>
      <c r="C42" s="508"/>
      <c r="D42" s="508"/>
      <c r="E42" s="508"/>
      <c r="F42" s="508"/>
      <c r="G42" s="508"/>
      <c r="H42" s="508"/>
      <c r="I42" s="509"/>
      <c r="J42" s="210"/>
      <c r="K42" s="210"/>
    </row>
    <row r="43" spans="2:11" ht="34.5" customHeight="1" x14ac:dyDescent="0.2">
      <c r="B43" s="507"/>
      <c r="C43" s="508"/>
      <c r="D43" s="508"/>
      <c r="E43" s="508"/>
      <c r="F43" s="508"/>
      <c r="G43" s="508"/>
      <c r="H43" s="508"/>
      <c r="I43" s="509"/>
      <c r="J43" s="210"/>
      <c r="K43" s="210"/>
    </row>
    <row r="44" spans="2:11" ht="34.5" customHeight="1" x14ac:dyDescent="0.2">
      <c r="B44" s="510"/>
      <c r="C44" s="511"/>
      <c r="D44" s="511"/>
      <c r="E44" s="511"/>
      <c r="F44" s="511"/>
      <c r="G44" s="511"/>
      <c r="H44" s="511"/>
      <c r="I44" s="512"/>
      <c r="J44" s="176"/>
      <c r="K44" s="176"/>
    </row>
    <row r="45" spans="2:11" ht="98.25" customHeight="1" x14ac:dyDescent="0.2">
      <c r="B45" s="230" t="s">
        <v>278</v>
      </c>
      <c r="C45" s="513" t="s">
        <v>379</v>
      </c>
      <c r="D45" s="514"/>
      <c r="E45" s="514"/>
      <c r="F45" s="514"/>
      <c r="G45" s="514"/>
      <c r="H45" s="514"/>
      <c r="I45" s="515"/>
      <c r="J45" s="211"/>
      <c r="K45" s="211"/>
    </row>
    <row r="46" spans="2:11" ht="32.25" customHeight="1" x14ac:dyDescent="0.2">
      <c r="B46" s="230" t="s">
        <v>279</v>
      </c>
      <c r="C46" s="513" t="s">
        <v>375</v>
      </c>
      <c r="D46" s="514"/>
      <c r="E46" s="514"/>
      <c r="F46" s="514"/>
      <c r="G46" s="514"/>
      <c r="H46" s="514"/>
      <c r="I46" s="515"/>
      <c r="J46" s="211"/>
      <c r="K46" s="211"/>
    </row>
    <row r="47" spans="2:11" ht="66" customHeight="1" x14ac:dyDescent="0.2">
      <c r="B47" s="212" t="s">
        <v>280</v>
      </c>
      <c r="C47" s="516" t="s">
        <v>365</v>
      </c>
      <c r="D47" s="517"/>
      <c r="E47" s="517"/>
      <c r="F47" s="517"/>
      <c r="G47" s="517"/>
      <c r="H47" s="517"/>
      <c r="I47" s="518"/>
      <c r="J47" s="211"/>
      <c r="K47" s="211"/>
    </row>
    <row r="48" spans="2:11" ht="22.5" customHeight="1" x14ac:dyDescent="0.2">
      <c r="B48" s="496" t="s">
        <v>236</v>
      </c>
      <c r="C48" s="496"/>
      <c r="D48" s="496"/>
      <c r="E48" s="496"/>
      <c r="F48" s="496"/>
      <c r="G48" s="496"/>
      <c r="H48" s="496"/>
      <c r="I48" s="496"/>
      <c r="J48" s="211"/>
      <c r="K48" s="211"/>
    </row>
    <row r="49" spans="2:11" ht="22.5" customHeight="1" x14ac:dyDescent="0.2">
      <c r="B49" s="501" t="s">
        <v>281</v>
      </c>
      <c r="C49" s="228" t="s">
        <v>282</v>
      </c>
      <c r="D49" s="503" t="s">
        <v>283</v>
      </c>
      <c r="E49" s="503"/>
      <c r="F49" s="503"/>
      <c r="G49" s="503" t="s">
        <v>284</v>
      </c>
      <c r="H49" s="503"/>
      <c r="I49" s="503"/>
      <c r="J49" s="214"/>
      <c r="K49" s="214"/>
    </row>
    <row r="50" spans="2:11" ht="30.75" customHeight="1" x14ac:dyDescent="0.2">
      <c r="B50" s="502"/>
      <c r="C50" s="215"/>
      <c r="D50" s="454"/>
      <c r="E50" s="454"/>
      <c r="F50" s="454"/>
      <c r="G50" s="454"/>
      <c r="H50" s="454"/>
      <c r="I50" s="454"/>
      <c r="J50" s="214"/>
      <c r="K50" s="214"/>
    </row>
    <row r="51" spans="2:11" ht="32.25" customHeight="1" x14ac:dyDescent="0.2">
      <c r="B51" s="216" t="s">
        <v>285</v>
      </c>
      <c r="C51" s="454" t="s">
        <v>371</v>
      </c>
      <c r="D51" s="454"/>
      <c r="E51" s="454"/>
      <c r="F51" s="454"/>
      <c r="G51" s="454"/>
      <c r="H51" s="454"/>
      <c r="I51" s="454"/>
      <c r="J51" s="217"/>
      <c r="K51" s="217"/>
    </row>
    <row r="52" spans="2:11" ht="28.5" customHeight="1" x14ac:dyDescent="0.2">
      <c r="B52" s="182" t="s">
        <v>286</v>
      </c>
      <c r="C52" s="455" t="s">
        <v>306</v>
      </c>
      <c r="D52" s="456"/>
      <c r="E52" s="456"/>
      <c r="F52" s="456"/>
      <c r="G52" s="456"/>
      <c r="H52" s="456"/>
      <c r="I52" s="457"/>
      <c r="J52" s="217"/>
      <c r="K52" s="217"/>
    </row>
    <row r="53" spans="2:11" ht="30" customHeight="1" x14ac:dyDescent="0.2">
      <c r="B53" s="212" t="s">
        <v>287</v>
      </c>
      <c r="C53" s="454" t="s">
        <v>307</v>
      </c>
      <c r="D53" s="454"/>
      <c r="E53" s="454"/>
      <c r="F53" s="454"/>
      <c r="G53" s="454"/>
      <c r="H53" s="454"/>
      <c r="I53" s="454"/>
      <c r="J53" s="218"/>
      <c r="K53" s="218"/>
    </row>
    <row r="54" spans="2:11" ht="31.5" customHeight="1" x14ac:dyDescent="0.2">
      <c r="B54" s="212" t="s">
        <v>288</v>
      </c>
      <c r="C54" s="454" t="s">
        <v>308</v>
      </c>
      <c r="D54" s="454"/>
      <c r="E54" s="454"/>
      <c r="F54" s="454"/>
      <c r="G54" s="454"/>
      <c r="H54" s="454"/>
      <c r="I54" s="454"/>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cC6t9OJD0LzOnJYojKKcrZ+714p+yNevGX/jujpOzYNej4rdczEkQ/SQxUUdtwHy++QDdyFU9/LxyVOs1I+50Q==" saltValue="NnEGhrMZqvP0zGxLMYzPzg=="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J10:K10" xr:uid="{00000000-0002-0000-0400-000002000000}">
      <formula1>$M$21:$M$28</formula1>
    </dataValidation>
    <dataValidation type="list" allowBlank="1" showInputMessage="1" showErrorMessage="1" sqref="C9:F9" xr:uid="{00000000-0002-0000-0400-000003000000}">
      <formula1>$M$6:$M$9</formula1>
    </dataValidation>
    <dataValidation type="list" allowBlank="1" showInputMessage="1" showErrorMessage="1" sqref="C24:E24" xr:uid="{00000000-0002-0000-0400-000004000000}">
      <formula1>$M$12:$M$15</formula1>
    </dataValidation>
    <dataValidation type="list" allowBlank="1" showInputMessage="1" showErrorMessage="1" sqref="H12:I12" xr:uid="{00000000-0002-0000-0400-000005000000}">
      <formula1>M17:M19</formula1>
    </dataValidation>
    <dataValidation type="list" showDropDown="1" showInputMessage="1" showErrorMessage="1" sqref="K12" xr:uid="{00000000-0002-0000-04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60"/>
  <sheetViews>
    <sheetView topLeftCell="A39" zoomScaleNormal="100" workbookViewId="0">
      <selection activeCell="B40" sqref="B40:I44"/>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52"/>
      <c r="C1" s="458" t="s">
        <v>25</v>
      </c>
      <c r="D1" s="458"/>
      <c r="E1" s="458"/>
      <c r="F1" s="458"/>
      <c r="G1" s="458"/>
      <c r="H1" s="458"/>
      <c r="I1" s="453"/>
      <c r="J1" s="171"/>
      <c r="K1" s="171"/>
      <c r="M1" s="173" t="s">
        <v>47</v>
      </c>
    </row>
    <row r="2" spans="2:14" ht="37.5" customHeight="1" x14ac:dyDescent="0.2">
      <c r="B2" s="452"/>
      <c r="C2" s="458" t="s">
        <v>239</v>
      </c>
      <c r="D2" s="458"/>
      <c r="E2" s="458"/>
      <c r="F2" s="458"/>
      <c r="G2" s="458"/>
      <c r="H2" s="458"/>
      <c r="I2" s="453"/>
      <c r="J2" s="171"/>
      <c r="K2" s="171"/>
      <c r="M2" s="173" t="s">
        <v>48</v>
      </c>
    </row>
    <row r="3" spans="2:14" ht="37.5" customHeight="1" x14ac:dyDescent="0.2">
      <c r="B3" s="452"/>
      <c r="C3" s="458" t="s">
        <v>240</v>
      </c>
      <c r="D3" s="458"/>
      <c r="E3" s="458"/>
      <c r="F3" s="458" t="s">
        <v>241</v>
      </c>
      <c r="G3" s="458"/>
      <c r="H3" s="458"/>
      <c r="I3" s="453"/>
      <c r="J3" s="171"/>
      <c r="K3" s="171"/>
      <c r="M3" s="173" t="s">
        <v>50</v>
      </c>
    </row>
    <row r="4" spans="2:14" ht="23.25" customHeight="1" x14ac:dyDescent="0.2">
      <c r="B4" s="459"/>
      <c r="C4" s="459"/>
      <c r="D4" s="459"/>
      <c r="E4" s="459"/>
      <c r="F4" s="459"/>
      <c r="G4" s="459"/>
      <c r="H4" s="459"/>
      <c r="I4" s="459"/>
      <c r="J4" s="176"/>
      <c r="K4" s="176"/>
    </row>
    <row r="5" spans="2:14" ht="24" customHeight="1" x14ac:dyDescent="0.2">
      <c r="B5" s="460" t="s">
        <v>234</v>
      </c>
      <c r="C5" s="460"/>
      <c r="D5" s="460"/>
      <c r="E5" s="460"/>
      <c r="F5" s="460"/>
      <c r="G5" s="460"/>
      <c r="H5" s="460"/>
      <c r="I5" s="460"/>
      <c r="J5" s="177"/>
      <c r="K5" s="177"/>
      <c r="N5" s="178" t="s">
        <v>57</v>
      </c>
    </row>
    <row r="6" spans="2:14" ht="30.75" customHeight="1" x14ac:dyDescent="0.2">
      <c r="B6" s="230" t="s">
        <v>242</v>
      </c>
      <c r="C6" s="229">
        <v>3</v>
      </c>
      <c r="D6" s="461" t="s">
        <v>243</v>
      </c>
      <c r="E6" s="461"/>
      <c r="F6" s="462" t="s">
        <v>320</v>
      </c>
      <c r="G6" s="462"/>
      <c r="H6" s="462"/>
      <c r="I6" s="462"/>
      <c r="J6" s="181"/>
      <c r="K6" s="181"/>
      <c r="M6" s="173" t="s">
        <v>60</v>
      </c>
      <c r="N6" s="178" t="s">
        <v>61</v>
      </c>
    </row>
    <row r="7" spans="2:14" ht="30.75" customHeight="1" x14ac:dyDescent="0.2">
      <c r="B7" s="230" t="s">
        <v>244</v>
      </c>
      <c r="C7" s="229" t="s">
        <v>81</v>
      </c>
      <c r="D7" s="461" t="s">
        <v>245</v>
      </c>
      <c r="E7" s="461"/>
      <c r="F7" s="462" t="s">
        <v>290</v>
      </c>
      <c r="G7" s="462"/>
      <c r="H7" s="182" t="s">
        <v>246</v>
      </c>
      <c r="I7" s="229" t="s">
        <v>76</v>
      </c>
      <c r="J7" s="183"/>
      <c r="K7" s="183"/>
      <c r="M7" s="173" t="s">
        <v>65</v>
      </c>
      <c r="N7" s="178" t="s">
        <v>66</v>
      </c>
    </row>
    <row r="8" spans="2:14" ht="30.75" customHeight="1" x14ac:dyDescent="0.2">
      <c r="B8" s="230" t="s">
        <v>247</v>
      </c>
      <c r="C8" s="462" t="s">
        <v>291</v>
      </c>
      <c r="D8" s="462"/>
      <c r="E8" s="462"/>
      <c r="F8" s="462"/>
      <c r="G8" s="182" t="s">
        <v>248</v>
      </c>
      <c r="H8" s="464">
        <v>7560</v>
      </c>
      <c r="I8" s="464"/>
      <c r="J8" s="184"/>
      <c r="K8" s="184"/>
      <c r="M8" s="173" t="s">
        <v>69</v>
      </c>
      <c r="N8" s="178" t="s">
        <v>70</v>
      </c>
    </row>
    <row r="9" spans="2:14" ht="30.75" customHeight="1" x14ac:dyDescent="0.2">
      <c r="B9" s="230" t="s">
        <v>48</v>
      </c>
      <c r="C9" s="465" t="s">
        <v>65</v>
      </c>
      <c r="D9" s="465"/>
      <c r="E9" s="465"/>
      <c r="F9" s="465"/>
      <c r="G9" s="182" t="s">
        <v>249</v>
      </c>
      <c r="H9" s="466" t="s">
        <v>165</v>
      </c>
      <c r="I9" s="466"/>
      <c r="J9" s="185"/>
      <c r="K9" s="185"/>
      <c r="M9" s="186" t="s">
        <v>73</v>
      </c>
    </row>
    <row r="10" spans="2:14" ht="30.75" customHeight="1" x14ac:dyDescent="0.2">
      <c r="B10" s="230" t="s">
        <v>250</v>
      </c>
      <c r="C10" s="519" t="s">
        <v>292</v>
      </c>
      <c r="D10" s="519"/>
      <c r="E10" s="519"/>
      <c r="F10" s="519"/>
      <c r="G10" s="519"/>
      <c r="H10" s="519"/>
      <c r="I10" s="519"/>
      <c r="J10" s="187"/>
      <c r="K10" s="187"/>
      <c r="M10" s="186"/>
    </row>
    <row r="11" spans="2:14" ht="30.75" customHeight="1" x14ac:dyDescent="0.2">
      <c r="B11" s="230" t="s">
        <v>251</v>
      </c>
      <c r="C11" s="467" t="s">
        <v>293</v>
      </c>
      <c r="D11" s="467"/>
      <c r="E11" s="467"/>
      <c r="F11" s="467"/>
      <c r="G11" s="467"/>
      <c r="H11" s="467"/>
      <c r="I11" s="467"/>
      <c r="J11" s="183"/>
      <c r="K11" s="183"/>
      <c r="M11" s="186"/>
      <c r="N11" s="178" t="s">
        <v>76</v>
      </c>
    </row>
    <row r="12" spans="2:14" ht="30.75" customHeight="1" x14ac:dyDescent="0.2">
      <c r="B12" s="230" t="s">
        <v>254</v>
      </c>
      <c r="C12" s="463" t="s">
        <v>359</v>
      </c>
      <c r="D12" s="463"/>
      <c r="E12" s="463"/>
      <c r="F12" s="463"/>
      <c r="G12" s="182" t="s">
        <v>252</v>
      </c>
      <c r="H12" s="468" t="s">
        <v>91</v>
      </c>
      <c r="I12" s="468"/>
      <c r="J12" s="183"/>
      <c r="K12" s="183"/>
      <c r="M12" s="186" t="s">
        <v>80</v>
      </c>
      <c r="N12" s="178" t="s">
        <v>81</v>
      </c>
    </row>
    <row r="13" spans="2:14" ht="30.75" customHeight="1" x14ac:dyDescent="0.2">
      <c r="B13" s="230" t="s">
        <v>255</v>
      </c>
      <c r="C13" s="469" t="s">
        <v>294</v>
      </c>
      <c r="D13" s="469"/>
      <c r="E13" s="469"/>
      <c r="F13" s="469"/>
      <c r="G13" s="182" t="s">
        <v>253</v>
      </c>
      <c r="H13" s="467" t="s">
        <v>70</v>
      </c>
      <c r="I13" s="467"/>
      <c r="J13" s="183"/>
      <c r="K13" s="183"/>
      <c r="M13" s="186" t="s">
        <v>84</v>
      </c>
    </row>
    <row r="14" spans="2:14" ht="64.5" customHeight="1" x14ac:dyDescent="0.2">
      <c r="B14" s="230" t="s">
        <v>256</v>
      </c>
      <c r="C14" s="462" t="s">
        <v>376</v>
      </c>
      <c r="D14" s="462"/>
      <c r="E14" s="462"/>
      <c r="F14" s="462"/>
      <c r="G14" s="462"/>
      <c r="H14" s="462"/>
      <c r="I14" s="462"/>
      <c r="J14" s="187"/>
      <c r="K14" s="187"/>
      <c r="M14" s="186" t="s">
        <v>86</v>
      </c>
      <c r="N14" s="178"/>
    </row>
    <row r="15" spans="2:14" ht="30.75" customHeight="1" x14ac:dyDescent="0.2">
      <c r="B15" s="230" t="s">
        <v>257</v>
      </c>
      <c r="C15" s="463" t="s">
        <v>310</v>
      </c>
      <c r="D15" s="463"/>
      <c r="E15" s="463"/>
      <c r="F15" s="463"/>
      <c r="G15" s="463"/>
      <c r="H15" s="463"/>
      <c r="I15" s="463"/>
      <c r="J15" s="188"/>
      <c r="K15" s="188"/>
      <c r="M15" s="186" t="s">
        <v>88</v>
      </c>
      <c r="N15" s="178"/>
    </row>
    <row r="16" spans="2:14" ht="20.25" customHeight="1" x14ac:dyDescent="0.2">
      <c r="B16" s="230" t="s">
        <v>258</v>
      </c>
      <c r="C16" s="462" t="s">
        <v>322</v>
      </c>
      <c r="D16" s="462"/>
      <c r="E16" s="462"/>
      <c r="F16" s="462"/>
      <c r="G16" s="462"/>
      <c r="H16" s="462"/>
      <c r="I16" s="462"/>
      <c r="J16" s="189"/>
      <c r="K16" s="189"/>
      <c r="M16" s="186"/>
      <c r="N16" s="178"/>
    </row>
    <row r="17" spans="2:14" ht="30.75" customHeight="1" x14ac:dyDescent="0.2">
      <c r="B17" s="230" t="s">
        <v>259</v>
      </c>
      <c r="C17" s="467" t="s">
        <v>321</v>
      </c>
      <c r="D17" s="471"/>
      <c r="E17" s="471"/>
      <c r="F17" s="471"/>
      <c r="G17" s="471"/>
      <c r="H17" s="471"/>
      <c r="I17" s="471"/>
      <c r="J17" s="190"/>
      <c r="K17" s="190"/>
      <c r="M17" s="186" t="s">
        <v>91</v>
      </c>
      <c r="N17" s="178"/>
    </row>
    <row r="18" spans="2:14" ht="18" customHeight="1" x14ac:dyDescent="0.2">
      <c r="B18" s="472" t="s">
        <v>265</v>
      </c>
      <c r="C18" s="473" t="s">
        <v>237</v>
      </c>
      <c r="D18" s="473"/>
      <c r="E18" s="473"/>
      <c r="F18" s="474" t="s">
        <v>238</v>
      </c>
      <c r="G18" s="474"/>
      <c r="H18" s="474"/>
      <c r="I18" s="474"/>
      <c r="J18" s="191"/>
      <c r="K18" s="191"/>
      <c r="M18" s="186" t="s">
        <v>79</v>
      </c>
      <c r="N18" s="178"/>
    </row>
    <row r="19" spans="2:14" ht="39.75" customHeight="1" x14ac:dyDescent="0.2">
      <c r="B19" s="472"/>
      <c r="C19" s="462" t="s">
        <v>323</v>
      </c>
      <c r="D19" s="462"/>
      <c r="E19" s="462"/>
      <c r="F19" s="462" t="s">
        <v>324</v>
      </c>
      <c r="G19" s="462"/>
      <c r="H19" s="462"/>
      <c r="I19" s="462"/>
      <c r="J19" s="189"/>
      <c r="K19" s="189"/>
      <c r="M19" s="186" t="s">
        <v>95</v>
      </c>
      <c r="N19" s="178"/>
    </row>
    <row r="20" spans="2:14" ht="39.75" customHeight="1" x14ac:dyDescent="0.2">
      <c r="B20" s="192" t="s">
        <v>266</v>
      </c>
      <c r="C20" s="455" t="s">
        <v>325</v>
      </c>
      <c r="D20" s="456"/>
      <c r="E20" s="457"/>
      <c r="F20" s="468" t="s">
        <v>326</v>
      </c>
      <c r="G20" s="468"/>
      <c r="H20" s="468"/>
      <c r="I20" s="478"/>
      <c r="J20" s="183"/>
      <c r="K20" s="183"/>
      <c r="M20" s="186"/>
      <c r="N20" s="178"/>
    </row>
    <row r="21" spans="2:14" ht="42" customHeight="1" x14ac:dyDescent="0.2">
      <c r="B21" s="192" t="s">
        <v>267</v>
      </c>
      <c r="C21" s="479" t="s">
        <v>327</v>
      </c>
      <c r="D21" s="480"/>
      <c r="E21" s="481"/>
      <c r="F21" s="482" t="s">
        <v>328</v>
      </c>
      <c r="G21" s="483"/>
      <c r="H21" s="483"/>
      <c r="I21" s="484"/>
      <c r="J21" s="188"/>
      <c r="K21" s="188"/>
      <c r="M21" s="193"/>
      <c r="N21" s="178"/>
    </row>
    <row r="22" spans="2:14" ht="23.25" customHeight="1" x14ac:dyDescent="0.2">
      <c r="B22" s="192" t="s">
        <v>268</v>
      </c>
      <c r="C22" s="485">
        <v>44197</v>
      </c>
      <c r="D22" s="486"/>
      <c r="E22" s="487"/>
      <c r="F22" s="182" t="s">
        <v>271</v>
      </c>
      <c r="G22" s="194">
        <v>1359</v>
      </c>
      <c r="H22" s="182" t="s">
        <v>275</v>
      </c>
      <c r="I22" s="195">
        <v>1359</v>
      </c>
      <c r="J22" s="196"/>
      <c r="K22" s="196"/>
      <c r="M22" s="193"/>
    </row>
    <row r="23" spans="2:14" ht="27" customHeight="1" x14ac:dyDescent="0.2">
      <c r="B23" s="192" t="s">
        <v>269</v>
      </c>
      <c r="C23" s="485">
        <v>44561</v>
      </c>
      <c r="D23" s="483"/>
      <c r="E23" s="488"/>
      <c r="F23" s="182" t="s">
        <v>272</v>
      </c>
      <c r="G23" s="520">
        <v>17850</v>
      </c>
      <c r="H23" s="521"/>
      <c r="I23" s="522"/>
      <c r="J23" s="197"/>
      <c r="K23" s="197"/>
      <c r="M23" s="193"/>
    </row>
    <row r="24" spans="2:14" ht="36" customHeight="1" x14ac:dyDescent="0.2">
      <c r="B24" s="198" t="s">
        <v>270</v>
      </c>
      <c r="C24" s="492" t="s">
        <v>88</v>
      </c>
      <c r="D24" s="493"/>
      <c r="E24" s="494"/>
      <c r="F24" s="227" t="s">
        <v>274</v>
      </c>
      <c r="G24" s="482" t="s">
        <v>305</v>
      </c>
      <c r="H24" s="483"/>
      <c r="I24" s="488"/>
      <c r="J24" s="191"/>
      <c r="K24" s="191"/>
      <c r="M24" s="193"/>
    </row>
    <row r="25" spans="2:14" ht="22.5" customHeight="1" x14ac:dyDescent="0.2">
      <c r="B25" s="495" t="s">
        <v>235</v>
      </c>
      <c r="C25" s="496"/>
      <c r="D25" s="496"/>
      <c r="E25" s="496"/>
      <c r="F25" s="496"/>
      <c r="G25" s="496"/>
      <c r="H25" s="496"/>
      <c r="I25" s="497"/>
      <c r="J25" s="177"/>
      <c r="K25" s="177"/>
      <c r="M25" s="193"/>
    </row>
    <row r="26" spans="2:14" ht="43.5" customHeight="1" x14ac:dyDescent="0.2">
      <c r="B26" s="200" t="s">
        <v>105</v>
      </c>
      <c r="C26" s="231" t="s">
        <v>261</v>
      </c>
      <c r="D26" s="231" t="s">
        <v>260</v>
      </c>
      <c r="E26" s="202" t="s">
        <v>264</v>
      </c>
      <c r="F26" s="231" t="s">
        <v>263</v>
      </c>
      <c r="G26" s="231" t="s">
        <v>262</v>
      </c>
      <c r="H26" s="202" t="s">
        <v>276</v>
      </c>
      <c r="I26" s="203" t="s">
        <v>273</v>
      </c>
      <c r="J26" s="189"/>
      <c r="K26" s="189"/>
      <c r="M26" s="193"/>
    </row>
    <row r="27" spans="2:14" ht="19.5" customHeight="1" x14ac:dyDescent="0.2">
      <c r="B27" s="204" t="s">
        <v>113</v>
      </c>
      <c r="C27" s="208">
        <v>330</v>
      </c>
      <c r="D27" s="237">
        <v>91</v>
      </c>
      <c r="E27" s="244">
        <f>IF(OR(C27=0,C27=""),0,D27/C27)</f>
        <v>0.27575757575757576</v>
      </c>
      <c r="F27" s="498">
        <f>SUM(C27:C38)</f>
        <v>17850</v>
      </c>
      <c r="G27" s="498">
        <f>SUM(D27:D38)</f>
        <v>15889</v>
      </c>
      <c r="H27" s="206">
        <f>+(D27*100%)/$G$23</f>
        <v>5.0980392156862748E-3</v>
      </c>
      <c r="I27" s="498">
        <f>G27+I22</f>
        <v>17248</v>
      </c>
      <c r="J27" s="241"/>
      <c r="K27" s="238"/>
      <c r="L27" s="242"/>
      <c r="M27" s="193"/>
    </row>
    <row r="28" spans="2:14" ht="19.5" customHeight="1" x14ac:dyDescent="0.2">
      <c r="B28" s="204" t="s">
        <v>114</v>
      </c>
      <c r="C28" s="208">
        <v>430</v>
      </c>
      <c r="D28" s="240">
        <v>0</v>
      </c>
      <c r="E28" s="244">
        <f t="shared" ref="E28:E38" si="0">IF(OR(C28=0,C28=""),0,D28/C28)</f>
        <v>0</v>
      </c>
      <c r="F28" s="499"/>
      <c r="G28" s="499"/>
      <c r="H28" s="206">
        <f>+IF(D28="","",((D28*100%)/$G$23)+H27)</f>
        <v>5.0980392156862748E-3</v>
      </c>
      <c r="I28" s="499"/>
      <c r="J28" s="241"/>
      <c r="K28" s="238"/>
      <c r="L28" s="242"/>
      <c r="M28" s="193"/>
    </row>
    <row r="29" spans="2:14" ht="19.5" customHeight="1" x14ac:dyDescent="0.2">
      <c r="B29" s="204" t="s">
        <v>115</v>
      </c>
      <c r="C29" s="208">
        <v>550</v>
      </c>
      <c r="D29" s="240">
        <v>310</v>
      </c>
      <c r="E29" s="244">
        <f t="shared" si="0"/>
        <v>0.5636363636363636</v>
      </c>
      <c r="F29" s="499"/>
      <c r="G29" s="499"/>
      <c r="H29" s="206">
        <f t="shared" ref="H29:H38" si="1">+IF(D29="","",((D29*100%)/$G$23)+H28)</f>
        <v>2.2464985994397758E-2</v>
      </c>
      <c r="I29" s="499"/>
      <c r="J29" s="241"/>
      <c r="K29" s="238"/>
      <c r="L29" s="242"/>
      <c r="M29" s="193"/>
    </row>
    <row r="30" spans="2:14" ht="19.5" customHeight="1" x14ac:dyDescent="0.2">
      <c r="B30" s="204" t="s">
        <v>116</v>
      </c>
      <c r="C30" s="208">
        <v>571</v>
      </c>
      <c r="D30" s="240">
        <v>400</v>
      </c>
      <c r="E30" s="244">
        <f t="shared" si="0"/>
        <v>0.70052539404553416</v>
      </c>
      <c r="F30" s="499"/>
      <c r="G30" s="499"/>
      <c r="H30" s="206">
        <f t="shared" si="1"/>
        <v>4.4873949579831929E-2</v>
      </c>
      <c r="I30" s="499"/>
      <c r="J30" s="241"/>
      <c r="K30" s="238"/>
      <c r="L30" s="242"/>
    </row>
    <row r="31" spans="2:14" ht="19.5" customHeight="1" x14ac:dyDescent="0.2">
      <c r="B31" s="204" t="s">
        <v>117</v>
      </c>
      <c r="C31" s="208">
        <v>560</v>
      </c>
      <c r="D31" s="240">
        <v>171</v>
      </c>
      <c r="E31" s="244">
        <f t="shared" si="0"/>
        <v>0.30535714285714288</v>
      </c>
      <c r="F31" s="499"/>
      <c r="G31" s="499"/>
      <c r="H31" s="206">
        <f t="shared" si="1"/>
        <v>5.4453781512605035E-2</v>
      </c>
      <c r="I31" s="499"/>
      <c r="J31" s="241"/>
      <c r="K31" s="238"/>
      <c r="L31" s="242"/>
    </row>
    <row r="32" spans="2:14" ht="19.5" customHeight="1" x14ac:dyDescent="0.2">
      <c r="B32" s="204" t="s">
        <v>118</v>
      </c>
      <c r="C32" s="208">
        <v>580</v>
      </c>
      <c r="D32" s="240">
        <v>4785</v>
      </c>
      <c r="E32" s="244">
        <f t="shared" si="0"/>
        <v>8.25</v>
      </c>
      <c r="F32" s="499"/>
      <c r="G32" s="499"/>
      <c r="H32" s="206">
        <f t="shared" si="1"/>
        <v>0.32252100840336134</v>
      </c>
      <c r="I32" s="499"/>
      <c r="J32" s="241"/>
      <c r="K32" s="238"/>
      <c r="L32" s="242"/>
    </row>
    <row r="33" spans="2:12" ht="19.5" customHeight="1" x14ac:dyDescent="0.2">
      <c r="B33" s="204" t="s">
        <v>119</v>
      </c>
      <c r="C33" s="208">
        <v>516</v>
      </c>
      <c r="D33" s="240">
        <v>5455</v>
      </c>
      <c r="E33" s="244">
        <f t="shared" si="0"/>
        <v>10.571705426356589</v>
      </c>
      <c r="F33" s="499"/>
      <c r="G33" s="499"/>
      <c r="H33" s="206">
        <f t="shared" si="1"/>
        <v>0.62812324929971997</v>
      </c>
      <c r="I33" s="499"/>
      <c r="J33" s="241"/>
      <c r="K33" s="238"/>
      <c r="L33" s="242"/>
    </row>
    <row r="34" spans="2:12" ht="19.5" customHeight="1" x14ac:dyDescent="0.2">
      <c r="B34" s="204" t="s">
        <v>120</v>
      </c>
      <c r="C34" s="208">
        <v>616</v>
      </c>
      <c r="D34" s="240">
        <v>1792</v>
      </c>
      <c r="E34" s="244">
        <f t="shared" si="0"/>
        <v>2.9090909090909092</v>
      </c>
      <c r="F34" s="499"/>
      <c r="G34" s="499"/>
      <c r="H34" s="206">
        <f t="shared" si="1"/>
        <v>0.72851540616246502</v>
      </c>
      <c r="I34" s="499"/>
      <c r="J34" s="241"/>
      <c r="K34" s="238"/>
      <c r="L34" s="242"/>
    </row>
    <row r="35" spans="2:12" ht="19.5" customHeight="1" x14ac:dyDescent="0.2">
      <c r="B35" s="204" t="s">
        <v>121</v>
      </c>
      <c r="C35" s="208">
        <v>1700</v>
      </c>
      <c r="D35" s="240">
        <v>1637</v>
      </c>
      <c r="E35" s="244">
        <f t="shared" si="0"/>
        <v>0.96294117647058819</v>
      </c>
      <c r="F35" s="499"/>
      <c r="G35" s="499"/>
      <c r="H35" s="206">
        <f t="shared" si="1"/>
        <v>0.82022408963585436</v>
      </c>
      <c r="I35" s="499"/>
      <c r="J35" s="207"/>
      <c r="K35" s="207"/>
    </row>
    <row r="36" spans="2:12" ht="19.5" customHeight="1" x14ac:dyDescent="0.2">
      <c r="B36" s="204" t="s">
        <v>122</v>
      </c>
      <c r="C36" s="208">
        <v>4816</v>
      </c>
      <c r="D36" s="240">
        <v>1248</v>
      </c>
      <c r="E36" s="244">
        <f t="shared" si="0"/>
        <v>0.25913621262458469</v>
      </c>
      <c r="F36" s="499"/>
      <c r="G36" s="499"/>
      <c r="H36" s="206">
        <f t="shared" si="1"/>
        <v>0.89014005602240898</v>
      </c>
      <c r="I36" s="499"/>
      <c r="J36" s="207"/>
      <c r="K36" s="207"/>
    </row>
    <row r="37" spans="2:12" ht="19.5" customHeight="1" x14ac:dyDescent="0.2">
      <c r="B37" s="204" t="s">
        <v>123</v>
      </c>
      <c r="C37" s="208">
        <v>3631</v>
      </c>
      <c r="D37" s="208"/>
      <c r="E37" s="244">
        <f t="shared" si="0"/>
        <v>0</v>
      </c>
      <c r="F37" s="499"/>
      <c r="G37" s="499"/>
      <c r="H37" s="206" t="str">
        <f t="shared" si="1"/>
        <v/>
      </c>
      <c r="I37" s="499"/>
      <c r="J37" s="207"/>
      <c r="K37" s="207"/>
    </row>
    <row r="38" spans="2:12" ht="19.5" customHeight="1" x14ac:dyDescent="0.2">
      <c r="B38" s="204" t="s">
        <v>124</v>
      </c>
      <c r="C38" s="208">
        <v>3550</v>
      </c>
      <c r="D38" s="208"/>
      <c r="E38" s="244">
        <f t="shared" si="0"/>
        <v>0</v>
      </c>
      <c r="F38" s="500"/>
      <c r="G38" s="500"/>
      <c r="H38" s="206" t="str">
        <f t="shared" si="1"/>
        <v/>
      </c>
      <c r="I38" s="500"/>
      <c r="J38" s="207"/>
      <c r="K38" s="207"/>
    </row>
    <row r="39" spans="2:12" ht="103.5" customHeight="1" x14ac:dyDescent="0.2">
      <c r="B39" s="209" t="s">
        <v>277</v>
      </c>
      <c r="C39" s="475" t="s">
        <v>388</v>
      </c>
      <c r="D39" s="476"/>
      <c r="E39" s="476"/>
      <c r="F39" s="476"/>
      <c r="G39" s="476"/>
      <c r="H39" s="476"/>
      <c r="I39" s="477"/>
      <c r="J39" s="210"/>
      <c r="K39" s="210"/>
    </row>
    <row r="40" spans="2:12" ht="34.5" customHeight="1" x14ac:dyDescent="0.2">
      <c r="B40" s="504"/>
      <c r="C40" s="505"/>
      <c r="D40" s="505"/>
      <c r="E40" s="505"/>
      <c r="F40" s="505"/>
      <c r="G40" s="505"/>
      <c r="H40" s="505"/>
      <c r="I40" s="506"/>
      <c r="J40" s="177"/>
      <c r="K40" s="177"/>
    </row>
    <row r="41" spans="2:12" ht="34.5" customHeight="1" x14ac:dyDescent="0.2">
      <c r="B41" s="507"/>
      <c r="C41" s="508"/>
      <c r="D41" s="508"/>
      <c r="E41" s="508"/>
      <c r="F41" s="508"/>
      <c r="G41" s="508"/>
      <c r="H41" s="508"/>
      <c r="I41" s="509"/>
      <c r="J41" s="210"/>
      <c r="K41" s="210"/>
    </row>
    <row r="42" spans="2:12" ht="34.5" customHeight="1" x14ac:dyDescent="0.2">
      <c r="B42" s="507"/>
      <c r="C42" s="508"/>
      <c r="D42" s="508"/>
      <c r="E42" s="508"/>
      <c r="F42" s="508"/>
      <c r="G42" s="508"/>
      <c r="H42" s="508"/>
      <c r="I42" s="509"/>
      <c r="J42" s="210"/>
      <c r="K42" s="210"/>
    </row>
    <row r="43" spans="2:12" ht="34.5" customHeight="1" x14ac:dyDescent="0.2">
      <c r="B43" s="507"/>
      <c r="C43" s="508"/>
      <c r="D43" s="508"/>
      <c r="E43" s="508"/>
      <c r="F43" s="508"/>
      <c r="G43" s="508"/>
      <c r="H43" s="508"/>
      <c r="I43" s="509"/>
      <c r="J43" s="210"/>
      <c r="K43" s="210"/>
    </row>
    <row r="44" spans="2:12" ht="34.5" customHeight="1" x14ac:dyDescent="0.2">
      <c r="B44" s="510"/>
      <c r="C44" s="511"/>
      <c r="D44" s="511"/>
      <c r="E44" s="511"/>
      <c r="F44" s="511"/>
      <c r="G44" s="511"/>
      <c r="H44" s="511"/>
      <c r="I44" s="512"/>
      <c r="J44" s="176"/>
      <c r="K44" s="176"/>
    </row>
    <row r="45" spans="2:12" ht="100.5" customHeight="1" x14ac:dyDescent="0.2">
      <c r="B45" s="230" t="s">
        <v>278</v>
      </c>
      <c r="C45" s="513" t="s">
        <v>388</v>
      </c>
      <c r="D45" s="514"/>
      <c r="E45" s="514"/>
      <c r="F45" s="514"/>
      <c r="G45" s="514"/>
      <c r="H45" s="514"/>
      <c r="I45" s="515"/>
      <c r="J45" s="211"/>
      <c r="K45" s="211"/>
    </row>
    <row r="46" spans="2:12" ht="32.25" customHeight="1" x14ac:dyDescent="0.2">
      <c r="B46" s="230" t="s">
        <v>279</v>
      </c>
      <c r="C46" s="513" t="s">
        <v>375</v>
      </c>
      <c r="D46" s="514"/>
      <c r="E46" s="514"/>
      <c r="F46" s="514"/>
      <c r="G46" s="514"/>
      <c r="H46" s="514"/>
      <c r="I46" s="515"/>
      <c r="J46" s="211"/>
      <c r="K46" s="211"/>
    </row>
    <row r="47" spans="2:12" ht="66" customHeight="1" x14ac:dyDescent="0.2">
      <c r="B47" s="212" t="s">
        <v>280</v>
      </c>
      <c r="C47" s="516" t="s">
        <v>366</v>
      </c>
      <c r="D47" s="517"/>
      <c r="E47" s="517"/>
      <c r="F47" s="517"/>
      <c r="G47" s="517"/>
      <c r="H47" s="517"/>
      <c r="I47" s="518"/>
      <c r="J47" s="211"/>
      <c r="K47" s="211"/>
    </row>
    <row r="48" spans="2:12" ht="22.5" customHeight="1" x14ac:dyDescent="0.2">
      <c r="B48" s="496" t="s">
        <v>236</v>
      </c>
      <c r="C48" s="496"/>
      <c r="D48" s="496"/>
      <c r="E48" s="496"/>
      <c r="F48" s="496"/>
      <c r="G48" s="496"/>
      <c r="H48" s="496"/>
      <c r="I48" s="496"/>
      <c r="J48" s="211"/>
      <c r="K48" s="211"/>
    </row>
    <row r="49" spans="2:11" ht="22.5" customHeight="1" x14ac:dyDescent="0.2">
      <c r="B49" s="501" t="s">
        <v>281</v>
      </c>
      <c r="C49" s="228" t="s">
        <v>282</v>
      </c>
      <c r="D49" s="503" t="s">
        <v>283</v>
      </c>
      <c r="E49" s="503"/>
      <c r="F49" s="503"/>
      <c r="G49" s="503" t="s">
        <v>284</v>
      </c>
      <c r="H49" s="503"/>
      <c r="I49" s="503"/>
      <c r="J49" s="214"/>
      <c r="K49" s="214"/>
    </row>
    <row r="50" spans="2:11" ht="30.75" customHeight="1" x14ac:dyDescent="0.2">
      <c r="B50" s="502"/>
      <c r="C50" s="215"/>
      <c r="D50" s="454"/>
      <c r="E50" s="454"/>
      <c r="F50" s="454"/>
      <c r="G50" s="454"/>
      <c r="H50" s="454"/>
      <c r="I50" s="454"/>
      <c r="J50" s="214"/>
      <c r="K50" s="214"/>
    </row>
    <row r="51" spans="2:11" ht="32.25" customHeight="1" x14ac:dyDescent="0.2">
      <c r="B51" s="216" t="s">
        <v>285</v>
      </c>
      <c r="C51" s="454" t="s">
        <v>370</v>
      </c>
      <c r="D51" s="454"/>
      <c r="E51" s="454"/>
      <c r="F51" s="454"/>
      <c r="G51" s="454"/>
      <c r="H51" s="454"/>
      <c r="I51" s="454"/>
      <c r="J51" s="217"/>
      <c r="K51" s="217"/>
    </row>
    <row r="52" spans="2:11" ht="28.5" customHeight="1" x14ac:dyDescent="0.2">
      <c r="B52" s="182" t="s">
        <v>286</v>
      </c>
      <c r="C52" s="455" t="s">
        <v>319</v>
      </c>
      <c r="D52" s="456"/>
      <c r="E52" s="456"/>
      <c r="F52" s="456"/>
      <c r="G52" s="456"/>
      <c r="H52" s="456"/>
      <c r="I52" s="457"/>
      <c r="J52" s="217"/>
      <c r="K52" s="217"/>
    </row>
    <row r="53" spans="2:11" ht="30" customHeight="1" x14ac:dyDescent="0.2">
      <c r="B53" s="212" t="s">
        <v>287</v>
      </c>
      <c r="C53" s="454" t="s">
        <v>307</v>
      </c>
      <c r="D53" s="454"/>
      <c r="E53" s="454"/>
      <c r="F53" s="454"/>
      <c r="G53" s="454"/>
      <c r="H53" s="454"/>
      <c r="I53" s="454"/>
      <c r="J53" s="218"/>
      <c r="K53" s="218"/>
    </row>
    <row r="54" spans="2:11" ht="31.5" customHeight="1" x14ac:dyDescent="0.2">
      <c r="B54" s="212" t="s">
        <v>288</v>
      </c>
      <c r="C54" s="454" t="s">
        <v>308</v>
      </c>
      <c r="D54" s="454"/>
      <c r="E54" s="454"/>
      <c r="F54" s="454"/>
      <c r="G54" s="454"/>
      <c r="H54" s="454"/>
      <c r="I54" s="454"/>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EHNZc+sM8sV0Fs4a6AbcFL/YCjllZq+ziuBh2myPv32t/XYopBoEGJdtqecmTotMh0DFv4IA44lKSHjUxx+3yQ==" saltValue="+k0k1Sf+Q7geXSq8DF0OrA=="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disablePrompts="1"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J10:K10" xr:uid="{00000000-0002-0000-0500-000004000000}">
      <formula1>$M$21:$M$28</formula1>
    </dataValidation>
    <dataValidation type="list" allowBlank="1" showInputMessage="1" showErrorMessage="1" sqref="H13:I13" xr:uid="{00000000-0002-0000-0500-000005000000}">
      <formula1>$N$5:$N$8</formula1>
    </dataValidation>
    <dataValidation type="list" allowBlank="1" showInputMessage="1" showErrorMessage="1" sqref="C7 I7" xr:uid="{00000000-0002-0000-05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0849"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0849"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60"/>
  <sheetViews>
    <sheetView topLeftCell="A40" zoomScaleNormal="100" workbookViewId="0">
      <selection activeCell="C45" sqref="C45:I45"/>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52"/>
      <c r="C1" s="458" t="s">
        <v>25</v>
      </c>
      <c r="D1" s="458"/>
      <c r="E1" s="458"/>
      <c r="F1" s="458"/>
      <c r="G1" s="458"/>
      <c r="H1" s="458"/>
      <c r="I1" s="453"/>
      <c r="J1" s="171"/>
      <c r="K1" s="171"/>
      <c r="M1" s="173" t="s">
        <v>47</v>
      </c>
    </row>
    <row r="2" spans="2:14" ht="37.5" customHeight="1" x14ac:dyDescent="0.2">
      <c r="B2" s="452"/>
      <c r="C2" s="458" t="s">
        <v>239</v>
      </c>
      <c r="D2" s="458"/>
      <c r="E2" s="458"/>
      <c r="F2" s="458"/>
      <c r="G2" s="458"/>
      <c r="H2" s="458"/>
      <c r="I2" s="453"/>
      <c r="J2" s="171"/>
      <c r="K2" s="171"/>
      <c r="M2" s="173" t="s">
        <v>48</v>
      </c>
    </row>
    <row r="3" spans="2:14" ht="37.5" customHeight="1" x14ac:dyDescent="0.2">
      <c r="B3" s="452"/>
      <c r="C3" s="458" t="s">
        <v>240</v>
      </c>
      <c r="D3" s="458"/>
      <c r="E3" s="458"/>
      <c r="F3" s="458" t="s">
        <v>241</v>
      </c>
      <c r="G3" s="458"/>
      <c r="H3" s="458"/>
      <c r="I3" s="453"/>
      <c r="J3" s="171"/>
      <c r="K3" s="171"/>
      <c r="M3" s="173" t="s">
        <v>50</v>
      </c>
    </row>
    <row r="4" spans="2:14" ht="23.25" customHeight="1" x14ac:dyDescent="0.2">
      <c r="B4" s="459"/>
      <c r="C4" s="459"/>
      <c r="D4" s="459"/>
      <c r="E4" s="459"/>
      <c r="F4" s="459"/>
      <c r="G4" s="459"/>
      <c r="H4" s="459"/>
      <c r="I4" s="459"/>
      <c r="J4" s="176"/>
      <c r="K4" s="176"/>
    </row>
    <row r="5" spans="2:14" ht="24" customHeight="1" x14ac:dyDescent="0.2">
      <c r="B5" s="460" t="s">
        <v>234</v>
      </c>
      <c r="C5" s="460"/>
      <c r="D5" s="460"/>
      <c r="E5" s="460"/>
      <c r="F5" s="460"/>
      <c r="G5" s="460"/>
      <c r="H5" s="460"/>
      <c r="I5" s="460"/>
      <c r="J5" s="177"/>
      <c r="K5" s="177"/>
      <c r="N5" s="178" t="s">
        <v>57</v>
      </c>
    </row>
    <row r="6" spans="2:14" ht="40.5" customHeight="1" x14ac:dyDescent="0.2">
      <c r="B6" s="230" t="s">
        <v>242</v>
      </c>
      <c r="C6" s="229">
        <v>4</v>
      </c>
      <c r="D6" s="461" t="s">
        <v>243</v>
      </c>
      <c r="E6" s="461"/>
      <c r="F6" s="462" t="s">
        <v>329</v>
      </c>
      <c r="G6" s="462"/>
      <c r="H6" s="462"/>
      <c r="I6" s="462"/>
      <c r="J6" s="181"/>
      <c r="K6" s="181"/>
      <c r="M6" s="173" t="s">
        <v>60</v>
      </c>
      <c r="N6" s="178" t="s">
        <v>61</v>
      </c>
    </row>
    <row r="7" spans="2:14" ht="30.75" customHeight="1" x14ac:dyDescent="0.2">
      <c r="B7" s="230" t="s">
        <v>244</v>
      </c>
      <c r="C7" s="229" t="s">
        <v>81</v>
      </c>
      <c r="D7" s="461" t="s">
        <v>245</v>
      </c>
      <c r="E7" s="461"/>
      <c r="F7" s="462" t="s">
        <v>290</v>
      </c>
      <c r="G7" s="462"/>
      <c r="H7" s="182" t="s">
        <v>246</v>
      </c>
      <c r="I7" s="229" t="s">
        <v>76</v>
      </c>
      <c r="J7" s="183"/>
      <c r="K7" s="183"/>
      <c r="M7" s="173" t="s">
        <v>65</v>
      </c>
      <c r="N7" s="178" t="s">
        <v>66</v>
      </c>
    </row>
    <row r="8" spans="2:14" ht="30.75" customHeight="1" x14ac:dyDescent="0.2">
      <c r="B8" s="230" t="s">
        <v>247</v>
      </c>
      <c r="C8" s="462" t="s">
        <v>291</v>
      </c>
      <c r="D8" s="462"/>
      <c r="E8" s="462"/>
      <c r="F8" s="462"/>
      <c r="G8" s="182" t="s">
        <v>248</v>
      </c>
      <c r="H8" s="464">
        <v>7560</v>
      </c>
      <c r="I8" s="464"/>
      <c r="J8" s="184"/>
      <c r="K8" s="184"/>
      <c r="M8" s="173" t="s">
        <v>69</v>
      </c>
      <c r="N8" s="178" t="s">
        <v>70</v>
      </c>
    </row>
    <row r="9" spans="2:14" ht="30.75" customHeight="1" x14ac:dyDescent="0.2">
      <c r="B9" s="230" t="s">
        <v>48</v>
      </c>
      <c r="C9" s="465" t="s">
        <v>65</v>
      </c>
      <c r="D9" s="465"/>
      <c r="E9" s="465"/>
      <c r="F9" s="465"/>
      <c r="G9" s="182" t="s">
        <v>249</v>
      </c>
      <c r="H9" s="466" t="s">
        <v>165</v>
      </c>
      <c r="I9" s="466"/>
      <c r="J9" s="185"/>
      <c r="K9" s="185"/>
      <c r="M9" s="186" t="s">
        <v>73</v>
      </c>
    </row>
    <row r="10" spans="2:14" ht="30.75" customHeight="1" x14ac:dyDescent="0.2">
      <c r="B10" s="230" t="s">
        <v>250</v>
      </c>
      <c r="C10" s="462" t="s">
        <v>376</v>
      </c>
      <c r="D10" s="462"/>
      <c r="E10" s="462"/>
      <c r="F10" s="462"/>
      <c r="G10" s="462"/>
      <c r="H10" s="462"/>
      <c r="I10" s="462"/>
      <c r="J10" s="187"/>
      <c r="K10" s="187"/>
      <c r="M10" s="186"/>
    </row>
    <row r="11" spans="2:14" ht="30.75" customHeight="1" x14ac:dyDescent="0.2">
      <c r="B11" s="230" t="s">
        <v>251</v>
      </c>
      <c r="C11" s="467" t="s">
        <v>293</v>
      </c>
      <c r="D11" s="467"/>
      <c r="E11" s="467"/>
      <c r="F11" s="467"/>
      <c r="G11" s="467"/>
      <c r="H11" s="467"/>
      <c r="I11" s="467"/>
      <c r="J11" s="183"/>
      <c r="K11" s="183"/>
      <c r="M11" s="186"/>
      <c r="N11" s="178" t="s">
        <v>76</v>
      </c>
    </row>
    <row r="12" spans="2:14" ht="30.75" customHeight="1" x14ac:dyDescent="0.2">
      <c r="B12" s="230" t="s">
        <v>254</v>
      </c>
      <c r="C12" s="463" t="s">
        <v>360</v>
      </c>
      <c r="D12" s="463"/>
      <c r="E12" s="463"/>
      <c r="F12" s="463"/>
      <c r="G12" s="182" t="s">
        <v>252</v>
      </c>
      <c r="H12" s="468" t="s">
        <v>91</v>
      </c>
      <c r="I12" s="468"/>
      <c r="J12" s="183"/>
      <c r="K12" s="183"/>
      <c r="M12" s="186" t="s">
        <v>80</v>
      </c>
      <c r="N12" s="178" t="s">
        <v>81</v>
      </c>
    </row>
    <row r="13" spans="2:14" ht="30.75" customHeight="1" x14ac:dyDescent="0.2">
      <c r="B13" s="230" t="s">
        <v>255</v>
      </c>
      <c r="C13" s="469" t="s">
        <v>294</v>
      </c>
      <c r="D13" s="469"/>
      <c r="E13" s="469"/>
      <c r="F13" s="469"/>
      <c r="G13" s="182" t="s">
        <v>253</v>
      </c>
      <c r="H13" s="467" t="s">
        <v>70</v>
      </c>
      <c r="I13" s="467"/>
      <c r="J13" s="183"/>
      <c r="K13" s="183"/>
      <c r="M13" s="186" t="s">
        <v>84</v>
      </c>
    </row>
    <row r="14" spans="2:14" ht="64.5" customHeight="1" x14ac:dyDescent="0.2">
      <c r="B14" s="230" t="s">
        <v>256</v>
      </c>
      <c r="C14" s="470" t="s">
        <v>330</v>
      </c>
      <c r="D14" s="470"/>
      <c r="E14" s="470"/>
      <c r="F14" s="470"/>
      <c r="G14" s="470"/>
      <c r="H14" s="470"/>
      <c r="I14" s="470"/>
      <c r="J14" s="187"/>
      <c r="K14" s="187"/>
      <c r="M14" s="186" t="s">
        <v>86</v>
      </c>
      <c r="N14" s="178"/>
    </row>
    <row r="15" spans="2:14" ht="30.75" customHeight="1" x14ac:dyDescent="0.2">
      <c r="B15" s="230" t="s">
        <v>257</v>
      </c>
      <c r="C15" s="463" t="s">
        <v>331</v>
      </c>
      <c r="D15" s="463"/>
      <c r="E15" s="463"/>
      <c r="F15" s="463"/>
      <c r="G15" s="463"/>
      <c r="H15" s="463"/>
      <c r="I15" s="463"/>
      <c r="J15" s="188"/>
      <c r="K15" s="188"/>
      <c r="M15" s="186" t="s">
        <v>88</v>
      </c>
      <c r="N15" s="178"/>
    </row>
    <row r="16" spans="2:14" ht="20.25" customHeight="1" x14ac:dyDescent="0.2">
      <c r="B16" s="230" t="s">
        <v>258</v>
      </c>
      <c r="C16" s="462" t="s">
        <v>332</v>
      </c>
      <c r="D16" s="462"/>
      <c r="E16" s="462"/>
      <c r="F16" s="462"/>
      <c r="G16" s="462"/>
      <c r="H16" s="462"/>
      <c r="I16" s="462"/>
      <c r="J16" s="189"/>
      <c r="K16" s="189"/>
      <c r="M16" s="186"/>
      <c r="N16" s="178"/>
    </row>
    <row r="17" spans="2:14" ht="30.75" customHeight="1" x14ac:dyDescent="0.2">
      <c r="B17" s="230" t="s">
        <v>259</v>
      </c>
      <c r="C17" s="467" t="s">
        <v>321</v>
      </c>
      <c r="D17" s="471"/>
      <c r="E17" s="471"/>
      <c r="F17" s="471"/>
      <c r="G17" s="471"/>
      <c r="H17" s="471"/>
      <c r="I17" s="471"/>
      <c r="J17" s="190"/>
      <c r="K17" s="190"/>
      <c r="M17" s="186" t="s">
        <v>91</v>
      </c>
      <c r="N17" s="178"/>
    </row>
    <row r="18" spans="2:14" ht="18" customHeight="1" x14ac:dyDescent="0.2">
      <c r="B18" s="472" t="s">
        <v>265</v>
      </c>
      <c r="C18" s="473" t="s">
        <v>237</v>
      </c>
      <c r="D18" s="473"/>
      <c r="E18" s="473"/>
      <c r="F18" s="474" t="s">
        <v>238</v>
      </c>
      <c r="G18" s="474"/>
      <c r="H18" s="474"/>
      <c r="I18" s="474"/>
      <c r="J18" s="191"/>
      <c r="K18" s="191"/>
      <c r="M18" s="186" t="s">
        <v>79</v>
      </c>
      <c r="N18" s="178"/>
    </row>
    <row r="19" spans="2:14" ht="39.75" customHeight="1" x14ac:dyDescent="0.2">
      <c r="B19" s="472"/>
      <c r="C19" s="462" t="s">
        <v>333</v>
      </c>
      <c r="D19" s="462"/>
      <c r="E19" s="462"/>
      <c r="F19" s="462" t="s">
        <v>334</v>
      </c>
      <c r="G19" s="462"/>
      <c r="H19" s="462"/>
      <c r="I19" s="462"/>
      <c r="J19" s="189"/>
      <c r="K19" s="189"/>
      <c r="M19" s="186" t="s">
        <v>95</v>
      </c>
      <c r="N19" s="178"/>
    </row>
    <row r="20" spans="2:14" ht="39.75" customHeight="1" x14ac:dyDescent="0.2">
      <c r="B20" s="192" t="s">
        <v>266</v>
      </c>
      <c r="C20" s="455" t="s">
        <v>325</v>
      </c>
      <c r="D20" s="456"/>
      <c r="E20" s="457"/>
      <c r="F20" s="468" t="s">
        <v>326</v>
      </c>
      <c r="G20" s="468"/>
      <c r="H20" s="468"/>
      <c r="I20" s="478"/>
      <c r="J20" s="183"/>
      <c r="K20" s="183"/>
      <c r="M20" s="186"/>
      <c r="N20" s="178"/>
    </row>
    <row r="21" spans="2:14" ht="42" customHeight="1" x14ac:dyDescent="0.2">
      <c r="B21" s="192" t="s">
        <v>267</v>
      </c>
      <c r="C21" s="479" t="s">
        <v>335</v>
      </c>
      <c r="D21" s="480"/>
      <c r="E21" s="481"/>
      <c r="F21" s="482" t="s">
        <v>336</v>
      </c>
      <c r="G21" s="483"/>
      <c r="H21" s="483"/>
      <c r="I21" s="484"/>
      <c r="J21" s="188"/>
      <c r="K21" s="188"/>
      <c r="M21" s="193"/>
      <c r="N21" s="178"/>
    </row>
    <row r="22" spans="2:14" ht="23.25" customHeight="1" x14ac:dyDescent="0.2">
      <c r="B22" s="192" t="s">
        <v>268</v>
      </c>
      <c r="C22" s="485">
        <v>44197</v>
      </c>
      <c r="D22" s="486"/>
      <c r="E22" s="487"/>
      <c r="F22" s="182" t="s">
        <v>271</v>
      </c>
      <c r="G22" s="194">
        <v>404</v>
      </c>
      <c r="H22" s="182" t="s">
        <v>275</v>
      </c>
      <c r="I22" s="195">
        <v>404</v>
      </c>
      <c r="J22" s="196"/>
      <c r="K22" s="196"/>
      <c r="M22" s="193"/>
    </row>
    <row r="23" spans="2:14" ht="27" customHeight="1" x14ac:dyDescent="0.2">
      <c r="B23" s="192" t="s">
        <v>269</v>
      </c>
      <c r="C23" s="485">
        <v>44561</v>
      </c>
      <c r="D23" s="483"/>
      <c r="E23" s="488"/>
      <c r="F23" s="182" t="s">
        <v>272</v>
      </c>
      <c r="G23" s="520">
        <v>2800</v>
      </c>
      <c r="H23" s="521"/>
      <c r="I23" s="522"/>
      <c r="J23" s="197"/>
      <c r="K23" s="197"/>
      <c r="M23" s="193"/>
    </row>
    <row r="24" spans="2:14" ht="36" customHeight="1" x14ac:dyDescent="0.2">
      <c r="B24" s="198" t="s">
        <v>270</v>
      </c>
      <c r="C24" s="492" t="s">
        <v>88</v>
      </c>
      <c r="D24" s="493"/>
      <c r="E24" s="494"/>
      <c r="F24" s="199" t="s">
        <v>274</v>
      </c>
      <c r="G24" s="482" t="s">
        <v>305</v>
      </c>
      <c r="H24" s="483"/>
      <c r="I24" s="488"/>
      <c r="J24" s="191"/>
      <c r="K24" s="191"/>
      <c r="M24" s="193"/>
    </row>
    <row r="25" spans="2:14" ht="22.5" customHeight="1" x14ac:dyDescent="0.2">
      <c r="B25" s="495" t="s">
        <v>235</v>
      </c>
      <c r="C25" s="496"/>
      <c r="D25" s="496"/>
      <c r="E25" s="496"/>
      <c r="F25" s="496"/>
      <c r="G25" s="496"/>
      <c r="H25" s="496"/>
      <c r="I25" s="497"/>
      <c r="J25" s="177"/>
      <c r="K25" s="177"/>
      <c r="M25" s="193"/>
    </row>
    <row r="26" spans="2:14" ht="43.5" customHeight="1" x14ac:dyDescent="0.2">
      <c r="B26" s="200" t="s">
        <v>105</v>
      </c>
      <c r="C26" s="231" t="s">
        <v>261</v>
      </c>
      <c r="D26" s="231" t="s">
        <v>260</v>
      </c>
      <c r="E26" s="202" t="s">
        <v>264</v>
      </c>
      <c r="F26" s="231" t="s">
        <v>263</v>
      </c>
      <c r="G26" s="231" t="s">
        <v>262</v>
      </c>
      <c r="H26" s="202" t="s">
        <v>276</v>
      </c>
      <c r="I26" s="203" t="s">
        <v>273</v>
      </c>
      <c r="J26" s="189"/>
      <c r="K26" s="189"/>
      <c r="M26" s="193"/>
    </row>
    <row r="27" spans="2:14" ht="19.5" customHeight="1" x14ac:dyDescent="0.2">
      <c r="B27" s="204" t="s">
        <v>113</v>
      </c>
      <c r="C27" s="235">
        <v>49</v>
      </c>
      <c r="D27" s="237">
        <v>14</v>
      </c>
      <c r="E27" s="234">
        <f>IF(OR(C27=0,C27=""),0,D27/C27)</f>
        <v>0.2857142857142857</v>
      </c>
      <c r="F27" s="498">
        <f>SUM(C27:C38)</f>
        <v>2800</v>
      </c>
      <c r="G27" s="498">
        <f>SUM(D27:D38)</f>
        <v>2571</v>
      </c>
      <c r="H27" s="206">
        <f>+(D27*100%)/$G$23</f>
        <v>5.0000000000000001E-3</v>
      </c>
      <c r="I27" s="498">
        <f>G27+I22</f>
        <v>2975</v>
      </c>
      <c r="J27" s="207"/>
      <c r="K27" s="207"/>
      <c r="M27" s="193"/>
    </row>
    <row r="28" spans="2:14" ht="19.5" customHeight="1" x14ac:dyDescent="0.2">
      <c r="B28" s="204" t="s">
        <v>114</v>
      </c>
      <c r="C28" s="235">
        <v>87</v>
      </c>
      <c r="D28" s="243">
        <v>0</v>
      </c>
      <c r="E28" s="234">
        <f t="shared" ref="E28:E38" si="0">IF(OR(C28=0,C28=""),0,D28/C28)</f>
        <v>0</v>
      </c>
      <c r="F28" s="499"/>
      <c r="G28" s="499"/>
      <c r="H28" s="206">
        <f>+IF(D28="","",((D28*100%)/$G$23)+H27)</f>
        <v>5.0000000000000001E-3</v>
      </c>
      <c r="I28" s="499"/>
      <c r="J28" s="207"/>
      <c r="K28" s="207"/>
      <c r="M28" s="193"/>
    </row>
    <row r="29" spans="2:14" ht="19.5" customHeight="1" x14ac:dyDescent="0.2">
      <c r="B29" s="204" t="s">
        <v>115</v>
      </c>
      <c r="C29" s="235">
        <v>154</v>
      </c>
      <c r="D29" s="243">
        <v>0</v>
      </c>
      <c r="E29" s="234">
        <f t="shared" si="0"/>
        <v>0</v>
      </c>
      <c r="F29" s="499"/>
      <c r="G29" s="499"/>
      <c r="H29" s="206">
        <f t="shared" ref="H29:H38" si="1">+IF(D29="","",((D29*100%)/$G$23)+H28)</f>
        <v>5.0000000000000001E-3</v>
      </c>
      <c r="I29" s="499"/>
      <c r="J29" s="207"/>
      <c r="K29" s="207"/>
      <c r="M29" s="193"/>
    </row>
    <row r="30" spans="2:14" ht="19.5" customHeight="1" x14ac:dyDescent="0.2">
      <c r="B30" s="204" t="s">
        <v>116</v>
      </c>
      <c r="C30" s="235">
        <v>174</v>
      </c>
      <c r="D30" s="243">
        <v>32</v>
      </c>
      <c r="E30" s="234">
        <f t="shared" si="0"/>
        <v>0.18390804597701149</v>
      </c>
      <c r="F30" s="499"/>
      <c r="G30" s="499"/>
      <c r="H30" s="206">
        <f t="shared" si="1"/>
        <v>1.6428571428571428E-2</v>
      </c>
      <c r="I30" s="499"/>
      <c r="J30" s="207"/>
      <c r="K30" s="207"/>
    </row>
    <row r="31" spans="2:14" ht="19.5" customHeight="1" x14ac:dyDescent="0.2">
      <c r="B31" s="204" t="s">
        <v>117</v>
      </c>
      <c r="C31" s="235">
        <v>150</v>
      </c>
      <c r="D31" s="243">
        <v>43</v>
      </c>
      <c r="E31" s="234">
        <f t="shared" si="0"/>
        <v>0.28666666666666668</v>
      </c>
      <c r="F31" s="499"/>
      <c r="G31" s="499"/>
      <c r="H31" s="206">
        <f t="shared" si="1"/>
        <v>3.1785714285714285E-2</v>
      </c>
      <c r="I31" s="499"/>
      <c r="J31" s="207"/>
      <c r="K31" s="207"/>
    </row>
    <row r="32" spans="2:14" ht="19.5" customHeight="1" x14ac:dyDescent="0.2">
      <c r="B32" s="204" t="s">
        <v>118</v>
      </c>
      <c r="C32" s="235">
        <v>179</v>
      </c>
      <c r="D32" s="243">
        <v>745</v>
      </c>
      <c r="E32" s="234">
        <f t="shared" si="0"/>
        <v>4.1620111731843572</v>
      </c>
      <c r="F32" s="499"/>
      <c r="G32" s="499"/>
      <c r="H32" s="206">
        <f t="shared" si="1"/>
        <v>0.29785714285714288</v>
      </c>
      <c r="I32" s="499"/>
      <c r="J32" s="207"/>
      <c r="K32" s="207"/>
    </row>
    <row r="33" spans="2:11" ht="19.5" customHeight="1" x14ac:dyDescent="0.2">
      <c r="B33" s="204" t="s">
        <v>119</v>
      </c>
      <c r="C33" s="235">
        <v>179</v>
      </c>
      <c r="D33" s="243">
        <v>1421</v>
      </c>
      <c r="E33" s="234">
        <f t="shared" si="0"/>
        <v>7.9385474860335199</v>
      </c>
      <c r="F33" s="499"/>
      <c r="G33" s="499"/>
      <c r="H33" s="206">
        <f t="shared" si="1"/>
        <v>0.80535714285714288</v>
      </c>
      <c r="I33" s="499"/>
      <c r="J33" s="207"/>
      <c r="K33" s="207"/>
    </row>
    <row r="34" spans="2:11" ht="19.5" customHeight="1" x14ac:dyDescent="0.2">
      <c r="B34" s="204" t="s">
        <v>120</v>
      </c>
      <c r="C34" s="235">
        <v>222</v>
      </c>
      <c r="D34" s="243">
        <v>166</v>
      </c>
      <c r="E34" s="234">
        <f t="shared" si="0"/>
        <v>0.74774774774774777</v>
      </c>
      <c r="F34" s="499"/>
      <c r="G34" s="499"/>
      <c r="H34" s="206">
        <f t="shared" si="1"/>
        <v>0.86464285714285716</v>
      </c>
      <c r="I34" s="499"/>
      <c r="J34" s="207"/>
      <c r="K34" s="207"/>
    </row>
    <row r="35" spans="2:11" ht="19.5" customHeight="1" x14ac:dyDescent="0.2">
      <c r="B35" s="204" t="s">
        <v>121</v>
      </c>
      <c r="C35" s="235">
        <v>181</v>
      </c>
      <c r="D35" s="243">
        <v>109</v>
      </c>
      <c r="E35" s="234">
        <f t="shared" si="0"/>
        <v>0.60220994475138123</v>
      </c>
      <c r="F35" s="499"/>
      <c r="G35" s="499"/>
      <c r="H35" s="206">
        <f t="shared" si="1"/>
        <v>0.90357142857142858</v>
      </c>
      <c r="I35" s="499"/>
      <c r="J35" s="207"/>
      <c r="K35" s="207"/>
    </row>
    <row r="36" spans="2:11" ht="19.5" customHeight="1" x14ac:dyDescent="0.2">
      <c r="B36" s="204" t="s">
        <v>122</v>
      </c>
      <c r="C36" s="235">
        <v>723</v>
      </c>
      <c r="D36" s="243">
        <v>41</v>
      </c>
      <c r="E36" s="234">
        <f t="shared" si="0"/>
        <v>5.6708160442600276E-2</v>
      </c>
      <c r="F36" s="499"/>
      <c r="G36" s="499"/>
      <c r="H36" s="206">
        <f t="shared" si="1"/>
        <v>0.91821428571428576</v>
      </c>
      <c r="I36" s="499"/>
      <c r="J36" s="207"/>
      <c r="K36" s="207"/>
    </row>
    <row r="37" spans="2:11" ht="19.5" customHeight="1" x14ac:dyDescent="0.2">
      <c r="B37" s="204" t="s">
        <v>123</v>
      </c>
      <c r="C37" s="235">
        <v>567</v>
      </c>
      <c r="D37" s="235"/>
      <c r="E37" s="234">
        <f t="shared" si="0"/>
        <v>0</v>
      </c>
      <c r="F37" s="499"/>
      <c r="G37" s="499"/>
      <c r="H37" s="206" t="str">
        <f t="shared" si="1"/>
        <v/>
      </c>
      <c r="I37" s="499"/>
      <c r="J37" s="207"/>
      <c r="K37" s="207"/>
    </row>
    <row r="38" spans="2:11" ht="19.5" customHeight="1" x14ac:dyDescent="0.2">
      <c r="B38" s="204" t="s">
        <v>124</v>
      </c>
      <c r="C38" s="235">
        <v>135</v>
      </c>
      <c r="D38" s="235"/>
      <c r="E38" s="234">
        <f t="shared" si="0"/>
        <v>0</v>
      </c>
      <c r="F38" s="500"/>
      <c r="G38" s="500"/>
      <c r="H38" s="206" t="str">
        <f t="shared" si="1"/>
        <v/>
      </c>
      <c r="I38" s="500"/>
      <c r="J38" s="207"/>
      <c r="K38" s="207"/>
    </row>
    <row r="39" spans="2:11" ht="104.25" customHeight="1" x14ac:dyDescent="0.2">
      <c r="B39" s="209" t="s">
        <v>277</v>
      </c>
      <c r="C39" s="475" t="s">
        <v>384</v>
      </c>
      <c r="D39" s="476"/>
      <c r="E39" s="476"/>
      <c r="F39" s="476"/>
      <c r="G39" s="476"/>
      <c r="H39" s="476"/>
      <c r="I39" s="477"/>
      <c r="J39" s="210"/>
      <c r="K39" s="210"/>
    </row>
    <row r="40" spans="2:11" ht="34.5" customHeight="1" x14ac:dyDescent="0.2">
      <c r="B40" s="504"/>
      <c r="C40" s="505"/>
      <c r="D40" s="505"/>
      <c r="E40" s="505"/>
      <c r="F40" s="505"/>
      <c r="G40" s="505"/>
      <c r="H40" s="505"/>
      <c r="I40" s="506"/>
      <c r="J40" s="177"/>
      <c r="K40" s="177"/>
    </row>
    <row r="41" spans="2:11" ht="34.5" customHeight="1" x14ac:dyDescent="0.2">
      <c r="B41" s="507"/>
      <c r="C41" s="508"/>
      <c r="D41" s="508"/>
      <c r="E41" s="508"/>
      <c r="F41" s="508"/>
      <c r="G41" s="508"/>
      <c r="H41" s="508"/>
      <c r="I41" s="509"/>
      <c r="J41" s="210"/>
      <c r="K41" s="210"/>
    </row>
    <row r="42" spans="2:11" ht="34.5" customHeight="1" x14ac:dyDescent="0.2">
      <c r="B42" s="507"/>
      <c r="C42" s="508"/>
      <c r="D42" s="508"/>
      <c r="E42" s="508"/>
      <c r="F42" s="508"/>
      <c r="G42" s="508"/>
      <c r="H42" s="508"/>
      <c r="I42" s="509"/>
      <c r="J42" s="210"/>
      <c r="K42" s="210"/>
    </row>
    <row r="43" spans="2:11" ht="34.5" customHeight="1" x14ac:dyDescent="0.2">
      <c r="B43" s="507"/>
      <c r="C43" s="508"/>
      <c r="D43" s="508"/>
      <c r="E43" s="508"/>
      <c r="F43" s="508"/>
      <c r="G43" s="508"/>
      <c r="H43" s="508"/>
      <c r="I43" s="509"/>
      <c r="J43" s="210"/>
      <c r="K43" s="210"/>
    </row>
    <row r="44" spans="2:11" ht="34.5" customHeight="1" x14ac:dyDescent="0.2">
      <c r="B44" s="510"/>
      <c r="C44" s="511"/>
      <c r="D44" s="511"/>
      <c r="E44" s="511"/>
      <c r="F44" s="511"/>
      <c r="G44" s="511"/>
      <c r="H44" s="511"/>
      <c r="I44" s="512"/>
      <c r="J44" s="176"/>
      <c r="K44" s="176"/>
    </row>
    <row r="45" spans="2:11" ht="106.5" customHeight="1" x14ac:dyDescent="0.2">
      <c r="B45" s="230" t="s">
        <v>278</v>
      </c>
      <c r="C45" s="513" t="s">
        <v>384</v>
      </c>
      <c r="D45" s="514"/>
      <c r="E45" s="514"/>
      <c r="F45" s="514"/>
      <c r="G45" s="514"/>
      <c r="H45" s="514"/>
      <c r="I45" s="515"/>
      <c r="J45" s="211"/>
      <c r="K45" s="211"/>
    </row>
    <row r="46" spans="2:11" ht="32.25" customHeight="1" x14ac:dyDescent="0.2">
      <c r="B46" s="230" t="s">
        <v>279</v>
      </c>
      <c r="C46" s="513" t="s">
        <v>377</v>
      </c>
      <c r="D46" s="514"/>
      <c r="E46" s="514"/>
      <c r="F46" s="514"/>
      <c r="G46" s="514"/>
      <c r="H46" s="514"/>
      <c r="I46" s="515"/>
      <c r="J46" s="211"/>
      <c r="K46" s="211"/>
    </row>
    <row r="47" spans="2:11" ht="66" customHeight="1" x14ac:dyDescent="0.2">
      <c r="B47" s="212" t="s">
        <v>280</v>
      </c>
      <c r="C47" s="516" t="s">
        <v>366</v>
      </c>
      <c r="D47" s="517"/>
      <c r="E47" s="517"/>
      <c r="F47" s="517"/>
      <c r="G47" s="517"/>
      <c r="H47" s="517"/>
      <c r="I47" s="518"/>
      <c r="J47" s="211"/>
      <c r="K47" s="211"/>
    </row>
    <row r="48" spans="2:11" ht="22.5" customHeight="1" x14ac:dyDescent="0.2">
      <c r="B48" s="496" t="s">
        <v>236</v>
      </c>
      <c r="C48" s="496"/>
      <c r="D48" s="496"/>
      <c r="E48" s="496"/>
      <c r="F48" s="496"/>
      <c r="G48" s="496"/>
      <c r="H48" s="496"/>
      <c r="I48" s="496"/>
      <c r="J48" s="211"/>
      <c r="K48" s="211"/>
    </row>
    <row r="49" spans="2:11" ht="22.5" customHeight="1" x14ac:dyDescent="0.2">
      <c r="B49" s="501" t="s">
        <v>281</v>
      </c>
      <c r="C49" s="228" t="s">
        <v>282</v>
      </c>
      <c r="D49" s="503" t="s">
        <v>283</v>
      </c>
      <c r="E49" s="503"/>
      <c r="F49" s="503"/>
      <c r="G49" s="503" t="s">
        <v>284</v>
      </c>
      <c r="H49" s="503"/>
      <c r="I49" s="503"/>
      <c r="J49" s="214"/>
      <c r="K49" s="214"/>
    </row>
    <row r="50" spans="2:11" ht="30.75" customHeight="1" x14ac:dyDescent="0.2">
      <c r="B50" s="502"/>
      <c r="C50" s="215"/>
      <c r="D50" s="454"/>
      <c r="E50" s="454"/>
      <c r="F50" s="454"/>
      <c r="G50" s="454"/>
      <c r="H50" s="454"/>
      <c r="I50" s="454"/>
      <c r="J50" s="214"/>
      <c r="K50" s="214"/>
    </row>
    <row r="51" spans="2:11" ht="32.25" customHeight="1" x14ac:dyDescent="0.2">
      <c r="B51" s="216" t="s">
        <v>285</v>
      </c>
      <c r="C51" s="454" t="s">
        <v>369</v>
      </c>
      <c r="D51" s="454"/>
      <c r="E51" s="454"/>
      <c r="F51" s="454"/>
      <c r="G51" s="454"/>
      <c r="H51" s="454"/>
      <c r="I51" s="454"/>
      <c r="J51" s="217"/>
      <c r="K51" s="217"/>
    </row>
    <row r="52" spans="2:11" ht="28.5" customHeight="1" x14ac:dyDescent="0.2">
      <c r="B52" s="182" t="s">
        <v>286</v>
      </c>
      <c r="C52" s="455" t="s">
        <v>306</v>
      </c>
      <c r="D52" s="456"/>
      <c r="E52" s="456"/>
      <c r="F52" s="456"/>
      <c r="G52" s="456"/>
      <c r="H52" s="456"/>
      <c r="I52" s="457"/>
      <c r="J52" s="217"/>
      <c r="K52" s="217"/>
    </row>
    <row r="53" spans="2:11" ht="30" customHeight="1" x14ac:dyDescent="0.2">
      <c r="B53" s="212" t="s">
        <v>287</v>
      </c>
      <c r="C53" s="454" t="s">
        <v>307</v>
      </c>
      <c r="D53" s="454"/>
      <c r="E53" s="454"/>
      <c r="F53" s="454"/>
      <c r="G53" s="454"/>
      <c r="H53" s="454"/>
      <c r="I53" s="454"/>
      <c r="J53" s="218"/>
      <c r="K53" s="218"/>
    </row>
    <row r="54" spans="2:11" ht="31.5" customHeight="1" x14ac:dyDescent="0.2">
      <c r="B54" s="212" t="s">
        <v>288</v>
      </c>
      <c r="C54" s="454" t="s">
        <v>308</v>
      </c>
      <c r="D54" s="454"/>
      <c r="E54" s="454"/>
      <c r="F54" s="454"/>
      <c r="G54" s="454"/>
      <c r="H54" s="454"/>
      <c r="I54" s="454"/>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M4xh4JG7yiec0Udp34SWT/AbSmbGoVfCPSYli40fCIZ68DgiSfuaN3bkz1ESPgwlGbS1vDy1VNoawiJ+h7Vucg==" saltValue="Y4HWz5y4EuqWx5J9nk/f7w=="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J10:K10" xr:uid="{00000000-0002-0000-0600-000002000000}">
      <formula1>$M$21:$M$28</formula1>
    </dataValidation>
    <dataValidation type="list" allowBlank="1" showInputMessage="1" showErrorMessage="1" sqref="C9:F9" xr:uid="{00000000-0002-0000-0600-000003000000}">
      <formula1>$M$6:$M$9</formula1>
    </dataValidation>
    <dataValidation type="list" allowBlank="1" showInputMessage="1" showErrorMessage="1" sqref="C24:E24" xr:uid="{00000000-0002-0000-0600-000004000000}">
      <formula1>$M$12:$M$15</formula1>
    </dataValidation>
    <dataValidation type="list" allowBlank="1" showInputMessage="1" showErrorMessage="1" sqref="H12:I12" xr:uid="{00000000-0002-0000-0600-000005000000}">
      <formula1>M17:M19</formula1>
    </dataValidation>
    <dataValidation type="list" showDropDown="1" showInputMessage="1" showErrorMessage="1" sqref="K12" xr:uid="{00000000-0002-0000-06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1873"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187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A1:X60"/>
  <sheetViews>
    <sheetView topLeftCell="A39" zoomScaleNormal="100" workbookViewId="0">
      <selection activeCell="D36" sqref="D36"/>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52"/>
      <c r="C1" s="458" t="s">
        <v>25</v>
      </c>
      <c r="D1" s="458"/>
      <c r="E1" s="458"/>
      <c r="F1" s="458"/>
      <c r="G1" s="458"/>
      <c r="H1" s="458"/>
      <c r="I1" s="453"/>
      <c r="J1" s="171"/>
      <c r="K1" s="171"/>
      <c r="M1" s="173" t="s">
        <v>47</v>
      </c>
    </row>
    <row r="2" spans="2:14" ht="37.5" customHeight="1" x14ac:dyDescent="0.2">
      <c r="B2" s="452"/>
      <c r="C2" s="458" t="s">
        <v>239</v>
      </c>
      <c r="D2" s="458"/>
      <c r="E2" s="458"/>
      <c r="F2" s="458"/>
      <c r="G2" s="458"/>
      <c r="H2" s="458"/>
      <c r="I2" s="453"/>
      <c r="J2" s="171"/>
      <c r="K2" s="171"/>
      <c r="M2" s="173" t="s">
        <v>48</v>
      </c>
    </row>
    <row r="3" spans="2:14" ht="37.5" customHeight="1" x14ac:dyDescent="0.2">
      <c r="B3" s="452"/>
      <c r="C3" s="458" t="s">
        <v>240</v>
      </c>
      <c r="D3" s="458"/>
      <c r="E3" s="458"/>
      <c r="F3" s="458" t="s">
        <v>241</v>
      </c>
      <c r="G3" s="458"/>
      <c r="H3" s="458"/>
      <c r="I3" s="453"/>
      <c r="J3" s="171"/>
      <c r="K3" s="171"/>
      <c r="M3" s="173" t="s">
        <v>50</v>
      </c>
    </row>
    <row r="4" spans="2:14" ht="23.25" customHeight="1" x14ac:dyDescent="0.2">
      <c r="B4" s="459"/>
      <c r="C4" s="459"/>
      <c r="D4" s="459"/>
      <c r="E4" s="459"/>
      <c r="F4" s="459"/>
      <c r="G4" s="459"/>
      <c r="H4" s="459"/>
      <c r="I4" s="459"/>
      <c r="J4" s="176"/>
      <c r="K4" s="176"/>
    </row>
    <row r="5" spans="2:14" ht="24" customHeight="1" x14ac:dyDescent="0.2">
      <c r="B5" s="460" t="s">
        <v>234</v>
      </c>
      <c r="C5" s="460"/>
      <c r="D5" s="460"/>
      <c r="E5" s="460"/>
      <c r="F5" s="460"/>
      <c r="G5" s="460"/>
      <c r="H5" s="460"/>
      <c r="I5" s="460"/>
      <c r="J5" s="177"/>
      <c r="K5" s="177"/>
      <c r="N5" s="178" t="s">
        <v>57</v>
      </c>
    </row>
    <row r="6" spans="2:14" ht="30.75" customHeight="1" x14ac:dyDescent="0.2">
      <c r="B6" s="230" t="s">
        <v>242</v>
      </c>
      <c r="C6" s="229">
        <v>5</v>
      </c>
      <c r="D6" s="461" t="s">
        <v>243</v>
      </c>
      <c r="E6" s="461"/>
      <c r="F6" s="462" t="s">
        <v>337</v>
      </c>
      <c r="G6" s="462"/>
      <c r="H6" s="462"/>
      <c r="I6" s="462"/>
      <c r="J6" s="181"/>
      <c r="K6" s="181"/>
      <c r="M6" s="173" t="s">
        <v>60</v>
      </c>
      <c r="N6" s="178" t="s">
        <v>61</v>
      </c>
    </row>
    <row r="7" spans="2:14" ht="30.75" customHeight="1" x14ac:dyDescent="0.2">
      <c r="B7" s="230" t="s">
        <v>244</v>
      </c>
      <c r="C7" s="229" t="s">
        <v>81</v>
      </c>
      <c r="D7" s="461" t="s">
        <v>245</v>
      </c>
      <c r="E7" s="461"/>
      <c r="F7" s="462" t="s">
        <v>290</v>
      </c>
      <c r="G7" s="462"/>
      <c r="H7" s="182" t="s">
        <v>246</v>
      </c>
      <c r="I7" s="229" t="s">
        <v>76</v>
      </c>
      <c r="J7" s="183"/>
      <c r="K7" s="183"/>
      <c r="M7" s="173" t="s">
        <v>65</v>
      </c>
      <c r="N7" s="178" t="s">
        <v>66</v>
      </c>
    </row>
    <row r="8" spans="2:14" ht="30.75" customHeight="1" x14ac:dyDescent="0.2">
      <c r="B8" s="230" t="s">
        <v>247</v>
      </c>
      <c r="C8" s="462" t="s">
        <v>291</v>
      </c>
      <c r="D8" s="462"/>
      <c r="E8" s="462"/>
      <c r="F8" s="462"/>
      <c r="G8" s="182" t="s">
        <v>248</v>
      </c>
      <c r="H8" s="464">
        <v>7560</v>
      </c>
      <c r="I8" s="464"/>
      <c r="J8" s="184"/>
      <c r="K8" s="184"/>
      <c r="M8" s="173" t="s">
        <v>69</v>
      </c>
      <c r="N8" s="178" t="s">
        <v>70</v>
      </c>
    </row>
    <row r="9" spans="2:14" ht="30.75" customHeight="1" x14ac:dyDescent="0.2">
      <c r="B9" s="230" t="s">
        <v>48</v>
      </c>
      <c r="C9" s="465" t="s">
        <v>65</v>
      </c>
      <c r="D9" s="465"/>
      <c r="E9" s="465"/>
      <c r="F9" s="465"/>
      <c r="G9" s="182" t="s">
        <v>249</v>
      </c>
      <c r="H9" s="466" t="s">
        <v>165</v>
      </c>
      <c r="I9" s="466"/>
      <c r="J9" s="185"/>
      <c r="K9" s="185"/>
      <c r="M9" s="186" t="s">
        <v>73</v>
      </c>
    </row>
    <row r="10" spans="2:14" ht="30.75" customHeight="1" x14ac:dyDescent="0.2">
      <c r="B10" s="230" t="s">
        <v>250</v>
      </c>
      <c r="C10" s="462" t="s">
        <v>376</v>
      </c>
      <c r="D10" s="462"/>
      <c r="E10" s="462"/>
      <c r="F10" s="462"/>
      <c r="G10" s="462"/>
      <c r="H10" s="462"/>
      <c r="I10" s="462"/>
      <c r="J10" s="187"/>
      <c r="K10" s="187"/>
      <c r="M10" s="186"/>
    </row>
    <row r="11" spans="2:14" ht="30.75" customHeight="1" x14ac:dyDescent="0.2">
      <c r="B11" s="230" t="s">
        <v>251</v>
      </c>
      <c r="C11" s="467" t="s">
        <v>293</v>
      </c>
      <c r="D11" s="467"/>
      <c r="E11" s="467"/>
      <c r="F11" s="467"/>
      <c r="G11" s="467"/>
      <c r="H11" s="467"/>
      <c r="I11" s="467"/>
      <c r="J11" s="183"/>
      <c r="K11" s="183"/>
      <c r="M11" s="186"/>
      <c r="N11" s="178" t="s">
        <v>76</v>
      </c>
    </row>
    <row r="12" spans="2:14" ht="30.75" customHeight="1" x14ac:dyDescent="0.2">
      <c r="B12" s="230" t="s">
        <v>254</v>
      </c>
      <c r="C12" s="463" t="s">
        <v>361</v>
      </c>
      <c r="D12" s="463"/>
      <c r="E12" s="463"/>
      <c r="F12" s="463"/>
      <c r="G12" s="182" t="s">
        <v>252</v>
      </c>
      <c r="H12" s="468" t="s">
        <v>91</v>
      </c>
      <c r="I12" s="468"/>
      <c r="J12" s="183"/>
      <c r="K12" s="183"/>
      <c r="M12" s="186" t="s">
        <v>80</v>
      </c>
      <c r="N12" s="178" t="s">
        <v>81</v>
      </c>
    </row>
    <row r="13" spans="2:14" ht="30.75" customHeight="1" x14ac:dyDescent="0.2">
      <c r="B13" s="230" t="s">
        <v>255</v>
      </c>
      <c r="C13" s="469" t="s">
        <v>294</v>
      </c>
      <c r="D13" s="469"/>
      <c r="E13" s="469"/>
      <c r="F13" s="469"/>
      <c r="G13" s="182" t="s">
        <v>253</v>
      </c>
      <c r="H13" s="467" t="s">
        <v>70</v>
      </c>
      <c r="I13" s="467"/>
      <c r="J13" s="183"/>
      <c r="K13" s="183"/>
      <c r="M13" s="186" t="s">
        <v>84</v>
      </c>
    </row>
    <row r="14" spans="2:14" ht="64.5" customHeight="1" x14ac:dyDescent="0.2">
      <c r="B14" s="230" t="s">
        <v>256</v>
      </c>
      <c r="C14" s="470" t="s">
        <v>338</v>
      </c>
      <c r="D14" s="470"/>
      <c r="E14" s="470"/>
      <c r="F14" s="470"/>
      <c r="G14" s="470"/>
      <c r="H14" s="470"/>
      <c r="I14" s="470"/>
      <c r="J14" s="187"/>
      <c r="K14" s="187"/>
      <c r="M14" s="186" t="s">
        <v>86</v>
      </c>
      <c r="N14" s="178"/>
    </row>
    <row r="15" spans="2:14" ht="30.75" customHeight="1" x14ac:dyDescent="0.2">
      <c r="B15" s="230" t="s">
        <v>257</v>
      </c>
      <c r="C15" s="463" t="s">
        <v>331</v>
      </c>
      <c r="D15" s="463"/>
      <c r="E15" s="463"/>
      <c r="F15" s="463"/>
      <c r="G15" s="463"/>
      <c r="H15" s="463"/>
      <c r="I15" s="463"/>
      <c r="J15" s="188"/>
      <c r="K15" s="188"/>
      <c r="M15" s="186" t="s">
        <v>88</v>
      </c>
      <c r="N15" s="178"/>
    </row>
    <row r="16" spans="2:14" ht="20.25" customHeight="1" x14ac:dyDescent="0.2">
      <c r="B16" s="230" t="s">
        <v>258</v>
      </c>
      <c r="C16" s="462" t="s">
        <v>339</v>
      </c>
      <c r="D16" s="462"/>
      <c r="E16" s="462"/>
      <c r="F16" s="462"/>
      <c r="G16" s="462"/>
      <c r="H16" s="462"/>
      <c r="I16" s="462"/>
      <c r="J16" s="189"/>
      <c r="K16" s="189"/>
      <c r="M16" s="186"/>
      <c r="N16" s="178"/>
    </row>
    <row r="17" spans="2:14" ht="30.75" customHeight="1" x14ac:dyDescent="0.2">
      <c r="B17" s="230" t="s">
        <v>259</v>
      </c>
      <c r="C17" s="467" t="s">
        <v>340</v>
      </c>
      <c r="D17" s="471"/>
      <c r="E17" s="471"/>
      <c r="F17" s="471"/>
      <c r="G17" s="471"/>
      <c r="H17" s="471"/>
      <c r="I17" s="471"/>
      <c r="J17" s="190"/>
      <c r="K17" s="190"/>
      <c r="M17" s="186" t="s">
        <v>91</v>
      </c>
      <c r="N17" s="178"/>
    </row>
    <row r="18" spans="2:14" ht="18" customHeight="1" x14ac:dyDescent="0.2">
      <c r="B18" s="472" t="s">
        <v>265</v>
      </c>
      <c r="C18" s="473" t="s">
        <v>237</v>
      </c>
      <c r="D18" s="473"/>
      <c r="E18" s="473"/>
      <c r="F18" s="474" t="s">
        <v>238</v>
      </c>
      <c r="G18" s="474"/>
      <c r="H18" s="474"/>
      <c r="I18" s="474"/>
      <c r="J18" s="191"/>
      <c r="K18" s="191"/>
      <c r="M18" s="186" t="s">
        <v>79</v>
      </c>
      <c r="N18" s="178"/>
    </row>
    <row r="19" spans="2:14" ht="39.75" customHeight="1" x14ac:dyDescent="0.2">
      <c r="B19" s="472"/>
      <c r="C19" s="462" t="s">
        <v>341</v>
      </c>
      <c r="D19" s="462"/>
      <c r="E19" s="462"/>
      <c r="F19" s="462" t="s">
        <v>342</v>
      </c>
      <c r="G19" s="462"/>
      <c r="H19" s="462"/>
      <c r="I19" s="462"/>
      <c r="J19" s="189"/>
      <c r="K19" s="189"/>
      <c r="M19" s="186" t="s">
        <v>95</v>
      </c>
      <c r="N19" s="178"/>
    </row>
    <row r="20" spans="2:14" ht="39.75" customHeight="1" x14ac:dyDescent="0.2">
      <c r="B20" s="192" t="s">
        <v>266</v>
      </c>
      <c r="C20" s="455" t="s">
        <v>343</v>
      </c>
      <c r="D20" s="456"/>
      <c r="E20" s="457"/>
      <c r="F20" s="468" t="s">
        <v>344</v>
      </c>
      <c r="G20" s="468"/>
      <c r="H20" s="468"/>
      <c r="I20" s="478"/>
      <c r="J20" s="183"/>
      <c r="K20" s="183"/>
      <c r="M20" s="186"/>
      <c r="N20" s="178"/>
    </row>
    <row r="21" spans="2:14" ht="42" customHeight="1" x14ac:dyDescent="0.2">
      <c r="B21" s="192" t="s">
        <v>267</v>
      </c>
      <c r="C21" s="479" t="s">
        <v>345</v>
      </c>
      <c r="D21" s="480"/>
      <c r="E21" s="481"/>
      <c r="F21" s="482" t="s">
        <v>346</v>
      </c>
      <c r="G21" s="483"/>
      <c r="H21" s="483"/>
      <c r="I21" s="484"/>
      <c r="J21" s="188"/>
      <c r="K21" s="188"/>
      <c r="M21" s="193"/>
      <c r="N21" s="178"/>
    </row>
    <row r="22" spans="2:14" ht="23.25" customHeight="1" x14ac:dyDescent="0.2">
      <c r="B22" s="192" t="s">
        <v>268</v>
      </c>
      <c r="C22" s="485">
        <v>44197</v>
      </c>
      <c r="D22" s="486"/>
      <c r="E22" s="487"/>
      <c r="F22" s="182" t="s">
        <v>271</v>
      </c>
      <c r="G22" s="194">
        <v>60</v>
      </c>
      <c r="H22" s="182" t="s">
        <v>275</v>
      </c>
      <c r="I22" s="195">
        <v>60</v>
      </c>
      <c r="J22" s="196"/>
      <c r="K22" s="196"/>
      <c r="M22" s="193"/>
    </row>
    <row r="23" spans="2:14" ht="27" customHeight="1" x14ac:dyDescent="0.2">
      <c r="B23" s="192" t="s">
        <v>269</v>
      </c>
      <c r="C23" s="485">
        <v>44561</v>
      </c>
      <c r="D23" s="483"/>
      <c r="E23" s="488"/>
      <c r="F23" s="182" t="s">
        <v>272</v>
      </c>
      <c r="G23" s="520">
        <v>300</v>
      </c>
      <c r="H23" s="521"/>
      <c r="I23" s="522"/>
      <c r="J23" s="197"/>
      <c r="K23" s="197"/>
      <c r="M23" s="193"/>
    </row>
    <row r="24" spans="2:14" ht="49.5" customHeight="1" x14ac:dyDescent="0.2">
      <c r="B24" s="198" t="s">
        <v>270</v>
      </c>
      <c r="C24" s="492" t="s">
        <v>88</v>
      </c>
      <c r="D24" s="493"/>
      <c r="E24" s="494"/>
      <c r="F24" s="199" t="s">
        <v>274</v>
      </c>
      <c r="G24" s="482" t="s">
        <v>305</v>
      </c>
      <c r="H24" s="483"/>
      <c r="I24" s="488"/>
      <c r="J24" s="191"/>
      <c r="K24" s="191"/>
      <c r="M24" s="193"/>
    </row>
    <row r="25" spans="2:14" ht="22.5" customHeight="1" x14ac:dyDescent="0.2">
      <c r="B25" s="495" t="s">
        <v>235</v>
      </c>
      <c r="C25" s="496"/>
      <c r="D25" s="496"/>
      <c r="E25" s="496"/>
      <c r="F25" s="496"/>
      <c r="G25" s="496"/>
      <c r="H25" s="496"/>
      <c r="I25" s="497"/>
      <c r="J25" s="177"/>
      <c r="K25" s="177"/>
      <c r="M25" s="193"/>
    </row>
    <row r="26" spans="2:14" ht="43.5" customHeight="1" x14ac:dyDescent="0.2">
      <c r="B26" s="200" t="s">
        <v>105</v>
      </c>
      <c r="C26" s="231" t="s">
        <v>261</v>
      </c>
      <c r="D26" s="231" t="s">
        <v>260</v>
      </c>
      <c r="E26" s="202" t="s">
        <v>264</v>
      </c>
      <c r="F26" s="231" t="s">
        <v>263</v>
      </c>
      <c r="G26" s="231" t="s">
        <v>262</v>
      </c>
      <c r="H26" s="202" t="s">
        <v>276</v>
      </c>
      <c r="I26" s="203" t="s">
        <v>273</v>
      </c>
      <c r="J26" s="189"/>
      <c r="K26" s="189"/>
      <c r="M26" s="193"/>
    </row>
    <row r="27" spans="2:14" ht="19.5" customHeight="1" x14ac:dyDescent="0.2">
      <c r="B27" s="204" t="s">
        <v>113</v>
      </c>
      <c r="C27" s="235">
        <v>15</v>
      </c>
      <c r="D27" s="236">
        <v>0</v>
      </c>
      <c r="E27" s="244">
        <f>IF(OR(C27=0,C27=""),0,D27/C27)</f>
        <v>0</v>
      </c>
      <c r="F27" s="498">
        <f>SUM(C27:C38)</f>
        <v>300</v>
      </c>
      <c r="G27" s="498">
        <f>SUM(D27:D38)</f>
        <v>300</v>
      </c>
      <c r="H27" s="206">
        <f>+(D27*100%)/$G$23</f>
        <v>0</v>
      </c>
      <c r="I27" s="498">
        <f>G27+I22</f>
        <v>360</v>
      </c>
      <c r="J27" s="207"/>
      <c r="K27" s="207"/>
      <c r="M27" s="193"/>
    </row>
    <row r="28" spans="2:14" ht="19.5" customHeight="1" x14ac:dyDescent="0.2">
      <c r="B28" s="204" t="s">
        <v>114</v>
      </c>
      <c r="C28" s="235">
        <v>15</v>
      </c>
      <c r="D28" s="243">
        <v>2</v>
      </c>
      <c r="E28" s="244">
        <f t="shared" ref="E28:E38" si="0">IF(OR(C28=0,C28=""),0,D28/C28)</f>
        <v>0.13333333333333333</v>
      </c>
      <c r="F28" s="499"/>
      <c r="G28" s="499"/>
      <c r="H28" s="206">
        <f>+IF(D28="","",((D28*100%)/$G$23)+H27)</f>
        <v>6.6666666666666671E-3</v>
      </c>
      <c r="I28" s="499"/>
      <c r="J28" s="207"/>
      <c r="K28" s="207"/>
      <c r="M28" s="193"/>
    </row>
    <row r="29" spans="2:14" ht="19.5" customHeight="1" x14ac:dyDescent="0.2">
      <c r="B29" s="204" t="s">
        <v>115</v>
      </c>
      <c r="C29" s="235">
        <v>30</v>
      </c>
      <c r="D29" s="243">
        <v>17</v>
      </c>
      <c r="E29" s="244">
        <f t="shared" si="0"/>
        <v>0.56666666666666665</v>
      </c>
      <c r="F29" s="499"/>
      <c r="G29" s="499"/>
      <c r="H29" s="206">
        <f t="shared" ref="H29:H38" si="1">+IF(D29="","",((D29*100%)/$G$23)+H28)</f>
        <v>6.3333333333333325E-2</v>
      </c>
      <c r="I29" s="499"/>
      <c r="J29" s="207"/>
      <c r="K29" s="207"/>
      <c r="M29" s="193"/>
    </row>
    <row r="30" spans="2:14" ht="19.5" customHeight="1" x14ac:dyDescent="0.2">
      <c r="B30" s="204" t="s">
        <v>116</v>
      </c>
      <c r="C30" s="235">
        <v>30</v>
      </c>
      <c r="D30" s="243">
        <v>16</v>
      </c>
      <c r="E30" s="244">
        <f t="shared" si="0"/>
        <v>0.53333333333333333</v>
      </c>
      <c r="F30" s="499"/>
      <c r="G30" s="499"/>
      <c r="H30" s="206">
        <f t="shared" si="1"/>
        <v>0.11666666666666667</v>
      </c>
      <c r="I30" s="499"/>
      <c r="J30" s="207"/>
      <c r="K30" s="207"/>
    </row>
    <row r="31" spans="2:14" ht="19.5" customHeight="1" x14ac:dyDescent="0.2">
      <c r="B31" s="204" t="s">
        <v>117</v>
      </c>
      <c r="C31" s="235">
        <v>30</v>
      </c>
      <c r="D31" s="243">
        <v>21</v>
      </c>
      <c r="E31" s="244">
        <f t="shared" si="0"/>
        <v>0.7</v>
      </c>
      <c r="F31" s="499"/>
      <c r="G31" s="499"/>
      <c r="H31" s="206">
        <f t="shared" si="1"/>
        <v>0.18666666666666668</v>
      </c>
      <c r="I31" s="499"/>
      <c r="J31" s="207"/>
      <c r="K31" s="207"/>
    </row>
    <row r="32" spans="2:14" ht="19.5" customHeight="1" x14ac:dyDescent="0.2">
      <c r="B32" s="204" t="s">
        <v>118</v>
      </c>
      <c r="C32" s="235">
        <v>30</v>
      </c>
      <c r="D32" s="243">
        <v>18</v>
      </c>
      <c r="E32" s="244">
        <f t="shared" si="0"/>
        <v>0.6</v>
      </c>
      <c r="F32" s="499"/>
      <c r="G32" s="499"/>
      <c r="H32" s="206">
        <f t="shared" si="1"/>
        <v>0.24666666666666667</v>
      </c>
      <c r="I32" s="499"/>
      <c r="J32" s="207"/>
      <c r="K32" s="207"/>
    </row>
    <row r="33" spans="2:11" ht="19.5" customHeight="1" x14ac:dyDescent="0.2">
      <c r="B33" s="204" t="s">
        <v>119</v>
      </c>
      <c r="C33" s="235">
        <v>30</v>
      </c>
      <c r="D33" s="243">
        <v>58</v>
      </c>
      <c r="E33" s="244">
        <f t="shared" si="0"/>
        <v>1.9333333333333333</v>
      </c>
      <c r="F33" s="499"/>
      <c r="G33" s="499"/>
      <c r="H33" s="206">
        <f t="shared" si="1"/>
        <v>0.44</v>
      </c>
      <c r="I33" s="499"/>
      <c r="J33" s="207"/>
      <c r="K33" s="207"/>
    </row>
    <row r="34" spans="2:11" ht="19.5" customHeight="1" x14ac:dyDescent="0.2">
      <c r="B34" s="204" t="s">
        <v>120</v>
      </c>
      <c r="C34" s="235">
        <v>30</v>
      </c>
      <c r="D34" s="243">
        <v>53</v>
      </c>
      <c r="E34" s="244">
        <f t="shared" si="0"/>
        <v>1.7666666666666666</v>
      </c>
      <c r="F34" s="499"/>
      <c r="G34" s="499"/>
      <c r="H34" s="206">
        <f t="shared" si="1"/>
        <v>0.6166666666666667</v>
      </c>
      <c r="I34" s="499"/>
      <c r="J34" s="207"/>
      <c r="K34" s="207"/>
    </row>
    <row r="35" spans="2:11" ht="19.5" customHeight="1" x14ac:dyDescent="0.2">
      <c r="B35" s="204" t="s">
        <v>121</v>
      </c>
      <c r="C35" s="235">
        <v>30</v>
      </c>
      <c r="D35" s="243">
        <v>45</v>
      </c>
      <c r="E35" s="244">
        <f t="shared" si="0"/>
        <v>1.5</v>
      </c>
      <c r="F35" s="499"/>
      <c r="G35" s="499"/>
      <c r="H35" s="206">
        <f t="shared" si="1"/>
        <v>0.76666666666666672</v>
      </c>
      <c r="I35" s="499"/>
      <c r="J35" s="207"/>
      <c r="K35" s="207"/>
    </row>
    <row r="36" spans="2:11" ht="19.5" customHeight="1" x14ac:dyDescent="0.2">
      <c r="B36" s="204" t="s">
        <v>122</v>
      </c>
      <c r="C36" s="235">
        <v>30</v>
      </c>
      <c r="D36" s="243">
        <v>70</v>
      </c>
      <c r="E36" s="244">
        <f t="shared" si="0"/>
        <v>2.3333333333333335</v>
      </c>
      <c r="F36" s="499"/>
      <c r="G36" s="499"/>
      <c r="H36" s="206">
        <f t="shared" si="1"/>
        <v>1</v>
      </c>
      <c r="I36" s="499"/>
      <c r="J36" s="207"/>
      <c r="K36" s="207"/>
    </row>
    <row r="37" spans="2:11" ht="19.5" customHeight="1" x14ac:dyDescent="0.2">
      <c r="B37" s="204" t="s">
        <v>123</v>
      </c>
      <c r="C37" s="235">
        <v>15</v>
      </c>
      <c r="D37" s="235"/>
      <c r="E37" s="244">
        <f t="shared" si="0"/>
        <v>0</v>
      </c>
      <c r="F37" s="499"/>
      <c r="G37" s="499"/>
      <c r="H37" s="206" t="str">
        <f t="shared" si="1"/>
        <v/>
      </c>
      <c r="I37" s="499"/>
      <c r="J37" s="207"/>
      <c r="K37" s="207"/>
    </row>
    <row r="38" spans="2:11" ht="19.5" customHeight="1" x14ac:dyDescent="0.2">
      <c r="B38" s="204" t="s">
        <v>124</v>
      </c>
      <c r="C38" s="235">
        <v>15</v>
      </c>
      <c r="D38" s="235"/>
      <c r="E38" s="244">
        <f t="shared" si="0"/>
        <v>0</v>
      </c>
      <c r="F38" s="500"/>
      <c r="G38" s="500"/>
      <c r="H38" s="206" t="str">
        <f t="shared" si="1"/>
        <v/>
      </c>
      <c r="I38" s="500"/>
      <c r="J38" s="207"/>
      <c r="K38" s="207"/>
    </row>
    <row r="39" spans="2:11" ht="52.5" customHeight="1" x14ac:dyDescent="0.2">
      <c r="B39" s="209" t="s">
        <v>277</v>
      </c>
      <c r="C39" s="475" t="s">
        <v>385</v>
      </c>
      <c r="D39" s="476"/>
      <c r="E39" s="476"/>
      <c r="F39" s="476"/>
      <c r="G39" s="476"/>
      <c r="H39" s="476"/>
      <c r="I39" s="477"/>
      <c r="J39" s="210"/>
      <c r="K39" s="210"/>
    </row>
    <row r="40" spans="2:11" ht="34.5" customHeight="1" x14ac:dyDescent="0.2">
      <c r="B40" s="504"/>
      <c r="C40" s="505"/>
      <c r="D40" s="505"/>
      <c r="E40" s="505"/>
      <c r="F40" s="505"/>
      <c r="G40" s="505"/>
      <c r="H40" s="505"/>
      <c r="I40" s="506"/>
      <c r="J40" s="177"/>
      <c r="K40" s="177"/>
    </row>
    <row r="41" spans="2:11" ht="34.5" customHeight="1" x14ac:dyDescent="0.2">
      <c r="B41" s="507"/>
      <c r="C41" s="508"/>
      <c r="D41" s="508"/>
      <c r="E41" s="508"/>
      <c r="F41" s="508"/>
      <c r="G41" s="508"/>
      <c r="H41" s="508"/>
      <c r="I41" s="509"/>
      <c r="J41" s="210"/>
      <c r="K41" s="210"/>
    </row>
    <row r="42" spans="2:11" ht="34.5" customHeight="1" x14ac:dyDescent="0.2">
      <c r="B42" s="507"/>
      <c r="C42" s="508"/>
      <c r="D42" s="508"/>
      <c r="E42" s="508"/>
      <c r="F42" s="508"/>
      <c r="G42" s="508"/>
      <c r="H42" s="508"/>
      <c r="I42" s="509"/>
      <c r="J42" s="210"/>
      <c r="K42" s="210"/>
    </row>
    <row r="43" spans="2:11" ht="34.5" customHeight="1" x14ac:dyDescent="0.2">
      <c r="B43" s="507"/>
      <c r="C43" s="508"/>
      <c r="D43" s="508"/>
      <c r="E43" s="508"/>
      <c r="F43" s="508"/>
      <c r="G43" s="508"/>
      <c r="H43" s="508"/>
      <c r="I43" s="509"/>
      <c r="J43" s="210"/>
      <c r="K43" s="210"/>
    </row>
    <row r="44" spans="2:11" ht="34.5" customHeight="1" x14ac:dyDescent="0.2">
      <c r="B44" s="510"/>
      <c r="C44" s="511"/>
      <c r="D44" s="511"/>
      <c r="E44" s="511"/>
      <c r="F44" s="511"/>
      <c r="G44" s="511"/>
      <c r="H44" s="511"/>
      <c r="I44" s="512"/>
      <c r="J44" s="176"/>
      <c r="K44" s="176"/>
    </row>
    <row r="45" spans="2:11" ht="53.25" customHeight="1" x14ac:dyDescent="0.2">
      <c r="B45" s="230" t="s">
        <v>278</v>
      </c>
      <c r="C45" s="513" t="s">
        <v>386</v>
      </c>
      <c r="D45" s="514"/>
      <c r="E45" s="514"/>
      <c r="F45" s="514"/>
      <c r="G45" s="514"/>
      <c r="H45" s="514"/>
      <c r="I45" s="515"/>
      <c r="J45" s="211"/>
      <c r="K45" s="211"/>
    </row>
    <row r="46" spans="2:11" ht="49.5" customHeight="1" x14ac:dyDescent="0.2">
      <c r="B46" s="230" t="s">
        <v>279</v>
      </c>
      <c r="C46" s="513" t="s">
        <v>375</v>
      </c>
      <c r="D46" s="514"/>
      <c r="E46" s="514"/>
      <c r="F46" s="514"/>
      <c r="G46" s="514"/>
      <c r="H46" s="514"/>
      <c r="I46" s="515"/>
      <c r="J46" s="211"/>
      <c r="K46" s="211"/>
    </row>
    <row r="47" spans="2:11" ht="66" customHeight="1" x14ac:dyDescent="0.2">
      <c r="B47" s="212" t="s">
        <v>280</v>
      </c>
      <c r="C47" s="516" t="s">
        <v>367</v>
      </c>
      <c r="D47" s="517"/>
      <c r="E47" s="517"/>
      <c r="F47" s="517"/>
      <c r="G47" s="517"/>
      <c r="H47" s="517"/>
      <c r="I47" s="518"/>
      <c r="J47" s="211"/>
      <c r="K47" s="211"/>
    </row>
    <row r="48" spans="2:11" ht="22.5" customHeight="1" x14ac:dyDescent="0.2">
      <c r="B48" s="496" t="s">
        <v>236</v>
      </c>
      <c r="C48" s="496"/>
      <c r="D48" s="496"/>
      <c r="E48" s="496"/>
      <c r="F48" s="496"/>
      <c r="G48" s="496"/>
      <c r="H48" s="496"/>
      <c r="I48" s="496"/>
      <c r="J48" s="211"/>
      <c r="K48" s="211"/>
    </row>
    <row r="49" spans="2:11" ht="22.5" customHeight="1" x14ac:dyDescent="0.2">
      <c r="B49" s="501" t="s">
        <v>281</v>
      </c>
      <c r="C49" s="228" t="s">
        <v>282</v>
      </c>
      <c r="D49" s="503" t="s">
        <v>283</v>
      </c>
      <c r="E49" s="503"/>
      <c r="F49" s="503"/>
      <c r="G49" s="503" t="s">
        <v>284</v>
      </c>
      <c r="H49" s="503"/>
      <c r="I49" s="503"/>
      <c r="J49" s="214"/>
      <c r="K49" s="214"/>
    </row>
    <row r="50" spans="2:11" ht="30.75" customHeight="1" x14ac:dyDescent="0.2">
      <c r="B50" s="502"/>
      <c r="C50" s="215"/>
      <c r="D50" s="454"/>
      <c r="E50" s="454"/>
      <c r="F50" s="454"/>
      <c r="G50" s="454"/>
      <c r="H50" s="454"/>
      <c r="I50" s="454"/>
      <c r="J50" s="214"/>
      <c r="K50" s="214"/>
    </row>
    <row r="51" spans="2:11" ht="32.25" customHeight="1" x14ac:dyDescent="0.2">
      <c r="B51" s="216" t="s">
        <v>285</v>
      </c>
      <c r="C51" s="454" t="s">
        <v>372</v>
      </c>
      <c r="D51" s="454"/>
      <c r="E51" s="454"/>
      <c r="F51" s="454"/>
      <c r="G51" s="454"/>
      <c r="H51" s="454"/>
      <c r="I51" s="454"/>
      <c r="J51" s="217"/>
      <c r="K51" s="217"/>
    </row>
    <row r="52" spans="2:11" ht="28.5" customHeight="1" x14ac:dyDescent="0.2">
      <c r="B52" s="182" t="s">
        <v>286</v>
      </c>
      <c r="C52" s="455" t="s">
        <v>306</v>
      </c>
      <c r="D52" s="456"/>
      <c r="E52" s="456"/>
      <c r="F52" s="456"/>
      <c r="G52" s="456"/>
      <c r="H52" s="456"/>
      <c r="I52" s="457"/>
      <c r="J52" s="217"/>
      <c r="K52" s="217"/>
    </row>
    <row r="53" spans="2:11" ht="30" customHeight="1" x14ac:dyDescent="0.2">
      <c r="B53" s="212" t="s">
        <v>287</v>
      </c>
      <c r="C53" s="454" t="s">
        <v>307</v>
      </c>
      <c r="D53" s="454"/>
      <c r="E53" s="454"/>
      <c r="F53" s="454"/>
      <c r="G53" s="454"/>
      <c r="H53" s="454"/>
      <c r="I53" s="454"/>
      <c r="J53" s="218"/>
      <c r="K53" s="218"/>
    </row>
    <row r="54" spans="2:11" ht="31.5" customHeight="1" x14ac:dyDescent="0.2">
      <c r="B54" s="212" t="s">
        <v>288</v>
      </c>
      <c r="C54" s="454" t="s">
        <v>308</v>
      </c>
      <c r="D54" s="454"/>
      <c r="E54" s="454"/>
      <c r="F54" s="454"/>
      <c r="G54" s="454"/>
      <c r="H54" s="454"/>
      <c r="I54" s="454"/>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7YE9VhpRv1Geh3lnFk47IZoRx9DaBfD8l9hZsJqe7eybztoAL4YSwB/jMlDq7zm3dOEjifhmkS7Qog14sD/41Q==" saltValue="qeEycRyjDB+c7gnJgdIamg=="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showDropDown="1" showInputMessage="1" showErrorMessage="1" sqref="K12" xr:uid="{00000000-0002-0000-0700-000000000000}">
      <formula1>O17:O19</formula1>
    </dataValidation>
    <dataValidation type="list" allowBlank="1" showInputMessage="1" showErrorMessage="1" sqref="H12:I12" xr:uid="{00000000-0002-0000-0700-000001000000}">
      <formula1>M17:M19</formula1>
    </dataValidation>
    <dataValidation type="list" allowBlank="1" showInputMessage="1" showErrorMessage="1" sqref="C24:E24" xr:uid="{00000000-0002-0000-0700-000002000000}">
      <formula1>$M$12:$M$15</formula1>
    </dataValidation>
    <dataValidation type="list" allowBlank="1" showInputMessage="1" showErrorMessage="1" sqref="C9:F9" xr:uid="{00000000-0002-0000-0700-000003000000}">
      <formula1>$M$6:$M$9</formula1>
    </dataValidation>
    <dataValidation type="list" allowBlank="1" showInputMessage="1" showErrorMessage="1" sqref="J10:K10" xr:uid="{00000000-0002-0000-0700-000004000000}">
      <formula1>$M$21:$M$28</formula1>
    </dataValidation>
    <dataValidation type="list" allowBlank="1" showInputMessage="1" showErrorMessage="1" sqref="H13:I13" xr:uid="{00000000-0002-0000-0700-000005000000}">
      <formula1>$N$5:$N$8</formula1>
    </dataValidation>
    <dataValidation type="list" allowBlank="1" showInputMessage="1" showErrorMessage="1" sqref="C7 I7" xr:uid="{00000000-0002-0000-07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289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2897"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79998168889431442"/>
  </sheetPr>
  <dimension ref="A1:X60"/>
  <sheetViews>
    <sheetView topLeftCell="B38" zoomScaleNormal="100" workbookViewId="0">
      <selection activeCell="C45" sqref="C45:I45"/>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52"/>
      <c r="C1" s="458" t="s">
        <v>25</v>
      </c>
      <c r="D1" s="458"/>
      <c r="E1" s="458"/>
      <c r="F1" s="458"/>
      <c r="G1" s="458"/>
      <c r="H1" s="458"/>
      <c r="I1" s="453"/>
      <c r="J1" s="171"/>
      <c r="K1" s="171"/>
      <c r="M1" s="173" t="s">
        <v>47</v>
      </c>
    </row>
    <row r="2" spans="2:14" ht="37.5" customHeight="1" x14ac:dyDescent="0.2">
      <c r="B2" s="452"/>
      <c r="C2" s="458" t="s">
        <v>239</v>
      </c>
      <c r="D2" s="458"/>
      <c r="E2" s="458"/>
      <c r="F2" s="458"/>
      <c r="G2" s="458"/>
      <c r="H2" s="458"/>
      <c r="I2" s="453"/>
      <c r="J2" s="171"/>
      <c r="K2" s="171"/>
      <c r="M2" s="173" t="s">
        <v>48</v>
      </c>
    </row>
    <row r="3" spans="2:14" ht="37.5" customHeight="1" x14ac:dyDescent="0.2">
      <c r="B3" s="452"/>
      <c r="C3" s="458" t="s">
        <v>240</v>
      </c>
      <c r="D3" s="458"/>
      <c r="E3" s="458"/>
      <c r="F3" s="458" t="s">
        <v>241</v>
      </c>
      <c r="G3" s="458"/>
      <c r="H3" s="458"/>
      <c r="I3" s="453"/>
      <c r="J3" s="171"/>
      <c r="K3" s="171"/>
      <c r="M3" s="173" t="s">
        <v>50</v>
      </c>
    </row>
    <row r="4" spans="2:14" ht="23.25" customHeight="1" x14ac:dyDescent="0.2">
      <c r="B4" s="459"/>
      <c r="C4" s="459"/>
      <c r="D4" s="459"/>
      <c r="E4" s="459"/>
      <c r="F4" s="459"/>
      <c r="G4" s="459"/>
      <c r="H4" s="459"/>
      <c r="I4" s="459"/>
      <c r="J4" s="176"/>
      <c r="K4" s="176"/>
    </row>
    <row r="5" spans="2:14" ht="24" customHeight="1" x14ac:dyDescent="0.2">
      <c r="B5" s="460" t="s">
        <v>234</v>
      </c>
      <c r="C5" s="460"/>
      <c r="D5" s="460"/>
      <c r="E5" s="460"/>
      <c r="F5" s="460"/>
      <c r="G5" s="460"/>
      <c r="H5" s="460"/>
      <c r="I5" s="460"/>
      <c r="J5" s="177"/>
      <c r="K5" s="177"/>
      <c r="N5" s="178" t="s">
        <v>57</v>
      </c>
    </row>
    <row r="6" spans="2:14" ht="30.75" customHeight="1" x14ac:dyDescent="0.2">
      <c r="B6" s="230" t="s">
        <v>242</v>
      </c>
      <c r="C6" s="229">
        <v>6</v>
      </c>
      <c r="D6" s="461" t="s">
        <v>243</v>
      </c>
      <c r="E6" s="461"/>
      <c r="F6" s="462" t="s">
        <v>347</v>
      </c>
      <c r="G6" s="462"/>
      <c r="H6" s="462"/>
      <c r="I6" s="462"/>
      <c r="J6" s="181"/>
      <c r="K6" s="181"/>
      <c r="M6" s="173" t="s">
        <v>60</v>
      </c>
      <c r="N6" s="178" t="s">
        <v>61</v>
      </c>
    </row>
    <row r="7" spans="2:14" ht="30.75" customHeight="1" x14ac:dyDescent="0.2">
      <c r="B7" s="230" t="s">
        <v>244</v>
      </c>
      <c r="C7" s="229" t="s">
        <v>81</v>
      </c>
      <c r="D7" s="461" t="s">
        <v>245</v>
      </c>
      <c r="E7" s="461"/>
      <c r="F7" s="462" t="s">
        <v>290</v>
      </c>
      <c r="G7" s="462"/>
      <c r="H7" s="182" t="s">
        <v>246</v>
      </c>
      <c r="I7" s="229" t="s">
        <v>76</v>
      </c>
      <c r="J7" s="183"/>
      <c r="K7" s="183"/>
      <c r="M7" s="173" t="s">
        <v>65</v>
      </c>
      <c r="N7" s="178" t="s">
        <v>66</v>
      </c>
    </row>
    <row r="8" spans="2:14" ht="30.75" customHeight="1" x14ac:dyDescent="0.2">
      <c r="B8" s="230" t="s">
        <v>247</v>
      </c>
      <c r="C8" s="462" t="s">
        <v>291</v>
      </c>
      <c r="D8" s="462"/>
      <c r="E8" s="462"/>
      <c r="F8" s="462"/>
      <c r="G8" s="182" t="s">
        <v>248</v>
      </c>
      <c r="H8" s="464">
        <v>7560</v>
      </c>
      <c r="I8" s="464"/>
      <c r="J8" s="184"/>
      <c r="K8" s="184"/>
      <c r="M8" s="173" t="s">
        <v>69</v>
      </c>
      <c r="N8" s="178" t="s">
        <v>70</v>
      </c>
    </row>
    <row r="9" spans="2:14" ht="30.75" customHeight="1" x14ac:dyDescent="0.2">
      <c r="B9" s="230" t="s">
        <v>48</v>
      </c>
      <c r="C9" s="465" t="s">
        <v>65</v>
      </c>
      <c r="D9" s="465"/>
      <c r="E9" s="465"/>
      <c r="F9" s="465"/>
      <c r="G9" s="182" t="s">
        <v>249</v>
      </c>
      <c r="H9" s="466" t="s">
        <v>165</v>
      </c>
      <c r="I9" s="466"/>
      <c r="J9" s="185"/>
      <c r="K9" s="185"/>
      <c r="M9" s="186" t="s">
        <v>73</v>
      </c>
    </row>
    <row r="10" spans="2:14" ht="30.75" customHeight="1" x14ac:dyDescent="0.2">
      <c r="B10" s="230" t="s">
        <v>250</v>
      </c>
      <c r="C10" s="462" t="s">
        <v>376</v>
      </c>
      <c r="D10" s="462"/>
      <c r="E10" s="462"/>
      <c r="F10" s="462"/>
      <c r="G10" s="462"/>
      <c r="H10" s="462"/>
      <c r="I10" s="462"/>
      <c r="J10" s="187"/>
      <c r="K10" s="187"/>
      <c r="M10" s="186"/>
    </row>
    <row r="11" spans="2:14" ht="30.75" customHeight="1" x14ac:dyDescent="0.2">
      <c r="B11" s="230" t="s">
        <v>251</v>
      </c>
      <c r="C11" s="467" t="s">
        <v>293</v>
      </c>
      <c r="D11" s="467"/>
      <c r="E11" s="467"/>
      <c r="F11" s="467"/>
      <c r="G11" s="467"/>
      <c r="H11" s="467"/>
      <c r="I11" s="467"/>
      <c r="J11" s="183"/>
      <c r="K11" s="183"/>
      <c r="M11" s="186"/>
      <c r="N11" s="178" t="s">
        <v>76</v>
      </c>
    </row>
    <row r="12" spans="2:14" ht="30.75" customHeight="1" x14ac:dyDescent="0.2">
      <c r="B12" s="230" t="s">
        <v>254</v>
      </c>
      <c r="C12" s="463" t="s">
        <v>362</v>
      </c>
      <c r="D12" s="463"/>
      <c r="E12" s="463"/>
      <c r="F12" s="463"/>
      <c r="G12" s="182" t="s">
        <v>252</v>
      </c>
      <c r="H12" s="468" t="s">
        <v>91</v>
      </c>
      <c r="I12" s="468"/>
      <c r="J12" s="183"/>
      <c r="K12" s="183"/>
      <c r="M12" s="186" t="s">
        <v>80</v>
      </c>
      <c r="N12" s="178" t="s">
        <v>81</v>
      </c>
    </row>
    <row r="13" spans="2:14" ht="30.75" customHeight="1" x14ac:dyDescent="0.2">
      <c r="B13" s="230" t="s">
        <v>255</v>
      </c>
      <c r="C13" s="469" t="s">
        <v>294</v>
      </c>
      <c r="D13" s="469"/>
      <c r="E13" s="469"/>
      <c r="F13" s="469"/>
      <c r="G13" s="182" t="s">
        <v>253</v>
      </c>
      <c r="H13" s="467" t="s">
        <v>70</v>
      </c>
      <c r="I13" s="467"/>
      <c r="J13" s="183"/>
      <c r="K13" s="183"/>
      <c r="M13" s="186" t="s">
        <v>84</v>
      </c>
    </row>
    <row r="14" spans="2:14" ht="64.5" customHeight="1" x14ac:dyDescent="0.2">
      <c r="B14" s="230" t="s">
        <v>256</v>
      </c>
      <c r="C14" s="470" t="s">
        <v>348</v>
      </c>
      <c r="D14" s="470"/>
      <c r="E14" s="470"/>
      <c r="F14" s="470"/>
      <c r="G14" s="470"/>
      <c r="H14" s="470"/>
      <c r="I14" s="470"/>
      <c r="J14" s="187"/>
      <c r="K14" s="187"/>
      <c r="M14" s="186" t="s">
        <v>86</v>
      </c>
      <c r="N14" s="178"/>
    </row>
    <row r="15" spans="2:14" ht="30.75" customHeight="1" x14ac:dyDescent="0.2">
      <c r="B15" s="230" t="s">
        <v>257</v>
      </c>
      <c r="C15" s="463" t="s">
        <v>374</v>
      </c>
      <c r="D15" s="463"/>
      <c r="E15" s="463"/>
      <c r="F15" s="463"/>
      <c r="G15" s="463"/>
      <c r="H15" s="463"/>
      <c r="I15" s="463"/>
      <c r="J15" s="188"/>
      <c r="K15" s="188"/>
      <c r="M15" s="186" t="s">
        <v>88</v>
      </c>
      <c r="N15" s="178"/>
    </row>
    <row r="16" spans="2:14" ht="20.25" customHeight="1" x14ac:dyDescent="0.2">
      <c r="B16" s="230" t="s">
        <v>258</v>
      </c>
      <c r="C16" s="462" t="s">
        <v>350</v>
      </c>
      <c r="D16" s="462"/>
      <c r="E16" s="462"/>
      <c r="F16" s="462"/>
      <c r="G16" s="462"/>
      <c r="H16" s="462"/>
      <c r="I16" s="462"/>
      <c r="J16" s="189"/>
      <c r="K16" s="189"/>
      <c r="M16" s="186"/>
      <c r="N16" s="178"/>
    </row>
    <row r="17" spans="2:14" ht="30.75" customHeight="1" x14ac:dyDescent="0.2">
      <c r="B17" s="230" t="s">
        <v>259</v>
      </c>
      <c r="C17" s="467" t="s">
        <v>349</v>
      </c>
      <c r="D17" s="471"/>
      <c r="E17" s="471"/>
      <c r="F17" s="471"/>
      <c r="G17" s="471"/>
      <c r="H17" s="471"/>
      <c r="I17" s="471"/>
      <c r="J17" s="190"/>
      <c r="K17" s="190"/>
      <c r="M17" s="186" t="s">
        <v>91</v>
      </c>
      <c r="N17" s="178"/>
    </row>
    <row r="18" spans="2:14" ht="18" customHeight="1" x14ac:dyDescent="0.2">
      <c r="B18" s="472" t="s">
        <v>265</v>
      </c>
      <c r="C18" s="473" t="s">
        <v>237</v>
      </c>
      <c r="D18" s="473"/>
      <c r="E18" s="473"/>
      <c r="F18" s="474" t="s">
        <v>238</v>
      </c>
      <c r="G18" s="474"/>
      <c r="H18" s="474"/>
      <c r="I18" s="474"/>
      <c r="J18" s="191"/>
      <c r="K18" s="191"/>
      <c r="M18" s="186" t="s">
        <v>79</v>
      </c>
      <c r="N18" s="178"/>
    </row>
    <row r="19" spans="2:14" ht="39.75" customHeight="1" x14ac:dyDescent="0.2">
      <c r="B19" s="472"/>
      <c r="C19" s="462" t="s">
        <v>351</v>
      </c>
      <c r="D19" s="462"/>
      <c r="E19" s="462"/>
      <c r="F19" s="462" t="s">
        <v>352</v>
      </c>
      <c r="G19" s="462"/>
      <c r="H19" s="462"/>
      <c r="I19" s="462"/>
      <c r="J19" s="189"/>
      <c r="K19" s="189"/>
      <c r="M19" s="186" t="s">
        <v>95</v>
      </c>
      <c r="N19" s="178"/>
    </row>
    <row r="20" spans="2:14" ht="39.75" customHeight="1" x14ac:dyDescent="0.2">
      <c r="B20" s="192" t="s">
        <v>266</v>
      </c>
      <c r="C20" s="455" t="s">
        <v>353</v>
      </c>
      <c r="D20" s="456"/>
      <c r="E20" s="457"/>
      <c r="F20" s="468" t="s">
        <v>354</v>
      </c>
      <c r="G20" s="468"/>
      <c r="H20" s="468"/>
      <c r="I20" s="478"/>
      <c r="J20" s="183"/>
      <c r="K20" s="183"/>
      <c r="M20" s="186"/>
      <c r="N20" s="178"/>
    </row>
    <row r="21" spans="2:14" ht="42" customHeight="1" x14ac:dyDescent="0.2">
      <c r="B21" s="192" t="s">
        <v>267</v>
      </c>
      <c r="C21" s="479" t="s">
        <v>355</v>
      </c>
      <c r="D21" s="480"/>
      <c r="E21" s="481"/>
      <c r="F21" s="482" t="s">
        <v>356</v>
      </c>
      <c r="G21" s="483"/>
      <c r="H21" s="483"/>
      <c r="I21" s="484"/>
      <c r="J21" s="188"/>
      <c r="K21" s="188"/>
      <c r="M21" s="193"/>
      <c r="N21" s="178"/>
    </row>
    <row r="22" spans="2:14" ht="23.25" customHeight="1" x14ac:dyDescent="0.2">
      <c r="B22" s="192" t="s">
        <v>268</v>
      </c>
      <c r="C22" s="485">
        <v>44197</v>
      </c>
      <c r="D22" s="486"/>
      <c r="E22" s="487"/>
      <c r="F22" s="182" t="s">
        <v>271</v>
      </c>
      <c r="G22" s="194">
        <v>3</v>
      </c>
      <c r="H22" s="182" t="s">
        <v>275</v>
      </c>
      <c r="I22" s="195">
        <v>3</v>
      </c>
      <c r="J22" s="196"/>
      <c r="K22" s="196"/>
      <c r="M22" s="193"/>
    </row>
    <row r="23" spans="2:14" ht="27" customHeight="1" x14ac:dyDescent="0.2">
      <c r="B23" s="192" t="s">
        <v>269</v>
      </c>
      <c r="C23" s="485">
        <v>44561</v>
      </c>
      <c r="D23" s="483"/>
      <c r="E23" s="488"/>
      <c r="F23" s="182" t="s">
        <v>272</v>
      </c>
      <c r="G23" s="520">
        <v>13</v>
      </c>
      <c r="H23" s="521"/>
      <c r="I23" s="522"/>
      <c r="J23" s="197"/>
      <c r="K23" s="197"/>
      <c r="M23" s="193"/>
    </row>
    <row r="24" spans="2:14" ht="30.75" customHeight="1" x14ac:dyDescent="0.2">
      <c r="B24" s="198" t="s">
        <v>270</v>
      </c>
      <c r="C24" s="492" t="s">
        <v>88</v>
      </c>
      <c r="D24" s="493"/>
      <c r="E24" s="494"/>
      <c r="F24" s="232" t="s">
        <v>274</v>
      </c>
      <c r="G24" s="482" t="s">
        <v>305</v>
      </c>
      <c r="H24" s="483"/>
      <c r="I24" s="488"/>
      <c r="J24" s="191"/>
      <c r="K24" s="191"/>
      <c r="M24" s="193"/>
    </row>
    <row r="25" spans="2:14" ht="22.5" customHeight="1" x14ac:dyDescent="0.2">
      <c r="B25" s="495" t="s">
        <v>235</v>
      </c>
      <c r="C25" s="496"/>
      <c r="D25" s="496"/>
      <c r="E25" s="496"/>
      <c r="F25" s="496"/>
      <c r="G25" s="496"/>
      <c r="H25" s="496"/>
      <c r="I25" s="497"/>
      <c r="J25" s="177"/>
      <c r="K25" s="177"/>
      <c r="M25" s="193"/>
    </row>
    <row r="26" spans="2:14" ht="43.5" customHeight="1" x14ac:dyDescent="0.2">
      <c r="B26" s="200" t="s">
        <v>105</v>
      </c>
      <c r="C26" s="231" t="s">
        <v>261</v>
      </c>
      <c r="D26" s="231" t="s">
        <v>260</v>
      </c>
      <c r="E26" s="202" t="s">
        <v>264</v>
      </c>
      <c r="F26" s="231" t="s">
        <v>263</v>
      </c>
      <c r="G26" s="231" t="s">
        <v>262</v>
      </c>
      <c r="H26" s="202" t="s">
        <v>276</v>
      </c>
      <c r="I26" s="203" t="s">
        <v>273</v>
      </c>
      <c r="J26" s="189"/>
      <c r="K26" s="189"/>
      <c r="M26" s="193"/>
    </row>
    <row r="27" spans="2:14" ht="19.5" customHeight="1" x14ac:dyDescent="0.2">
      <c r="B27" s="204" t="s">
        <v>113</v>
      </c>
      <c r="C27" s="208">
        <v>0</v>
      </c>
      <c r="D27" s="233">
        <v>0</v>
      </c>
      <c r="E27" s="244">
        <f>IF(OR(C27=0,C27=""),0,D27/C27)</f>
        <v>0</v>
      </c>
      <c r="F27" s="498">
        <f>SUM(C27:C38)</f>
        <v>13</v>
      </c>
      <c r="G27" s="498">
        <f>SUM(D27:D38)</f>
        <v>10</v>
      </c>
      <c r="H27" s="206">
        <f>+(D27*100%)/$G$23</f>
        <v>0</v>
      </c>
      <c r="I27" s="498">
        <f>G27+I22</f>
        <v>13</v>
      </c>
      <c r="J27" s="207"/>
      <c r="K27" s="207"/>
      <c r="M27" s="193"/>
    </row>
    <row r="28" spans="2:14" ht="19.5" customHeight="1" x14ac:dyDescent="0.2">
      <c r="B28" s="204" t="s">
        <v>114</v>
      </c>
      <c r="C28" s="208">
        <v>0</v>
      </c>
      <c r="D28" s="240">
        <v>0</v>
      </c>
      <c r="E28" s="244">
        <f t="shared" ref="E28:E38" si="0">IF(OR(C28=0,C28=""),0,D28/C28)</f>
        <v>0</v>
      </c>
      <c r="F28" s="499"/>
      <c r="G28" s="499"/>
      <c r="H28" s="206">
        <f>+IF(D28="","",((D28*100%)/$G$23)+H27)</f>
        <v>0</v>
      </c>
      <c r="I28" s="499"/>
      <c r="J28" s="207"/>
      <c r="K28" s="207"/>
      <c r="M28" s="193"/>
    </row>
    <row r="29" spans="2:14" ht="19.5" customHeight="1" x14ac:dyDescent="0.2">
      <c r="B29" s="204" t="s">
        <v>115</v>
      </c>
      <c r="C29" s="235">
        <v>1</v>
      </c>
      <c r="D29" s="243">
        <v>0</v>
      </c>
      <c r="E29" s="244">
        <f t="shared" si="0"/>
        <v>0</v>
      </c>
      <c r="F29" s="499"/>
      <c r="G29" s="499"/>
      <c r="H29" s="206">
        <f t="shared" ref="H29:H38" si="1">+IF(D29="","",((D29*100%)/$G$23)+H28)</f>
        <v>0</v>
      </c>
      <c r="I29" s="499"/>
      <c r="J29" s="207"/>
      <c r="K29" s="207"/>
      <c r="M29" s="193"/>
    </row>
    <row r="30" spans="2:14" ht="19.5" customHeight="1" x14ac:dyDescent="0.2">
      <c r="B30" s="204" t="s">
        <v>116</v>
      </c>
      <c r="C30" s="235">
        <v>1</v>
      </c>
      <c r="D30" s="243">
        <v>0</v>
      </c>
      <c r="E30" s="244">
        <f t="shared" si="0"/>
        <v>0</v>
      </c>
      <c r="F30" s="499"/>
      <c r="G30" s="499"/>
      <c r="H30" s="206">
        <f t="shared" si="1"/>
        <v>0</v>
      </c>
      <c r="I30" s="499"/>
      <c r="J30" s="207"/>
      <c r="K30" s="207"/>
    </row>
    <row r="31" spans="2:14" ht="19.5" customHeight="1" x14ac:dyDescent="0.2">
      <c r="B31" s="204" t="s">
        <v>117</v>
      </c>
      <c r="C31" s="235">
        <v>1</v>
      </c>
      <c r="D31" s="243">
        <v>0</v>
      </c>
      <c r="E31" s="244">
        <f t="shared" si="0"/>
        <v>0</v>
      </c>
      <c r="F31" s="499"/>
      <c r="G31" s="499"/>
      <c r="H31" s="206">
        <f t="shared" si="1"/>
        <v>0</v>
      </c>
      <c r="I31" s="499"/>
      <c r="J31" s="207"/>
      <c r="K31" s="207"/>
    </row>
    <row r="32" spans="2:14" ht="19.5" customHeight="1" x14ac:dyDescent="0.2">
      <c r="B32" s="204" t="s">
        <v>118</v>
      </c>
      <c r="C32" s="235">
        <v>1</v>
      </c>
      <c r="D32" s="243">
        <v>2</v>
      </c>
      <c r="E32" s="244">
        <f t="shared" si="0"/>
        <v>2</v>
      </c>
      <c r="F32" s="499"/>
      <c r="G32" s="499"/>
      <c r="H32" s="206">
        <f t="shared" si="1"/>
        <v>0.15384615384615385</v>
      </c>
      <c r="I32" s="499"/>
      <c r="J32" s="207"/>
      <c r="K32" s="207"/>
    </row>
    <row r="33" spans="2:11" ht="19.5" customHeight="1" x14ac:dyDescent="0.2">
      <c r="B33" s="204" t="s">
        <v>119</v>
      </c>
      <c r="C33" s="235">
        <v>1</v>
      </c>
      <c r="D33" s="243">
        <v>4</v>
      </c>
      <c r="E33" s="244">
        <f t="shared" si="0"/>
        <v>4</v>
      </c>
      <c r="F33" s="499"/>
      <c r="G33" s="499"/>
      <c r="H33" s="206">
        <f t="shared" si="1"/>
        <v>0.46153846153846156</v>
      </c>
      <c r="I33" s="499"/>
      <c r="J33" s="207"/>
      <c r="K33" s="207"/>
    </row>
    <row r="34" spans="2:11" ht="19.5" customHeight="1" x14ac:dyDescent="0.2">
      <c r="B34" s="204" t="s">
        <v>120</v>
      </c>
      <c r="C34" s="235">
        <v>1</v>
      </c>
      <c r="D34" s="243">
        <v>4</v>
      </c>
      <c r="E34" s="244">
        <f t="shared" si="0"/>
        <v>4</v>
      </c>
      <c r="F34" s="499"/>
      <c r="G34" s="499"/>
      <c r="H34" s="206">
        <f t="shared" si="1"/>
        <v>0.76923076923076927</v>
      </c>
      <c r="I34" s="499"/>
      <c r="J34" s="207"/>
      <c r="K34" s="207"/>
    </row>
    <row r="35" spans="2:11" ht="19.5" customHeight="1" x14ac:dyDescent="0.2">
      <c r="B35" s="204" t="s">
        <v>121</v>
      </c>
      <c r="C35" s="235">
        <v>1</v>
      </c>
      <c r="D35" s="235">
        <v>0</v>
      </c>
      <c r="E35" s="244">
        <f t="shared" si="0"/>
        <v>0</v>
      </c>
      <c r="F35" s="499"/>
      <c r="G35" s="499"/>
      <c r="H35" s="206">
        <f t="shared" si="1"/>
        <v>0.76923076923076927</v>
      </c>
      <c r="I35" s="499"/>
      <c r="J35" s="207"/>
      <c r="K35" s="207"/>
    </row>
    <row r="36" spans="2:11" ht="19.5" customHeight="1" x14ac:dyDescent="0.2">
      <c r="B36" s="204" t="s">
        <v>122</v>
      </c>
      <c r="C36" s="235">
        <v>2</v>
      </c>
      <c r="D36" s="235">
        <v>0</v>
      </c>
      <c r="E36" s="244">
        <f t="shared" si="0"/>
        <v>0</v>
      </c>
      <c r="F36" s="499"/>
      <c r="G36" s="499"/>
      <c r="H36" s="206">
        <f t="shared" si="1"/>
        <v>0.76923076923076927</v>
      </c>
      <c r="I36" s="499"/>
      <c r="J36" s="207"/>
      <c r="K36" s="207"/>
    </row>
    <row r="37" spans="2:11" ht="19.5" customHeight="1" x14ac:dyDescent="0.2">
      <c r="B37" s="204" t="s">
        <v>123</v>
      </c>
      <c r="C37" s="235">
        <v>2</v>
      </c>
      <c r="D37" s="235"/>
      <c r="E37" s="244">
        <f t="shared" si="0"/>
        <v>0</v>
      </c>
      <c r="F37" s="499"/>
      <c r="G37" s="499"/>
      <c r="H37" s="206" t="str">
        <f t="shared" si="1"/>
        <v/>
      </c>
      <c r="I37" s="499"/>
      <c r="J37" s="207"/>
      <c r="K37" s="207"/>
    </row>
    <row r="38" spans="2:11" ht="19.5" customHeight="1" x14ac:dyDescent="0.2">
      <c r="B38" s="204" t="s">
        <v>124</v>
      </c>
      <c r="C38" s="235">
        <v>2</v>
      </c>
      <c r="D38" s="235"/>
      <c r="E38" s="244">
        <f t="shared" si="0"/>
        <v>0</v>
      </c>
      <c r="F38" s="500"/>
      <c r="G38" s="500"/>
      <c r="H38" s="206" t="str">
        <f t="shared" si="1"/>
        <v/>
      </c>
      <c r="I38" s="500"/>
      <c r="J38" s="207"/>
      <c r="K38" s="207"/>
    </row>
    <row r="39" spans="2:11" ht="102" customHeight="1" x14ac:dyDescent="0.2">
      <c r="B39" s="209" t="s">
        <v>277</v>
      </c>
      <c r="C39" s="475" t="s">
        <v>387</v>
      </c>
      <c r="D39" s="476"/>
      <c r="E39" s="476"/>
      <c r="F39" s="476"/>
      <c r="G39" s="476"/>
      <c r="H39" s="476"/>
      <c r="I39" s="477"/>
      <c r="J39" s="210"/>
      <c r="K39" s="210"/>
    </row>
    <row r="40" spans="2:11" ht="34.5" customHeight="1" x14ac:dyDescent="0.2">
      <c r="B40" s="504"/>
      <c r="C40" s="505"/>
      <c r="D40" s="505"/>
      <c r="E40" s="505"/>
      <c r="F40" s="505"/>
      <c r="G40" s="505"/>
      <c r="H40" s="505"/>
      <c r="I40" s="506"/>
      <c r="J40" s="177"/>
      <c r="K40" s="177"/>
    </row>
    <row r="41" spans="2:11" ht="34.5" customHeight="1" x14ac:dyDescent="0.2">
      <c r="B41" s="507"/>
      <c r="C41" s="508"/>
      <c r="D41" s="508"/>
      <c r="E41" s="508"/>
      <c r="F41" s="508"/>
      <c r="G41" s="508"/>
      <c r="H41" s="508"/>
      <c r="I41" s="509"/>
      <c r="J41" s="210"/>
      <c r="K41" s="210"/>
    </row>
    <row r="42" spans="2:11" ht="34.5" customHeight="1" x14ac:dyDescent="0.2">
      <c r="B42" s="507"/>
      <c r="C42" s="508"/>
      <c r="D42" s="508"/>
      <c r="E42" s="508"/>
      <c r="F42" s="508"/>
      <c r="G42" s="508"/>
      <c r="H42" s="508"/>
      <c r="I42" s="509"/>
      <c r="J42" s="210"/>
      <c r="K42" s="210"/>
    </row>
    <row r="43" spans="2:11" ht="34.5" customHeight="1" x14ac:dyDescent="0.2">
      <c r="B43" s="507"/>
      <c r="C43" s="508"/>
      <c r="D43" s="508"/>
      <c r="E43" s="508"/>
      <c r="F43" s="508"/>
      <c r="G43" s="508"/>
      <c r="H43" s="508"/>
      <c r="I43" s="509"/>
      <c r="J43" s="210"/>
      <c r="K43" s="210"/>
    </row>
    <row r="44" spans="2:11" ht="34.5" customHeight="1" x14ac:dyDescent="0.2">
      <c r="B44" s="510"/>
      <c r="C44" s="511"/>
      <c r="D44" s="511"/>
      <c r="E44" s="511"/>
      <c r="F44" s="511"/>
      <c r="G44" s="511"/>
      <c r="H44" s="511"/>
      <c r="I44" s="512"/>
      <c r="J44" s="176"/>
      <c r="K44" s="176"/>
    </row>
    <row r="45" spans="2:11" ht="144.75" customHeight="1" x14ac:dyDescent="0.2">
      <c r="B45" s="230" t="s">
        <v>278</v>
      </c>
      <c r="C45" s="513" t="s">
        <v>381</v>
      </c>
      <c r="D45" s="514"/>
      <c r="E45" s="514"/>
      <c r="F45" s="514"/>
      <c r="G45" s="514"/>
      <c r="H45" s="514"/>
      <c r="I45" s="515"/>
      <c r="J45" s="211"/>
      <c r="K45" s="211"/>
    </row>
    <row r="46" spans="2:11" ht="41.25" customHeight="1" x14ac:dyDescent="0.2">
      <c r="B46" s="230" t="s">
        <v>279</v>
      </c>
      <c r="C46" s="513" t="s">
        <v>378</v>
      </c>
      <c r="D46" s="514"/>
      <c r="E46" s="514"/>
      <c r="F46" s="514"/>
      <c r="G46" s="514"/>
      <c r="H46" s="514"/>
      <c r="I46" s="515"/>
      <c r="J46" s="211"/>
      <c r="K46" s="211"/>
    </row>
    <row r="47" spans="2:11" ht="66" customHeight="1" x14ac:dyDescent="0.2">
      <c r="B47" s="212" t="s">
        <v>280</v>
      </c>
      <c r="C47" s="516" t="s">
        <v>368</v>
      </c>
      <c r="D47" s="517"/>
      <c r="E47" s="517"/>
      <c r="F47" s="517"/>
      <c r="G47" s="517"/>
      <c r="H47" s="517"/>
      <c r="I47" s="518"/>
      <c r="J47" s="211"/>
      <c r="K47" s="211"/>
    </row>
    <row r="48" spans="2:11" ht="22.5" customHeight="1" x14ac:dyDescent="0.2">
      <c r="B48" s="496" t="s">
        <v>236</v>
      </c>
      <c r="C48" s="496"/>
      <c r="D48" s="496"/>
      <c r="E48" s="496"/>
      <c r="F48" s="496"/>
      <c r="G48" s="496"/>
      <c r="H48" s="496"/>
      <c r="I48" s="496"/>
      <c r="J48" s="211"/>
      <c r="K48" s="211"/>
    </row>
    <row r="49" spans="2:11" ht="22.5" customHeight="1" x14ac:dyDescent="0.2">
      <c r="B49" s="501" t="s">
        <v>281</v>
      </c>
      <c r="C49" s="228" t="s">
        <v>282</v>
      </c>
      <c r="D49" s="503" t="s">
        <v>283</v>
      </c>
      <c r="E49" s="503"/>
      <c r="F49" s="503"/>
      <c r="G49" s="503" t="s">
        <v>284</v>
      </c>
      <c r="H49" s="503"/>
      <c r="I49" s="503"/>
      <c r="J49" s="214"/>
      <c r="K49" s="214"/>
    </row>
    <row r="50" spans="2:11" ht="30.75" customHeight="1" x14ac:dyDescent="0.2">
      <c r="B50" s="502"/>
      <c r="C50" s="215"/>
      <c r="D50" s="454"/>
      <c r="E50" s="454"/>
      <c r="F50" s="454"/>
      <c r="G50" s="454"/>
      <c r="H50" s="454"/>
      <c r="I50" s="454"/>
      <c r="J50" s="214"/>
      <c r="K50" s="214"/>
    </row>
    <row r="51" spans="2:11" ht="32.25" customHeight="1" x14ac:dyDescent="0.2">
      <c r="B51" s="216" t="s">
        <v>285</v>
      </c>
      <c r="C51" s="454" t="s">
        <v>373</v>
      </c>
      <c r="D51" s="454"/>
      <c r="E51" s="454"/>
      <c r="F51" s="454"/>
      <c r="G51" s="454"/>
      <c r="H51" s="454"/>
      <c r="I51" s="454"/>
      <c r="J51" s="217"/>
      <c r="K51" s="217"/>
    </row>
    <row r="52" spans="2:11" ht="28.5" customHeight="1" x14ac:dyDescent="0.2">
      <c r="B52" s="182" t="s">
        <v>286</v>
      </c>
      <c r="C52" s="455" t="s">
        <v>306</v>
      </c>
      <c r="D52" s="456"/>
      <c r="E52" s="456"/>
      <c r="F52" s="456"/>
      <c r="G52" s="456"/>
      <c r="H52" s="456"/>
      <c r="I52" s="457"/>
      <c r="J52" s="217"/>
      <c r="K52" s="217"/>
    </row>
    <row r="53" spans="2:11" ht="30" customHeight="1" x14ac:dyDescent="0.2">
      <c r="B53" s="212" t="s">
        <v>287</v>
      </c>
      <c r="C53" s="454" t="s">
        <v>307</v>
      </c>
      <c r="D53" s="454"/>
      <c r="E53" s="454"/>
      <c r="F53" s="454"/>
      <c r="G53" s="454"/>
      <c r="H53" s="454"/>
      <c r="I53" s="454"/>
      <c r="J53" s="218"/>
      <c r="K53" s="218"/>
    </row>
    <row r="54" spans="2:11" ht="31.5" customHeight="1" x14ac:dyDescent="0.2">
      <c r="B54" s="212" t="s">
        <v>288</v>
      </c>
      <c r="C54" s="454" t="s">
        <v>308</v>
      </c>
      <c r="D54" s="454"/>
      <c r="E54" s="454"/>
      <c r="F54" s="454"/>
      <c r="G54" s="454"/>
      <c r="H54" s="454"/>
      <c r="I54" s="454"/>
      <c r="J54" s="219"/>
      <c r="K54" s="219"/>
    </row>
    <row r="55" spans="2:11" ht="12.75" customHeight="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KVSgnwrPSisVXiywEqxUPfNX5HjaPqsZRpi2S/u2yEKQuWdTPM5IXWGSn3wMXcOhGZFWxelvcnnGUooD6U8vWw==" saltValue="s8RcPHAtjttyX72gsX4Swg=="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800-000000000000}">
      <formula1>$N$11:$N$12</formula1>
    </dataValidation>
    <dataValidation type="list" allowBlank="1" showInputMessage="1" showErrorMessage="1" sqref="H13:I13" xr:uid="{00000000-0002-0000-0800-000001000000}">
      <formula1>$N$5:$N$8</formula1>
    </dataValidation>
    <dataValidation type="list" allowBlank="1" showInputMessage="1" showErrorMessage="1" sqref="J10:K10" xr:uid="{00000000-0002-0000-0800-000002000000}">
      <formula1>$M$21:$M$28</formula1>
    </dataValidation>
    <dataValidation type="list" allowBlank="1" showInputMessage="1" showErrorMessage="1" sqref="C9:F9" xr:uid="{00000000-0002-0000-0800-000003000000}">
      <formula1>$M$6:$M$9</formula1>
    </dataValidation>
    <dataValidation type="list" allowBlank="1" showInputMessage="1" showErrorMessage="1" sqref="C24:E24" xr:uid="{00000000-0002-0000-0800-000004000000}">
      <formula1>$M$12:$M$15</formula1>
    </dataValidation>
    <dataValidation type="list" allowBlank="1" showInputMessage="1" showErrorMessage="1" sqref="H12:I12" xr:uid="{00000000-0002-0000-0800-000005000000}">
      <formula1>M17:M19</formula1>
    </dataValidation>
    <dataValidation type="list" showDropDown="1" showInputMessage="1" showErrorMessage="1" sqref="K12" xr:uid="{00000000-0002-0000-08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392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3921"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2.xml><?xml version="1.0" encoding="utf-8"?>
<ds:datastoreItem xmlns:ds="http://schemas.openxmlformats.org/officeDocument/2006/customXml" ds:itemID="{3F664237-BA00-4E19-9D4C-97CF951D95E6}">
  <ds:schemaRefs>
    <ds:schemaRef ds:uri="http://www.w3.org/XML/1998/namespace"/>
    <ds:schemaRef ds:uri="http://schemas.microsoft.com/office/2006/documentManagement/types"/>
    <ds:schemaRef ds:uri="http://schemas.microsoft.com/office/infopath/2007/PartnerControls"/>
    <ds:schemaRef ds:uri="http://purl.org/dc/elements/1.1/"/>
    <ds:schemaRef ds:uri="http://purl.org/dc/terms/"/>
    <ds:schemaRef ds:uri="d472a95f-029e-48ed-8556-580ff62e7833"/>
    <ds:schemaRef ds:uri="http://schemas.openxmlformats.org/package/2006/metadata/core-properties"/>
    <ds:schemaRef ds:uri="08ebe415-1e9a-4b26-acfc-09642d3d19df"/>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Meta No. 5</vt:lpstr>
      <vt:lpstr>Meta No. 6</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ANDRES</cp:lastModifiedBy>
  <cp:lastPrinted>2018-04-10T15:28:46Z</cp:lastPrinted>
  <dcterms:created xsi:type="dcterms:W3CDTF">2010-03-25T16:40:43Z</dcterms:created>
  <dcterms:modified xsi:type="dcterms:W3CDTF">2021-11-12T22:36:31Z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