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embeddings/oleObject1.bin" ContentType="application/vnd.openxmlformats-officedocument.oleObject"/>
  <Override PartName="/xl/charts/chart2.xml" ContentType="application/vnd.openxmlformats-officedocument.drawingml.chart+xml"/>
  <Override PartName="/xl/drawings/drawing5.xml" ContentType="application/vnd.openxmlformats-officedocument.drawing+xml"/>
  <Override PartName="/xl/embeddings/oleObject2.bin" ContentType="application/vnd.openxmlformats-officedocument.oleObject"/>
  <Override PartName="/xl/charts/chart3.xml" ContentType="application/vnd.openxmlformats-officedocument.drawingml.chart+xml"/>
  <Override PartName="/xl/drawings/drawing6.xml" ContentType="application/vnd.openxmlformats-officedocument.drawing+xml"/>
  <Override PartName="/xl/embeddings/oleObject3.bin" ContentType="application/vnd.openxmlformats-officedocument.oleObject"/>
  <Override PartName="/xl/comments1.xml" ContentType="application/vnd.openxmlformats-officedocument.spreadsheetml.comments+xml"/>
  <Override PartName="/xl/charts/chart4.xml" ContentType="application/vnd.openxmlformats-officedocument.drawingml.chart+xml"/>
  <Override PartName="/xl/drawings/drawing7.xml" ContentType="application/vnd.openxmlformats-officedocument.drawing+xml"/>
  <Override PartName="/xl/embeddings/oleObject4.bin" ContentType="application/vnd.openxmlformats-officedocument.oleObject"/>
  <Override PartName="/xl/comments2.xml" ContentType="application/vnd.openxmlformats-officedocument.spreadsheetml.comments+xml"/>
  <Override PartName="/xl/charts/chart5.xml" ContentType="application/vnd.openxmlformats-officedocument.drawingml.chart+xml"/>
  <Override PartName="/xl/drawings/drawing8.xml" ContentType="application/vnd.openxmlformats-officedocument.drawing+xml"/>
  <Override PartName="/xl/embeddings/oleObject5.bin" ContentType="application/vnd.openxmlformats-officedocument.oleObject"/>
  <Override PartName="/xl/charts/chart6.xml" ContentType="application/vnd.openxmlformats-officedocument.drawingml.chart+xml"/>
  <Override PartName="/xl/drawings/drawing9.xml" ContentType="application/vnd.openxmlformats-officedocument.drawing+xml"/>
  <Override PartName="/xl/charts/chart7.xml" ContentType="application/vnd.openxmlformats-officedocument.drawingml.chart+xml"/>
  <Override PartName="/xl/drawings/drawing1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527"/>
  <workbookPr showInkAnnotation="0" updateLinks="never" codeName="ThisWorkbook" autoCompressPictures="0" defaultThemeVersion="124226"/>
  <mc:AlternateContent xmlns:mc="http://schemas.openxmlformats.org/markup-compatibility/2006">
    <mc:Choice Requires="x15">
      <x15ac:absPath xmlns:x15ac="http://schemas.microsoft.com/office/spreadsheetml/2010/11/ac" url="C:\Users\fhenr\OneDrive\Documentos\IDPYBA 2021\PLAN DE ACCION\PROYECTO 7556\OCTUBRE\"/>
    </mc:Choice>
  </mc:AlternateContent>
  <xr:revisionPtr revIDLastSave="0" documentId="13_ncr:1_{053C86D8-B173-487D-99DC-1807E15099BA}" xr6:coauthVersionLast="47" xr6:coauthVersionMax="47" xr10:uidLastSave="{00000000-0000-0000-0000-000000000000}"/>
  <bookViews>
    <workbookView xWindow="-120" yWindow="-120" windowWidth="20730" windowHeight="11160" tabRatio="743" firstSheet="3" activeTab="7" xr2:uid="{00000000-000D-0000-FFFF-FFFF00000000}"/>
  </bookViews>
  <sheets>
    <sheet name="Sección 3. Metas Producto" sheetId="5" state="hidden" r:id="rId1"/>
    <sheet name="MP - SIT" sheetId="62" state="hidden" r:id="rId2"/>
    <sheet name="Act.Meta_SIT" sheetId="63" state="hidden" r:id="rId3"/>
    <sheet name="META 1" sheetId="80" r:id="rId4"/>
    <sheet name="META 2" sheetId="87" r:id="rId5"/>
    <sheet name="META 3" sheetId="93" r:id="rId6"/>
    <sheet name="META 4" sheetId="94" r:id="rId7"/>
    <sheet name="META 5" sheetId="90" r:id="rId8"/>
    <sheet name="HV 14" sheetId="47" state="hidden" r:id="rId9"/>
    <sheet name="Act. 14" sheetId="48" state="hidden" r:id="rId10"/>
    <sheet name="Hoja3" sheetId="66" state="hidden" r:id="rId11"/>
    <sheet name="Hoja1" sheetId="57" state="hidden" r:id="rId12"/>
  </sheets>
  <externalReferences>
    <externalReference r:id="rId13"/>
    <externalReference r:id="rId14"/>
    <externalReference r:id="rId15"/>
    <externalReference r:id="rId16"/>
    <externalReference r:id="rId17"/>
    <externalReference r:id="rId18"/>
    <externalReference r:id="rId19"/>
    <externalReference r:id="rId20"/>
  </externalReferences>
  <definedNames>
    <definedName name="_xlnm.Print_Area" localSheetId="0">'Sección 3. Metas Producto'!$A$2:$AF$12</definedName>
    <definedName name="CONDICION_POBLACIONAL" localSheetId="3">#REF!</definedName>
    <definedName name="CONDICION_POBLACIONAL" localSheetId="4">#REF!</definedName>
    <definedName name="CONDICION_POBLACIONAL" localSheetId="5">#REF!</definedName>
    <definedName name="CONDICION_POBLACIONAL" localSheetId="6">#REF!</definedName>
    <definedName name="CONDICION_POBLACIONAL" localSheetId="7">#REF!</definedName>
    <definedName name="CONDICION_POBLACIONAL">#REF!</definedName>
    <definedName name="GRUPO_ETAREO" localSheetId="3">#REF!</definedName>
    <definedName name="GRUPO_ETAREO" localSheetId="4">#REF!</definedName>
    <definedName name="GRUPO_ETAREO" localSheetId="5">#REF!</definedName>
    <definedName name="GRUPO_ETAREO" localSheetId="6">#REF!</definedName>
    <definedName name="GRUPO_ETAREO" localSheetId="7">#REF!</definedName>
    <definedName name="GRUPO_ETAREO">#REF!</definedName>
    <definedName name="GRUPO_ETAREOS" localSheetId="8">#REF!</definedName>
    <definedName name="GRUPO_ETAREOS" localSheetId="3">#REF!</definedName>
    <definedName name="GRUPO_ETAREOS" localSheetId="4">#REF!</definedName>
    <definedName name="GRUPO_ETAREOS" localSheetId="5">#REF!</definedName>
    <definedName name="GRUPO_ETAREOS" localSheetId="6">#REF!</definedName>
    <definedName name="GRUPO_ETAREOS" localSheetId="7">#REF!</definedName>
    <definedName name="GRUPO_ETAREOS">#REF!</definedName>
    <definedName name="GRUPO_ETARIO" localSheetId="8">#REF!</definedName>
    <definedName name="GRUPO_ETARIO" localSheetId="3">#REF!</definedName>
    <definedName name="GRUPO_ETARIO" localSheetId="4">#REF!</definedName>
    <definedName name="GRUPO_ETARIO" localSheetId="5">#REF!</definedName>
    <definedName name="GRUPO_ETARIO" localSheetId="6">#REF!</definedName>
    <definedName name="GRUPO_ETARIO" localSheetId="7">#REF!</definedName>
    <definedName name="GRUPO_ETARIO">#REF!</definedName>
    <definedName name="GRUPO_ETNICO" localSheetId="8">#REF!</definedName>
    <definedName name="GRUPO_ETNICO" localSheetId="3">#REF!</definedName>
    <definedName name="GRUPO_ETNICO" localSheetId="4">#REF!</definedName>
    <definedName name="GRUPO_ETNICO" localSheetId="5">#REF!</definedName>
    <definedName name="GRUPO_ETNICO" localSheetId="6">#REF!</definedName>
    <definedName name="GRUPO_ETNICO" localSheetId="7">#REF!</definedName>
    <definedName name="GRUPO_ETNICO">#REF!</definedName>
    <definedName name="GRUPOETNICO" localSheetId="8">#REF!</definedName>
    <definedName name="GRUPOETNICO" localSheetId="3">#REF!</definedName>
    <definedName name="GRUPOETNICO" localSheetId="4">#REF!</definedName>
    <definedName name="GRUPOETNICO" localSheetId="5">#REF!</definedName>
    <definedName name="GRUPOETNICO" localSheetId="6">#REF!</definedName>
    <definedName name="GRUPOETNICO" localSheetId="7">#REF!</definedName>
    <definedName name="GRUPOETNICO">#REF!</definedName>
    <definedName name="GRUPOS_ETNICOS" localSheetId="5">#REF!</definedName>
    <definedName name="GRUPOS_ETNICOS" localSheetId="6">#REF!</definedName>
    <definedName name="GRUPOS_ETNICOS">#REF!</definedName>
    <definedName name="LOCALIDAD" localSheetId="8">#REF!</definedName>
    <definedName name="LOCALIDAD" localSheetId="3">#REF!</definedName>
    <definedName name="LOCALIDAD" localSheetId="4">#REF!</definedName>
    <definedName name="LOCALIDAD" localSheetId="5">#REF!</definedName>
    <definedName name="LOCALIDAD" localSheetId="6">#REF!</definedName>
    <definedName name="LOCALIDAD" localSheetId="7">#REF!</definedName>
    <definedName name="LOCALIDAD">#REF!</definedName>
    <definedName name="LOCALIZACION" localSheetId="8">#REF!</definedName>
    <definedName name="LOCALIZACION" localSheetId="3">#REF!</definedName>
    <definedName name="LOCALIZACION" localSheetId="4">#REF!</definedName>
    <definedName name="LOCALIZACION" localSheetId="5">#REF!</definedName>
    <definedName name="LOCALIZACION" localSheetId="6">#REF!</definedName>
    <definedName name="LOCALIZACION" localSheetId="7">#REF!</definedName>
    <definedName name="LOCALIZACION">#REF!</definedName>
  </definedNames>
  <calcPr calcId="191029" iterate="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36" i="90" l="1"/>
  <c r="D32" i="90"/>
  <c r="C32" i="90"/>
  <c r="D31" i="90"/>
  <c r="C31" i="90"/>
  <c r="D30" i="90"/>
  <c r="C30" i="90"/>
  <c r="D29" i="90"/>
  <c r="C29" i="90"/>
  <c r="C36" i="90"/>
  <c r="D35" i="90"/>
  <c r="C35" i="90"/>
  <c r="D34" i="90"/>
  <c r="C34" i="90"/>
  <c r="C33" i="90"/>
  <c r="D36" i="94"/>
  <c r="C35" i="94"/>
  <c r="D32" i="94"/>
  <c r="C32" i="94"/>
  <c r="D31" i="94"/>
  <c r="C31" i="94"/>
  <c r="D30" i="94"/>
  <c r="D29" i="94"/>
  <c r="C38" i="94"/>
  <c r="C37" i="94"/>
  <c r="C36" i="94"/>
  <c r="C34" i="94"/>
  <c r="C33" i="94"/>
  <c r="C30" i="94"/>
  <c r="C29" i="94"/>
  <c r="D36" i="93"/>
  <c r="C38" i="93"/>
  <c r="C37" i="93"/>
  <c r="C36" i="93"/>
  <c r="C35" i="93"/>
  <c r="C34" i="93"/>
  <c r="C33" i="93"/>
  <c r="D32" i="93"/>
  <c r="C32" i="93"/>
  <c r="D31" i="93"/>
  <c r="C31" i="93"/>
  <c r="D30" i="93"/>
  <c r="D29" i="93"/>
  <c r="C30" i="93"/>
  <c r="C29" i="93"/>
  <c r="E33" i="87"/>
  <c r="E34" i="87"/>
  <c r="E35" i="87"/>
  <c r="E32" i="87"/>
  <c r="E31" i="87"/>
  <c r="E30" i="87"/>
  <c r="E29" i="87"/>
  <c r="D36" i="87"/>
  <c r="D34" i="87"/>
  <c r="D32" i="87"/>
  <c r="D31" i="87"/>
  <c r="D30" i="87"/>
  <c r="D29" i="87"/>
  <c r="C38" i="87"/>
  <c r="C37" i="87"/>
  <c r="C36" i="87"/>
  <c r="C35" i="87"/>
  <c r="C34" i="87"/>
  <c r="C33" i="87"/>
  <c r="C32" i="87"/>
  <c r="C31" i="87"/>
  <c r="C30" i="87"/>
  <c r="C29" i="87"/>
  <c r="D36" i="80"/>
  <c r="D34" i="80"/>
  <c r="D29" i="80"/>
  <c r="C35" i="80"/>
  <c r="C34" i="80"/>
  <c r="C33" i="80"/>
  <c r="C30" i="80"/>
  <c r="C38" i="80"/>
  <c r="C37" i="80"/>
  <c r="C36" i="80"/>
  <c r="D32" i="80" l="1"/>
  <c r="C32" i="80"/>
  <c r="D31" i="80"/>
  <c r="C31" i="80"/>
  <c r="D30" i="80"/>
  <c r="C29" i="80"/>
  <c r="D33" i="90" l="1"/>
  <c r="G27" i="90" s="1"/>
  <c r="E35" i="94" l="1"/>
  <c r="E34" i="94"/>
  <c r="E31" i="94"/>
  <c r="E30" i="94" l="1"/>
  <c r="F27" i="94"/>
  <c r="E32" i="94"/>
  <c r="F27" i="80" l="1"/>
  <c r="G27" i="87"/>
  <c r="E33" i="90" l="1"/>
  <c r="C38" i="90"/>
  <c r="C37" i="90"/>
  <c r="E32" i="90"/>
  <c r="H29" i="93" l="1"/>
  <c r="H30" i="93" s="1"/>
  <c r="H31" i="93" s="1"/>
  <c r="H32" i="93" s="1"/>
  <c r="H33" i="93" s="1"/>
  <c r="H34" i="93" s="1"/>
  <c r="H35" i="93" s="1"/>
  <c r="H36" i="93" s="1"/>
  <c r="H37" i="93" s="1"/>
  <c r="H38" i="93" s="1"/>
  <c r="E29" i="80"/>
  <c r="E35" i="80"/>
  <c r="H38" i="90"/>
  <c r="H37" i="90"/>
  <c r="H36" i="90"/>
  <c r="H29" i="90"/>
  <c r="H30" i="90" s="1"/>
  <c r="H31" i="90" s="1"/>
  <c r="H32" i="90" s="1"/>
  <c r="H33" i="90" s="1"/>
  <c r="H34" i="90" s="1"/>
  <c r="H35" i="90" s="1"/>
  <c r="H29" i="87"/>
  <c r="H30" i="87" s="1"/>
  <c r="H31" i="87" s="1"/>
  <c r="H32" i="87" s="1"/>
  <c r="H33" i="87" s="1"/>
  <c r="H34" i="87" s="1"/>
  <c r="H35" i="87" s="1"/>
  <c r="H36" i="87" s="1"/>
  <c r="H37" i="87" s="1"/>
  <c r="H38" i="87" s="1"/>
  <c r="H29" i="94" l="1"/>
  <c r="H30" i="94" s="1"/>
  <c r="H31" i="94" s="1"/>
  <c r="H32" i="94" s="1"/>
  <c r="G27" i="94"/>
  <c r="E32" i="80"/>
  <c r="H29" i="80"/>
  <c r="H30" i="80" s="1"/>
  <c r="H31" i="80" s="1"/>
  <c r="H32" i="80" s="1"/>
  <c r="G27" i="80"/>
  <c r="E34" i="80"/>
  <c r="E31" i="80"/>
  <c r="E30" i="80"/>
  <c r="F27" i="93" l="1"/>
  <c r="E37" i="90"/>
  <c r="F27" i="90"/>
  <c r="F27" i="87"/>
  <c r="E32" i="93"/>
  <c r="E31" i="93"/>
  <c r="E30" i="93"/>
  <c r="E29" i="94"/>
  <c r="I27" i="90"/>
  <c r="I27" i="87"/>
  <c r="I18" i="63"/>
  <c r="G18" i="63"/>
  <c r="D18" i="63"/>
  <c r="C8" i="63"/>
  <c r="C7" i="63"/>
  <c r="C6" i="63"/>
  <c r="D30" i="62"/>
  <c r="D31" i="62"/>
  <c r="H31" i="62" s="1"/>
  <c r="O13" i="5"/>
  <c r="AA13" i="5" s="1"/>
  <c r="K27" i="66"/>
  <c r="L25" i="66"/>
  <c r="L21" i="66"/>
  <c r="L27" i="66"/>
  <c r="M27" i="66" s="1"/>
  <c r="L17" i="66"/>
  <c r="L13" i="66"/>
  <c r="I19" i="48"/>
  <c r="D19" i="48"/>
  <c r="C10" i="48"/>
  <c r="C8" i="48"/>
  <c r="C7" i="48"/>
  <c r="C6" i="48"/>
  <c r="G56" i="47"/>
  <c r="C56" i="47"/>
  <c r="K13" i="5"/>
  <c r="AA17" i="5"/>
  <c r="AB17" i="5" s="1"/>
  <c r="G56" i="62"/>
  <c r="C56" i="62"/>
  <c r="G41" i="62"/>
  <c r="G40" i="62"/>
  <c r="G39" i="62"/>
  <c r="G38" i="62"/>
  <c r="G37" i="62"/>
  <c r="G36" i="62"/>
  <c r="G35" i="62"/>
  <c r="G34" i="62"/>
  <c r="G33" i="62"/>
  <c r="G32" i="62"/>
  <c r="G31" i="62"/>
  <c r="G30" i="62"/>
  <c r="F30" i="62"/>
  <c r="W15" i="5"/>
  <c r="U15" i="5"/>
  <c r="W13" i="5"/>
  <c r="V13" i="5"/>
  <c r="U13" i="5"/>
  <c r="AA21" i="5"/>
  <c r="AB21" i="5"/>
  <c r="AA19" i="5"/>
  <c r="AB19" i="5" s="1"/>
  <c r="G31" i="47"/>
  <c r="G32" i="47"/>
  <c r="G33" i="47"/>
  <c r="G34" i="47"/>
  <c r="G35" i="47"/>
  <c r="G36" i="47"/>
  <c r="G37" i="47"/>
  <c r="G38" i="47"/>
  <c r="G39" i="47"/>
  <c r="G40" i="47"/>
  <c r="G41" i="47"/>
  <c r="I21" i="5"/>
  <c r="AC21" i="5"/>
  <c r="B21" i="5"/>
  <c r="I19" i="5"/>
  <c r="B19" i="5"/>
  <c r="I17" i="5"/>
  <c r="B17" i="5"/>
  <c r="F30" i="47"/>
  <c r="F31" i="47" s="1"/>
  <c r="D30" i="47"/>
  <c r="I30" i="47"/>
  <c r="S15" i="5"/>
  <c r="T15" i="5"/>
  <c r="X15" i="5"/>
  <c r="Z15" i="5"/>
  <c r="L15" i="5"/>
  <c r="M15" i="5"/>
  <c r="L13" i="5"/>
  <c r="M13" i="5"/>
  <c r="N13" i="5"/>
  <c r="N15" i="5"/>
  <c r="B15" i="5"/>
  <c r="B13" i="5"/>
  <c r="G30" i="47"/>
  <c r="A11" i="5"/>
  <c r="C9" i="5"/>
  <c r="C8" i="5"/>
  <c r="C7" i="5"/>
  <c r="Y15" i="5"/>
  <c r="X13" i="5"/>
  <c r="Z13" i="5"/>
  <c r="Y13" i="5"/>
  <c r="S13" i="5"/>
  <c r="T13" i="5"/>
  <c r="K15" i="5"/>
  <c r="V15" i="5"/>
  <c r="J13" i="5"/>
  <c r="I13" i="5"/>
  <c r="J15" i="5"/>
  <c r="I30" i="62"/>
  <c r="I31" i="62"/>
  <c r="AC19" i="5"/>
  <c r="I15" i="5"/>
  <c r="AA15" i="5"/>
  <c r="AB15" i="5" s="1"/>
  <c r="AC17" i="5"/>
  <c r="F31" i="62"/>
  <c r="F32" i="62" s="1"/>
  <c r="F33" i="62" s="1"/>
  <c r="F34" i="62" s="1"/>
  <c r="F35" i="62" s="1"/>
  <c r="F36" i="62" s="1"/>
  <c r="F37" i="62" s="1"/>
  <c r="F38" i="62" s="1"/>
  <c r="F39" i="62" s="1"/>
  <c r="F40" i="62" s="1"/>
  <c r="F41" i="62" s="1"/>
  <c r="H30" i="62"/>
  <c r="H30" i="47"/>
  <c r="D31" i="47"/>
  <c r="D32" i="47"/>
  <c r="D33" i="47" s="1"/>
  <c r="I31" i="47"/>
  <c r="I32" i="47"/>
  <c r="E38" i="90"/>
  <c r="E36" i="90"/>
  <c r="E35" i="90"/>
  <c r="E34" i="90"/>
  <c r="E31" i="90"/>
  <c r="E30" i="90"/>
  <c r="E29" i="90"/>
  <c r="H33" i="94" l="1"/>
  <c r="H34" i="94" s="1"/>
  <c r="H35" i="94" s="1"/>
  <c r="H36" i="94" s="1"/>
  <c r="H37" i="94" s="1"/>
  <c r="H38" i="94" s="1"/>
  <c r="F32" i="47"/>
  <c r="F33" i="47" s="1"/>
  <c r="F34" i="47" s="1"/>
  <c r="F35" i="47" s="1"/>
  <c r="F36" i="47" s="1"/>
  <c r="F37" i="47" s="1"/>
  <c r="F38" i="47" s="1"/>
  <c r="F39" i="47" s="1"/>
  <c r="F40" i="47" s="1"/>
  <c r="F41" i="47" s="1"/>
  <c r="H31" i="47"/>
  <c r="AC13" i="5"/>
  <c r="AB13" i="5"/>
  <c r="I33" i="47"/>
  <c r="D34" i="47"/>
  <c r="H33" i="47"/>
  <c r="H32" i="47"/>
  <c r="AC15" i="5"/>
  <c r="D32" i="62"/>
  <c r="I27" i="94"/>
  <c r="H33" i="80"/>
  <c r="H34" i="80" s="1"/>
  <c r="H35" i="80" s="1"/>
  <c r="H36" i="80" s="1"/>
  <c r="H37" i="80" s="1"/>
  <c r="H38" i="80" s="1"/>
  <c r="E29" i="93"/>
  <c r="G27" i="93"/>
  <c r="I27" i="80"/>
  <c r="I32" i="62" l="1"/>
  <c r="D33" i="62"/>
  <c r="H32" i="62"/>
  <c r="D35" i="47"/>
  <c r="H34" i="47"/>
  <c r="I34" i="47"/>
  <c r="I27" i="93"/>
  <c r="H35" i="47" l="1"/>
  <c r="I35" i="47"/>
  <c r="D36" i="47"/>
  <c r="D34" i="62"/>
  <c r="I33" i="62"/>
  <c r="H33" i="62"/>
  <c r="D35" i="62" l="1"/>
  <c r="I34" i="62"/>
  <c r="H34" i="62"/>
  <c r="D37" i="47"/>
  <c r="H36" i="47"/>
  <c r="I36" i="47"/>
  <c r="D38" i="47" l="1"/>
  <c r="H37" i="47"/>
  <c r="I37" i="47"/>
  <c r="I35" i="62"/>
  <c r="D36" i="62"/>
  <c r="H35" i="62"/>
  <c r="I36" i="62" l="1"/>
  <c r="H36" i="62"/>
  <c r="D37" i="62"/>
  <c r="I38" i="47"/>
  <c r="D39" i="47"/>
  <c r="H38" i="47"/>
  <c r="D38" i="62" l="1"/>
  <c r="I37" i="62"/>
  <c r="H37" i="62"/>
  <c r="H39" i="47"/>
  <c r="I39" i="47"/>
  <c r="D40" i="47"/>
  <c r="D41" i="47" l="1"/>
  <c r="H40" i="47"/>
  <c r="I40" i="47"/>
  <c r="I38" i="62"/>
  <c r="D39" i="62"/>
  <c r="H38" i="62"/>
  <c r="H39" i="62" l="1"/>
  <c r="D40" i="62"/>
  <c r="I39" i="62"/>
  <c r="I41" i="47"/>
  <c r="H41" i="47"/>
  <c r="D41" i="62" l="1"/>
  <c r="I40" i="62"/>
  <c r="H40" i="62"/>
  <c r="I41" i="62" l="1"/>
  <c r="H41" i="6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500-000001000000}">
      <text>
        <r>
          <rPr>
            <sz val="9"/>
            <color indexed="81"/>
            <rFont val="Tahoma"/>
            <family val="2"/>
          </rPr>
          <t xml:space="preserve">El código SEGPLAN: corresponde al número asignado para la meta en el  SEGPLAN.
</t>
        </r>
      </text>
    </comment>
    <comment ref="B7" authorId="0" shapeId="0" xr:uid="{00000000-0006-0000-05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5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5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5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5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5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5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5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5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5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5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5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5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5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5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5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5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5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5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5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5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5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B6" authorId="0" shapeId="0" xr:uid="{00000000-0006-0000-0600-000001000000}">
      <text>
        <r>
          <rPr>
            <sz val="9"/>
            <color indexed="81"/>
            <rFont val="Tahoma"/>
            <family val="2"/>
          </rPr>
          <t xml:space="preserve">El código SEGPLAN: corresponde al número asignado para la meta en el  SEGPLAN.
</t>
        </r>
      </text>
    </comment>
    <comment ref="B7" authorId="0" shapeId="0" xr:uid="{00000000-0006-0000-0600-000002000000}">
      <text>
        <r>
          <rPr>
            <b/>
            <sz val="9"/>
            <color indexed="81"/>
            <rFont val="Tahoma"/>
            <family val="2"/>
          </rPr>
          <t>TERRITORIALIZACIÓN:</t>
        </r>
        <r>
          <rPr>
            <sz val="9"/>
            <color indexed="81"/>
            <rFont val="Tahoma"/>
            <family val="2"/>
          </rPr>
          <t xml:space="preserve">
Corresponde a si la meta se encuentra sectorizada por localidades y se carga en SEGPLAN como TERRY.</t>
        </r>
      </text>
    </comment>
    <comment ref="B8" authorId="0" shapeId="0" xr:uid="{00000000-0006-0000-0600-000003000000}">
      <text>
        <r>
          <rPr>
            <b/>
            <sz val="9"/>
            <color indexed="81"/>
            <rFont val="Tahoma"/>
            <family val="2"/>
          </rPr>
          <t xml:space="preserve">PROYECTO:
</t>
        </r>
        <r>
          <rPr>
            <sz val="9"/>
            <color indexed="81"/>
            <rFont val="Tahoma"/>
            <family val="2"/>
          </rPr>
          <t xml:space="preserve">Corresponde al proyecto de inversión bajo el cual se define el indicador.
</t>
        </r>
      </text>
    </comment>
    <comment ref="B9" authorId="0" shapeId="0" xr:uid="{00000000-0006-0000-0600-000004000000}">
      <text>
        <r>
          <rPr>
            <b/>
            <sz val="9"/>
            <color indexed="81"/>
            <rFont val="Tahoma"/>
            <family val="2"/>
          </rPr>
          <t>PROCESO:</t>
        </r>
        <r>
          <rPr>
            <sz val="9"/>
            <color indexed="81"/>
            <rFont val="Tahoma"/>
            <family val="2"/>
          </rPr>
          <t xml:space="preserve">
Define la tipología (Misional, Estratégico, de Apoyo o de Evaluación) y el nombre del proceso que ampara el indicador. Acorde con el Mapa de Procesos del Instituto (Resolución 33 de 2018).</t>
        </r>
      </text>
    </comment>
    <comment ref="B10" authorId="0" shapeId="0" xr:uid="{00000000-0006-0000-0600-000005000000}">
      <text>
        <r>
          <rPr>
            <b/>
            <sz val="9"/>
            <color indexed="81"/>
            <rFont val="Tahoma"/>
            <family val="2"/>
          </rPr>
          <t>Objetivo:</t>
        </r>
        <r>
          <rPr>
            <sz val="9"/>
            <color indexed="81"/>
            <rFont val="Tahoma"/>
            <family val="2"/>
          </rPr>
          <t>Hace referencia al objetivo estrategico que define al indicador según la Resolución 33 de 2018.</t>
        </r>
        <r>
          <rPr>
            <b/>
            <sz val="9"/>
            <color indexed="81"/>
            <rFont val="Tahoma"/>
            <family val="2"/>
          </rPr>
          <t xml:space="preserve">
</t>
        </r>
        <r>
          <rPr>
            <sz val="9"/>
            <color indexed="81"/>
            <rFont val="Tahoma"/>
            <family val="2"/>
          </rPr>
          <t xml:space="preserve">
</t>
        </r>
      </text>
    </comment>
    <comment ref="B11" authorId="0" shapeId="0" xr:uid="{00000000-0006-0000-0600-000006000000}">
      <text>
        <r>
          <rPr>
            <b/>
            <sz val="9"/>
            <color indexed="81"/>
            <rFont val="Tahoma"/>
            <family val="2"/>
          </rPr>
          <t xml:space="preserve">Meta-Sectorial: </t>
        </r>
        <r>
          <rPr>
            <sz val="9"/>
            <color indexed="81"/>
            <rFont val="Tahoma"/>
            <family val="2"/>
          </rPr>
          <t xml:space="preserve">Es la meta definida para el instituto de protección y bienestar en el plan de desarrollo distrital a la cual esta asociada la meta del proyecto de inversión.
</t>
        </r>
      </text>
    </comment>
    <comment ref="B12" authorId="0" shapeId="0" xr:uid="{00000000-0006-0000-0600-000007000000}">
      <text>
        <r>
          <rPr>
            <b/>
            <sz val="9"/>
            <color indexed="81"/>
            <rFont val="Tahoma"/>
            <family val="2"/>
          </rPr>
          <t xml:space="preserve">Nombre del indicador: </t>
        </r>
        <r>
          <rPr>
            <sz val="9"/>
            <color indexed="81"/>
            <rFont val="Tahoma"/>
            <family val="2"/>
          </rPr>
          <t xml:space="preserve">Hace referencia a la denominación dada al  indicador que expresa la carácteristica, el evento o el hecho que se pretende medir con el mismo. NO se puede tomar igual a la descripción de la meta. A modo de Ejemplo: Si la meta es "Realizar la esterilización de 1.500 gatos" el Nombre del indicador es "Esterilizaciones realizadas".
</t>
        </r>
      </text>
    </comment>
    <comment ref="G12" authorId="0" shapeId="0" xr:uid="{00000000-0006-0000-0600-000008000000}">
      <text>
        <r>
          <rPr>
            <b/>
            <sz val="9"/>
            <color indexed="81"/>
            <rFont val="Tahoma"/>
            <family val="2"/>
          </rPr>
          <t>Tipo:</t>
        </r>
        <r>
          <rPr>
            <sz val="9"/>
            <color indexed="81"/>
            <rFont val="Tahoma"/>
            <family val="2"/>
          </rPr>
          <t xml:space="preserve">Define si el indicador es de Eficacia (medida en el grado en el que se realizan las actividades planificadas y se alcanzan los resultados planificados); Eficiencia (Relación entre el resultado alcanzado y los recursos utilizados) o Efectividad (Medida del impacto de la gestión tanto en el logro de los resultados planificados, como en el manejo de los recursos utilizados y disponibles).
</t>
        </r>
      </text>
    </comment>
    <comment ref="B13" authorId="0" shapeId="0" xr:uid="{00000000-0006-0000-0600-000009000000}">
      <text>
        <r>
          <rPr>
            <b/>
            <sz val="9"/>
            <color indexed="81"/>
            <rFont val="Tahoma"/>
            <family val="2"/>
          </rPr>
          <t>Fecha:</t>
        </r>
        <r>
          <rPr>
            <sz val="9"/>
            <color indexed="81"/>
            <rFont val="Tahoma"/>
            <family val="2"/>
          </rPr>
          <t xml:space="preserve">
Corresponde al mes y año en que cada dependencia empieza a reportar la ejecución del indicador. </t>
        </r>
      </text>
    </comment>
    <comment ref="B14" authorId="0" shapeId="0" xr:uid="{00000000-0006-0000-0600-00000A000000}">
      <text>
        <r>
          <rPr>
            <b/>
            <sz val="9"/>
            <color indexed="81"/>
            <rFont val="Tahoma"/>
            <family val="2"/>
          </rPr>
          <t>Objetivo de descripción:</t>
        </r>
        <r>
          <rPr>
            <sz val="9"/>
            <color indexed="81"/>
            <rFont val="Tahoma"/>
            <family val="2"/>
          </rPr>
          <t xml:space="preserve">
En este campo se define qué se pretende alcanzar con el indicador. Así mismo, y si se requiere, se relaciona un comentario en donde se explique de qué trata el mismo.</t>
        </r>
      </text>
    </comment>
    <comment ref="B15" authorId="0" shapeId="0" xr:uid="{00000000-0006-0000-0600-00000B000000}">
      <text>
        <r>
          <rPr>
            <b/>
            <sz val="9"/>
            <color indexed="81"/>
            <rFont val="Tahoma"/>
            <family val="2"/>
          </rPr>
          <t>Fuente:</t>
        </r>
        <r>
          <rPr>
            <sz val="9"/>
            <color indexed="81"/>
            <rFont val="Tahoma"/>
            <family val="2"/>
          </rPr>
          <t xml:space="preserve">Describe de dónde se obtiene la información para alimentar el indicador: Área, registro administrativo (documento interno a la entidad), censo (dato externo en el cual se efectúa un estudio a un subconjunto de una población), estadística (análisis, recolección e interpretación de datos que pueden ser internos o externos), encuesta (preguntas apeatorias efectuadas para evaluar un tema especifico a una población objetivo), dato interno (cifras oficiales internas, diferentes a las de una encuesta, un registro o una estadística), otro, ¿Cuál? (dato diferente a los anteriores).
</t>
        </r>
      </text>
    </comment>
    <comment ref="B16" authorId="0" shapeId="0" xr:uid="{00000000-0006-0000-0600-00000C000000}">
      <text>
        <r>
          <rPr>
            <b/>
            <sz val="9"/>
            <color indexed="81"/>
            <rFont val="Tahoma"/>
            <family val="2"/>
          </rPr>
          <t xml:space="preserve">Formula:
</t>
        </r>
        <r>
          <rPr>
            <sz val="9"/>
            <color indexed="81"/>
            <rFont val="Tahoma"/>
            <family val="2"/>
          </rPr>
          <t xml:space="preserve">Describe la forma en que se ajustan las variables para medir el avance y cumplimiento de las metas. NOTA. Si la meta se refiere a acciones de implementación de sistemas, procesos o proyectos, el indicador debe formularse en terminos de resultado, es devir de tipología eficacia.
</t>
        </r>
      </text>
    </comment>
    <comment ref="B17" authorId="0" shapeId="0" xr:uid="{00000000-0006-0000-0600-00000D000000}">
      <text>
        <r>
          <rPr>
            <b/>
            <sz val="9"/>
            <color indexed="81"/>
            <rFont val="Tahoma"/>
            <family val="2"/>
          </rPr>
          <t xml:space="preserve">Unidad:
</t>
        </r>
        <r>
          <rPr>
            <sz val="9"/>
            <color indexed="81"/>
            <rFont val="Tahoma"/>
            <family val="2"/>
          </rPr>
          <t xml:space="preserve">Es la cantidad estandarizada de la magnitud de las variables  descrita como  (Cantidad, tasa, proporción, porcentaje, entre otras).
</t>
        </r>
      </text>
    </comment>
    <comment ref="B18" authorId="0" shapeId="0" xr:uid="{00000000-0006-0000-0600-00000E000000}">
      <text>
        <r>
          <rPr>
            <b/>
            <sz val="9"/>
            <color indexed="81"/>
            <rFont val="Tahoma"/>
            <family val="2"/>
          </rPr>
          <t xml:space="preserve">Nombre:
</t>
        </r>
        <r>
          <rPr>
            <sz val="9"/>
            <color indexed="81"/>
            <rFont val="Tahoma"/>
            <family val="2"/>
          </rPr>
          <t xml:space="preserve">Elemento que compone el indicador.
</t>
        </r>
      </text>
    </comment>
    <comment ref="B20" authorId="0" shapeId="0" xr:uid="{00000000-0006-0000-0600-00000F000000}">
      <text>
        <r>
          <rPr>
            <b/>
            <sz val="9"/>
            <color indexed="81"/>
            <rFont val="Tahoma"/>
            <family val="2"/>
          </rPr>
          <t xml:space="preserve">Unidad:
</t>
        </r>
        <r>
          <rPr>
            <sz val="9"/>
            <color indexed="81"/>
            <rFont val="Tahoma"/>
            <family val="2"/>
          </rPr>
          <t xml:space="preserve">Es la cantidad estandarizada de la magnitud de la variable (cantidad, unidades, entre otros)
</t>
        </r>
      </text>
    </comment>
    <comment ref="B21" authorId="0" shapeId="0" xr:uid="{00000000-0006-0000-0600-000010000000}">
      <text>
        <r>
          <rPr>
            <b/>
            <sz val="9"/>
            <color indexed="81"/>
            <rFont val="Tahoma"/>
            <family val="2"/>
          </rPr>
          <t xml:space="preserve">Descripción: 
</t>
        </r>
        <r>
          <rPr>
            <sz val="9"/>
            <color indexed="81"/>
            <rFont val="Tahoma"/>
            <family val="2"/>
          </rPr>
          <t>Hace referencia a la explicación a la variable, si es necesario</t>
        </r>
        <r>
          <rPr>
            <sz val="9"/>
            <color indexed="81"/>
            <rFont val="Tahoma"/>
            <family val="2"/>
          </rPr>
          <t xml:space="preserve">
</t>
        </r>
      </text>
    </comment>
    <comment ref="B22" authorId="0" shapeId="0" xr:uid="{00000000-0006-0000-0600-000011000000}">
      <text>
        <r>
          <rPr>
            <b/>
            <sz val="9"/>
            <color indexed="81"/>
            <rFont val="Tahoma"/>
            <family val="2"/>
          </rPr>
          <t xml:space="preserve">Inicio:
</t>
        </r>
        <r>
          <rPr>
            <sz val="9"/>
            <color indexed="81"/>
            <rFont val="Tahoma"/>
            <family val="2"/>
          </rPr>
          <t xml:space="preserve"> Hace referencia a la fecha de inicio de la medición del indicador en la vigencia.
</t>
        </r>
      </text>
    </comment>
    <comment ref="F22" authorId="0" shapeId="0" xr:uid="{00000000-0006-0000-0600-000012000000}">
      <text>
        <r>
          <rPr>
            <b/>
            <sz val="9"/>
            <color indexed="81"/>
            <rFont val="Tahoma"/>
            <family val="2"/>
          </rPr>
          <t>Línea Base:</t>
        </r>
        <r>
          <rPr>
            <sz val="9"/>
            <color indexed="81"/>
            <rFont val="Tahoma"/>
            <family val="2"/>
          </rPr>
          <t>Hace referencia al valor total obtenido y reportado por las áreas en  la vigencia inmediatamente anterior. En el caso de que no exista se digita   "No aplica -  N.A".   Se debe aclarar que en los procesos de armonización de Plan de desarrollo, la línea base parfa el nuevo plan de desarrollo corresponde al valor total ejecutado y reportado del plan de desarrollo inmediatamente anterior.</t>
        </r>
      </text>
    </comment>
    <comment ref="H22" authorId="0" shapeId="0" xr:uid="{00000000-0006-0000-0600-000013000000}">
      <text>
        <r>
          <rPr>
            <b/>
            <sz val="9"/>
            <color indexed="81"/>
            <rFont val="Tahoma"/>
            <family val="2"/>
          </rPr>
          <t>Acumulado cuatrienio:</t>
        </r>
        <r>
          <rPr>
            <sz val="9"/>
            <color indexed="81"/>
            <rFont val="Tahoma"/>
            <family val="2"/>
          </rPr>
          <t>Hace referencia al valor acumulado durante el cuatrienio</t>
        </r>
      </text>
    </comment>
    <comment ref="B23" authorId="0" shapeId="0" xr:uid="{00000000-0006-0000-0600-000014000000}">
      <text>
        <r>
          <rPr>
            <b/>
            <sz val="9"/>
            <color indexed="81"/>
            <rFont val="Tahoma"/>
            <family val="2"/>
          </rPr>
          <t>Fin:</t>
        </r>
        <r>
          <rPr>
            <sz val="9"/>
            <color indexed="81"/>
            <rFont val="Tahoma"/>
            <family val="2"/>
          </rPr>
          <t xml:space="preserve">
Es la fecha de finalización de la medición del indicador en la vigencia.</t>
        </r>
      </text>
    </comment>
    <comment ref="F23" authorId="0" shapeId="0" xr:uid="{00000000-0006-0000-0600-000015000000}">
      <text>
        <r>
          <rPr>
            <b/>
            <sz val="9"/>
            <color indexed="81"/>
            <rFont val="Tahoma"/>
            <family val="2"/>
          </rPr>
          <t>Valor:</t>
        </r>
        <r>
          <rPr>
            <sz val="9"/>
            <color indexed="81"/>
            <rFont val="Tahoma"/>
            <family val="2"/>
          </rPr>
          <t xml:space="preserve">Es el valor de la magnitud que se pretende alcanzar con el indicador al final de la vigencia. Para la programación de esta magnitud se deberá tener en cuenta la línea base, es decir, se programará como mínimo la magnitud alcanzada en la vigencia inmediatamente anterior. Sólo en situaciones debidamente justificadas la magnitud programada podrá ser inferior a la línea de base.
</t>
        </r>
      </text>
    </comment>
    <comment ref="B24" authorId="0" shapeId="0" xr:uid="{00000000-0006-0000-0600-000016000000}">
      <text>
        <r>
          <rPr>
            <b/>
            <sz val="9"/>
            <color indexed="81"/>
            <rFont val="Tahoma"/>
            <family val="2"/>
          </rPr>
          <t>Frecuencia:</t>
        </r>
        <r>
          <rPr>
            <sz val="9"/>
            <color indexed="81"/>
            <rFont val="Tahoma"/>
            <family val="2"/>
          </rPr>
          <t xml:space="preserve">
Indica la periodicidad en que se reporta el indicador (Anual, Semestral, Trimestral, Bimestral o Mensual).</t>
        </r>
      </text>
    </comment>
    <comment ref="F24" authorId="0" shapeId="0" xr:uid="{00000000-0006-0000-0600-000017000000}">
      <text>
        <r>
          <rPr>
            <b/>
            <sz val="9"/>
            <color indexed="81"/>
            <rFont val="Tahoma"/>
            <family val="2"/>
          </rPr>
          <t xml:space="preserve">Justificación:
</t>
        </r>
        <r>
          <rPr>
            <sz val="9"/>
            <color indexed="81"/>
            <rFont val="Tahoma"/>
            <family val="2"/>
          </rPr>
          <t xml:space="preserve">Este campo esta destinado para registrar una breve justificación cuando el valor de la meta sea inferior a la línea base.
</t>
        </r>
      </text>
    </comment>
  </commentList>
</comments>
</file>

<file path=xl/sharedStrings.xml><?xml version="1.0" encoding="utf-8"?>
<sst xmlns="http://schemas.openxmlformats.org/spreadsheetml/2006/main" count="1036" uniqueCount="352">
  <si>
    <t>DEPENDENCIA:</t>
  </si>
  <si>
    <t>Programa Plan de Desarrollo</t>
  </si>
  <si>
    <t>UNIDAD DE MEDIDA</t>
  </si>
  <si>
    <t>INDICADOR</t>
  </si>
  <si>
    <t>Total</t>
  </si>
  <si>
    <t>% VIGENCIA</t>
  </si>
  <si>
    <t>% PDD</t>
  </si>
  <si>
    <t>AVANCES Y LOGROS</t>
  </si>
  <si>
    <t>BENEFICIOS</t>
  </si>
  <si>
    <t>RETRASOS Y SOLUCIONES</t>
  </si>
  <si>
    <t>JUN</t>
  </si>
  <si>
    <t>JUL</t>
  </si>
  <si>
    <t>AGO</t>
  </si>
  <si>
    <t>SEP</t>
  </si>
  <si>
    <t>OCT</t>
  </si>
  <si>
    <t>NOV</t>
  </si>
  <si>
    <t>DIC</t>
  </si>
  <si>
    <t>TOTAL</t>
  </si>
  <si>
    <t>AVANCE</t>
  </si>
  <si>
    <t>FEB</t>
  </si>
  <si>
    <t>MAR</t>
  </si>
  <si>
    <t>ABR</t>
  </si>
  <si>
    <t>MAY</t>
  </si>
  <si>
    <t>ENE</t>
  </si>
  <si>
    <t>SISTEMA INTEGRADO DE GESTIÓN</t>
  </si>
  <si>
    <t>PROCESO DIRECCIONAMIENTO ESTRATÉGICO</t>
  </si>
  <si>
    <t>CÓDIGO INDICADOR</t>
  </si>
  <si>
    <t>CÓDIGO Y META PROYECTO DE INVERSIÓN ASOCIADA</t>
  </si>
  <si>
    <t>ORDENADOR DEL GASTO:</t>
  </si>
  <si>
    <t>Código: PE01-PR01-F01</t>
  </si>
  <si>
    <t>Proyecto Estratégico</t>
  </si>
  <si>
    <t>CUATRIENIO</t>
  </si>
  <si>
    <t>Eje / Pilar Plan de Desarrollo</t>
  </si>
  <si>
    <t xml:space="preserve"> META PRODUCTO</t>
  </si>
  <si>
    <t>CÓDIGO META PRODUCTO</t>
  </si>
  <si>
    <t xml:space="preserve">CÓDIGO Y NOMBRE DEL PROYECTO DE INVERSIÓN </t>
  </si>
  <si>
    <t>PROGRAMACIÓN CUATRIENIO</t>
  </si>
  <si>
    <t>Total Ejecutado</t>
  </si>
  <si>
    <t>SEGUIMIENTO VIGENCIA</t>
  </si>
  <si>
    <t>1. Orientar las acciones de la Secretaría Distrital de Movilidad hacia la visión cero, es decir, la reducción sustancial de víctimas fatales y lesionadas en siniestros de tránsito</t>
  </si>
  <si>
    <t xml:space="preserve">2. Fomentar la cultura ciudadana y el respeto entre todos los usuarios de todas las formas de transporte, protegiendo en especial los actores vulnerables y los modos activos </t>
  </si>
  <si>
    <t>3. Propender por la sostenibilidad ambiental, económica y social de la movilidad en una visión integral de planeción de ciudad y movilidad</t>
  </si>
  <si>
    <t>4. Ser ejemplo en la rendición de cuentas a la ciudadanía</t>
  </si>
  <si>
    <t>5. Ser transparente, incluyente, equitativa en género y garantista de la participación e involucramiento ciudadanos y del sectro privado</t>
  </si>
  <si>
    <t xml:space="preserve">6. Proveer un ecosistema adecuado para la innovación y adopción  de nuevas y mejores tecnologías de movilidad y de información y comunicación </t>
  </si>
  <si>
    <t xml:space="preserve">7. Prestar servicios eficientes, oportunos y de calidad a la ciudadanía, tanto en gestión como en trámites de la movilidad </t>
  </si>
  <si>
    <t>8. Contar con un excelente equipo humano y condiciones laborales que hagan de la Secretaría Distrital de Movilidad un lugar atractivo para trabajar y desarrollarse profesionalmente</t>
  </si>
  <si>
    <t>Producto</t>
  </si>
  <si>
    <t>Proceso</t>
  </si>
  <si>
    <t>Formato de Hoja de Vida Indicador</t>
  </si>
  <si>
    <t>Actividad</t>
  </si>
  <si>
    <t xml:space="preserve">CODIGO: PE01-PR01-F03 </t>
  </si>
  <si>
    <t>VERSIÓN 4.0</t>
  </si>
  <si>
    <t>Operación</t>
  </si>
  <si>
    <t>HOJA DE VIDA INDICADOR</t>
  </si>
  <si>
    <t>SECRETARÍA DISTRITAL DE MOVILIDAD</t>
  </si>
  <si>
    <t>SECCIÓN 1. Identificación del Indicador</t>
  </si>
  <si>
    <t>Constante</t>
  </si>
  <si>
    <t>1. Código SEGPLAN Meta Proyecto</t>
  </si>
  <si>
    <t>2.  Descripción Meta Proyecto de Inversión o de Gestión</t>
  </si>
  <si>
    <t>Apoyo</t>
  </si>
  <si>
    <t>Creciente</t>
  </si>
  <si>
    <t>3. Fuente PMR</t>
  </si>
  <si>
    <t>4. Dependencia responsable</t>
  </si>
  <si>
    <t>5. Meta con territorialización</t>
  </si>
  <si>
    <t>Misional</t>
  </si>
  <si>
    <t>Decreciente</t>
  </si>
  <si>
    <t>6. Proyecto</t>
  </si>
  <si>
    <t>7. Código del Proyecto</t>
  </si>
  <si>
    <t>Estratégico</t>
  </si>
  <si>
    <t>Suma</t>
  </si>
  <si>
    <t>8. Proceso</t>
  </si>
  <si>
    <t>9. Código del proceso</t>
  </si>
  <si>
    <t>Evaluación</t>
  </si>
  <si>
    <t>10. Objetivo estratégico</t>
  </si>
  <si>
    <t>11. Meta Producto</t>
  </si>
  <si>
    <t>SI</t>
  </si>
  <si>
    <t>12. Nombre del indicador</t>
  </si>
  <si>
    <t>13. Tipología</t>
  </si>
  <si>
    <t>Eficiencia</t>
  </si>
  <si>
    <t>Anual</t>
  </si>
  <si>
    <t>NO</t>
  </si>
  <si>
    <t>14. Fecha de programación</t>
  </si>
  <si>
    <t>15. Tipo anualización</t>
  </si>
  <si>
    <t>Semestral</t>
  </si>
  <si>
    <t>16. Objetivo y descripción del Indicador</t>
  </si>
  <si>
    <t>Trimestral</t>
  </si>
  <si>
    <t>17. Fuente u origen de Datos</t>
  </si>
  <si>
    <t>Mensual</t>
  </si>
  <si>
    <t>18. Fórmula de Cálculo</t>
  </si>
  <si>
    <t>19. Unidad de medida del indicador</t>
  </si>
  <si>
    <t>Eficacia</t>
  </si>
  <si>
    <t xml:space="preserve">20.  Nombre de las Variables </t>
  </si>
  <si>
    <t>VARIABLE 1 - Numerador</t>
  </si>
  <si>
    <t>VARIABLE 2 - Denominador</t>
  </si>
  <si>
    <t>Efectividad</t>
  </si>
  <si>
    <t>21. Unidad de medida (de la variable)</t>
  </si>
  <si>
    <t>22. Descripción de la variable</t>
  </si>
  <si>
    <t>23. Inicio de la Serie</t>
  </si>
  <si>
    <t>25. Línea base</t>
  </si>
  <si>
    <t>24. Fin de la Serie</t>
  </si>
  <si>
    <t>26. Valor de la Meta</t>
  </si>
  <si>
    <t>27. Frecuencia del reporte</t>
  </si>
  <si>
    <t xml:space="preserve">28. Observación a la magnitud propuesta para la Meta </t>
  </si>
  <si>
    <t>SECCIÓN 2. Seguimiento al Indicador</t>
  </si>
  <si>
    <t>Mes</t>
  </si>
  <si>
    <t>29. Numerador (Variable 1)</t>
  </si>
  <si>
    <t>Numerador Acumulado (Variable 1)</t>
  </si>
  <si>
    <t>30. Denominador (Variable 2)</t>
  </si>
  <si>
    <t>Denominador Acumulado (Variable 2)</t>
  </si>
  <si>
    <t>% Cumplimiento del período reportado</t>
  </si>
  <si>
    <t>% Cumplimiento en la vigencia</t>
  </si>
  <si>
    <t>% Cumplimiento de la meta</t>
  </si>
  <si>
    <t xml:space="preserve">Enero </t>
  </si>
  <si>
    <t>Febrero</t>
  </si>
  <si>
    <t>Marzo</t>
  </si>
  <si>
    <t>Abril</t>
  </si>
  <si>
    <t>Mayo</t>
  </si>
  <si>
    <t>Junio</t>
  </si>
  <si>
    <t>Julio</t>
  </si>
  <si>
    <t>Agosto</t>
  </si>
  <si>
    <t>Septiembre</t>
  </si>
  <si>
    <t>Octubre</t>
  </si>
  <si>
    <t>Noviembre</t>
  </si>
  <si>
    <t>Diciembre</t>
  </si>
  <si>
    <t>31. Observaciones del avance de meta en el periodo</t>
  </si>
  <si>
    <t>SECCIÓN 3. Análisis de tendencia del Indicador</t>
  </si>
  <si>
    <t>32. Avances y logros</t>
  </si>
  <si>
    <t>33.Retrasos y soluciones</t>
  </si>
  <si>
    <t>34. Beneficios para la Comunidad/Entidad</t>
  </si>
  <si>
    <t>SECCIÓN 4. Actualización y Responsables del reporte</t>
  </si>
  <si>
    <t>35. Control de actualizaciones</t>
  </si>
  <si>
    <t xml:space="preserve">36. Fecha </t>
  </si>
  <si>
    <t>37. Campo modificado</t>
  </si>
  <si>
    <t>38.Modificación realizada.</t>
  </si>
  <si>
    <t>39. Responsable del Análisis</t>
  </si>
  <si>
    <t>40. Responsable del reporte</t>
  </si>
  <si>
    <t>41. Director / Jefe de Oficina / Subdirector</t>
  </si>
  <si>
    <t>44. Subsecretario (a) / Ordenador (a) de gasto</t>
  </si>
  <si>
    <t>42. Firma Director / Jefe Oficina</t>
  </si>
  <si>
    <t>45. Firma Subsecretario  (a) / Ordenador (a) de gasto</t>
  </si>
  <si>
    <t>43. Firma Subdirector</t>
  </si>
  <si>
    <t>Formato de Anexo de Acitividades</t>
  </si>
  <si>
    <t>CÓDIGO: PE01-PR01-F11</t>
  </si>
  <si>
    <t>SUBSECRETARÍA RESPONSABLE:</t>
  </si>
  <si>
    <t>Sección No. 2: EJECUCIÓN</t>
  </si>
  <si>
    <t>1. NÚMERO</t>
  </si>
  <si>
    <t>2. ACTIVIDADES PRIMARIAS</t>
  </si>
  <si>
    <t>4. No.</t>
  </si>
  <si>
    <t>5. ACTIVIDADES SECUNDARIAS</t>
  </si>
  <si>
    <t>TIPOLOGÍA</t>
  </si>
  <si>
    <t>Porcentaje</t>
  </si>
  <si>
    <t>Cantidad</t>
  </si>
  <si>
    <t>240 - 52 estrategias integrales de seguridad vial que incluyan cultura ciudadana implementadas en un punto, tramo o zona.</t>
  </si>
  <si>
    <t>1032 - Gestión y control de tránsito y transporte</t>
  </si>
  <si>
    <t>Dirección de Control y Vigilancia</t>
  </si>
  <si>
    <t>Gestión y control de tránsito y transporte</t>
  </si>
  <si>
    <t>PM04</t>
  </si>
  <si>
    <t>ANGELICA PICO</t>
  </si>
  <si>
    <t>Porcentaje de avance en actividades ejecutadas / Porcentaje total de avance de actividades programado en la vigencia</t>
  </si>
  <si>
    <t>Porcentaje de avance en actividades ejecutadas</t>
  </si>
  <si>
    <t>Porcentaje total de avance de actividades programado en la vigencia</t>
  </si>
  <si>
    <t>Meta mensual</t>
  </si>
  <si>
    <t>Control y vigilancia - Sistema Inteligente de Transporte</t>
  </si>
  <si>
    <t>ALEJANDRO FORERO GUZMAN</t>
  </si>
  <si>
    <t>PM03</t>
  </si>
  <si>
    <t>Auditorías a empresas de transporte público</t>
  </si>
  <si>
    <t>El objetivo del indicador es medir la cantidad de empresas a las cuales se les ha realizado visita administrativa ya sea de auditoria o de seguimiento en relación con las visitas administrativas que se encontraban  programadas para el período de reporte.</t>
  </si>
  <si>
    <t>Control y vigilancia - Reporte de actividades de los contratistas del grupo de auditorias</t>
  </si>
  <si>
    <t>No. De visitas administrativas realizadas</t>
  </si>
  <si>
    <t>Es la cantidad de visitas administrativas ya sea de auditoria o de seguimiento que se realiza a las empresas prestadoras del servicio de transporte público; ya sea colectivo, individual o masivo.</t>
  </si>
  <si>
    <t xml:space="preserve"> No. De Visitas administrativas programadas</t>
  </si>
  <si>
    <t>Es el número de visitas administrativas que se tiene programado realizar en el período de tiempo del reporte.</t>
  </si>
  <si>
    <t>ANGELICA PICO-ANALISIS/LUIS HUMBERTO GONZALEZ-INFORMACION</t>
  </si>
  <si>
    <t>Número de señales verticales instaladas</t>
  </si>
  <si>
    <t xml:space="preserve"> Número de km demarcados</t>
  </si>
  <si>
    <t xml:space="preserve">Implementación 100% segunda fase - Sistema Inteligente de Transporte
</t>
  </si>
  <si>
    <t>Porcentaje de implementación de la segunda fase del Sistema Inteligente de Transporte</t>
  </si>
  <si>
    <t xml:space="preserve">Diseño e implementación 100% de la segunda fase de semáforos inteligentes
</t>
  </si>
  <si>
    <t xml:space="preserve"> Porcentaje de implementación de la segunda fase de semáforos inteligentes</t>
  </si>
  <si>
    <t xml:space="preserve">Diseño e implementación 100% de la primera fase de Detección Electrónica de Infracciones (DEI)
</t>
  </si>
  <si>
    <t>Porcentaje de diseño e implementación de la primera fase de Detección Electrónica de Infracciones (DEI)</t>
  </si>
  <si>
    <t>N.A</t>
  </si>
  <si>
    <t>Formato de Anexo de Actividades</t>
  </si>
  <si>
    <t>DIANA VIDAL</t>
  </si>
  <si>
    <t>CODIGO Y NOMBRE DEL PROYECTO DE INVERSIÓN O PROCESO</t>
  </si>
  <si>
    <t>ALMA ISABEL RONCALLO DÍAZ</t>
  </si>
  <si>
    <t>Demarcar el total de malla vial construida y conservada</t>
  </si>
  <si>
    <t>Señalizar verticalmente del total de malla vial construida y conservada</t>
  </si>
  <si>
    <t>Versión: 6.0</t>
  </si>
  <si>
    <t>VERSIÓN 3.0</t>
  </si>
  <si>
    <t>6. PONDERACIÓN
ACTIVIDAD SECUNDARIA</t>
  </si>
  <si>
    <t>7. FECHA ESTIMADA DE  EJECUCIÓN</t>
  </si>
  <si>
    <t>8. AVANCE PONDERADO</t>
  </si>
  <si>
    <t>9. FECHA EJECUCIÓN</t>
  </si>
  <si>
    <t>10. OBSERVACIONES</t>
  </si>
  <si>
    <t>3. PONDERACIÓN
ACTIVIDAD PRIMARIA</t>
  </si>
  <si>
    <t>META POA ASOCIADA</t>
  </si>
  <si>
    <t>Formato de programación y seguimiento al Plan Operativo Anual de gestión con inversión</t>
  </si>
  <si>
    <t>CODIGO Y NOMBRE DEL PROYECTO DE INVERSIÓN O DEL POA SIN INVERSIÓN</t>
  </si>
  <si>
    <t>(No. De visitas administrativas realizadas / No. De Visitas administrativas programadas)*100</t>
  </si>
  <si>
    <t>Implementación 100% segunda fase - Sistema Inteligente de Transporte</t>
  </si>
  <si>
    <t>231 - Implementación 100% segunda fase - Sistema Inteligente de Transporte</t>
  </si>
  <si>
    <t>Actividades para la segunda fase del Sistema Inteligente de Transporte</t>
  </si>
  <si>
    <t>El objetivo del indicador es medir el porcentaje de avance de las actividades a desarrollar  tendientes a la implementación de la segunda fase del Sistema Inteligente de Transporte</t>
  </si>
  <si>
    <t>Se registra el porcentaje de actividades desarrolladas sobre las programadas para la segunda fase del Sistema Inteligente de Transporte</t>
  </si>
  <si>
    <t>Se registra el porcentaje  de actividades programadas para la segunda fase del Sistema Inteligente de Transporte</t>
  </si>
  <si>
    <t>14. Realizar 133 visitas administrativas y de seguimiento a empresas prestadoras del servicio público de transporte.</t>
  </si>
  <si>
    <t>Trim  1</t>
  </si>
  <si>
    <t>Trim  2</t>
  </si>
  <si>
    <t>Trim  3</t>
  </si>
  <si>
    <t>Trim  4</t>
  </si>
  <si>
    <t>TOTAL AÑO</t>
  </si>
  <si>
    <t>Prog</t>
  </si>
  <si>
    <t>Ejec</t>
  </si>
  <si>
    <t>Enero de 2018</t>
  </si>
  <si>
    <t>Diciembre de 2018</t>
  </si>
  <si>
    <t>Sección No. 1: PROGRAMACION  VIGENCIA 2018</t>
  </si>
  <si>
    <t>Sección No. 1: PROGRAMACION  VIGENCIA _2018</t>
  </si>
  <si>
    <t>La cifra acumulada del primer trimestre de la vigencia 2018, está superando considerablemente la meta establecida para este período de tiempo pues se encontraba en 24,50 kilómetros carril demarcados y se llevan con corte a 31 de marzo  45,07 kilómetros carril demarcados, lo que significa que a la fecha se tiene un porcentaje acumulado de cumplimiento para la vigencia de 183,96%; esto gracias a la gestión que se ha venido adelnatando con los contratistas de las cinco zonas en las cuales se encuntra actualmente dividida la ciudad y que atienden los contratos de señalización de manera integral en la ciudad.</t>
  </si>
  <si>
    <t>Al realizar la demarcación de vías en la ciudad se incrementa  la seguridad vial , en la medida  que los diferentes actores viales conozcan y  respeten la demarcación , pues cabe mencionar que la inversión realizada por  la entidad y la ciudad en materia de demarcación es muy grande cada año y  debe mantenerse de manera constante pues la pintura se borra o se desgasta; es así como la Entidad vela porque las garantías de las implmentaciones se cumplan pero la misma depende directamente de la calidad de la vía, las condiciones ambientales, y una serie de factores que se tienen en cuenta en el anexo técnico que forma parte integral de  cada contrato; de manera tal que la demarcación es una labor con un  costo representativo en las finanzas de la ciudad, que en la medida en que sea reconocido y valorado por la ciudadanía mejora las condiciones de movilidad y de seguridad de los habitantes y visitantes.</t>
  </si>
  <si>
    <t>La cifra acumulada del primer trimestre de la vigencia 2018, está superando considerablemente la meta establecida para este período de tiempo pues la misma era de 150 señales verticales instaladas y se llevan con corte a 31 de marzo  1646 instaladas,  lo que significa que a la fecha se tiene un porcentaje acumulado de cumplimiento para la vigencia de 1097,33%; esto gracias a la gestión que se ha venido adelnatando con los contratistas de las cinco zonas en las cuales se encuntra actualmente dividida la ciudad y que atienden los contratos de señalización de manera integral en la ciudad.</t>
  </si>
  <si>
    <t>La seguridad vial se ve incrementada en la medida en que se aumente la cantidad de señales verticales instaladas, siempre y cuando los diferentes actores viales las conozcan y les den cumplimiento, puesto que más que la instalación la seguridad se dá en la medida en que se respete lo que indica cada una de las señales; es así como con la inversión que realiza la entidad y con el apoyo de la ciudadanía que debe valorar y acatar esa inversión,  las condiciones de movilidad y de seguridad de los habitantes y visitantes de la ciudad se mejora puesto que las condiciones de desplazamiento lo hacen.</t>
  </si>
  <si>
    <t>N/A</t>
  </si>
  <si>
    <t>En el primer trimestre de la vigencia, se estructuró toda la docuemntación técnica que permitió la contratación de los Servicios profesionales para la interventoría  del Convenio 1029 del 2010, servicio que actualemnte se presta a la entidad, y su ejecucion se encuentra en normal  desarrollo de las actividades programadas en el cronogramaga pactado para efectos de seguimiento y control de la operacion y mantenimiento del Centro de Gestión de Tránsito, de l aRed de Comunicaciones del SIT y demas componentes que integran el SIT en el marco del Convenio 1029 del 2010.</t>
  </si>
  <si>
    <t>En conjunto el desarrollo de las actividades d elas metas 11,12 y 13, buscan Implementar un sistema de gestión y control de la demanda de transporte conformado por sistemas inteligentes y diversas tecnologías que permitan una operación y control efectivo de las variables que afectan la movilidad, garantizando el tiempo promedio de viaje en la ciudad de 56 minutos.</t>
  </si>
  <si>
    <t>Servicios de Información en Nube electrónica</t>
  </si>
  <si>
    <t>primer trimestre: La entidad, se encuntra en ejecucion del contrato para la Implementación del sistema de semáforos inteligente SSI - para la ciudad de Bogotá, adjudicado en Diciembre del 2017 e incluye vigencia futruras 2018 y 2019, las cuales han sido comprometidas debidamente con la legalización del mismo.</t>
  </si>
  <si>
    <t>Durante el primer trimestre de la vigencia 2018, se realizó la Adición del contrato N° 2017-1319, lo cual permitira  continuar con los servicios técnicos y tecnológicos de comparendos por medio de  dispositivos móviles y bolígrafos digitales para gestión de comparendos.</t>
  </si>
  <si>
    <t>Servicios profesionales para la interventoría Convenio 1029 del 2010</t>
  </si>
  <si>
    <t>Estudios previos  y estructuración técnica, financiera  y legal para llevar a cabo la contratación directa de la Universidad Distrital Francisco Jose de Caldas para realizar la Interventoría Integral del Convenio 1029.</t>
  </si>
  <si>
    <t>Licenciamiento de Autocad</t>
  </si>
  <si>
    <t>Estudios previos  y estructuración técnica, financiera  y legal para llevar a cabo la contratación para el licenciamiento de Autocad.</t>
  </si>
  <si>
    <t>Estudios previos  y estructuración técnica, financiera  y legal para llevar a cabo la contratación del servicio de informacion en nube electrónica.</t>
  </si>
  <si>
    <t>PARTE 1. Identificación del Indicador</t>
  </si>
  <si>
    <t>PARTE 2. Seguimiento al Indicador</t>
  </si>
  <si>
    <t>PARTE 3. Actualización y Responsables del reporte</t>
  </si>
  <si>
    <t>Magnitud Ejecutada</t>
  </si>
  <si>
    <t xml:space="preserve">Magnitud programada </t>
  </si>
  <si>
    <t>HOJA DE VIDA DEL INDICADOR</t>
  </si>
  <si>
    <t>Código: PE01-PR06-F03</t>
  </si>
  <si>
    <t>Versión: 3.0</t>
  </si>
  <si>
    <t>Código SEGPLAN Meta/Actividad Proyecto</t>
  </si>
  <si>
    <t>Descripción Meta/Actividad Proyecto de Inversión o de Gestión</t>
  </si>
  <si>
    <t>Meta/Actividad con territorialización</t>
  </si>
  <si>
    <t>Dependencia responsable</t>
  </si>
  <si>
    <t>Indicador PMR</t>
  </si>
  <si>
    <t>Nombre Proyecto</t>
  </si>
  <si>
    <t>Código del Proyecto</t>
  </si>
  <si>
    <t>Código del proceso</t>
  </si>
  <si>
    <t>Objetivo estratégico</t>
  </si>
  <si>
    <t>Meta Sectorial</t>
  </si>
  <si>
    <t>Tipología</t>
  </si>
  <si>
    <t>Tipo anualización</t>
  </si>
  <si>
    <t>Nombre del indicador</t>
  </si>
  <si>
    <t>Fecha de programación</t>
  </si>
  <si>
    <t>Objetivo y descripción del Indicador</t>
  </si>
  <si>
    <t>Fuente u origen de Datos</t>
  </si>
  <si>
    <t>Fórmula de Cálculo</t>
  </si>
  <si>
    <t>Unidad de medida del indicador</t>
  </si>
  <si>
    <t>Magnitud ejecutada mensual</t>
  </si>
  <si>
    <t>Magnitud programada mensual</t>
  </si>
  <si>
    <t>Magnitud ejecutada Acumulada</t>
  </si>
  <si>
    <t xml:space="preserve"> Magnitud programada acumulada</t>
  </si>
  <si>
    <t>% Avance frente a la meta mensual</t>
  </si>
  <si>
    <t xml:space="preserve">Nombre de las Variables </t>
  </si>
  <si>
    <t>Unidad de medida (de la variable)</t>
  </si>
  <si>
    <t>Descripción de la variable</t>
  </si>
  <si>
    <t>Inicio de la Serie</t>
  </si>
  <si>
    <t>Fin de la Serie</t>
  </si>
  <si>
    <t>Frecuencia del reporte</t>
  </si>
  <si>
    <t>Línea base</t>
  </si>
  <si>
    <t>Valor de la Meta</t>
  </si>
  <si>
    <t>% Avance Acumulado frente al PDD</t>
  </si>
  <si>
    <t xml:space="preserve">Justificación meta inferior a línea base </t>
  </si>
  <si>
    <t>Acumulado cuatrienio</t>
  </si>
  <si>
    <t>% Avance acumulado</t>
  </si>
  <si>
    <t>Descripción del avance de meta en el periodo</t>
  </si>
  <si>
    <t>Descripción avances y logros</t>
  </si>
  <si>
    <t>Descripción retrasos y soluciones</t>
  </si>
  <si>
    <t>Beneficios para la Comunidad/Entidad</t>
  </si>
  <si>
    <t>Control de actualizaciones</t>
  </si>
  <si>
    <t xml:space="preserve">Fecha </t>
  </si>
  <si>
    <t>Campo modificado</t>
  </si>
  <si>
    <t>Modificación realizada.</t>
  </si>
  <si>
    <t>Responsable del Análisis</t>
  </si>
  <si>
    <t>Responsable del reporte</t>
  </si>
  <si>
    <t>Jefe de Oficina y/o Subdirector(a)</t>
  </si>
  <si>
    <t>Firma Jefe Oficina y/o Subdirector(a)</t>
  </si>
  <si>
    <t>Plan de Acción</t>
  </si>
  <si>
    <t>Plan de Accion</t>
  </si>
  <si>
    <t>CANTIDAD</t>
  </si>
  <si>
    <t>PLAN DE ACCION</t>
  </si>
  <si>
    <t>MENSUAL</t>
  </si>
  <si>
    <t>Enero</t>
  </si>
  <si>
    <t>SUBDIRECTOR DE GESTION CORPORATIVA</t>
  </si>
  <si>
    <t>Subdirección de Gestión Corporativa</t>
  </si>
  <si>
    <t>Plan de acción</t>
  </si>
  <si>
    <t>% Avance de meta acumulado</t>
  </si>
  <si>
    <t xml:space="preserve">Actividades ejecutadas descritas en el Plan de Acción desarrolladas en un periodo de tiempo determinado </t>
  </si>
  <si>
    <t xml:space="preserve">Adquirir dotación de mobiliario para la Casa Ecologica de los Animales. </t>
  </si>
  <si>
    <t>Dotación y poner en funcionamiento (primera etapa) y lograr un avance en la construcción (segunda etapa) de la Casa Ecológica de los Animales – CEA  Bogotá</t>
  </si>
  <si>
    <t>PM-01</t>
  </si>
  <si>
    <t>FRANKLIN SASTOQUE  - CONTRATISTA SGC</t>
  </si>
  <si>
    <t xml:space="preserve">PROTEGER LA VIDA Y SER GARANTE DEL TRATO DIGNO HACIA LOS ANIMALES, A TRAVES DE ACCIONES DE PROTECCION Y BIENESTAR ANIMAL </t>
  </si>
  <si>
    <t xml:space="preserve"> Bienes Muebles Adquiridos</t>
  </si>
  <si>
    <t xml:space="preserve">
Con este indicador se busca realizar el seguimiento a la meta para  realizar la dotación de la CEA de acuerdo con sus necesidades. 
</t>
  </si>
  <si>
    <t>Actividades ejecutadas para la dotación del CEA</t>
  </si>
  <si>
    <t xml:space="preserve">Está conformado por las actividades ejecutadas para proceder con la dotacion de la CEA 
</t>
  </si>
  <si>
    <t xml:space="preserve">
Está conformado por las actividades programadas para la dotación de la CEA
 </t>
  </si>
  <si>
    <t>Dotacion programada / Suministro de Dotación para la Casa Ecologica.</t>
  </si>
  <si>
    <t xml:space="preserve">
Realizar el 100% de la dotación y puesta en operación de la primera fase de la Casa Ecológica para Animales domésticos e iniciar la construcción de la Fase 2 conforme a lo estipulado en el plan de acción</t>
  </si>
  <si>
    <t>Actividades ejecutadas para la adecuacion de los cuartos frios de la  CEA</t>
  </si>
  <si>
    <t xml:space="preserve"> Está conformado por las actividades ejecutadas para proceder a las adecuaciones de los cuartos frios de la CEA </t>
  </si>
  <si>
    <t xml:space="preserve"> Está conformado por las actividades programadas para proceder a las adecuaciones de los cuartos frios de la CEA </t>
  </si>
  <si>
    <t>Actividades Programadas para dar cumplimiento al  Plan de Accion para el cumplimiento de la  la adecuación de la  conectividad, puestos de trabajo y casa ecológica de animales para su  adecuado funcionamiento</t>
  </si>
  <si>
    <t xml:space="preserve">
Actividades ejecutadas para poner en funcionamiento la Casa Ecológica para asegurar la atención a los animales a través de los diferentes programas del IDPYBA
</t>
  </si>
  <si>
    <t>Actividades Programadas para dar cumplimiento al  Plan de Accion para  poner en funcionamiento la Casa Ecológica para asegurar la atención a los animales a través de los diferentes programas del IDPYBA</t>
  </si>
  <si>
    <t xml:space="preserve">Con este indicador se busca realizar el seguimiento a la meta para  realizar la dotación de de elementos medicos, quirurgicos para la Casa Ecologica de los Animales </t>
  </si>
  <si>
    <t xml:space="preserve">Con este indicador se busca realizar el seguimiento a la adecuación de los cuartos frios </t>
  </si>
  <si>
    <t>Con este indicador se busca realizar el seguimiento a la adecuacion de los puntos de conectividad, puestos de trabajo y casa ecológica de animales para su adecuado funcionamiento</t>
  </si>
  <si>
    <t>Con este indicador se busca realizar seguimiento al funcionamiento de  la Casa Ecológica para asegurar la atención a los animales a través de los diferentes programas del IDPYBA</t>
  </si>
  <si>
    <t xml:space="preserve">Adecuaciones  programadas / Adecuaciones realizadas </t>
  </si>
  <si>
    <t>Actividades ejecutadas para adecuar puntos de conectividad, puestos de
trabajo y casa ecológica  /Actividades programadas para para adecuar puntos de conectividad, puestos de
trabajo y casa ecológica</t>
  </si>
  <si>
    <t>Actividades ejecutadas el funcionamiento de la casa Ecologica /Actividades programadas para el funcionamiento de la casa Ecologica</t>
  </si>
  <si>
    <t xml:space="preserve"> Actividades programadas en Plan de Acción programadas para la dotacion de la CEA </t>
  </si>
  <si>
    <t xml:space="preserve">
Está conformado por las actividades programadas en el Plan de Acción  para la dotación de la CEA
 </t>
  </si>
  <si>
    <t>Salas, centrales y unidades médicas adecuadas</t>
  </si>
  <si>
    <t>1 marzo de 2021</t>
  </si>
  <si>
    <t xml:space="preserve"> Actividades programadas programadas en el Plan de Acción para la dotacion de la CEA </t>
  </si>
  <si>
    <t>Ejecución del cronograma de entrega de unidades Misionales</t>
  </si>
  <si>
    <t>1 de marzo de 2021</t>
  </si>
  <si>
    <t xml:space="preserve"> Actividades programadas en el Plan de Acción para la adecuacion de los cuartos frios de la  CEA</t>
  </si>
  <si>
    <t>01/30/2021</t>
  </si>
  <si>
    <t>Puestos de trabajo dotados y/o instalados</t>
  </si>
  <si>
    <t xml:space="preserve"> Actividades programadas en el Plan de Acción para la adecuación de la  conectividad, puestos de trabajo y casa ecológica de animales para su  adecuado funcionamiento</t>
  </si>
  <si>
    <t>Actividades ejecutadas para la adecuación de la  conectividad, puestos de trabajo y casa ecológica de animales para su  adecuado funcionamiento</t>
  </si>
  <si>
    <t>Avance Plan De Accion</t>
  </si>
  <si>
    <t xml:space="preserve"> Actividades programadas en el Plan de Acción para poner en funcionamiento la Casa Ecológica para asegurar la atención a los animales a través de los diferentes programas del IDPYBA</t>
  </si>
  <si>
    <t>GOTARDO ANTONIO YÁÑEZ ÁLVAREZ</t>
  </si>
  <si>
    <t>Se da inicio a la identificación de necesidades de dotación de Mobiliario para la Casa Ecologica de los Animales, se corrige la ejecucion del mes de Mayo, la cual fue del 100%. Actualmente el IDPYBA el proyecto 7556 tiene en tramite una reducción presupuestal con la cual será necesario ajustar el valor previsto en la magnitud física para la vigencia 2021, una vez se surta este tramite se ajustará la Hoja de Vida del Indicador para esta meta.</t>
  </si>
  <si>
    <t>Se han realizado visitas a la Sede de la Casa Ecológica para realizar diagnostico de necesidades de adecuación de los cuartos frios los cuales estan acorde con lo programado en el plan de acción. Por parte de la Subdirección de Gestión Corporativa se continuará realizando acciones previas para realizar las adecuaciones que correspondan  a esta meta.</t>
  </si>
  <si>
    <t>Se han realizado visita a la Sede de la Casa Ecológica para realizar diagnostico de necesidades tecnologica y de dotación administrativa los cuales estan acorde con lo programado en el plan de acción. Sin embargo por parte de la Subdirección de Gestión Corporativa se continuará realizando acciones previas para identificar las necesidades que correspondan  a esta meta.</t>
  </si>
  <si>
    <t>Se contrató talento humano para realizar acompañamiento técnico en el diagnostico de necesidades de la Casa Ecológica para ponerla en Funcionamiento. Sin embargo por parte de la Subdirección de Gestión Corporativa se continuará realizando acciones previas para identificar las necesidades que correspondan  a esta meta. se corrige la ejecucion del mes de Enero, la cual fue del 100%. Actualmente el IDPYBA el proyecto 7556 tiene en tramite una reducción presupuestal con la cual será necesario ajustar el valor previsto en la magnitud física para la vigencia 2021, una vez se surta este tramite se ajustará la Hoja de Vida del Indicador para esta meta.</t>
  </si>
  <si>
    <t>En el mes de octubre de 2021, se hace entrega del diagnóstico de la información recopilada en el levantamiento de necesidades para la dotación requerida en el predio, con este insumo y dado que se tiene proyectada la entrega de la Casa Ecologica de los Animales para el año 2022 se dará inicio a las siguientes actividades en dicha vigencia a las actividades relacionadas con el inicio de los procesos de contratación en dicha vigencia.</t>
  </si>
  <si>
    <t>En el mes de octubre de 2021, se hace entrega del díagnóstico consolidado de la información recopilada en el levantamiento de necesidades para la dotación requerida en el predio, con este insumo y dado que se tiene proyectada la entrega de la Casa Ecologica de los Animales para el año 2022 se dará inicio a las siguientes actividades en dicha vigencia a las actividades relacionadas con el inicio de los procesos de contratación en dicha vigencia.</t>
  </si>
  <si>
    <t>En el mes de octubre de 2021, se hace entrega del documento de diseños de los cuartos fríos requeridos en el predio,  con este insumo y dado que se tiene proyectada la entrega de la Casa Ecologica de los Animales para el año 2022 se dará inicio a las siguientes actividades en dicha vigencia a las actividades relacionadas con el inicio de los procesos de contratación en dicha vigencia.</t>
  </si>
  <si>
    <t>En el mes de octubre de 2021, se hace entrega del documento de diseños de infraestructura y convectividad requeridos en el predio, con este insumo y dado que se tiene proyectada la entrega de la Casa Ecologica de los Animales para el año 2022 se dará inicio a las siguientes actividades en dicha vigencia a las actividades relacionadas con el inicio de los procesos de contratación en dicha vigencia.</t>
  </si>
  <si>
    <t>Se estan adelantando las gestiones para la prestación de los servicios administrativos, técnicos y logísticos requeridos con la Casa Ecologica de los Animales, entre estas se esta adelantando el proceso de contratación de adquisición de los vehículos que apoyaran los servicios misionales del Instituto.</t>
  </si>
  <si>
    <t>En el mes de febrero de 2021 se realizó la adjudicacion del contrato de dotación de elementos medico-quirurgicos, los cuales seran entregados una vez la Secretaría de Ambiente haga la entrega oficial del predio al Instituto. 
 Actualmente el IDPYBA el proyecto 7556 tiene en tramite una reducción presupuestal con la cual será necesario ajustar el valor previsto en la magnitud física para la vigencia 2021, una vez se surta este tramite se ajustará la Hoja de Vida del Indicador para esta meta.</t>
  </si>
  <si>
    <t>El Instituto se encuentra pendiente de la Entrega de la Casa Ecologica por parte de la Secretaría Distrital de Ambiente, los reportes para esta meta corresponden a la Gestión realizada por el Instituto</t>
  </si>
  <si>
    <t>Con la dotación y puesta en funcionamiento de la Casa Ecologica se busca garantizar la protección y el bienestar a los animales, prestando servicios de manera centralizada, en una única y eficiente infraestructura para todas las localidades.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</si>
</sst>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41" formatCode="_-* #,##0_-;\-* #,##0_-;_-* &quot;-&quot;_-;_-@_-"/>
    <numFmt numFmtId="44" formatCode="_-* #,##0.00\ &quot;€&quot;_-;\-* #,##0.00\ &quot;€&quot;_-;_-* &quot;-&quot;??\ &quot;€&quot;_-;_-@_-"/>
    <numFmt numFmtId="43" formatCode="_-* #,##0.00_-;\-* #,##0.00_-;_-* &quot;-&quot;??_-;_-@_-"/>
    <numFmt numFmtId="164" formatCode="&quot;$&quot;\ #,##0_);[Red]\(&quot;$&quot;\ #,##0\)"/>
    <numFmt numFmtId="165" formatCode="_(* #,##0_);_(* \(#,##0\);_(* &quot;-&quot;_);_(@_)"/>
    <numFmt numFmtId="166" formatCode="_(&quot;$&quot;\ * #,##0.00_);_(&quot;$&quot;\ * \(#,##0.00\);_(&quot;$&quot;\ * &quot;-&quot;??_);_(@_)"/>
    <numFmt numFmtId="167" formatCode="_(* #,##0.00_);_(* \(#,##0.00\);_(* &quot;-&quot;??_);_(@_)"/>
    <numFmt numFmtId="168" formatCode="_ * #,##0.00_ ;_ * \-#,##0.00_ ;_ * &quot;-&quot;??_ ;_ @_ "/>
    <numFmt numFmtId="169" formatCode="0.0%"/>
    <numFmt numFmtId="170" formatCode="_(* #,##0_);_(* \(#,##0\);_(* &quot;-&quot;??_);_(@_)"/>
    <numFmt numFmtId="171" formatCode="_(* #,##0.00_);_(* \(#,##0.00\);_(* &quot;-&quot;_);_(@_)"/>
    <numFmt numFmtId="172" formatCode="_-* #,##0.00\ &quot;$&quot;_-;\-* #,##0.00\ &quot;$&quot;_-;_-* &quot;-&quot;??\ &quot;$&quot;_-;_-@_-"/>
    <numFmt numFmtId="173" formatCode="_-* #,##0.00\ _$_-;\-* #,##0.00\ _$_-;_-* &quot;-&quot;??\ _$_-;_-@_-"/>
    <numFmt numFmtId="175" formatCode="0.0"/>
    <numFmt numFmtId="176" formatCode="0.000"/>
    <numFmt numFmtId="177" formatCode="_(* #,##0.000_);_(* \(#,##0.000\);_(* &quot;-&quot;??_);_(@_)"/>
  </numFmts>
  <fonts count="82" x14ac:knownFonts="1">
    <font>
      <sz val="11"/>
      <color theme="1"/>
      <name val="Calibri"/>
      <family val="2"/>
      <scheme val="minor"/>
    </font>
    <font>
      <sz val="11"/>
      <color indexed="8"/>
      <name val="Calibri"/>
      <family val="2"/>
    </font>
    <font>
      <sz val="11"/>
      <color indexed="8"/>
      <name val="Calibri"/>
      <family val="2"/>
    </font>
    <font>
      <b/>
      <sz val="10"/>
      <name val="Arial"/>
      <family val="2"/>
    </font>
    <font>
      <sz val="10"/>
      <name val="Arial"/>
      <family val="2"/>
    </font>
    <font>
      <sz val="12"/>
      <name val="Arial"/>
      <family val="2"/>
    </font>
    <font>
      <sz val="8"/>
      <name val="Calibri"/>
      <family val="2"/>
    </font>
    <font>
      <sz val="10"/>
      <name val="Arial"/>
      <family val="2"/>
    </font>
    <font>
      <b/>
      <sz val="9"/>
      <name val="Arial"/>
      <family val="2"/>
    </font>
    <font>
      <sz val="9"/>
      <name val="Arial"/>
      <family val="2"/>
    </font>
    <font>
      <u/>
      <sz val="7"/>
      <color indexed="12"/>
      <name val="Arial"/>
      <family val="2"/>
    </font>
    <font>
      <b/>
      <sz val="11"/>
      <name val="Arial"/>
      <family val="2"/>
    </font>
    <font>
      <sz val="11"/>
      <name val="Arial"/>
      <family val="2"/>
    </font>
    <font>
      <u/>
      <sz val="11"/>
      <name val="Arial"/>
      <family val="2"/>
    </font>
    <font>
      <u/>
      <sz val="9"/>
      <name val="Arial"/>
      <family val="2"/>
    </font>
    <font>
      <b/>
      <sz val="12"/>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5"/>
      <color indexed="56"/>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u/>
      <sz val="10"/>
      <color indexed="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5"/>
      <color theme="3"/>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b/>
      <sz val="9"/>
      <color theme="1"/>
      <name val="Arial"/>
      <family val="2"/>
    </font>
    <font>
      <sz val="9"/>
      <color theme="1"/>
      <name val="Arial"/>
      <family val="2"/>
    </font>
    <font>
      <sz val="9"/>
      <color theme="1"/>
      <name val="Calibri"/>
      <family val="2"/>
      <scheme val="minor"/>
    </font>
    <font>
      <sz val="9"/>
      <color theme="0" tint="-0.14999847407452621"/>
      <name val="Arial"/>
      <family val="2"/>
    </font>
    <font>
      <sz val="10"/>
      <color theme="1"/>
      <name val="Arial"/>
      <family val="2"/>
    </font>
    <font>
      <b/>
      <sz val="10"/>
      <color theme="1"/>
      <name val="Arial"/>
      <family val="2"/>
    </font>
    <font>
      <sz val="9"/>
      <color theme="0" tint="-0.34998626667073579"/>
      <name val="Arial"/>
      <family val="2"/>
    </font>
    <font>
      <b/>
      <sz val="11"/>
      <color theme="1"/>
      <name val="Arial"/>
      <family val="2"/>
    </font>
    <font>
      <sz val="9"/>
      <color theme="0" tint="-0.249977111117893"/>
      <name val="Arial"/>
      <family val="2"/>
    </font>
    <font>
      <sz val="11"/>
      <color theme="1"/>
      <name val="Arial"/>
      <family val="2"/>
    </font>
    <font>
      <sz val="10"/>
      <color rgb="FFFF0000"/>
      <name val="Arial"/>
      <family val="2"/>
    </font>
    <font>
      <sz val="7"/>
      <color theme="1"/>
      <name val="Arial"/>
      <family val="2"/>
    </font>
    <font>
      <b/>
      <sz val="9"/>
      <color theme="4"/>
      <name val="Arial"/>
      <family val="2"/>
    </font>
    <font>
      <sz val="9"/>
      <color theme="4"/>
      <name val="Arial"/>
      <family val="2"/>
    </font>
    <font>
      <b/>
      <sz val="11"/>
      <color theme="1"/>
      <name val="Calibri"/>
      <family val="2"/>
    </font>
    <font>
      <sz val="11"/>
      <color theme="0"/>
      <name val="Arial"/>
      <family val="2"/>
    </font>
    <font>
      <b/>
      <sz val="11"/>
      <color theme="0"/>
      <name val="Arial"/>
      <family val="2"/>
    </font>
    <font>
      <sz val="9"/>
      <color indexed="8"/>
      <name val="Calibri"/>
      <family val="2"/>
      <scheme val="minor"/>
    </font>
    <font>
      <sz val="12"/>
      <color theme="1"/>
      <name val="Calibri"/>
      <family val="2"/>
      <scheme val="minor"/>
    </font>
    <font>
      <b/>
      <sz val="12"/>
      <color theme="1"/>
      <name val="Calibri"/>
      <family val="2"/>
      <scheme val="minor"/>
    </font>
    <font>
      <sz val="12"/>
      <color theme="1"/>
      <name val="Arial"/>
      <family val="2"/>
    </font>
    <font>
      <b/>
      <sz val="12"/>
      <color theme="1"/>
      <name val="Arial"/>
      <family val="2"/>
    </font>
    <font>
      <b/>
      <sz val="11"/>
      <color theme="3" tint="-0.499984740745262"/>
      <name val="Calibri"/>
      <family val="2"/>
      <scheme val="minor"/>
    </font>
    <font>
      <b/>
      <sz val="7.5"/>
      <color theme="1"/>
      <name val="Arial"/>
      <family val="2"/>
    </font>
    <font>
      <sz val="8"/>
      <name val="Calibri"/>
      <family val="2"/>
      <scheme val="minor"/>
    </font>
    <font>
      <b/>
      <sz val="14"/>
      <color theme="1"/>
      <name val="Arial"/>
      <family val="2"/>
    </font>
    <font>
      <sz val="9"/>
      <color theme="0"/>
      <name val="Arial"/>
      <family val="2"/>
    </font>
    <font>
      <u/>
      <sz val="12"/>
      <name val="Arial"/>
      <family val="2"/>
    </font>
    <font>
      <b/>
      <sz val="12"/>
      <color theme="3"/>
      <name val="Arial"/>
      <family val="2"/>
    </font>
    <font>
      <sz val="9"/>
      <color indexed="81"/>
      <name val="Tahoma"/>
      <family val="2"/>
    </font>
    <font>
      <b/>
      <sz val="9"/>
      <color indexed="81"/>
      <name val="Tahoma"/>
      <family val="2"/>
    </font>
    <font>
      <sz val="11"/>
      <color theme="1"/>
      <name val="Arial Narrow"/>
      <family val="2"/>
    </font>
  </fonts>
  <fills count="6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9"/>
        <bgColor indexed="64"/>
      </patternFill>
    </fill>
    <fill>
      <patternFill patternType="lightGray"/>
    </fill>
    <fill>
      <patternFill patternType="lightGray">
        <bgColor indexed="9"/>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2"/>
        <bgColor indexed="64"/>
      </patternFill>
    </fill>
    <fill>
      <patternFill patternType="gray125">
        <bgColor theme="0"/>
      </patternFill>
    </fill>
    <fill>
      <patternFill patternType="solid">
        <fgColor rgb="FFFFFF00"/>
        <bgColor indexed="64"/>
      </patternFill>
    </fill>
    <fill>
      <patternFill patternType="solid">
        <fgColor theme="5" tint="0.59999389629810485"/>
        <bgColor indexed="64"/>
      </patternFill>
    </fill>
    <fill>
      <patternFill patternType="solid">
        <fgColor rgb="FF00B0F0"/>
        <bgColor indexed="64"/>
      </patternFill>
    </fill>
    <fill>
      <patternFill patternType="lightGray">
        <bgColor theme="0"/>
      </patternFill>
    </fill>
    <fill>
      <patternFill patternType="solid">
        <fgColor theme="6" tint="0.39997558519241921"/>
        <bgColor indexed="64"/>
      </patternFill>
    </fill>
    <fill>
      <patternFill patternType="solid">
        <fgColor rgb="FF00CCFF"/>
        <bgColor indexed="64"/>
      </patternFill>
    </fill>
    <fill>
      <patternFill patternType="solid">
        <fgColor theme="4" tint="0.59999389629810485"/>
        <bgColor indexed="64"/>
      </patternFill>
    </fill>
    <fill>
      <patternFill patternType="solid">
        <fgColor theme="4" tint="-0.499984740745262"/>
        <bgColor indexed="64"/>
      </patternFill>
    </fill>
  </fills>
  <borders count="7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right/>
      <top style="thin">
        <color auto="1"/>
      </top>
      <bottom style="thin">
        <color auto="1"/>
      </bottom>
      <diagonal/>
    </border>
    <border>
      <left style="medium">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top/>
      <bottom style="medium">
        <color auto="1"/>
      </bottom>
      <diagonal/>
    </border>
    <border>
      <left/>
      <right style="thin">
        <color auto="1"/>
      </right>
      <top/>
      <bottom style="medium">
        <color auto="1"/>
      </bottom>
      <diagonal/>
    </border>
    <border>
      <left/>
      <right style="medium">
        <color auto="1"/>
      </right>
      <top style="thin">
        <color auto="1"/>
      </top>
      <bottom/>
      <diagonal/>
    </border>
    <border>
      <left/>
      <right style="medium">
        <color auto="1"/>
      </right>
      <top style="thin">
        <color auto="1"/>
      </top>
      <bottom style="thin">
        <color auto="1"/>
      </bottom>
      <diagonal/>
    </border>
    <border>
      <left style="medium">
        <color auto="1"/>
      </left>
      <right/>
      <top style="thin">
        <color auto="1"/>
      </top>
      <bottom/>
      <diagonal/>
    </border>
    <border>
      <left style="medium">
        <color auto="1"/>
      </left>
      <right/>
      <top/>
      <bottom style="thin">
        <color auto="1"/>
      </bottom>
      <diagonal/>
    </border>
    <border>
      <left/>
      <right style="medium">
        <color auto="1"/>
      </right>
      <top/>
      <bottom style="thin">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thick">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auto="1"/>
      </left>
      <right style="medium">
        <color auto="1"/>
      </right>
      <top style="thin">
        <color auto="1"/>
      </top>
      <bottom/>
      <diagonal/>
    </border>
    <border>
      <left style="thin">
        <color auto="1"/>
      </left>
      <right style="medium">
        <color auto="1"/>
      </right>
      <top/>
      <bottom/>
      <diagonal/>
    </border>
    <border>
      <left style="thin">
        <color auto="1"/>
      </left>
      <right style="medium">
        <color auto="1"/>
      </right>
      <top/>
      <bottom style="thin">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indexed="64"/>
      </left>
      <right style="thin">
        <color indexed="64"/>
      </right>
      <top style="thin">
        <color indexed="64"/>
      </top>
      <bottom style="thin">
        <color indexed="64"/>
      </bottom>
      <diagonal/>
    </border>
    <border>
      <left style="thin">
        <color auto="1"/>
      </left>
      <right/>
      <top/>
      <bottom/>
      <diagonal/>
    </border>
    <border>
      <left style="thin">
        <color indexed="64"/>
      </left>
      <right style="thin">
        <color indexed="64"/>
      </right>
      <top style="thin">
        <color indexed="64"/>
      </top>
      <bottom/>
      <diagonal/>
    </border>
    <border>
      <left style="medium">
        <color auto="1"/>
      </left>
      <right/>
      <top style="thin">
        <color auto="1"/>
      </top>
      <bottom style="thin">
        <color auto="1"/>
      </bottom>
      <diagonal/>
    </border>
    <border>
      <left style="thin">
        <color auto="1"/>
      </left>
      <right style="medium">
        <color auto="1"/>
      </right>
      <top style="thin">
        <color auto="1"/>
      </top>
      <bottom/>
      <diagonal/>
    </border>
  </borders>
  <cellStyleXfs count="1789">
    <xf numFmtId="0" fontId="0" fillId="0" borderId="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33"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33" fillId="3"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33" fillId="4"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5" borderId="0" applyNumberFormat="0" applyBorder="0" applyAlignment="0" applyProtection="0"/>
    <xf numFmtId="0" fontId="33" fillId="2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8"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29" borderId="0" applyNumberFormat="0" applyBorder="0" applyAlignment="0" applyProtection="0"/>
    <xf numFmtId="0" fontId="33" fillId="30"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31"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2"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2" borderId="0" applyNumberFormat="0" applyBorder="0" applyAlignment="0" applyProtection="0"/>
    <xf numFmtId="0" fontId="33" fillId="33"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3" fillId="33" borderId="0" applyNumberFormat="0" applyBorder="0" applyAlignment="0" applyProtection="0"/>
    <xf numFmtId="0" fontId="34" fillId="34"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16" fillId="12"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4" borderId="0" applyNumberFormat="0" applyBorder="0" applyAlignment="0" applyProtection="0"/>
    <xf numFmtId="0" fontId="34" fillId="35"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16" fillId="9"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34" fillId="35"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16"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13" borderId="0" applyNumberFormat="0" applyBorder="0" applyAlignment="0" applyProtection="0"/>
    <xf numFmtId="0" fontId="34" fillId="36"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34" fillId="36"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17" fillId="4"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5" fillId="37" borderId="0" applyNumberFormat="0" applyBorder="0" applyAlignment="0" applyProtection="0"/>
    <xf numFmtId="0" fontId="36" fillId="38" borderId="54"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18" fillId="16" borderId="1"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6" fillId="38" borderId="54" applyNumberFormat="0" applyAlignment="0" applyProtection="0"/>
    <xf numFmtId="0" fontId="37" fillId="39" borderId="55"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19" fillId="17" borderId="2"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7" fillId="39" borderId="55" applyNumberFormat="0" applyAlignment="0" applyProtection="0"/>
    <xf numFmtId="0" fontId="38" fillId="0" borderId="56"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20" fillId="0" borderId="3"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0" fontId="38" fillId="0" borderId="56" applyNumberFormat="0" applyFill="0" applyAlignment="0" applyProtection="0"/>
    <xf numFmtId="168" fontId="7" fillId="0" borderId="0" applyFont="0" applyFill="0" applyBorder="0" applyAlignment="0" applyProtection="0"/>
    <xf numFmtId="168" fontId="4" fillId="0" borderId="0" applyFont="0" applyFill="0" applyBorder="0" applyAlignment="0" applyProtection="0"/>
    <xf numFmtId="0" fontId="40"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22"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40" fillId="0" borderId="0" applyNumberFormat="0" applyFill="0" applyBorder="0" applyAlignment="0" applyProtection="0"/>
    <xf numFmtId="0" fontId="34" fillId="40"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0" borderId="0" applyNumberFormat="0" applyBorder="0" applyAlignment="0" applyProtection="0"/>
    <xf numFmtId="0" fontId="34" fillId="41"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1" borderId="0" applyNumberFormat="0" applyBorder="0" applyAlignment="0" applyProtection="0"/>
    <xf numFmtId="0" fontId="34" fillId="42"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16" fillId="20"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2" borderId="0" applyNumberFormat="0" applyBorder="0" applyAlignment="0" applyProtection="0"/>
    <xf numFmtId="0" fontId="34" fillId="4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16" fillId="1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3" borderId="0" applyNumberFormat="0" applyBorder="0" applyAlignment="0" applyProtection="0"/>
    <xf numFmtId="0" fontId="34" fillId="4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4" borderId="0" applyNumberFormat="0" applyBorder="0" applyAlignment="0" applyProtection="0"/>
    <xf numFmtId="0" fontId="34" fillId="45"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16" fillId="21"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34" fillId="45" borderId="0" applyNumberFormat="0" applyBorder="0" applyAlignment="0" applyProtection="0"/>
    <xf numFmtId="0" fontId="41" fillId="46" borderId="54"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23" fillId="7" borderId="1"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0" fontId="41" fillId="46" borderId="54" applyNumberFormat="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172" fontId="4" fillId="0" borderId="0" applyFont="0" applyFill="0" applyBorder="0" applyAlignment="0" applyProtection="0"/>
    <xf numFmtId="0" fontId="1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42" fillId="47"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24" fillId="3"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167" fontId="33" fillId="0" borderId="0" applyFont="0" applyFill="0" applyBorder="0" applyAlignment="0" applyProtection="0"/>
    <xf numFmtId="165" fontId="33" fillId="0" borderId="0" applyFont="0" applyFill="0" applyBorder="0" applyAlignment="0" applyProtection="0"/>
    <xf numFmtId="41" fontId="33" fillId="0" borderId="0" applyFont="0" applyFill="0" applyBorder="0" applyAlignment="0" applyProtection="0"/>
    <xf numFmtId="167"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43" fontId="33"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43" fontId="33"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73" fontId="1" fillId="0" borderId="0" applyFont="0" applyFill="0" applyBorder="0" applyAlignment="0" applyProtection="0"/>
    <xf numFmtId="167" fontId="1"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166" fontId="1" fillId="0" borderId="0" applyFont="0" applyFill="0" applyBorder="0" applyAlignment="0" applyProtection="0"/>
    <xf numFmtId="0" fontId="43" fillId="48"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25" fillId="22"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3"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7"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1"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4" fillId="23" borderId="4"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0" fontId="1" fillId="49" borderId="58" applyNumberFormat="0" applyFont="0" applyAlignment="0" applyProtection="0"/>
    <xf numFmtId="9" fontId="1" fillId="0" borderId="0" applyFont="0" applyFill="0" applyBorder="0" applyAlignment="0" applyProtection="0"/>
    <xf numFmtId="9" fontId="1" fillId="0" borderId="0" applyFont="0" applyFill="0" applyBorder="0" applyAlignment="0" applyProtection="0"/>
    <xf numFmtId="9" fontId="33"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1" fillId="0" borderId="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44" fillId="38" borderId="59"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26" fillId="16" borderId="5"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4" fillId="38" borderId="59" applyNumberFormat="0" applyAlignment="0" applyProtection="0"/>
    <xf numFmtId="0" fontId="45"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28"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46" fillId="0" borderId="0" applyNumberFormat="0" applyFill="0" applyBorder="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21" fillId="0" borderId="6"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39" fillId="0" borderId="57"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47"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8" fillId="0" borderId="60"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30" fillId="0" borderId="7"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48" fillId="0" borderId="60" applyNumberFormat="0" applyFill="0" applyAlignment="0" applyProtection="0"/>
    <xf numFmtId="0" fontId="29" fillId="0" borderId="0" applyNumberFormat="0" applyFill="0" applyBorder="0" applyAlignment="0" applyProtection="0"/>
    <xf numFmtId="0" fontId="47" fillId="0" borderId="0" applyNumberFormat="0" applyFill="0" applyBorder="0" applyAlignment="0" applyProtection="0"/>
    <xf numFmtId="0" fontId="40" fillId="0" borderId="61"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22" fillId="0" borderId="8"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40" fillId="0" borderId="61" applyNumberFormat="0" applyFill="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29" fillId="0" borderId="0" applyNumberFormat="0" applyFill="0" applyBorder="0" applyAlignment="0" applyProtection="0"/>
    <xf numFmtId="0" fontId="49" fillId="0" borderId="62"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xf numFmtId="0" fontId="31" fillId="0" borderId="9" applyNumberFormat="0" applyFill="0" applyAlignment="0" applyProtection="0"/>
  </cellStyleXfs>
  <cellXfs count="712">
    <xf numFmtId="0" fontId="0" fillId="0" borderId="0" xfId="0"/>
    <xf numFmtId="0" fontId="50" fillId="0" borderId="11" xfId="0" applyFont="1" applyBorder="1" applyAlignment="1" applyProtection="1">
      <alignment vertical="center" wrapText="1"/>
    </xf>
    <xf numFmtId="0" fontId="50" fillId="0" borderId="12" xfId="0" applyFont="1" applyBorder="1" applyAlignment="1" applyProtection="1">
      <alignment vertical="center" wrapText="1"/>
    </xf>
    <xf numFmtId="0" fontId="51" fillId="0" borderId="0" xfId="0" applyFont="1" applyProtection="1"/>
    <xf numFmtId="0" fontId="50" fillId="0" borderId="0" xfId="0" applyFont="1" applyBorder="1" applyAlignment="1" applyProtection="1">
      <alignment horizontal="center" vertical="center" wrapText="1"/>
    </xf>
    <xf numFmtId="0" fontId="52" fillId="0" borderId="0" xfId="0" applyFont="1" applyProtection="1"/>
    <xf numFmtId="0" fontId="53" fillId="0" borderId="0" xfId="0" applyFont="1" applyFill="1"/>
    <xf numFmtId="0" fontId="54" fillId="0" borderId="0" xfId="0" applyFont="1"/>
    <xf numFmtId="0" fontId="55" fillId="0" borderId="0" xfId="0" applyFont="1" applyAlignment="1">
      <alignment horizontal="center"/>
    </xf>
    <xf numFmtId="0" fontId="55" fillId="0" borderId="0" xfId="0" applyFont="1"/>
    <xf numFmtId="0" fontId="54" fillId="0" borderId="0" xfId="0" applyFont="1" applyFill="1"/>
    <xf numFmtId="0" fontId="51" fillId="0" borderId="0" xfId="0" applyFont="1" applyFill="1"/>
    <xf numFmtId="0" fontId="51" fillId="0" borderId="0" xfId="0" applyFont="1"/>
    <xf numFmtId="0" fontId="55" fillId="0" borderId="0" xfId="0" applyFont="1" applyFill="1" applyBorder="1" applyAlignment="1" applyProtection="1">
      <alignment horizontal="center" vertical="center" wrapText="1"/>
      <protection locked="0"/>
    </xf>
    <xf numFmtId="0" fontId="56" fillId="0" borderId="0" xfId="1327" applyFont="1" applyFill="1" applyAlignment="1" applyProtection="1">
      <alignment vertical="center" wrapText="1"/>
    </xf>
    <xf numFmtId="0" fontId="3" fillId="0" borderId="0" xfId="1371" applyFont="1" applyFill="1" applyBorder="1" applyAlignment="1" applyProtection="1">
      <alignment horizontal="center" vertical="center"/>
    </xf>
    <xf numFmtId="0" fontId="55" fillId="0" borderId="0" xfId="1371" applyFont="1" applyFill="1" applyBorder="1" applyAlignment="1">
      <alignment horizontal="center" vertical="center"/>
    </xf>
    <xf numFmtId="0" fontId="12" fillId="0" borderId="0" xfId="1371" applyFont="1" applyFill="1" applyBorder="1" applyAlignment="1">
      <alignment horizontal="center" vertical="top" wrapText="1"/>
    </xf>
    <xf numFmtId="0" fontId="8" fillId="52" borderId="10" xfId="1371" applyFont="1" applyFill="1" applyBorder="1" applyAlignment="1">
      <alignment vertical="center" wrapText="1"/>
    </xf>
    <xf numFmtId="0" fontId="12" fillId="0" borderId="0" xfId="1371" applyFont="1" applyFill="1" applyBorder="1" applyAlignment="1">
      <alignment horizontal="center" vertical="center"/>
    </xf>
    <xf numFmtId="0" fontId="8" fillId="52" borderId="16" xfId="1371" applyFont="1" applyFill="1" applyBorder="1" applyAlignment="1">
      <alignment horizontal="left" vertical="center" wrapText="1"/>
    </xf>
    <xf numFmtId="1" fontId="11" fillId="0" borderId="0" xfId="1273" applyNumberFormat="1" applyFont="1" applyFill="1" applyBorder="1" applyAlignment="1">
      <alignment horizontal="center" vertical="center" wrapText="1"/>
    </xf>
    <xf numFmtId="0" fontId="11" fillId="0" borderId="0" xfId="1496" applyNumberFormat="1" applyFont="1" applyFill="1" applyBorder="1" applyAlignment="1">
      <alignment horizontal="center" vertical="center" wrapText="1"/>
    </xf>
    <xf numFmtId="0" fontId="56" fillId="0" borderId="0" xfId="1327" applyFont="1" applyFill="1" applyAlignment="1" applyProtection="1">
      <alignment vertical="center"/>
    </xf>
    <xf numFmtId="0" fontId="12" fillId="0" borderId="0" xfId="1371" applyFont="1" applyFill="1" applyBorder="1" applyAlignment="1">
      <alignment horizontal="left" vertical="center" wrapText="1"/>
    </xf>
    <xf numFmtId="0" fontId="12" fillId="0" borderId="0" xfId="1371" applyFont="1" applyFill="1" applyBorder="1" applyAlignment="1">
      <alignment horizontal="center" vertical="center" wrapText="1"/>
    </xf>
    <xf numFmtId="0" fontId="11" fillId="0" borderId="0" xfId="1371" applyFont="1" applyFill="1" applyBorder="1" applyAlignment="1">
      <alignment horizontal="center" vertical="center" wrapText="1"/>
    </xf>
    <xf numFmtId="0" fontId="13" fillId="0" borderId="0" xfId="1371" applyFont="1" applyFill="1" applyBorder="1" applyAlignment="1">
      <alignment horizontal="center" vertical="center"/>
    </xf>
    <xf numFmtId="9" fontId="11" fillId="0" borderId="0" xfId="1496" applyFont="1" applyFill="1" applyBorder="1" applyAlignment="1">
      <alignment horizontal="center" vertical="center"/>
    </xf>
    <xf numFmtId="0" fontId="58" fillId="0" borderId="0" xfId="1327" applyFont="1" applyFill="1" applyAlignment="1" applyProtection="1">
      <alignment vertical="center"/>
    </xf>
    <xf numFmtId="169" fontId="12" fillId="0" borderId="0" xfId="1496" applyNumberFormat="1" applyFont="1" applyFill="1" applyBorder="1" applyAlignment="1">
      <alignment horizontal="center" vertical="top" wrapText="1"/>
    </xf>
    <xf numFmtId="9" fontId="12" fillId="0" borderId="0" xfId="1496" applyFont="1" applyFill="1" applyBorder="1" applyAlignment="1">
      <alignment horizontal="center" vertical="top" wrapText="1"/>
    </xf>
    <xf numFmtId="0" fontId="8" fillId="52" borderId="17" xfId="1371" applyFont="1" applyFill="1" applyBorder="1" applyAlignment="1">
      <alignment vertical="top" wrapText="1"/>
    </xf>
    <xf numFmtId="0" fontId="8" fillId="52" borderId="16" xfId="1371" applyFont="1" applyFill="1" applyBorder="1" applyAlignment="1">
      <alignment horizontal="center" vertical="center" wrapText="1"/>
    </xf>
    <xf numFmtId="0" fontId="8" fillId="52" borderId="10" xfId="1371" applyFont="1" applyFill="1" applyBorder="1" applyAlignment="1">
      <alignment horizontal="center" vertical="center" wrapText="1"/>
    </xf>
    <xf numFmtId="0" fontId="8" fillId="52" borderId="10" xfId="0" applyFont="1" applyFill="1" applyBorder="1" applyAlignment="1">
      <alignment horizontal="center" vertical="center" wrapText="1"/>
    </xf>
    <xf numFmtId="0" fontId="8" fillId="52" borderId="18" xfId="1371" applyFont="1" applyFill="1" applyBorder="1" applyAlignment="1">
      <alignment horizontal="center" vertical="center" wrapText="1"/>
    </xf>
    <xf numFmtId="0" fontId="8" fillId="52" borderId="16" xfId="1371" applyFont="1" applyFill="1" applyBorder="1" applyAlignment="1">
      <alignment horizontal="center" vertical="center"/>
    </xf>
    <xf numFmtId="9" fontId="59" fillId="0" borderId="0" xfId="1495" applyFont="1" applyFill="1" applyBorder="1" applyAlignment="1">
      <alignment horizontal="center" vertical="center" wrapText="1"/>
    </xf>
    <xf numFmtId="0" fontId="60" fillId="0" borderId="0" xfId="1371" applyFont="1" applyFill="1" applyBorder="1" applyAlignment="1" applyProtection="1">
      <alignment horizontal="center" vertical="center" wrapText="1"/>
      <protection locked="0"/>
    </xf>
    <xf numFmtId="0" fontId="3" fillId="0" borderId="0" xfId="1371" applyFont="1" applyFill="1" applyBorder="1" applyAlignment="1">
      <alignment horizontal="center" vertical="center"/>
    </xf>
    <xf numFmtId="0" fontId="54" fillId="0" borderId="0" xfId="0" applyFont="1" applyFill="1" applyBorder="1" applyAlignment="1">
      <alignment horizontal="center" vertical="center"/>
    </xf>
    <xf numFmtId="0" fontId="3" fillId="0" borderId="0" xfId="1371" applyFont="1" applyFill="1" applyBorder="1" applyAlignment="1" applyProtection="1">
      <alignment horizontal="center" vertical="center" wrapText="1"/>
      <protection locked="0"/>
    </xf>
    <xf numFmtId="0" fontId="9" fillId="24" borderId="10" xfId="1371" applyFont="1" applyFill="1" applyBorder="1" applyAlignment="1" applyProtection="1">
      <alignment vertical="center" wrapText="1"/>
      <protection locked="0"/>
    </xf>
    <xf numFmtId="0" fontId="4" fillId="0" borderId="0" xfId="1371" applyFont="1" applyFill="1" applyBorder="1" applyAlignment="1" applyProtection="1">
      <alignment horizontal="center" vertical="center"/>
      <protection locked="0"/>
    </xf>
    <xf numFmtId="0" fontId="4" fillId="0" borderId="0" xfId="1371" applyFont="1" applyFill="1" applyBorder="1" applyAlignment="1" applyProtection="1">
      <alignment vertical="center" wrapText="1"/>
      <protection locked="0"/>
    </xf>
    <xf numFmtId="0" fontId="61" fillId="0" borderId="0" xfId="0" applyFont="1" applyFill="1" applyAlignment="1" applyProtection="1">
      <alignment horizontal="center"/>
    </xf>
    <xf numFmtId="0" fontId="3" fillId="24" borderId="0" xfId="1371" applyFont="1" applyFill="1" applyAlignment="1">
      <alignment horizontal="center" vertical="center"/>
    </xf>
    <xf numFmtId="9" fontId="4" fillId="24" borderId="0" xfId="1496" applyFont="1" applyFill="1" applyAlignment="1">
      <alignment vertical="center"/>
    </xf>
    <xf numFmtId="0" fontId="4" fillId="0" borderId="0" xfId="1371" applyFont="1" applyFill="1" applyAlignment="1">
      <alignment vertical="center"/>
    </xf>
    <xf numFmtId="10" fontId="62" fillId="0" borderId="10" xfId="1495" applyNumberFormat="1" applyFont="1" applyBorder="1" applyAlignment="1">
      <alignment horizontal="center" vertical="center" wrapText="1"/>
    </xf>
    <xf numFmtId="10" fontId="63" fillId="0" borderId="10" xfId="1495" applyNumberFormat="1" applyFont="1" applyBorder="1" applyAlignment="1">
      <alignment horizontal="center" vertical="center" wrapText="1"/>
    </xf>
    <xf numFmtId="10" fontId="51" fillId="0" borderId="18" xfId="1495" applyNumberFormat="1" applyFont="1" applyBorder="1" applyAlignment="1">
      <alignment horizontal="center" vertical="center" wrapText="1"/>
    </xf>
    <xf numFmtId="0" fontId="54" fillId="0" borderId="0" xfId="0" applyFont="1" applyBorder="1" applyAlignment="1" applyProtection="1">
      <alignment horizontal="center"/>
      <protection locked="0"/>
    </xf>
    <xf numFmtId="0" fontId="55" fillId="0" borderId="0" xfId="0" applyFont="1" applyBorder="1" applyAlignment="1" applyProtection="1">
      <alignment horizontal="center" vertical="center" wrapText="1"/>
      <protection locked="0"/>
    </xf>
    <xf numFmtId="0" fontId="49" fillId="0" borderId="0" xfId="0" applyFont="1" applyBorder="1" applyAlignment="1">
      <alignment horizontal="center"/>
    </xf>
    <xf numFmtId="0" fontId="50" fillId="0" borderId="0" xfId="0" applyFont="1" applyBorder="1" applyAlignment="1" applyProtection="1">
      <alignment vertical="center" wrapText="1"/>
    </xf>
    <xf numFmtId="0" fontId="0" fillId="0" borderId="0" xfId="0" applyAlignment="1">
      <alignment horizontal="center"/>
    </xf>
    <xf numFmtId="0" fontId="49" fillId="0" borderId="0" xfId="0" applyFont="1" applyFill="1" applyBorder="1" applyAlignment="1">
      <alignment horizontal="center" vertical="center" wrapText="1"/>
    </xf>
    <xf numFmtId="9" fontId="64" fillId="53" borderId="10" xfId="1495" applyFont="1" applyFill="1" applyBorder="1" applyAlignment="1">
      <alignment horizontal="center" vertical="center" wrapText="1"/>
    </xf>
    <xf numFmtId="0" fontId="57" fillId="0" borderId="0" xfId="1371" applyFont="1" applyFill="1" applyBorder="1" applyAlignment="1">
      <alignment horizontal="center" vertical="center"/>
    </xf>
    <xf numFmtId="0" fontId="9" fillId="24" borderId="19" xfId="1371" applyFont="1" applyFill="1" applyBorder="1" applyAlignment="1">
      <alignment horizontal="center" vertical="center"/>
    </xf>
    <xf numFmtId="0" fontId="9" fillId="24" borderId="10" xfId="1371" applyFont="1" applyFill="1" applyBorder="1" applyAlignment="1">
      <alignment vertical="center"/>
    </xf>
    <xf numFmtId="0" fontId="51" fillId="0" borderId="0" xfId="0" applyFont="1" applyAlignment="1" applyProtection="1">
      <alignment horizontal="center"/>
    </xf>
    <xf numFmtId="0" fontId="8" fillId="24" borderId="0" xfId="1371" applyFont="1" applyFill="1" applyAlignment="1">
      <alignment horizontal="center" vertical="center"/>
    </xf>
    <xf numFmtId="0" fontId="9" fillId="24" borderId="0" xfId="1371" applyFont="1" applyFill="1" applyAlignment="1">
      <alignment vertical="center"/>
    </xf>
    <xf numFmtId="0" fontId="9" fillId="24" borderId="0" xfId="1371" applyFont="1" applyFill="1" applyAlignment="1">
      <alignment vertical="top" wrapText="1"/>
    </xf>
    <xf numFmtId="9" fontId="8" fillId="24" borderId="0" xfId="1496" applyFont="1" applyFill="1" applyAlignment="1">
      <alignment vertical="center"/>
    </xf>
    <xf numFmtId="9" fontId="9" fillId="24" borderId="0" xfId="1496" applyFont="1" applyFill="1" applyAlignment="1">
      <alignment vertical="center"/>
    </xf>
    <xf numFmtId="0" fontId="50" fillId="0" borderId="0" xfId="0" applyFont="1" applyAlignment="1">
      <alignment horizontal="center"/>
    </xf>
    <xf numFmtId="0" fontId="50" fillId="0" borderId="0" xfId="0" applyFont="1"/>
    <xf numFmtId="10" fontId="65" fillId="0" borderId="0" xfId="1495" applyNumberFormat="1" applyFont="1" applyFill="1" applyBorder="1" applyAlignment="1">
      <alignment horizontal="center" vertical="center" wrapText="1"/>
    </xf>
    <xf numFmtId="0" fontId="66" fillId="50" borderId="0" xfId="1371" applyFont="1" applyFill="1" applyBorder="1" applyAlignment="1">
      <alignment horizontal="center" vertical="center" wrapText="1"/>
    </xf>
    <xf numFmtId="10" fontId="63" fillId="24" borderId="10" xfId="1495" applyNumberFormat="1" applyFont="1" applyFill="1" applyBorder="1" applyAlignment="1">
      <alignment horizontal="center" vertical="center"/>
    </xf>
    <xf numFmtId="10" fontId="9" fillId="24" borderId="10" xfId="1495" applyNumberFormat="1" applyFont="1" applyFill="1" applyBorder="1" applyAlignment="1">
      <alignment horizontal="center" vertical="center"/>
    </xf>
    <xf numFmtId="10" fontId="9" fillId="50" borderId="10" xfId="1495" applyNumberFormat="1" applyFont="1" applyFill="1" applyBorder="1" applyAlignment="1" applyProtection="1">
      <alignment horizontal="center" vertical="center" wrapText="1"/>
      <protection locked="0"/>
    </xf>
    <xf numFmtId="0" fontId="0" fillId="0" borderId="0" xfId="0" applyFill="1" applyProtection="1">
      <protection locked="0"/>
    </xf>
    <xf numFmtId="0" fontId="0" fillId="0" borderId="10" xfId="0" applyBorder="1" applyAlignment="1">
      <alignment vertical="center" wrapText="1"/>
    </xf>
    <xf numFmtId="0" fontId="9" fillId="24" borderId="18" xfId="1371" applyFont="1" applyFill="1" applyBorder="1" applyAlignment="1">
      <alignment vertical="center"/>
    </xf>
    <xf numFmtId="0" fontId="8" fillId="52" borderId="16" xfId="1371" applyFont="1" applyFill="1" applyBorder="1" applyAlignment="1" applyProtection="1">
      <alignment horizontal="justify" vertical="center" wrapText="1"/>
      <protection locked="0"/>
    </xf>
    <xf numFmtId="0" fontId="8" fillId="52" borderId="21" xfId="1371" applyFont="1" applyFill="1" applyBorder="1" applyAlignment="1">
      <alignment horizontal="justify" vertical="center" wrapText="1"/>
    </xf>
    <xf numFmtId="0" fontId="8" fillId="54" borderId="17" xfId="0" applyFont="1" applyFill="1" applyBorder="1" applyAlignment="1" applyProtection="1">
      <alignment horizontal="center" vertical="center" wrapText="1"/>
      <protection hidden="1"/>
    </xf>
    <xf numFmtId="0" fontId="11" fillId="54" borderId="17" xfId="0" applyFont="1" applyFill="1" applyBorder="1" applyAlignment="1" applyProtection="1">
      <alignment horizontal="center" vertical="center" wrapText="1"/>
      <protection locked="0"/>
    </xf>
    <xf numFmtId="0" fontId="3" fillId="54" borderId="10" xfId="0" applyFont="1" applyFill="1" applyBorder="1" applyAlignment="1" applyProtection="1">
      <alignment horizontal="center" vertical="center" wrapText="1"/>
      <protection hidden="1"/>
    </xf>
    <xf numFmtId="0" fontId="4" fillId="0" borderId="0" xfId="0" applyFont="1" applyFill="1" applyProtection="1">
      <protection locked="0"/>
    </xf>
    <xf numFmtId="0" fontId="9" fillId="0" borderId="0" xfId="0" applyFont="1" applyFill="1" applyBorder="1" applyAlignment="1" applyProtection="1">
      <alignment vertical="top" wrapText="1"/>
      <protection locked="0"/>
    </xf>
    <xf numFmtId="0" fontId="9" fillId="0" borderId="0" xfId="0" applyFont="1" applyFill="1" applyBorder="1" applyAlignment="1" applyProtection="1">
      <alignment horizontal="center" vertical="center" wrapText="1"/>
      <protection locked="0"/>
    </xf>
    <xf numFmtId="0" fontId="52" fillId="0" borderId="0" xfId="0" applyFont="1" applyFill="1" applyProtection="1">
      <protection locked="0"/>
    </xf>
    <xf numFmtId="0" fontId="67" fillId="0" borderId="0" xfId="0" applyFont="1" applyProtection="1">
      <protection locked="0"/>
    </xf>
    <xf numFmtId="0" fontId="4" fillId="24" borderId="0" xfId="1327" applyFill="1" applyAlignment="1" applyProtection="1">
      <alignment vertical="center"/>
      <protection locked="0"/>
    </xf>
    <xf numFmtId="0" fontId="4" fillId="0" borderId="0" xfId="1327" applyAlignment="1" applyProtection="1">
      <alignment vertical="center"/>
      <protection locked="0"/>
    </xf>
    <xf numFmtId="0" fontId="11" fillId="54" borderId="10" xfId="0" applyFont="1" applyFill="1" applyBorder="1" applyAlignment="1" applyProtection="1">
      <alignment horizontal="center" vertical="center" wrapText="1"/>
      <protection hidden="1"/>
    </xf>
    <xf numFmtId="0" fontId="11" fillId="54" borderId="34" xfId="0" applyFont="1" applyFill="1" applyBorder="1" applyAlignment="1" applyProtection="1">
      <alignment horizontal="center" vertical="center" wrapText="1"/>
      <protection hidden="1"/>
    </xf>
    <xf numFmtId="0" fontId="0" fillId="0" borderId="10" xfId="0" applyBorder="1" applyAlignment="1">
      <alignment horizontal="center" vertical="center" wrapText="1"/>
    </xf>
    <xf numFmtId="10" fontId="63" fillId="50" borderId="10" xfId="1495" applyNumberFormat="1" applyFont="1" applyFill="1" applyBorder="1" applyAlignment="1">
      <alignment horizontal="center" vertical="center"/>
    </xf>
    <xf numFmtId="0" fontId="0" fillId="50" borderId="10" xfId="0" applyFill="1" applyBorder="1" applyAlignment="1">
      <alignment vertical="center" wrapText="1"/>
    </xf>
    <xf numFmtId="0" fontId="0" fillId="50" borderId="0" xfId="0" applyFill="1" applyProtection="1">
      <protection locked="0"/>
    </xf>
    <xf numFmtId="9" fontId="33" fillId="0" borderId="17" xfId="1495" applyFont="1" applyBorder="1" applyAlignment="1">
      <alignment horizontal="center" vertical="center"/>
    </xf>
    <xf numFmtId="0" fontId="49" fillId="50" borderId="35" xfId="0" applyFont="1" applyFill="1" applyBorder="1" applyAlignment="1">
      <alignment horizontal="center" vertical="center" wrapText="1"/>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9" fillId="50" borderId="0" xfId="0" applyFont="1" applyFill="1" applyBorder="1" applyAlignment="1" applyProtection="1">
      <alignment horizontal="center" vertical="center" wrapText="1"/>
      <protection locked="0"/>
    </xf>
    <xf numFmtId="0" fontId="50" fillId="50" borderId="12" xfId="0" applyFont="1" applyFill="1" applyBorder="1" applyAlignment="1" applyProtection="1">
      <alignment vertical="center" wrapText="1"/>
    </xf>
    <xf numFmtId="0" fontId="49" fillId="0" borderId="10" xfId="0" applyFont="1" applyFill="1" applyBorder="1" applyAlignment="1">
      <alignment horizontal="center" vertical="center" wrapText="1"/>
    </xf>
    <xf numFmtId="0" fontId="0" fillId="0" borderId="10" xfId="0" applyBorder="1"/>
    <xf numFmtId="0" fontId="49" fillId="52" borderId="10" xfId="0" applyFont="1" applyFill="1" applyBorder="1" applyAlignment="1">
      <alignment vertical="center" wrapText="1"/>
    </xf>
    <xf numFmtId="9" fontId="33" fillId="0" borderId="10" xfId="1495" applyFont="1" applyBorder="1" applyAlignment="1">
      <alignment vertical="center"/>
    </xf>
    <xf numFmtId="9" fontId="49" fillId="52" borderId="10" xfId="0" applyNumberFormat="1" applyFont="1" applyFill="1" applyBorder="1" applyAlignment="1">
      <alignment vertical="center" wrapText="1"/>
    </xf>
    <xf numFmtId="17" fontId="0" fillId="0" borderId="10" xfId="0" applyNumberFormat="1" applyBorder="1" applyAlignment="1">
      <alignment vertical="center"/>
    </xf>
    <xf numFmtId="14" fontId="9" fillId="24" borderId="10" xfId="1371" applyNumberFormat="1" applyFont="1" applyFill="1" applyBorder="1" applyAlignment="1" applyProtection="1">
      <alignment vertical="center" wrapText="1"/>
      <protection locked="0"/>
    </xf>
    <xf numFmtId="9" fontId="49" fillId="0" borderId="0" xfId="0" applyNumberFormat="1" applyFont="1" applyFill="1" applyBorder="1" applyAlignment="1">
      <alignment horizontal="center" vertical="center" wrapText="1"/>
    </xf>
    <xf numFmtId="9" fontId="0" fillId="0" borderId="0" xfId="0" applyNumberFormat="1"/>
    <xf numFmtId="17" fontId="0" fillId="0" borderId="20" xfId="0" applyNumberFormat="1" applyBorder="1" applyAlignment="1">
      <alignment vertical="center" wrapText="1"/>
    </xf>
    <xf numFmtId="0" fontId="8" fillId="52" borderId="10" xfId="1371" applyFont="1" applyFill="1" applyBorder="1" applyAlignment="1" applyProtection="1">
      <alignment horizontal="center" vertical="center" wrapText="1"/>
      <protection locked="0"/>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6" xfId="1371" applyFont="1" applyFill="1" applyBorder="1" applyAlignment="1">
      <alignment horizontal="justify" vertical="center" wrapText="1"/>
    </xf>
    <xf numFmtId="0" fontId="9" fillId="50" borderId="18" xfId="1371" applyFont="1" applyFill="1" applyBorder="1" applyAlignment="1">
      <alignment horizontal="center" vertical="center"/>
    </xf>
    <xf numFmtId="0" fontId="49" fillId="0" borderId="0" xfId="0" applyFont="1" applyFill="1" applyProtection="1">
      <protection locked="0"/>
    </xf>
    <xf numFmtId="0" fontId="8" fillId="0" borderId="0" xfId="0" applyFont="1" applyFill="1" applyBorder="1" applyAlignment="1" applyProtection="1">
      <alignment horizontal="center" vertical="center" wrapText="1"/>
      <protection locked="0"/>
    </xf>
    <xf numFmtId="0" fontId="68" fillId="50" borderId="0" xfId="0" applyFont="1" applyFill="1" applyBorder="1" applyProtection="1">
      <protection locked="0"/>
    </xf>
    <xf numFmtId="0" fontId="68" fillId="0" borderId="0" xfId="0" applyFont="1" applyFill="1" applyProtection="1">
      <protection locked="0"/>
    </xf>
    <xf numFmtId="0" fontId="5" fillId="0" borderId="0" xfId="0" applyFont="1" applyFill="1" applyProtection="1">
      <protection locked="0"/>
    </xf>
    <xf numFmtId="0" fontId="68" fillId="50" borderId="0" xfId="0" applyFont="1" applyFill="1" applyProtection="1">
      <protection locked="0"/>
    </xf>
    <xf numFmtId="0" fontId="69" fillId="0" borderId="0" xfId="0" applyFont="1" applyFill="1" applyProtection="1">
      <protection locked="0"/>
    </xf>
    <xf numFmtId="0" fontId="15" fillId="0" borderId="10" xfId="0" applyFont="1" applyFill="1" applyBorder="1" applyAlignment="1" applyProtection="1">
      <alignment horizontal="left" vertical="center" wrapText="1"/>
      <protection locked="0"/>
    </xf>
    <xf numFmtId="0" fontId="15" fillId="0" borderId="10" xfId="0" applyFont="1" applyFill="1" applyBorder="1" applyAlignment="1" applyProtection="1">
      <alignment vertical="center" wrapText="1"/>
      <protection locked="0"/>
    </xf>
    <xf numFmtId="43" fontId="68" fillId="0" borderId="0" xfId="0" applyNumberFormat="1" applyFont="1" applyFill="1" applyProtection="1">
      <protection locked="0"/>
    </xf>
    <xf numFmtId="9" fontId="68" fillId="0" borderId="0" xfId="1495" applyFont="1" applyFill="1" applyProtection="1">
      <protection locked="0"/>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49" fillId="53" borderId="17" xfId="0" applyFont="1" applyFill="1" applyBorder="1" applyAlignment="1">
      <alignment horizontal="center" vertical="center" wrapText="1"/>
    </xf>
    <xf numFmtId="0" fontId="0" fillId="57" borderId="10" xfId="0" applyFill="1" applyBorder="1"/>
    <xf numFmtId="9" fontId="33" fillId="0" borderId="0" xfId="1495" applyFont="1"/>
    <xf numFmtId="0" fontId="0" fillId="58" borderId="10" xfId="0" applyFill="1" applyBorder="1"/>
    <xf numFmtId="0" fontId="45" fillId="0" borderId="0" xfId="0" applyFont="1"/>
    <xf numFmtId="9" fontId="45" fillId="0" borderId="0" xfId="1495" applyFont="1"/>
    <xf numFmtId="0" fontId="0" fillId="59" borderId="10" xfId="0" applyFill="1" applyBorder="1"/>
    <xf numFmtId="165" fontId="33" fillId="0" borderId="0" xfId="1251" applyFont="1"/>
    <xf numFmtId="165" fontId="0" fillId="0" borderId="0" xfId="0" applyNumberFormat="1"/>
    <xf numFmtId="0" fontId="0" fillId="0" borderId="22" xfId="0" applyBorder="1" applyAlignment="1">
      <alignment horizontal="center" vertical="center"/>
    </xf>
    <xf numFmtId="0" fontId="0" fillId="0" borderId="17" xfId="0" applyBorder="1" applyAlignment="1">
      <alignment vertical="center" wrapText="1"/>
    </xf>
    <xf numFmtId="170" fontId="63" fillId="26" borderId="10" xfId="1250" applyNumberFormat="1" applyFont="1" applyFill="1" applyBorder="1" applyAlignment="1">
      <alignment horizontal="center" vertical="center"/>
    </xf>
    <xf numFmtId="167" fontId="9" fillId="26" borderId="10" xfId="1250" applyFont="1" applyFill="1" applyBorder="1" applyAlignment="1">
      <alignment horizontal="center" vertical="center"/>
    </xf>
    <xf numFmtId="170" fontId="63" fillId="60" borderId="10" xfId="1250" applyNumberFormat="1" applyFont="1" applyFill="1" applyBorder="1" applyAlignment="1">
      <alignment horizontal="center" vertical="center"/>
    </xf>
    <xf numFmtId="167" fontId="9" fillId="60" borderId="10" xfId="1250" applyFont="1" applyFill="1" applyBorder="1" applyAlignment="1" applyProtection="1">
      <alignment horizontal="center" vertical="center" wrapText="1"/>
      <protection locked="0"/>
    </xf>
    <xf numFmtId="10" fontId="62" fillId="25" borderId="10" xfId="1495" applyNumberFormat="1" applyFont="1" applyFill="1" applyBorder="1" applyAlignment="1">
      <alignment horizontal="center" vertical="center" wrapText="1"/>
    </xf>
    <xf numFmtId="10" fontId="63" fillId="25" borderId="10" xfId="1495" applyNumberFormat="1" applyFont="1" applyFill="1" applyBorder="1" applyAlignment="1">
      <alignment horizontal="center" vertical="center" wrapText="1"/>
    </xf>
    <xf numFmtId="10" fontId="51" fillId="25" borderId="18" xfId="1495" applyNumberFormat="1" applyFont="1" applyFill="1" applyBorder="1" applyAlignment="1">
      <alignment horizontal="center" vertical="center" wrapText="1"/>
    </xf>
    <xf numFmtId="0" fontId="0" fillId="56" borderId="17" xfId="0" applyFill="1" applyBorder="1" applyAlignment="1">
      <alignment horizontal="center" vertical="center"/>
    </xf>
    <xf numFmtId="0" fontId="0" fillId="56" borderId="10" xfId="0" applyFill="1" applyBorder="1" applyAlignment="1">
      <alignment vertical="center" wrapText="1"/>
    </xf>
    <xf numFmtId="9" fontId="33" fillId="56" borderId="17" xfId="1495" applyFont="1" applyFill="1" applyBorder="1" applyAlignment="1">
      <alignment horizontal="center" vertical="center"/>
    </xf>
    <xf numFmtId="0" fontId="0" fillId="56" borderId="10" xfId="0" applyFill="1" applyBorder="1" applyAlignment="1">
      <alignment horizontal="center" vertical="center" wrapText="1"/>
    </xf>
    <xf numFmtId="17" fontId="0" fillId="56" borderId="10" xfId="0" applyNumberFormat="1" applyFill="1" applyBorder="1" applyAlignment="1">
      <alignment vertical="center"/>
    </xf>
    <xf numFmtId="9" fontId="33" fillId="56" borderId="10" xfId="1495" applyFont="1" applyFill="1" applyBorder="1" applyAlignment="1">
      <alignment horizontal="center" vertical="center"/>
    </xf>
    <xf numFmtId="17" fontId="0" fillId="56" borderId="10" xfId="0" applyNumberFormat="1" applyFill="1" applyBorder="1" applyAlignment="1">
      <alignment horizontal="center" vertical="center"/>
    </xf>
    <xf numFmtId="0" fontId="0" fillId="56" borderId="10" xfId="0" applyFont="1" applyFill="1" applyBorder="1" applyAlignment="1">
      <alignment horizontal="center" vertical="center" wrapText="1"/>
    </xf>
    <xf numFmtId="0" fontId="0" fillId="56" borderId="17" xfId="0" applyFill="1" applyBorder="1" applyAlignment="1">
      <alignment horizontal="justify" vertical="center" wrapText="1"/>
    </xf>
    <xf numFmtId="0" fontId="0" fillId="56" borderId="10" xfId="0" applyFill="1" applyBorder="1" applyAlignment="1">
      <alignment horizontal="center" wrapText="1"/>
    </xf>
    <xf numFmtId="0" fontId="0" fillId="56" borderId="10" xfId="0" applyFill="1" applyBorder="1" applyAlignment="1">
      <alignment wrapText="1"/>
    </xf>
    <xf numFmtId="0" fontId="0" fillId="56" borderId="34" xfId="0" applyFill="1" applyBorder="1" applyAlignment="1">
      <alignment vertical="center" wrapText="1"/>
    </xf>
    <xf numFmtId="17" fontId="0" fillId="56" borderId="20" xfId="0" applyNumberFormat="1" applyFill="1" applyBorder="1" applyAlignment="1">
      <alignment vertical="center"/>
    </xf>
    <xf numFmtId="9" fontId="33" fillId="56" borderId="10" xfId="1495" applyFont="1" applyFill="1" applyBorder="1" applyAlignment="1">
      <alignment vertical="center" wrapText="1"/>
    </xf>
    <xf numFmtId="0" fontId="0" fillId="56" borderId="10" xfId="0" applyFill="1" applyBorder="1"/>
    <xf numFmtId="9" fontId="64" fillId="56" borderId="10" xfId="1495"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49" fillId="56" borderId="10" xfId="0" applyNumberFormat="1" applyFont="1" applyFill="1" applyBorder="1" applyAlignment="1">
      <alignment vertical="center" wrapText="1"/>
    </xf>
    <xf numFmtId="0" fontId="49" fillId="56" borderId="10" xfId="0" applyFont="1" applyFill="1" applyBorder="1" applyAlignment="1">
      <alignment vertical="center" wrapText="1"/>
    </xf>
    <xf numFmtId="9" fontId="64" fillId="53" borderId="20" xfId="1495" applyFont="1" applyFill="1" applyBorder="1" applyAlignment="1">
      <alignment horizontal="center" vertical="center" wrapText="1"/>
    </xf>
    <xf numFmtId="0" fontId="0" fillId="0" borderId="17" xfId="0" applyBorder="1" applyAlignment="1">
      <alignment horizontal="center" vertical="center"/>
    </xf>
    <xf numFmtId="9" fontId="33" fillId="50" borderId="17" xfId="1495" applyFont="1" applyFill="1" applyBorder="1" applyAlignment="1">
      <alignment horizontal="center" vertical="center"/>
    </xf>
    <xf numFmtId="0" fontId="8" fillId="61" borderId="10" xfId="1371" applyFont="1" applyFill="1" applyBorder="1" applyAlignment="1">
      <alignment vertical="center" wrapText="1"/>
    </xf>
    <xf numFmtId="0" fontId="8" fillId="61" borderId="17" xfId="1371" applyFont="1" applyFill="1" applyBorder="1" applyAlignment="1">
      <alignment vertical="top" wrapText="1"/>
    </xf>
    <xf numFmtId="0" fontId="8" fillId="61" borderId="16" xfId="1371" applyFont="1" applyFill="1" applyBorder="1" applyAlignment="1">
      <alignment horizontal="center" vertical="center" wrapText="1"/>
    </xf>
    <xf numFmtId="0" fontId="8" fillId="61" borderId="10" xfId="0" applyFont="1" applyFill="1" applyBorder="1" applyAlignment="1">
      <alignment horizontal="center" vertical="center" wrapText="1"/>
    </xf>
    <xf numFmtId="0" fontId="8" fillId="61" borderId="18" xfId="1371" applyFont="1" applyFill="1" applyBorder="1" applyAlignment="1">
      <alignment horizontal="center" vertical="center" wrapText="1"/>
    </xf>
    <xf numFmtId="0" fontId="55" fillId="0" borderId="0" xfId="0" applyFont="1" applyAlignment="1" applyProtection="1">
      <alignment horizontal="center" vertical="center" wrapText="1"/>
      <protection locked="0"/>
    </xf>
    <xf numFmtId="0" fontId="56" fillId="0" borderId="0" xfId="1327" applyFont="1" applyAlignment="1">
      <alignment vertical="center" wrapText="1"/>
    </xf>
    <xf numFmtId="0" fontId="3" fillId="0" borderId="0" xfId="1371" applyFont="1" applyAlignment="1">
      <alignment horizontal="center" vertical="center"/>
    </xf>
    <xf numFmtId="0" fontId="57" fillId="0" borderId="0" xfId="1371" applyFont="1" applyAlignment="1">
      <alignment horizontal="center" vertical="center"/>
    </xf>
    <xf numFmtId="0" fontId="53" fillId="0" borderId="0" xfId="0" applyFont="1"/>
    <xf numFmtId="0" fontId="12" fillId="0" borderId="0" xfId="1371" applyFont="1" applyAlignment="1">
      <alignment horizontal="center" vertical="top" wrapText="1"/>
    </xf>
    <xf numFmtId="0" fontId="12" fillId="0" borderId="0" xfId="1371" applyFont="1" applyAlignment="1">
      <alignment horizontal="center" vertical="center"/>
    </xf>
    <xf numFmtId="0" fontId="56" fillId="0" borderId="0" xfId="1327" applyFont="1" applyAlignment="1">
      <alignment vertical="center"/>
    </xf>
    <xf numFmtId="0" fontId="12" fillId="0" borderId="0" xfId="1371" applyFont="1" applyAlignment="1">
      <alignment horizontal="left" vertical="center" wrapText="1"/>
    </xf>
    <xf numFmtId="0" fontId="12" fillId="0" borderId="0" xfId="1371" applyFont="1" applyAlignment="1">
      <alignment horizontal="center" vertical="center" wrapText="1"/>
    </xf>
    <xf numFmtId="0" fontId="11" fillId="0" borderId="0" xfId="1371" applyFont="1" applyAlignment="1">
      <alignment horizontal="center" vertical="center" wrapText="1"/>
    </xf>
    <xf numFmtId="0" fontId="13" fillId="0" borderId="0" xfId="1371" applyFont="1" applyAlignment="1">
      <alignment horizontal="center" vertical="center"/>
    </xf>
    <xf numFmtId="0" fontId="58" fillId="0" borderId="0" xfId="1327" applyFont="1" applyAlignment="1">
      <alignment vertical="center"/>
    </xf>
    <xf numFmtId="0" fontId="60" fillId="0" borderId="0" xfId="1371" applyFont="1" applyAlignment="1" applyProtection="1">
      <alignment horizontal="center" vertical="center" wrapText="1"/>
      <protection locked="0"/>
    </xf>
    <xf numFmtId="0" fontId="54" fillId="0" borderId="0" xfId="0" applyFont="1" applyAlignment="1">
      <alignment horizontal="center" vertical="center"/>
    </xf>
    <xf numFmtId="0" fontId="3" fillId="0" borderId="0" xfId="1371" applyFont="1" applyAlignment="1" applyProtection="1">
      <alignment horizontal="center" vertical="center" wrapText="1"/>
      <protection locked="0"/>
    </xf>
    <xf numFmtId="0" fontId="4" fillId="0" borderId="0" xfId="1371" applyAlignment="1" applyProtection="1">
      <alignment vertical="center" wrapText="1"/>
      <protection locked="0"/>
    </xf>
    <xf numFmtId="0" fontId="61" fillId="0" borderId="0" xfId="0" applyFont="1" applyAlignment="1">
      <alignment horizontal="center"/>
    </xf>
    <xf numFmtId="0" fontId="4" fillId="0" borderId="0" xfId="1371" applyAlignment="1">
      <alignment vertical="center"/>
    </xf>
    <xf numFmtId="0" fontId="4" fillId="24" borderId="0" xfId="1371" applyFill="1" applyAlignment="1">
      <alignment vertical="center"/>
    </xf>
    <xf numFmtId="0" fontId="4" fillId="24" borderId="0" xfId="1371" applyFill="1" applyAlignment="1">
      <alignment vertical="top" wrapText="1"/>
    </xf>
    <xf numFmtId="0" fontId="8" fillId="61" borderId="16" xfId="1371" applyFont="1" applyFill="1" applyBorder="1" applyAlignment="1" applyProtection="1">
      <alignment horizontal="justify" vertical="center" wrapText="1"/>
      <protection locked="0"/>
    </xf>
    <xf numFmtId="0" fontId="8" fillId="61" borderId="16" xfId="1371" applyFont="1" applyFill="1" applyBorder="1" applyAlignment="1">
      <alignment horizontal="justify" vertical="center" wrapText="1"/>
    </xf>
    <xf numFmtId="0" fontId="8" fillId="61" borderId="16" xfId="1371" applyFont="1" applyFill="1" applyBorder="1" applyAlignment="1">
      <alignment horizontal="justify" vertical="center"/>
    </xf>
    <xf numFmtId="0" fontId="8" fillId="61" borderId="16" xfId="1371" applyFont="1" applyFill="1" applyBorder="1" applyAlignment="1">
      <alignment vertical="center" wrapText="1"/>
    </xf>
    <xf numFmtId="0" fontId="8" fillId="61" borderId="66" xfId="1371" applyFont="1" applyFill="1" applyBorder="1" applyAlignment="1">
      <alignment horizontal="justify" vertical="center" wrapText="1"/>
    </xf>
    <xf numFmtId="0" fontId="8" fillId="61" borderId="10" xfId="1371" applyFont="1" applyFill="1" applyBorder="1" applyAlignment="1" applyProtection="1">
      <alignment horizontal="center" vertical="center" wrapText="1"/>
      <protection locked="0"/>
    </xf>
    <xf numFmtId="0" fontId="8" fillId="61" borderId="10" xfId="1371" applyFont="1" applyFill="1" applyBorder="1" applyAlignment="1">
      <alignment horizontal="center" vertical="center" wrapText="1"/>
    </xf>
    <xf numFmtId="0" fontId="8" fillId="61" borderId="36" xfId="1371" applyFont="1" applyFill="1" applyBorder="1" applyAlignment="1">
      <alignment horizontal="left" vertical="center" wrapText="1"/>
    </xf>
    <xf numFmtId="0" fontId="8" fillId="61" borderId="16" xfId="1371" applyFont="1" applyFill="1" applyBorder="1" applyAlignment="1">
      <alignment horizontal="left" vertical="center" wrapText="1"/>
    </xf>
    <xf numFmtId="14" fontId="9" fillId="0" borderId="10" xfId="1371" applyNumberFormat="1" applyFont="1" applyBorder="1" applyAlignment="1" applyProtection="1">
      <alignment horizontal="center" vertical="center" wrapText="1"/>
      <protection locked="0"/>
    </xf>
    <xf numFmtId="9" fontId="3" fillId="24" borderId="0" xfId="1496" applyFont="1" applyFill="1" applyAlignment="1">
      <alignment horizontal="center" vertical="center"/>
    </xf>
    <xf numFmtId="0" fontId="76" fillId="0" borderId="0" xfId="0" applyFont="1"/>
    <xf numFmtId="0" fontId="76" fillId="0" borderId="0" xfId="1327" applyFont="1" applyAlignment="1">
      <alignment vertical="center" wrapText="1"/>
    </xf>
    <xf numFmtId="0" fontId="76" fillId="0" borderId="0" xfId="1327" applyFont="1" applyAlignment="1">
      <alignment vertical="center"/>
    </xf>
    <xf numFmtId="0" fontId="5" fillId="0" borderId="10" xfId="1371" applyFont="1" applyBorder="1" applyAlignment="1">
      <alignment horizontal="center" vertical="center"/>
    </xf>
    <xf numFmtId="0" fontId="15" fillId="61" borderId="10" xfId="1371" applyFont="1" applyFill="1" applyBorder="1" applyAlignment="1">
      <alignment vertical="center" wrapText="1"/>
    </xf>
    <xf numFmtId="0" fontId="5" fillId="0" borderId="18" xfId="1371" applyFont="1" applyBorder="1" applyAlignment="1">
      <alignment horizontal="center" vertical="center"/>
    </xf>
    <xf numFmtId="2" fontId="5" fillId="0" borderId="20" xfId="1496" applyNumberFormat="1" applyFont="1" applyFill="1" applyBorder="1" applyAlignment="1">
      <alignment horizontal="center" vertical="center" wrapText="1"/>
    </xf>
    <xf numFmtId="2" fontId="5" fillId="0" borderId="46" xfId="1496" applyNumberFormat="1" applyFont="1" applyFill="1" applyBorder="1" applyAlignment="1">
      <alignment horizontal="center" vertical="center" wrapText="1"/>
    </xf>
    <xf numFmtId="9" fontId="70" fillId="0" borderId="10" xfId="1495" applyFont="1" applyBorder="1" applyAlignment="1">
      <alignment horizontal="center" vertical="center"/>
    </xf>
    <xf numFmtId="14" fontId="12" fillId="0" borderId="10" xfId="1371" applyNumberFormat="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167" fontId="70" fillId="24" borderId="20" xfId="1250" applyFont="1" applyFill="1" applyBorder="1" applyAlignment="1">
      <alignment horizontal="center" vertical="center"/>
    </xf>
    <xf numFmtId="176" fontId="5" fillId="0" borderId="20" xfId="1496" applyNumberFormat="1" applyFont="1" applyFill="1" applyBorder="1" applyAlignment="1">
      <alignment horizontal="center" vertical="center" wrapText="1"/>
    </xf>
    <xf numFmtId="175" fontId="5" fillId="0" borderId="20" xfId="1496" applyNumberFormat="1" applyFont="1" applyFill="1" applyBorder="1" applyAlignment="1">
      <alignment horizontal="center" vertical="center" wrapText="1"/>
    </xf>
    <xf numFmtId="175" fontId="5" fillId="0" borderId="46" xfId="1496" applyNumberFormat="1" applyFont="1" applyFill="1" applyBorder="1" applyAlignment="1">
      <alignment vertical="center" wrapText="1"/>
    </xf>
    <xf numFmtId="177" fontId="5" fillId="24" borderId="20" xfId="1250" applyNumberFormat="1" applyFont="1" applyFill="1" applyBorder="1" applyAlignment="1">
      <alignment horizontal="center" vertical="center"/>
    </xf>
    <xf numFmtId="0" fontId="8" fillId="61" borderId="72" xfId="1371" applyFont="1" applyFill="1" applyBorder="1" applyAlignment="1">
      <alignment horizontal="left" vertical="center" wrapText="1"/>
    </xf>
    <xf numFmtId="0" fontId="8" fillId="61" borderId="72" xfId="1371" applyFont="1" applyFill="1" applyBorder="1" applyAlignment="1">
      <alignment vertical="center" wrapText="1"/>
    </xf>
    <xf numFmtId="0" fontId="8" fillId="61" borderId="74" xfId="1371" applyFont="1" applyFill="1" applyBorder="1" applyAlignment="1">
      <alignment horizontal="left" vertical="center" wrapText="1"/>
    </xf>
    <xf numFmtId="0" fontId="8" fillId="61" borderId="74" xfId="1371" applyFont="1" applyFill="1" applyBorder="1" applyAlignment="1">
      <alignment horizontal="center" vertical="center" wrapText="1"/>
    </xf>
    <xf numFmtId="0" fontId="8" fillId="61" borderId="72" xfId="1371" applyFont="1" applyFill="1" applyBorder="1" applyAlignment="1">
      <alignment horizontal="center" vertical="center" wrapText="1"/>
    </xf>
    <xf numFmtId="0" fontId="8" fillId="61" borderId="72" xfId="0" applyFont="1" applyFill="1" applyBorder="1" applyAlignment="1">
      <alignment horizontal="center" vertical="center" wrapText="1"/>
    </xf>
    <xf numFmtId="0" fontId="8" fillId="61" borderId="73" xfId="1371" applyFont="1" applyFill="1" applyBorder="1" applyAlignment="1">
      <alignment horizontal="center" vertical="center" wrapText="1"/>
    </xf>
    <xf numFmtId="0" fontId="8" fillId="61" borderId="74" xfId="1371" applyFont="1" applyFill="1" applyBorder="1" applyAlignment="1">
      <alignment horizontal="center" vertical="center"/>
    </xf>
    <xf numFmtId="0" fontId="8" fillId="61" borderId="72" xfId="1371" applyFont="1" applyFill="1" applyBorder="1" applyAlignment="1" applyProtection="1">
      <alignment horizontal="justify" vertical="center" wrapText="1"/>
      <protection locked="0"/>
    </xf>
    <xf numFmtId="0" fontId="8" fillId="61" borderId="72" xfId="1371" applyFont="1" applyFill="1" applyBorder="1" applyAlignment="1">
      <alignment horizontal="justify" vertical="center" wrapText="1"/>
    </xf>
    <xf numFmtId="0" fontId="8" fillId="61" borderId="72" xfId="1371" applyFont="1" applyFill="1" applyBorder="1" applyAlignment="1" applyProtection="1">
      <alignment horizontal="center" vertical="center" wrapText="1"/>
      <protection locked="0"/>
    </xf>
    <xf numFmtId="14" fontId="9" fillId="0" borderId="72" xfId="1371" applyNumberFormat="1" applyFont="1" applyBorder="1" applyAlignment="1" applyProtection="1">
      <alignment vertical="center" wrapText="1"/>
      <protection locked="0"/>
    </xf>
    <xf numFmtId="0" fontId="8" fillId="61" borderId="72" xfId="1371" applyFont="1" applyFill="1" applyBorder="1" applyAlignment="1">
      <alignment horizontal="justify" vertical="center"/>
    </xf>
    <xf numFmtId="9" fontId="3" fillId="24" borderId="0" xfId="1496" applyFont="1" applyFill="1" applyAlignment="1">
      <alignment vertical="center"/>
    </xf>
    <xf numFmtId="167" fontId="59" fillId="0" borderId="0" xfId="1495" applyNumberFormat="1" applyFont="1" applyFill="1" applyBorder="1" applyAlignment="1">
      <alignment horizontal="center" vertical="center" wrapText="1"/>
    </xf>
    <xf numFmtId="177" fontId="70" fillId="50" borderId="72" xfId="1250" applyNumberFormat="1" applyFont="1" applyFill="1" applyBorder="1" applyAlignment="1">
      <alignment horizontal="center" vertical="center"/>
    </xf>
    <xf numFmtId="177" fontId="70" fillId="0" borderId="72" xfId="0" applyNumberFormat="1" applyFont="1" applyBorder="1"/>
    <xf numFmtId="177" fontId="70" fillId="24" borderId="10" xfId="1250" applyNumberFormat="1" applyFont="1" applyFill="1" applyBorder="1" applyAlignment="1">
      <alignment horizontal="center" vertical="center"/>
    </xf>
    <xf numFmtId="175" fontId="5" fillId="24" borderId="20" xfId="1496" applyNumberFormat="1" applyFont="1" applyFill="1" applyBorder="1" applyAlignment="1">
      <alignment horizontal="center" vertical="center" wrapText="1"/>
    </xf>
    <xf numFmtId="175" fontId="5" fillId="24" borderId="46" xfId="1496" applyNumberFormat="1" applyFont="1" applyFill="1" applyBorder="1" applyAlignment="1">
      <alignment horizontal="center" vertical="center" wrapText="1"/>
    </xf>
    <xf numFmtId="167" fontId="5" fillId="0" borderId="20" xfId="1250" applyFont="1" applyFill="1" applyBorder="1" applyAlignment="1">
      <alignment horizontal="center" vertical="center"/>
    </xf>
    <xf numFmtId="177" fontId="70" fillId="0" borderId="72" xfId="1250" applyNumberFormat="1" applyFont="1" applyFill="1" applyBorder="1" applyAlignment="1">
      <alignment horizontal="center" vertical="center"/>
    </xf>
    <xf numFmtId="0" fontId="5" fillId="0" borderId="10" xfId="1371" applyFont="1" applyBorder="1" applyAlignment="1">
      <alignment horizontal="center" vertical="center"/>
    </xf>
    <xf numFmtId="0" fontId="8" fillId="61" borderId="10" xfId="1371" applyFont="1" applyFill="1" applyBorder="1" applyAlignment="1">
      <alignment horizontal="center" vertical="center" wrapText="1"/>
    </xf>
    <xf numFmtId="9" fontId="70" fillId="0" borderId="72" xfId="1495" applyFont="1" applyBorder="1"/>
    <xf numFmtId="169" fontId="9" fillId="50" borderId="72" xfId="1495" applyNumberFormat="1" applyFont="1" applyFill="1" applyBorder="1" applyAlignment="1" applyProtection="1">
      <alignment vertical="center" wrapText="1"/>
      <protection locked="0"/>
    </xf>
    <xf numFmtId="10" fontId="9" fillId="50" borderId="76" xfId="1495" applyNumberFormat="1" applyFont="1" applyFill="1" applyBorder="1" applyAlignment="1" applyProtection="1">
      <alignment vertical="center" wrapText="1"/>
      <protection locked="0" hidden="1"/>
    </xf>
    <xf numFmtId="9" fontId="9" fillId="50" borderId="72" xfId="1495" applyFont="1" applyFill="1" applyBorder="1" applyAlignment="1" applyProtection="1">
      <alignment vertical="center" wrapText="1"/>
      <protection locked="0"/>
    </xf>
    <xf numFmtId="10" fontId="9" fillId="50" borderId="72" xfId="1495" applyNumberFormat="1" applyFont="1" applyFill="1" applyBorder="1" applyAlignment="1" applyProtection="1">
      <alignment vertical="center" wrapText="1"/>
      <protection locked="0"/>
    </xf>
    <xf numFmtId="10" fontId="5" fillId="50" borderId="72" xfId="1495" applyNumberFormat="1" applyFont="1" applyFill="1" applyBorder="1" applyAlignment="1" applyProtection="1">
      <alignment vertical="center" wrapText="1"/>
      <protection locked="0"/>
    </xf>
    <xf numFmtId="9" fontId="5" fillId="50" borderId="72" xfId="1495" applyFont="1" applyFill="1" applyBorder="1" applyAlignment="1" applyProtection="1">
      <alignment vertical="center" wrapText="1"/>
      <protection locked="0"/>
    </xf>
    <xf numFmtId="0" fontId="8" fillId="61" borderId="77" xfId="1371" applyFont="1" applyFill="1" applyBorder="1" applyAlignment="1">
      <alignment horizontal="left" vertical="center" wrapText="1"/>
    </xf>
    <xf numFmtId="0" fontId="8" fillId="61" borderId="76" xfId="1371" applyFont="1" applyFill="1" applyBorder="1" applyAlignment="1">
      <alignment horizontal="center" vertical="center" wrapText="1"/>
    </xf>
    <xf numFmtId="177" fontId="70" fillId="24" borderId="72" xfId="1250" applyNumberFormat="1" applyFont="1" applyFill="1" applyBorder="1" applyAlignment="1">
      <alignment horizontal="center" vertical="center"/>
    </xf>
    <xf numFmtId="177" fontId="5" fillId="0" borderId="20" xfId="1250" applyNumberFormat="1" applyFont="1" applyFill="1" applyBorder="1" applyAlignment="1">
      <alignment horizontal="center" vertical="center"/>
    </xf>
    <xf numFmtId="0" fontId="5" fillId="0" borderId="17" xfId="0" applyFont="1" applyFill="1" applyBorder="1" applyAlignment="1" applyProtection="1">
      <alignment horizontal="center" vertical="center" wrapText="1"/>
      <protection locked="0"/>
    </xf>
    <xf numFmtId="0" fontId="5" fillId="0" borderId="19" xfId="0" applyFont="1" applyFill="1" applyBorder="1" applyAlignment="1" applyProtection="1">
      <alignment horizontal="center" vertical="center" wrapText="1"/>
      <protection locked="0"/>
    </xf>
    <xf numFmtId="169" fontId="5" fillId="50" borderId="22" xfId="0" applyNumberFormat="1" applyFont="1" applyFill="1" applyBorder="1" applyAlignment="1" applyProtection="1">
      <alignment horizontal="center" vertical="center" wrapText="1"/>
      <protection hidden="1"/>
    </xf>
    <xf numFmtId="169" fontId="5" fillId="50" borderId="23" xfId="0" applyNumberFormat="1" applyFont="1" applyFill="1" applyBorder="1" applyAlignment="1" applyProtection="1">
      <alignment horizontal="center" vertical="center" wrapText="1"/>
      <protection hidden="1"/>
    </xf>
    <xf numFmtId="169" fontId="5" fillId="50" borderId="26" xfId="0" applyNumberFormat="1" applyFont="1" applyFill="1" applyBorder="1" applyAlignment="1" applyProtection="1">
      <alignment horizontal="center" vertical="center" wrapText="1"/>
      <protection hidden="1"/>
    </xf>
    <xf numFmtId="169" fontId="5" fillId="50" borderId="27" xfId="0" applyNumberFormat="1" applyFont="1" applyFill="1" applyBorder="1" applyAlignment="1" applyProtection="1">
      <alignment horizontal="center" vertical="center" wrapText="1"/>
      <protection hidden="1"/>
    </xf>
    <xf numFmtId="0" fontId="5" fillId="0" borderId="10" xfId="0" applyFont="1" applyFill="1" applyBorder="1" applyAlignment="1" applyProtection="1">
      <alignment horizontal="center" vertical="center" wrapText="1"/>
      <protection hidden="1"/>
    </xf>
    <xf numFmtId="0" fontId="5" fillId="50" borderId="10" xfId="0" applyFont="1" applyFill="1" applyBorder="1" applyAlignment="1" applyProtection="1">
      <alignment horizontal="center" vertical="center" wrapText="1"/>
      <protection hidden="1"/>
    </xf>
    <xf numFmtId="169" fontId="5" fillId="50" borderId="17" xfId="0" applyNumberFormat="1" applyFont="1" applyFill="1" applyBorder="1" applyAlignment="1" applyProtection="1">
      <alignment vertical="center" wrapText="1"/>
      <protection hidden="1"/>
    </xf>
    <xf numFmtId="169" fontId="5" fillId="50" borderId="19" xfId="0" applyNumberFormat="1" applyFont="1" applyFill="1" applyBorder="1" applyAlignment="1" applyProtection="1">
      <alignment vertical="center" wrapText="1"/>
      <protection hidden="1"/>
    </xf>
    <xf numFmtId="0" fontId="15" fillId="0" borderId="10" xfId="0" applyFont="1" applyFill="1" applyBorder="1" applyAlignment="1" applyProtection="1">
      <alignment horizontal="center" vertical="center" wrapText="1"/>
      <protection hidden="1"/>
    </xf>
    <xf numFmtId="169" fontId="15" fillId="50" borderId="17" xfId="0" applyNumberFormat="1" applyFont="1" applyFill="1" applyBorder="1" applyAlignment="1" applyProtection="1">
      <alignment vertical="center" wrapText="1"/>
      <protection hidden="1"/>
    </xf>
    <xf numFmtId="169" fontId="15" fillId="50" borderId="19" xfId="0" applyNumberFormat="1" applyFont="1" applyFill="1" applyBorder="1" applyAlignment="1" applyProtection="1">
      <alignment vertical="center" wrapText="1"/>
      <protection hidden="1"/>
    </xf>
    <xf numFmtId="169" fontId="5" fillId="0" borderId="10" xfId="0" applyNumberFormat="1" applyFont="1" applyFill="1" applyBorder="1" applyAlignment="1" applyProtection="1">
      <alignment horizontal="center" vertical="center" wrapText="1"/>
      <protection hidden="1"/>
    </xf>
    <xf numFmtId="9" fontId="15" fillId="0" borderId="10" xfId="0" applyNumberFormat="1" applyFont="1" applyFill="1" applyBorder="1" applyAlignment="1" applyProtection="1">
      <alignment vertical="center" wrapText="1"/>
      <protection hidden="1"/>
    </xf>
    <xf numFmtId="0" fontId="15" fillId="0" borderId="10" xfId="0" applyFont="1" applyFill="1" applyBorder="1" applyAlignment="1" applyProtection="1">
      <alignment vertical="center" wrapText="1"/>
      <protection hidden="1"/>
    </xf>
    <xf numFmtId="9" fontId="5" fillId="50" borderId="22" xfId="0" applyNumberFormat="1" applyFont="1" applyFill="1" applyBorder="1" applyAlignment="1" applyProtection="1">
      <alignment horizontal="center" vertical="center" wrapText="1"/>
      <protection hidden="1"/>
    </xf>
    <xf numFmtId="9" fontId="5" fillId="50" borderId="23" xfId="0" applyNumberFormat="1" applyFont="1" applyFill="1" applyBorder="1" applyAlignment="1" applyProtection="1">
      <alignment horizontal="center" vertical="center" wrapText="1"/>
      <protection hidden="1"/>
    </xf>
    <xf numFmtId="9" fontId="5" fillId="50" borderId="26" xfId="0" applyNumberFormat="1" applyFont="1" applyFill="1" applyBorder="1" applyAlignment="1" applyProtection="1">
      <alignment horizontal="center" vertical="center" wrapText="1"/>
      <protection hidden="1"/>
    </xf>
    <xf numFmtId="9" fontId="5" fillId="50" borderId="27" xfId="0" applyNumberFormat="1" applyFont="1" applyFill="1" applyBorder="1" applyAlignment="1" applyProtection="1">
      <alignment horizontal="center" vertical="center" wrapText="1"/>
      <protection hidden="1"/>
    </xf>
    <xf numFmtId="9" fontId="70" fillId="50" borderId="22" xfId="0" applyNumberFormat="1" applyFont="1" applyFill="1" applyBorder="1" applyAlignment="1" applyProtection="1">
      <alignment horizontal="center" vertical="center" wrapText="1"/>
      <protection hidden="1"/>
    </xf>
    <xf numFmtId="9" fontId="70" fillId="50" borderId="23" xfId="0" applyNumberFormat="1" applyFont="1" applyFill="1" applyBorder="1" applyAlignment="1" applyProtection="1">
      <alignment horizontal="center" vertical="center" wrapText="1"/>
      <protection hidden="1"/>
    </xf>
    <xf numFmtId="9" fontId="70" fillId="50" borderId="26" xfId="0" applyNumberFormat="1" applyFont="1" applyFill="1" applyBorder="1" applyAlignment="1" applyProtection="1">
      <alignment horizontal="center" vertical="center" wrapText="1"/>
      <protection hidden="1"/>
    </xf>
    <xf numFmtId="9" fontId="70" fillId="50" borderId="27" xfId="0" applyNumberFormat="1" applyFont="1" applyFill="1" applyBorder="1" applyAlignment="1" applyProtection="1">
      <alignment horizontal="center" vertical="center" wrapText="1"/>
      <protection hidden="1"/>
    </xf>
    <xf numFmtId="169" fontId="5" fillId="51" borderId="17" xfId="0" applyNumberFormat="1" applyFont="1" applyFill="1" applyBorder="1" applyAlignment="1" applyProtection="1">
      <alignment vertical="center" wrapText="1"/>
      <protection hidden="1"/>
    </xf>
    <xf numFmtId="169" fontId="5" fillId="51" borderId="19" xfId="0" applyNumberFormat="1" applyFont="1" applyFill="1" applyBorder="1" applyAlignment="1" applyProtection="1">
      <alignment vertical="center" wrapText="1"/>
      <protection hidden="1"/>
    </xf>
    <xf numFmtId="0" fontId="5" fillId="50" borderId="17" xfId="0" applyFont="1" applyFill="1" applyBorder="1" applyAlignment="1" applyProtection="1">
      <alignment horizontal="justify" vertical="center" wrapText="1"/>
      <protection locked="0"/>
    </xf>
    <xf numFmtId="0" fontId="5" fillId="50" borderId="19" xfId="0" applyFont="1" applyFill="1" applyBorder="1" applyAlignment="1" applyProtection="1">
      <alignment horizontal="justify" vertical="center" wrapText="1"/>
      <protection locked="0"/>
    </xf>
    <xf numFmtId="169" fontId="15" fillId="55" borderId="17" xfId="0" applyNumberFormat="1" applyFont="1" applyFill="1" applyBorder="1" applyAlignment="1" applyProtection="1">
      <alignment horizontal="center" vertical="center" wrapText="1"/>
      <protection hidden="1"/>
    </xf>
    <xf numFmtId="169" fontId="15" fillId="55" borderId="19" xfId="0" applyNumberFormat="1" applyFont="1" applyFill="1" applyBorder="1" applyAlignment="1" applyProtection="1">
      <alignment horizontal="center" vertical="center" wrapText="1"/>
      <protection hidden="1"/>
    </xf>
    <xf numFmtId="169" fontId="70" fillId="50" borderId="22" xfId="0" applyNumberFormat="1" applyFont="1" applyFill="1" applyBorder="1" applyAlignment="1" applyProtection="1">
      <alignment horizontal="center" vertical="center" wrapText="1"/>
      <protection hidden="1"/>
    </xf>
    <xf numFmtId="169" fontId="70" fillId="50" borderId="23" xfId="0" applyNumberFormat="1" applyFont="1" applyFill="1" applyBorder="1" applyAlignment="1" applyProtection="1">
      <alignment horizontal="center" vertical="center" wrapText="1"/>
      <protection hidden="1"/>
    </xf>
    <xf numFmtId="169" fontId="70" fillId="50" borderId="26" xfId="0" applyNumberFormat="1" applyFont="1" applyFill="1" applyBorder="1" applyAlignment="1" applyProtection="1">
      <alignment horizontal="center" vertical="center" wrapText="1"/>
      <protection hidden="1"/>
    </xf>
    <xf numFmtId="169" fontId="70" fillId="50" borderId="27" xfId="0" applyNumberFormat="1" applyFont="1" applyFill="1" applyBorder="1" applyAlignment="1" applyProtection="1">
      <alignment horizontal="center" vertical="center" wrapText="1"/>
      <protection hidden="1"/>
    </xf>
    <xf numFmtId="169" fontId="71" fillId="55" borderId="17" xfId="0" applyNumberFormat="1" applyFont="1" applyFill="1" applyBorder="1" applyAlignment="1" applyProtection="1">
      <alignment horizontal="center" vertical="center" wrapText="1"/>
      <protection hidden="1"/>
    </xf>
    <xf numFmtId="169" fontId="71" fillId="55" borderId="19" xfId="0" applyNumberFormat="1" applyFont="1" applyFill="1" applyBorder="1" applyAlignment="1" applyProtection="1">
      <alignment horizontal="center" vertical="center" wrapText="1"/>
      <protection hidden="1"/>
    </xf>
    <xf numFmtId="170" fontId="15" fillId="0" borderId="17" xfId="1250" applyNumberFormat="1" applyFont="1" applyFill="1" applyBorder="1" applyAlignment="1" applyProtection="1">
      <alignment vertical="center" wrapText="1"/>
      <protection hidden="1"/>
    </xf>
    <xf numFmtId="170" fontId="15" fillId="0" borderId="19" xfId="1250" applyNumberFormat="1" applyFont="1" applyFill="1" applyBorder="1" applyAlignment="1" applyProtection="1">
      <alignment vertical="center" wrapText="1"/>
      <protection hidden="1"/>
    </xf>
    <xf numFmtId="167" fontId="5" fillId="0" borderId="17" xfId="1250" applyFont="1" applyFill="1" applyBorder="1" applyAlignment="1" applyProtection="1">
      <alignment horizontal="center" vertical="center" wrapText="1"/>
      <protection hidden="1"/>
    </xf>
    <xf numFmtId="167" fontId="5" fillId="0" borderId="19" xfId="1250" applyFont="1" applyFill="1" applyBorder="1" applyAlignment="1" applyProtection="1">
      <alignment horizontal="center" vertical="center" wrapText="1"/>
      <protection hidden="1"/>
    </xf>
    <xf numFmtId="0" fontId="11" fillId="62" borderId="20" xfId="0" applyFont="1" applyFill="1" applyBorder="1" applyAlignment="1" applyProtection="1">
      <alignment horizontal="center" vertical="center" wrapText="1"/>
      <protection locked="0"/>
    </xf>
    <xf numFmtId="0" fontId="11" fillId="62" borderId="32" xfId="0" applyFont="1" applyFill="1" applyBorder="1" applyAlignment="1" applyProtection="1">
      <alignment horizontal="center" vertical="center" wrapText="1"/>
      <protection locked="0"/>
    </xf>
    <xf numFmtId="0" fontId="11" fillId="62" borderId="34" xfId="0" applyFont="1" applyFill="1" applyBorder="1" applyAlignment="1" applyProtection="1">
      <alignment horizontal="center" vertical="center" wrapText="1"/>
      <protection locked="0"/>
    </xf>
    <xf numFmtId="167" fontId="15" fillId="0" borderId="17" xfId="1250" applyNumberFormat="1" applyFont="1" applyFill="1" applyBorder="1" applyAlignment="1" applyProtection="1">
      <alignment vertical="center" wrapText="1"/>
      <protection hidden="1"/>
    </xf>
    <xf numFmtId="167" fontId="15" fillId="0" borderId="19" xfId="1250" applyNumberFormat="1" applyFont="1" applyFill="1" applyBorder="1" applyAlignment="1" applyProtection="1">
      <alignment vertical="center" wrapText="1"/>
      <protection hidden="1"/>
    </xf>
    <xf numFmtId="167" fontId="15" fillId="50" borderId="17" xfId="1250" applyNumberFormat="1" applyFont="1" applyFill="1" applyBorder="1" applyAlignment="1" applyProtection="1">
      <alignment vertical="center" wrapText="1"/>
      <protection hidden="1"/>
    </xf>
    <xf numFmtId="167" fontId="15" fillId="50" borderId="19" xfId="1250" applyNumberFormat="1" applyFont="1" applyFill="1" applyBorder="1" applyAlignment="1" applyProtection="1">
      <alignment vertical="center" wrapText="1"/>
      <protection hidden="1"/>
    </xf>
    <xf numFmtId="0" fontId="5" fillId="0" borderId="17" xfId="0" applyFont="1" applyFill="1" applyBorder="1" applyAlignment="1" applyProtection="1">
      <alignment horizontal="justify" vertical="center" wrapText="1"/>
      <protection locked="0"/>
    </xf>
    <xf numFmtId="0" fontId="5" fillId="0" borderId="19" xfId="0" applyFont="1" applyFill="1" applyBorder="1" applyAlignment="1" applyProtection="1">
      <alignment horizontal="justify" vertical="center" wrapText="1"/>
      <protection locked="0"/>
    </xf>
    <xf numFmtId="171" fontId="15" fillId="55" borderId="17" xfId="1251" applyNumberFormat="1" applyFont="1" applyFill="1" applyBorder="1" applyAlignment="1" applyProtection="1">
      <alignment horizontal="center" vertical="center" wrapText="1"/>
      <protection hidden="1"/>
    </xf>
    <xf numFmtId="171" fontId="15" fillId="55" borderId="19" xfId="1251" applyNumberFormat="1" applyFont="1" applyFill="1" applyBorder="1" applyAlignment="1" applyProtection="1">
      <alignment horizontal="center" vertical="center" wrapText="1"/>
      <protection hidden="1"/>
    </xf>
    <xf numFmtId="0" fontId="71" fillId="0" borderId="10" xfId="0" applyFont="1" applyFill="1" applyBorder="1" applyAlignment="1" applyProtection="1">
      <alignment horizontal="center" vertical="center" wrapText="1"/>
      <protection locked="0"/>
    </xf>
    <xf numFmtId="170" fontId="15" fillId="50" borderId="17" xfId="1250" applyNumberFormat="1" applyFont="1" applyFill="1" applyBorder="1" applyAlignment="1" applyProtection="1">
      <alignment vertical="center" wrapText="1"/>
      <protection hidden="1"/>
    </xf>
    <xf numFmtId="170" fontId="15" fillId="50" borderId="19" xfId="1250" applyNumberFormat="1" applyFont="1" applyFill="1" applyBorder="1" applyAlignment="1" applyProtection="1">
      <alignment vertical="center" wrapText="1"/>
      <protection hidden="1"/>
    </xf>
    <xf numFmtId="170" fontId="15" fillId="51" borderId="17" xfId="1250" applyNumberFormat="1" applyFont="1" applyFill="1" applyBorder="1" applyAlignment="1" applyProtection="1">
      <alignment vertical="center" wrapText="1"/>
      <protection hidden="1"/>
    </xf>
    <xf numFmtId="170" fontId="15" fillId="51" borderId="19" xfId="1250" applyNumberFormat="1" applyFont="1" applyFill="1" applyBorder="1" applyAlignment="1" applyProtection="1">
      <alignment vertical="center" wrapText="1"/>
      <protection hidden="1"/>
    </xf>
    <xf numFmtId="0" fontId="71" fillId="50" borderId="10" xfId="0" applyFont="1" applyFill="1" applyBorder="1" applyAlignment="1" applyProtection="1">
      <alignment horizontal="center" vertical="center"/>
      <protection locked="0"/>
    </xf>
    <xf numFmtId="0" fontId="11" fillId="62" borderId="10" xfId="0" applyFont="1" applyFill="1" applyBorder="1" applyAlignment="1" applyProtection="1">
      <alignment horizontal="center" vertical="center" wrapText="1"/>
      <protection locked="0"/>
    </xf>
    <xf numFmtId="0" fontId="68" fillId="0" borderId="24" xfId="0" applyFont="1" applyFill="1" applyBorder="1" applyAlignment="1" applyProtection="1">
      <alignment horizontal="center"/>
      <protection locked="0"/>
    </xf>
    <xf numFmtId="0" fontId="68" fillId="0" borderId="25" xfId="0" applyFont="1" applyFill="1" applyBorder="1" applyAlignment="1" applyProtection="1">
      <alignment horizontal="center"/>
      <protection locked="0"/>
    </xf>
    <xf numFmtId="0" fontId="68" fillId="0" borderId="28" xfId="0" applyFont="1" applyFill="1" applyBorder="1" applyAlignment="1" applyProtection="1">
      <alignment horizontal="center"/>
      <protection locked="0"/>
    </xf>
    <xf numFmtId="170" fontId="15" fillId="0" borderId="10" xfId="1250" applyNumberFormat="1" applyFont="1" applyFill="1" applyBorder="1" applyAlignment="1" applyProtection="1">
      <alignment vertical="center" wrapText="1"/>
      <protection hidden="1"/>
    </xf>
    <xf numFmtId="0" fontId="3" fillId="62" borderId="22" xfId="0" applyFont="1" applyFill="1" applyBorder="1" applyAlignment="1" applyProtection="1">
      <alignment horizontal="center" vertical="center" wrapText="1"/>
      <protection locked="0"/>
    </xf>
    <xf numFmtId="0" fontId="3" fillId="62" borderId="23" xfId="0" applyFont="1" applyFill="1" applyBorder="1" applyAlignment="1" applyProtection="1">
      <alignment horizontal="center" vertical="center" wrapText="1"/>
      <protection locked="0"/>
    </xf>
    <xf numFmtId="0" fontId="3" fillId="62" borderId="24" xfId="0" applyFont="1" applyFill="1" applyBorder="1" applyAlignment="1" applyProtection="1">
      <alignment horizontal="center" vertical="center" wrapText="1"/>
      <protection locked="0"/>
    </xf>
    <xf numFmtId="0" fontId="15" fillId="0" borderId="10" xfId="0" applyFont="1" applyFill="1" applyBorder="1" applyAlignment="1" applyProtection="1">
      <alignment horizontal="center" vertical="center" wrapText="1"/>
      <protection locked="0"/>
    </xf>
    <xf numFmtId="0" fontId="68" fillId="0" borderId="10" xfId="0" applyFont="1" applyFill="1" applyBorder="1" applyAlignment="1" applyProtection="1">
      <alignment horizontal="center"/>
      <protection locked="0"/>
    </xf>
    <xf numFmtId="167" fontId="15" fillId="51" borderId="17" xfId="1250" applyNumberFormat="1" applyFont="1" applyFill="1" applyBorder="1" applyAlignment="1" applyProtection="1">
      <alignment vertical="center" wrapText="1"/>
      <protection hidden="1"/>
    </xf>
    <xf numFmtId="167" fontId="15" fillId="51" borderId="19" xfId="1250" applyNumberFormat="1" applyFont="1" applyFill="1" applyBorder="1" applyAlignment="1" applyProtection="1">
      <alignment vertical="center" wrapText="1"/>
      <protection hidden="1"/>
    </xf>
    <xf numFmtId="0" fontId="71" fillId="0" borderId="10" xfId="0" applyFont="1" applyFill="1" applyBorder="1" applyAlignment="1" applyProtection="1">
      <alignment horizontal="center" vertical="center"/>
      <protection locked="0"/>
    </xf>
    <xf numFmtId="0" fontId="9" fillId="50" borderId="10" xfId="1371" applyFont="1" applyFill="1" applyBorder="1" applyAlignment="1" applyProtection="1">
      <alignment horizontal="center" vertical="center" wrapText="1"/>
      <protection locked="0"/>
    </xf>
    <xf numFmtId="0" fontId="8" fillId="52" borderId="22" xfId="1371" applyFont="1" applyFill="1" applyBorder="1" applyAlignment="1" applyProtection="1">
      <alignment horizontal="left" vertical="center" wrapText="1"/>
      <protection locked="0"/>
    </xf>
    <xf numFmtId="0" fontId="8" fillId="52" borderId="24" xfId="1371" applyFont="1" applyFill="1" applyBorder="1" applyAlignment="1" applyProtection="1">
      <alignment horizontal="left" vertical="center" wrapText="1"/>
      <protection locked="0"/>
    </xf>
    <xf numFmtId="0" fontId="8" fillId="52" borderId="43" xfId="1371" applyFont="1" applyFill="1" applyBorder="1" applyAlignment="1" applyProtection="1">
      <alignment horizontal="left" vertical="center" wrapText="1"/>
      <protection locked="0"/>
    </xf>
    <xf numFmtId="0" fontId="8" fillId="52" borderId="44" xfId="1371" applyFont="1" applyFill="1" applyBorder="1" applyAlignment="1" applyProtection="1">
      <alignment horizontal="left" vertical="center" wrapText="1"/>
      <protection locked="0"/>
    </xf>
    <xf numFmtId="0" fontId="9" fillId="24" borderId="22" xfId="1371" applyFont="1" applyFill="1" applyBorder="1" applyAlignment="1" applyProtection="1">
      <alignment horizontal="center" vertical="center" wrapText="1"/>
      <protection locked="0"/>
    </xf>
    <xf numFmtId="0" fontId="9" fillId="24" borderId="23" xfId="1371" applyFont="1" applyFill="1" applyBorder="1" applyAlignment="1" applyProtection="1">
      <alignment horizontal="center" vertical="center" wrapText="1"/>
      <protection locked="0"/>
    </xf>
    <xf numFmtId="0" fontId="9" fillId="24" borderId="45" xfId="1371" applyFont="1" applyFill="1" applyBorder="1" applyAlignment="1" applyProtection="1">
      <alignment horizontal="center" vertical="center" wrapText="1"/>
      <protection locked="0"/>
    </xf>
    <xf numFmtId="0" fontId="9" fillId="24" borderId="43" xfId="1371" applyFont="1" applyFill="1" applyBorder="1" applyAlignment="1" applyProtection="1">
      <alignment horizontal="center" vertical="center" wrapText="1"/>
      <protection locked="0"/>
    </xf>
    <xf numFmtId="0" fontId="9" fillId="24" borderId="40" xfId="1371" applyFont="1" applyFill="1" applyBorder="1" applyAlignment="1" applyProtection="1">
      <alignment horizontal="center" vertical="center" wrapText="1"/>
      <protection locked="0"/>
    </xf>
    <xf numFmtId="0" fontId="9" fillId="24" borderId="41" xfId="1371" applyFont="1" applyFill="1" applyBorder="1" applyAlignment="1" applyProtection="1">
      <alignment horizontal="center" vertical="center" wrapText="1"/>
      <protection locked="0"/>
    </xf>
    <xf numFmtId="0" fontId="9" fillId="50" borderId="31" xfId="1371" applyFont="1" applyFill="1" applyBorder="1" applyAlignment="1" applyProtection="1">
      <alignment horizontal="center" vertical="center" wrapText="1"/>
      <protection locked="0"/>
    </xf>
    <xf numFmtId="0" fontId="9" fillId="50" borderId="10" xfId="1371" applyFont="1" applyFill="1" applyBorder="1" applyAlignment="1" applyProtection="1">
      <alignment horizontal="center" vertical="center"/>
      <protection locked="0"/>
    </xf>
    <xf numFmtId="0" fontId="8" fillId="52" borderId="10" xfId="1371" applyFont="1" applyFill="1" applyBorder="1" applyAlignment="1">
      <alignment horizontal="justify" vertical="center"/>
    </xf>
    <xf numFmtId="0" fontId="9" fillId="50" borderId="18" xfId="1371" applyFont="1" applyFill="1" applyBorder="1" applyAlignment="1" applyProtection="1">
      <alignment horizontal="center" vertical="center"/>
      <protection locked="0"/>
    </xf>
    <xf numFmtId="0" fontId="8" fillId="52" borderId="10" xfId="1371" applyFont="1" applyFill="1" applyBorder="1" applyAlignment="1" applyProtection="1">
      <alignment horizontal="justify" vertical="center" wrapText="1"/>
      <protection locked="0"/>
    </xf>
    <xf numFmtId="0" fontId="9" fillId="50" borderId="10"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left" vertical="center" wrapText="1"/>
      <protection locked="0"/>
    </xf>
    <xf numFmtId="0" fontId="9" fillId="50" borderId="18" xfId="1371" applyFont="1" applyFill="1" applyBorder="1" applyAlignment="1" applyProtection="1">
      <alignment horizontal="center" vertical="center" wrapText="1"/>
      <protection locked="0"/>
    </xf>
    <xf numFmtId="0" fontId="51" fillId="50" borderId="20" xfId="0" applyFont="1" applyFill="1" applyBorder="1" applyAlignment="1">
      <alignment horizontal="center" vertical="center" wrapText="1"/>
    </xf>
    <xf numFmtId="0" fontId="51" fillId="50" borderId="32" xfId="0" applyFont="1" applyFill="1" applyBorder="1" applyAlignment="1">
      <alignment horizontal="center" vertical="center" wrapText="1"/>
    </xf>
    <xf numFmtId="0" fontId="51" fillId="50" borderId="46" xfId="0" applyFont="1" applyFill="1" applyBorder="1" applyAlignment="1">
      <alignment horizontal="center" vertical="center" wrapText="1"/>
    </xf>
    <xf numFmtId="0" fontId="50" fillId="63" borderId="16" xfId="1371" applyFont="1" applyFill="1" applyBorder="1" applyAlignment="1">
      <alignment horizontal="center" vertical="center"/>
    </xf>
    <xf numFmtId="0" fontId="50" fillId="63" borderId="10" xfId="1371" applyFont="1" applyFill="1" applyBorder="1" applyAlignment="1">
      <alignment horizontal="center" vertical="center"/>
    </xf>
    <xf numFmtId="0" fontId="50" fillId="63" borderId="18" xfId="1371" applyFont="1" applyFill="1" applyBorder="1" applyAlignment="1">
      <alignment horizontal="center" vertical="center"/>
    </xf>
    <xf numFmtId="0" fontId="8" fillId="52" borderId="16" xfId="1371" applyFont="1" applyFill="1" applyBorder="1" applyAlignment="1">
      <alignment horizontal="justify" vertical="center" wrapText="1"/>
    </xf>
    <xf numFmtId="0" fontId="8" fillId="52" borderId="10" xfId="1371" applyFont="1" applyFill="1" applyBorder="1" applyAlignment="1" applyProtection="1">
      <alignment horizontal="center" vertical="center" wrapText="1"/>
      <protection locked="0"/>
    </xf>
    <xf numFmtId="0" fontId="8" fillId="52" borderId="18" xfId="1371" applyFont="1" applyFill="1" applyBorder="1" applyAlignment="1" applyProtection="1">
      <alignment horizontal="center" vertical="center" wrapText="1"/>
      <protection locked="0"/>
    </xf>
    <xf numFmtId="0" fontId="8" fillId="24" borderId="10" xfId="1371" applyFont="1" applyFill="1" applyBorder="1" applyAlignment="1" applyProtection="1">
      <alignment horizontal="center" vertical="center" wrapText="1"/>
      <protection locked="0"/>
    </xf>
    <xf numFmtId="0" fontId="8" fillId="24" borderId="18" xfId="1371" applyFont="1" applyFill="1" applyBorder="1" applyAlignment="1" applyProtection="1">
      <alignment horizontal="center" vertical="center" wrapText="1"/>
      <protection locked="0"/>
    </xf>
    <xf numFmtId="0" fontId="50" fillId="0" borderId="47" xfId="1371" applyFont="1" applyFill="1" applyBorder="1" applyAlignment="1">
      <alignment horizontal="center" vertical="center"/>
    </xf>
    <xf numFmtId="0" fontId="50" fillId="0" borderId="23" xfId="1371" applyFont="1" applyFill="1" applyBorder="1" applyAlignment="1">
      <alignment horizontal="center" vertical="center"/>
    </xf>
    <xf numFmtId="0" fontId="50" fillId="0" borderId="45" xfId="1371" applyFont="1" applyFill="1" applyBorder="1" applyAlignment="1">
      <alignment horizontal="center" vertical="center"/>
    </xf>
    <xf numFmtId="0" fontId="50" fillId="0" borderId="14" xfId="1371" applyFont="1" applyFill="1" applyBorder="1" applyAlignment="1">
      <alignment horizontal="center" vertical="center"/>
    </xf>
    <xf numFmtId="0" fontId="50" fillId="0" borderId="0" xfId="1371" applyFont="1" applyFill="1" applyBorder="1" applyAlignment="1">
      <alignment horizontal="center" vertical="center"/>
    </xf>
    <xf numFmtId="0" fontId="50" fillId="0" borderId="15" xfId="1371" applyFont="1" applyFill="1" applyBorder="1" applyAlignment="1">
      <alignment horizontal="center" vertical="center"/>
    </xf>
    <xf numFmtId="0" fontId="50" fillId="0" borderId="48" xfId="1371" applyFont="1" applyFill="1" applyBorder="1" applyAlignment="1">
      <alignment horizontal="center" vertical="center"/>
    </xf>
    <xf numFmtId="0" fontId="50" fillId="0" borderId="27" xfId="1371" applyFont="1" applyFill="1" applyBorder="1" applyAlignment="1">
      <alignment horizontal="center" vertical="center"/>
    </xf>
    <xf numFmtId="0" fontId="50" fillId="0" borderId="49" xfId="1371" applyFont="1" applyFill="1" applyBorder="1" applyAlignment="1">
      <alignment horizontal="center" vertical="center"/>
    </xf>
    <xf numFmtId="0" fontId="9" fillId="50" borderId="20" xfId="1371" applyFont="1" applyFill="1" applyBorder="1" applyAlignment="1">
      <alignment horizontal="justify" vertical="center" wrapText="1"/>
    </xf>
    <xf numFmtId="0" fontId="9" fillId="50" borderId="32" xfId="1371" applyFont="1" applyFill="1" applyBorder="1" applyAlignment="1">
      <alignment horizontal="justify" vertical="center" wrapText="1"/>
    </xf>
    <xf numFmtId="0" fontId="9" fillId="50" borderId="34" xfId="1371" applyFont="1" applyFill="1" applyBorder="1" applyAlignment="1">
      <alignment horizontal="justify" vertical="center" wrapText="1"/>
    </xf>
    <xf numFmtId="0" fontId="9" fillId="50" borderId="20" xfId="1371" applyFont="1" applyFill="1" applyBorder="1" applyAlignment="1">
      <alignment horizontal="center" vertical="center" wrapText="1"/>
    </xf>
    <xf numFmtId="0" fontId="9" fillId="50" borderId="32" xfId="1371" applyFont="1" applyFill="1" applyBorder="1" applyAlignment="1">
      <alignment horizontal="center" vertical="center" wrapText="1"/>
    </xf>
    <xf numFmtId="0" fontId="9" fillId="50" borderId="46" xfId="1371" applyFont="1" applyFill="1" applyBorder="1" applyAlignment="1">
      <alignment horizontal="center" vertical="center" wrapText="1"/>
    </xf>
    <xf numFmtId="17" fontId="9" fillId="24" borderId="20" xfId="1371" applyNumberFormat="1" applyFont="1" applyFill="1" applyBorder="1" applyAlignment="1">
      <alignment horizontal="center" vertical="center" wrapText="1"/>
    </xf>
    <xf numFmtId="17" fontId="9" fillId="24" borderId="32" xfId="1371" applyNumberFormat="1" applyFont="1" applyFill="1" applyBorder="1" applyAlignment="1">
      <alignment horizontal="center" vertical="center" wrapText="1"/>
    </xf>
    <xf numFmtId="17" fontId="9" fillId="24" borderId="34" xfId="1371" applyNumberFormat="1" applyFont="1" applyFill="1" applyBorder="1" applyAlignment="1">
      <alignment horizontal="center" vertical="center" wrapText="1"/>
    </xf>
    <xf numFmtId="169" fontId="9" fillId="0" borderId="20" xfId="1496" applyNumberFormat="1" applyFont="1" applyFill="1" applyBorder="1" applyAlignment="1">
      <alignment horizontal="center" vertical="center" wrapText="1"/>
    </xf>
    <xf numFmtId="169" fontId="9" fillId="0" borderId="32" xfId="1496" applyNumberFormat="1" applyFont="1" applyFill="1" applyBorder="1" applyAlignment="1">
      <alignment horizontal="center" vertical="center" wrapText="1"/>
    </xf>
    <xf numFmtId="169" fontId="9" fillId="0" borderId="46" xfId="1496" applyNumberFormat="1" applyFont="1" applyFill="1" applyBorder="1" applyAlignment="1">
      <alignment horizontal="center" vertical="center" wrapText="1"/>
    </xf>
    <xf numFmtId="0" fontId="9" fillId="24" borderId="34" xfId="1371" applyFont="1" applyFill="1" applyBorder="1" applyAlignment="1">
      <alignment horizontal="center" vertical="center" wrapText="1"/>
    </xf>
    <xf numFmtId="9" fontId="9" fillId="50" borderId="20" xfId="1496" applyFont="1" applyFill="1" applyBorder="1" applyAlignment="1">
      <alignment horizontal="center" vertical="center" wrapText="1"/>
    </xf>
    <xf numFmtId="9" fontId="9" fillId="50" borderId="32" xfId="1496" applyFont="1" applyFill="1" applyBorder="1" applyAlignment="1">
      <alignment horizontal="center" vertical="center" wrapText="1"/>
    </xf>
    <xf numFmtId="9" fontId="9" fillId="50" borderId="46" xfId="1496" applyFont="1" applyFill="1" applyBorder="1" applyAlignment="1">
      <alignment horizontal="center" vertical="center" wrapText="1"/>
    </xf>
    <xf numFmtId="0" fontId="9" fillId="50" borderId="22" xfId="1371" applyFont="1" applyFill="1" applyBorder="1" applyAlignment="1">
      <alignment horizontal="center" vertical="center"/>
    </xf>
    <xf numFmtId="0" fontId="9" fillId="50" borderId="23" xfId="1371" applyFont="1" applyFill="1" applyBorder="1" applyAlignment="1">
      <alignment horizontal="center" vertical="center"/>
    </xf>
    <xf numFmtId="0" fontId="9" fillId="50" borderId="24" xfId="1371" applyFont="1" applyFill="1" applyBorder="1" applyAlignment="1">
      <alignment horizontal="center" vertical="center"/>
    </xf>
    <xf numFmtId="0" fontId="8" fillId="52" borderId="36" xfId="1371" applyFont="1" applyFill="1" applyBorder="1" applyAlignment="1">
      <alignment horizontal="left" vertical="center" wrapText="1"/>
    </xf>
    <xf numFmtId="0" fontId="8" fillId="52" borderId="33" xfId="1371" applyFont="1" applyFill="1" applyBorder="1" applyAlignment="1">
      <alignment horizontal="left" vertical="center" wrapText="1"/>
    </xf>
    <xf numFmtId="0" fontId="8" fillId="52" borderId="10" xfId="1371" applyFont="1" applyFill="1" applyBorder="1" applyAlignment="1">
      <alignment horizontal="center" vertical="center"/>
    </xf>
    <xf numFmtId="9" fontId="8" fillId="52" borderId="10" xfId="1496" applyFont="1" applyFill="1" applyBorder="1" applyAlignment="1">
      <alignment horizontal="center" vertical="center"/>
    </xf>
    <xf numFmtId="9" fontId="8" fillId="52" borderId="18" xfId="1496" applyFont="1" applyFill="1" applyBorder="1" applyAlignment="1">
      <alignment horizontal="center" vertical="center"/>
    </xf>
    <xf numFmtId="0" fontId="9" fillId="50" borderId="10" xfId="1371" applyFont="1" applyFill="1" applyBorder="1" applyAlignment="1">
      <alignment horizontal="center" vertical="center" wrapText="1"/>
    </xf>
    <xf numFmtId="0" fontId="9" fillId="50" borderId="18" xfId="1371" applyFont="1" applyFill="1" applyBorder="1" applyAlignment="1">
      <alignment horizontal="center" vertical="center" wrapText="1"/>
    </xf>
    <xf numFmtId="0" fontId="9" fillId="50" borderId="10" xfId="1371" applyFont="1" applyFill="1" applyBorder="1" applyAlignment="1">
      <alignment horizontal="center" vertical="center"/>
    </xf>
    <xf numFmtId="0" fontId="9" fillId="50" borderId="18" xfId="1371" applyFont="1" applyFill="1" applyBorder="1" applyAlignment="1">
      <alignment horizontal="center" vertical="center"/>
    </xf>
    <xf numFmtId="49" fontId="9" fillId="24" borderId="20" xfId="1371" applyNumberFormat="1" applyFont="1" applyFill="1" applyBorder="1" applyAlignment="1">
      <alignment horizontal="center" vertical="center"/>
    </xf>
    <xf numFmtId="49" fontId="9" fillId="24" borderId="32" xfId="1371" applyNumberFormat="1" applyFont="1" applyFill="1" applyBorder="1" applyAlignment="1">
      <alignment horizontal="center" vertical="center"/>
    </xf>
    <xf numFmtId="0" fontId="9" fillId="50" borderId="10" xfId="1371" applyFont="1" applyFill="1" applyBorder="1" applyAlignment="1">
      <alignment horizontal="left" vertical="center" wrapText="1"/>
    </xf>
    <xf numFmtId="0" fontId="9" fillId="50" borderId="18" xfId="1371" applyFont="1" applyFill="1" applyBorder="1" applyAlignment="1">
      <alignment horizontal="left" vertical="center" wrapText="1"/>
    </xf>
    <xf numFmtId="0" fontId="14" fillId="50" borderId="10" xfId="1371" applyFont="1" applyFill="1" applyBorder="1" applyAlignment="1">
      <alignment horizontal="center" vertical="center"/>
    </xf>
    <xf numFmtId="0" fontId="14" fillId="50" borderId="18" xfId="1371" applyFont="1" applyFill="1" applyBorder="1" applyAlignment="1">
      <alignment horizontal="center" vertical="center"/>
    </xf>
    <xf numFmtId="9" fontId="9" fillId="24" borderId="10" xfId="1496" applyFont="1" applyFill="1" applyBorder="1" applyAlignment="1">
      <alignment horizontal="center" vertical="center"/>
    </xf>
    <xf numFmtId="0" fontId="8" fillId="50" borderId="10" xfId="1496" applyNumberFormat="1" applyFont="1" applyFill="1" applyBorder="1" applyAlignment="1">
      <alignment horizontal="center" vertical="center" wrapText="1"/>
    </xf>
    <xf numFmtId="0" fontId="8" fillId="50" borderId="18" xfId="1496" applyNumberFormat="1" applyFont="1" applyFill="1" applyBorder="1" applyAlignment="1">
      <alignment horizontal="center" vertical="center" wrapText="1"/>
    </xf>
    <xf numFmtId="0" fontId="9" fillId="50" borderId="20" xfId="1371" applyFont="1" applyFill="1" applyBorder="1" applyAlignment="1">
      <alignment horizontal="center" vertical="center"/>
    </xf>
    <xf numFmtId="0" fontId="9" fillId="50" borderId="32" xfId="1371" applyFont="1" applyFill="1" applyBorder="1" applyAlignment="1">
      <alignment horizontal="center" vertical="center"/>
    </xf>
    <xf numFmtId="0" fontId="9" fillId="50" borderId="46" xfId="1371" applyFont="1" applyFill="1" applyBorder="1" applyAlignment="1">
      <alignment horizontal="center" vertical="center"/>
    </xf>
    <xf numFmtId="0" fontId="11" fillId="24" borderId="14" xfId="1371" applyFont="1" applyFill="1" applyBorder="1" applyAlignment="1" applyProtection="1">
      <alignment horizontal="center" vertical="center"/>
    </xf>
    <xf numFmtId="0" fontId="11" fillId="24" borderId="0" xfId="1371" applyFont="1" applyFill="1" applyBorder="1" applyAlignment="1" applyProtection="1">
      <alignment horizontal="center" vertical="center"/>
    </xf>
    <xf numFmtId="0" fontId="11" fillId="24" borderId="15" xfId="1371" applyFont="1" applyFill="1" applyBorder="1" applyAlignment="1" applyProtection="1">
      <alignment horizontal="center" vertical="center"/>
    </xf>
    <xf numFmtId="0" fontId="57" fillId="0" borderId="47" xfId="1371" applyFont="1" applyFill="1" applyBorder="1" applyAlignment="1">
      <alignment horizontal="center" vertical="center"/>
    </xf>
    <xf numFmtId="0" fontId="57" fillId="0" borderId="23" xfId="1371" applyFont="1" applyFill="1" applyBorder="1" applyAlignment="1">
      <alignment horizontal="center" vertical="center"/>
    </xf>
    <xf numFmtId="0" fontId="57" fillId="0" borderId="45" xfId="1371" applyFont="1" applyFill="1" applyBorder="1" applyAlignment="1">
      <alignment horizontal="center" vertical="center"/>
    </xf>
    <xf numFmtId="0" fontId="57" fillId="63" borderId="16" xfId="1371" applyFont="1" applyFill="1" applyBorder="1" applyAlignment="1">
      <alignment horizontal="center" vertical="center"/>
    </xf>
    <xf numFmtId="0" fontId="57" fillId="63" borderId="10" xfId="1371" applyFont="1" applyFill="1" applyBorder="1" applyAlignment="1">
      <alignment horizontal="center" vertical="center"/>
    </xf>
    <xf numFmtId="0" fontId="57" fillId="63" borderId="18" xfId="1371" applyFont="1" applyFill="1" applyBorder="1" applyAlignment="1">
      <alignment horizontal="center" vertical="center"/>
    </xf>
    <xf numFmtId="0" fontId="9" fillId="0" borderId="10" xfId="1371" applyFont="1" applyBorder="1" applyAlignment="1">
      <alignment horizontal="left" vertical="center" wrapText="1"/>
    </xf>
    <xf numFmtId="1" fontId="8" fillId="50" borderId="10" xfId="1273" applyNumberFormat="1" applyFont="1" applyFill="1" applyBorder="1" applyAlignment="1">
      <alignment horizontal="center" vertical="center" wrapText="1"/>
    </xf>
    <xf numFmtId="1" fontId="8" fillId="50" borderId="18" xfId="1273" applyNumberFormat="1" applyFont="1" applyFill="1" applyBorder="1" applyAlignment="1">
      <alignment horizontal="center" vertical="center" wrapText="1"/>
    </xf>
    <xf numFmtId="0" fontId="8" fillId="52" borderId="19" xfId="1371" applyFont="1" applyFill="1" applyBorder="1" applyAlignment="1">
      <alignment horizontal="center" vertical="center" wrapText="1"/>
    </xf>
    <xf numFmtId="0" fontId="8" fillId="52" borderId="20" xfId="1371" applyFont="1" applyFill="1" applyBorder="1" applyAlignment="1">
      <alignment horizontal="center" vertical="center" wrapText="1"/>
    </xf>
    <xf numFmtId="0" fontId="8" fillId="52" borderId="34" xfId="1371" applyFont="1" applyFill="1" applyBorder="1" applyAlignment="1">
      <alignment horizontal="center" vertical="center" wrapText="1"/>
    </xf>
    <xf numFmtId="0" fontId="57" fillId="0" borderId="29" xfId="0" applyFont="1" applyFill="1" applyBorder="1" applyAlignment="1" applyProtection="1">
      <alignment horizontal="center" vertical="center" wrapText="1"/>
      <protection locked="0"/>
    </xf>
    <xf numFmtId="0" fontId="57" fillId="0" borderId="10" xfId="0" applyFont="1" applyBorder="1" applyAlignment="1" applyProtection="1">
      <alignment horizontal="center" vertical="center" wrapText="1"/>
      <protection locked="0"/>
    </xf>
    <xf numFmtId="0" fontId="54" fillId="0" borderId="42" xfId="0" applyFont="1" applyBorder="1" applyAlignment="1" applyProtection="1">
      <alignment horizontal="center"/>
      <protection locked="0"/>
    </xf>
    <xf numFmtId="0" fontId="54" fillId="0" borderId="16" xfId="0" applyFont="1" applyBorder="1" applyAlignment="1" applyProtection="1">
      <alignment horizontal="center"/>
      <protection locked="0"/>
    </xf>
    <xf numFmtId="0" fontId="55" fillId="0" borderId="30" xfId="0" applyFont="1" applyFill="1" applyBorder="1" applyAlignment="1" applyProtection="1">
      <alignment horizontal="center" vertical="center" wrapText="1"/>
      <protection locked="0"/>
    </xf>
    <xf numFmtId="0" fontId="55" fillId="0" borderId="18" xfId="0" applyFont="1" applyFill="1" applyBorder="1" applyAlignment="1" applyProtection="1">
      <alignment horizontal="center" vertical="center" wrapText="1"/>
      <protection locked="0"/>
    </xf>
    <xf numFmtId="0" fontId="57" fillId="50" borderId="10" xfId="0" applyFont="1" applyFill="1" applyBorder="1" applyAlignment="1" applyProtection="1">
      <alignment horizontal="center" vertical="center" wrapText="1"/>
      <protection locked="0"/>
    </xf>
    <xf numFmtId="0" fontId="49" fillId="52" borderId="10" xfId="0" applyFont="1" applyFill="1" applyBorder="1" applyAlignment="1">
      <alignment horizontal="center" vertical="center" wrapText="1"/>
    </xf>
    <xf numFmtId="0" fontId="37" fillId="64" borderId="26" xfId="0" applyFont="1" applyFill="1" applyBorder="1" applyAlignment="1">
      <alignment horizontal="center"/>
    </xf>
    <xf numFmtId="0" fontId="37" fillId="64" borderId="27" xfId="0" applyFont="1" applyFill="1" applyBorder="1" applyAlignment="1">
      <alignment horizontal="center"/>
    </xf>
    <xf numFmtId="0" fontId="49" fillId="53" borderId="17" xfId="0" applyFont="1" applyFill="1" applyBorder="1" applyAlignment="1">
      <alignment horizontal="center" vertical="center" wrapText="1"/>
    </xf>
    <xf numFmtId="0" fontId="49" fillId="53" borderId="19" xfId="0" applyFont="1" applyFill="1" applyBorder="1" applyAlignment="1">
      <alignment horizontal="center" vertical="center" wrapText="1"/>
    </xf>
    <xf numFmtId="0" fontId="49" fillId="52" borderId="17" xfId="0" applyFont="1" applyFill="1" applyBorder="1" applyAlignment="1">
      <alignment horizontal="center" vertical="center" wrapText="1"/>
    </xf>
    <xf numFmtId="0" fontId="49" fillId="52" borderId="19" xfId="0" applyFont="1" applyFill="1" applyBorder="1" applyAlignment="1">
      <alignment horizontal="center" vertical="center" wrapText="1"/>
    </xf>
    <xf numFmtId="0" fontId="49" fillId="52" borderId="22" xfId="0" applyFont="1" applyFill="1" applyBorder="1" applyAlignment="1">
      <alignment horizontal="center" vertical="center" wrapText="1"/>
    </xf>
    <xf numFmtId="0" fontId="49" fillId="52" borderId="26" xfId="0" applyFont="1" applyFill="1" applyBorder="1" applyAlignment="1">
      <alignment horizontal="center" vertical="center" wrapText="1"/>
    </xf>
    <xf numFmtId="0" fontId="72" fillId="59" borderId="20" xfId="0" applyFont="1" applyFill="1" applyBorder="1" applyAlignment="1">
      <alignment horizontal="center" vertical="center"/>
    </xf>
    <xf numFmtId="0" fontId="72" fillId="59" borderId="32" xfId="0" applyFont="1" applyFill="1" applyBorder="1" applyAlignment="1">
      <alignment horizontal="center" vertical="center"/>
    </xf>
    <xf numFmtId="0" fontId="72" fillId="59" borderId="34" xfId="0" applyFont="1" applyFill="1" applyBorder="1" applyAlignment="1">
      <alignment horizontal="center" vertical="center"/>
    </xf>
    <xf numFmtId="0" fontId="49" fillId="53" borderId="20" xfId="0" applyFont="1" applyFill="1" applyBorder="1" applyAlignment="1">
      <alignment horizontal="center" vertical="center" wrapText="1"/>
    </xf>
    <xf numFmtId="0" fontId="49" fillId="53" borderId="34" xfId="0" applyFont="1" applyFill="1" applyBorder="1" applyAlignment="1">
      <alignment horizontal="center" vertical="center" wrapText="1"/>
    </xf>
    <xf numFmtId="9" fontId="64" fillId="53" borderId="20" xfId="1495" applyFont="1" applyFill="1" applyBorder="1" applyAlignment="1">
      <alignment horizontal="center" vertical="center" wrapText="1"/>
    </xf>
    <xf numFmtId="9" fontId="64" fillId="53" borderId="34" xfId="1495" applyFont="1" applyFill="1" applyBorder="1" applyAlignment="1">
      <alignment horizontal="center" vertical="center" wrapText="1"/>
    </xf>
    <xf numFmtId="0" fontId="54" fillId="0" borderId="50" xfId="0" applyFont="1" applyBorder="1" applyAlignment="1" applyProtection="1">
      <alignment horizontal="center"/>
      <protection locked="0"/>
    </xf>
    <xf numFmtId="0" fontId="54" fillId="0" borderId="13" xfId="0" applyFont="1" applyBorder="1" applyAlignment="1" applyProtection="1">
      <alignment horizontal="center"/>
      <protection locked="0"/>
    </xf>
    <xf numFmtId="0" fontId="54" fillId="0" borderId="51" xfId="0" applyFont="1" applyBorder="1" applyAlignment="1" applyProtection="1">
      <alignment horizontal="center"/>
      <protection locked="0"/>
    </xf>
    <xf numFmtId="0" fontId="55" fillId="0" borderId="11" xfId="0" applyFont="1" applyFill="1" applyBorder="1" applyAlignment="1" applyProtection="1">
      <alignment horizontal="center" vertical="center" wrapText="1"/>
      <protection locked="0"/>
    </xf>
    <xf numFmtId="0" fontId="55" fillId="0" borderId="37" xfId="0" applyFont="1" applyFill="1" applyBorder="1" applyAlignment="1" applyProtection="1">
      <alignment horizontal="center" vertical="center" wrapText="1"/>
      <protection locked="0"/>
    </xf>
    <xf numFmtId="0" fontId="55" fillId="0" borderId="38" xfId="0" applyFont="1" applyFill="1" applyBorder="1" applyAlignment="1" applyProtection="1">
      <alignment horizontal="center" vertical="center" wrapText="1"/>
      <protection locked="0"/>
    </xf>
    <xf numFmtId="0" fontId="55" fillId="0" borderId="52" xfId="0" applyFont="1" applyFill="1" applyBorder="1" applyAlignment="1" applyProtection="1">
      <alignment horizontal="center" vertical="center" wrapText="1"/>
      <protection locked="0"/>
    </xf>
    <xf numFmtId="0" fontId="55" fillId="0" borderId="53" xfId="0" applyFont="1" applyFill="1" applyBorder="1" applyAlignment="1" applyProtection="1">
      <alignment horizontal="center" vertical="center" wrapText="1"/>
      <protection locked="0"/>
    </xf>
    <xf numFmtId="0" fontId="55" fillId="0" borderId="14" xfId="0" applyFont="1" applyFill="1" applyBorder="1" applyAlignment="1" applyProtection="1">
      <alignment horizontal="center" vertical="center" wrapText="1"/>
      <protection locked="0"/>
    </xf>
    <xf numFmtId="0" fontId="55" fillId="0" borderId="15" xfId="0" applyFont="1" applyFill="1" applyBorder="1" applyAlignment="1" applyProtection="1">
      <alignment horizontal="center" vertical="center" wrapText="1"/>
      <protection locked="0"/>
    </xf>
    <xf numFmtId="0" fontId="55" fillId="0" borderId="39" xfId="0" applyFont="1" applyFill="1" applyBorder="1" applyAlignment="1" applyProtection="1">
      <alignment horizontal="center" vertical="center" wrapText="1"/>
      <protection locked="0"/>
    </xf>
    <xf numFmtId="0" fontId="55" fillId="0" borderId="41" xfId="0" applyFont="1" applyFill="1" applyBorder="1" applyAlignment="1" applyProtection="1">
      <alignment horizontal="center" vertical="center" wrapText="1"/>
      <protection locked="0"/>
    </xf>
    <xf numFmtId="0" fontId="55" fillId="0" borderId="11" xfId="0" applyFont="1" applyBorder="1" applyAlignment="1" applyProtection="1">
      <alignment horizontal="center" vertical="center" wrapText="1"/>
      <protection locked="0"/>
    </xf>
    <xf numFmtId="0" fontId="55" fillId="0" borderId="37" xfId="0" applyFont="1" applyBorder="1" applyAlignment="1" applyProtection="1">
      <alignment horizontal="center" vertical="center" wrapText="1"/>
      <protection locked="0"/>
    </xf>
    <xf numFmtId="0" fontId="55" fillId="0" borderId="38" xfId="0" applyFont="1" applyBorder="1" applyAlignment="1" applyProtection="1">
      <alignment horizontal="center" vertical="center" wrapText="1"/>
      <protection locked="0"/>
    </xf>
    <xf numFmtId="0" fontId="49" fillId="50" borderId="11" xfId="0" applyFont="1" applyFill="1" applyBorder="1" applyAlignment="1">
      <alignment horizontal="center"/>
    </xf>
    <xf numFmtId="0" fontId="49" fillId="50" borderId="38" xfId="0" applyFont="1" applyFill="1" applyBorder="1" applyAlignment="1">
      <alignment horizontal="center"/>
    </xf>
    <xf numFmtId="0" fontId="50" fillId="0" borderId="11" xfId="0" applyFont="1" applyBorder="1" applyAlignment="1" applyProtection="1">
      <alignment horizontal="center" vertical="center" wrapText="1"/>
    </xf>
    <xf numFmtId="0" fontId="50" fillId="0" borderId="37" xfId="0" applyFont="1" applyBorder="1" applyAlignment="1" applyProtection="1">
      <alignment horizontal="center" vertical="center" wrapText="1"/>
    </xf>
    <xf numFmtId="0" fontId="50" fillId="0" borderId="38" xfId="0" applyFont="1" applyBorder="1" applyAlignment="1" applyProtection="1">
      <alignment horizontal="center" vertical="center" wrapText="1"/>
    </xf>
    <xf numFmtId="0" fontId="57" fillId="61" borderId="16" xfId="1371" applyFont="1" applyFill="1" applyBorder="1" applyAlignment="1">
      <alignment horizontal="center" vertical="center"/>
    </xf>
    <xf numFmtId="0" fontId="57" fillId="61" borderId="10" xfId="1371" applyFont="1" applyFill="1" applyBorder="1" applyAlignment="1">
      <alignment horizontal="center" vertical="center"/>
    </xf>
    <xf numFmtId="0" fontId="57" fillId="61" borderId="18" xfId="1371" applyFont="1" applyFill="1" applyBorder="1" applyAlignment="1">
      <alignment horizontal="center" vertical="center"/>
    </xf>
    <xf numFmtId="0" fontId="70" fillId="50" borderId="20" xfId="1371" applyFont="1" applyFill="1" applyBorder="1" applyAlignment="1" applyProtection="1">
      <alignment horizontal="justify" vertical="center" wrapText="1"/>
      <protection locked="0"/>
    </xf>
    <xf numFmtId="0" fontId="70" fillId="50" borderId="32" xfId="1371" applyFont="1" applyFill="1" applyBorder="1" applyAlignment="1" applyProtection="1">
      <alignment horizontal="justify" vertical="center" wrapText="1"/>
      <protection locked="0"/>
    </xf>
    <xf numFmtId="0" fontId="70" fillId="50" borderId="46" xfId="1371" applyFont="1" applyFill="1" applyBorder="1" applyAlignment="1" applyProtection="1">
      <alignment horizontal="justify" vertical="center" wrapText="1"/>
      <protection locked="0"/>
    </xf>
    <xf numFmtId="0" fontId="70" fillId="0" borderId="20" xfId="1371" applyFont="1" applyFill="1" applyBorder="1" applyAlignment="1" applyProtection="1">
      <alignment horizontal="justify" vertical="center" wrapText="1"/>
      <protection locked="0"/>
    </xf>
    <xf numFmtId="0" fontId="70" fillId="0" borderId="32" xfId="1371" applyFont="1" applyFill="1" applyBorder="1" applyAlignment="1" applyProtection="1">
      <alignment horizontal="justify" vertical="center" wrapText="1"/>
      <protection locked="0"/>
    </xf>
    <xf numFmtId="0" fontId="70" fillId="0" borderId="46" xfId="1371" applyFont="1" applyFill="1" applyBorder="1" applyAlignment="1" applyProtection="1">
      <alignment horizontal="justify" vertical="center" wrapText="1"/>
      <protection locked="0"/>
    </xf>
    <xf numFmtId="0" fontId="5" fillId="0" borderId="20" xfId="1371" applyFont="1" applyFill="1" applyBorder="1" applyAlignment="1" applyProtection="1">
      <alignment horizontal="justify" vertical="center" wrapText="1"/>
      <protection locked="0"/>
    </xf>
    <xf numFmtId="0" fontId="5" fillId="0" borderId="32" xfId="1371" applyFont="1" applyFill="1" applyBorder="1" applyAlignment="1" applyProtection="1">
      <alignment horizontal="justify" vertical="center" wrapText="1"/>
      <protection locked="0"/>
    </xf>
    <xf numFmtId="0" fontId="5" fillId="0" borderId="46" xfId="1371" applyFont="1" applyFill="1" applyBorder="1" applyAlignment="1" applyProtection="1">
      <alignment horizontal="justify" vertical="center" wrapText="1"/>
      <protection locked="0"/>
    </xf>
    <xf numFmtId="0" fontId="12" fillId="0" borderId="20" xfId="1371" applyFont="1" applyFill="1" applyBorder="1" applyAlignment="1" applyProtection="1">
      <alignment horizontal="center" vertical="center" wrapText="1"/>
      <protection locked="0"/>
    </xf>
    <xf numFmtId="0" fontId="12" fillId="0" borderId="32" xfId="1371" applyFont="1" applyFill="1" applyBorder="1" applyAlignment="1" applyProtection="1">
      <alignment horizontal="center" vertical="center" wrapText="1"/>
      <protection locked="0"/>
    </xf>
    <xf numFmtId="0" fontId="12" fillId="0" borderId="34" xfId="1371" applyFont="1" applyFill="1" applyBorder="1" applyAlignment="1" applyProtection="1">
      <alignment horizontal="center" vertical="center" wrapText="1"/>
      <protection locked="0"/>
    </xf>
    <xf numFmtId="0" fontId="12" fillId="0" borderId="20" xfId="1371" applyFont="1" applyBorder="1" applyAlignment="1" applyProtection="1">
      <alignment horizontal="center" vertical="center" wrapText="1"/>
      <protection locked="0"/>
    </xf>
    <xf numFmtId="0" fontId="12" fillId="0" borderId="32" xfId="1371" applyFont="1" applyBorder="1" applyAlignment="1" applyProtection="1">
      <alignment horizontal="center" vertical="center" wrapText="1"/>
      <protection locked="0"/>
    </xf>
    <xf numFmtId="0" fontId="12" fillId="0" borderId="46" xfId="1371" applyFont="1" applyBorder="1" applyAlignment="1" applyProtection="1">
      <alignment horizontal="center" vertical="center" wrapText="1"/>
      <protection locked="0"/>
    </xf>
    <xf numFmtId="0" fontId="12" fillId="0" borderId="67" xfId="1371" applyFont="1" applyBorder="1" applyAlignment="1" applyProtection="1">
      <alignment horizontal="center" vertical="center" wrapText="1"/>
      <protection locked="0"/>
    </xf>
    <xf numFmtId="0" fontId="12" fillId="0" borderId="68" xfId="1371" applyFont="1" applyBorder="1" applyAlignment="1" applyProtection="1">
      <alignment horizontal="center" vertical="center" wrapText="1"/>
      <protection locked="0"/>
    </xf>
    <xf numFmtId="0" fontId="8" fillId="61" borderId="36" xfId="1371" applyFont="1" applyFill="1" applyBorder="1" applyAlignment="1">
      <alignment horizontal="left" vertical="center" wrapText="1"/>
    </xf>
    <xf numFmtId="0" fontId="8" fillId="61" borderId="33" xfId="1371" applyFont="1" applyFill="1" applyBorder="1" applyAlignment="1">
      <alignment horizontal="left" vertical="center" wrapText="1"/>
    </xf>
    <xf numFmtId="0" fontId="8" fillId="61" borderId="10" xfId="1371" applyFont="1" applyFill="1" applyBorder="1" applyAlignment="1" applyProtection="1">
      <alignment horizontal="center" vertical="center" wrapText="1"/>
      <protection locked="0"/>
    </xf>
    <xf numFmtId="0" fontId="8" fillId="61" borderId="18" xfId="1371" applyFont="1" applyFill="1" applyBorder="1" applyAlignment="1" applyProtection="1">
      <alignment horizontal="center" vertical="center" wrapText="1"/>
      <protection locked="0"/>
    </xf>
    <xf numFmtId="0" fontId="12" fillId="0" borderId="10" xfId="1371" applyFont="1" applyBorder="1" applyAlignment="1" applyProtection="1">
      <alignment horizontal="center" vertical="center" wrapText="1"/>
      <protection locked="0"/>
    </xf>
    <xf numFmtId="0" fontId="12" fillId="0" borderId="18" xfId="1371" applyFont="1" applyBorder="1" applyAlignment="1" applyProtection="1">
      <alignment horizontal="center" vertical="center" wrapText="1"/>
      <protection locked="0"/>
    </xf>
    <xf numFmtId="0" fontId="5" fillId="0" borderId="22" xfId="1371" applyFont="1" applyFill="1" applyBorder="1" applyAlignment="1">
      <alignment horizontal="center" vertical="center"/>
    </xf>
    <xf numFmtId="0" fontId="5" fillId="0" borderId="23" xfId="1371" applyFont="1" applyFill="1" applyBorder="1" applyAlignment="1">
      <alignment horizontal="center" vertical="center"/>
    </xf>
    <xf numFmtId="0" fontId="5" fillId="0" borderId="24" xfId="1371" applyFont="1" applyFill="1" applyBorder="1" applyAlignment="1">
      <alignment horizontal="center" vertical="center"/>
    </xf>
    <xf numFmtId="0" fontId="5" fillId="0" borderId="20" xfId="1371" applyFont="1" applyFill="1" applyBorder="1" applyAlignment="1">
      <alignment horizontal="center" vertical="center" wrapText="1"/>
    </xf>
    <xf numFmtId="0" fontId="5" fillId="0" borderId="32" xfId="1371" applyFont="1" applyFill="1" applyBorder="1" applyAlignment="1">
      <alignment horizontal="center" vertical="center" wrapText="1"/>
    </xf>
    <xf numFmtId="0" fontId="5" fillId="0" borderId="46" xfId="1371" applyFont="1" applyFill="1" applyBorder="1" applyAlignment="1">
      <alignment horizontal="center" vertical="center" wrapText="1"/>
    </xf>
    <xf numFmtId="0" fontId="51" fillId="50" borderId="20" xfId="1371" applyFont="1" applyFill="1" applyBorder="1" applyAlignment="1" applyProtection="1">
      <alignment horizontal="justify" vertical="center" wrapText="1"/>
      <protection locked="0"/>
    </xf>
    <xf numFmtId="0" fontId="51" fillId="50" borderId="32" xfId="1371" applyFont="1" applyFill="1" applyBorder="1" applyAlignment="1" applyProtection="1">
      <alignment horizontal="justify" vertical="center" wrapText="1"/>
      <protection locked="0"/>
    </xf>
    <xf numFmtId="0" fontId="51" fillId="50" borderId="46" xfId="1371" applyFont="1" applyFill="1" applyBorder="1" applyAlignment="1" applyProtection="1">
      <alignment horizontal="justify" vertical="center" wrapText="1"/>
      <protection locked="0"/>
    </xf>
    <xf numFmtId="0" fontId="50" fillId="0" borderId="47" xfId="1371" applyFont="1" applyBorder="1" applyAlignment="1">
      <alignment horizontal="center" vertical="center"/>
    </xf>
    <xf numFmtId="0" fontId="50" fillId="0" borderId="23" xfId="1371" applyFont="1" applyBorder="1" applyAlignment="1">
      <alignment horizontal="center" vertical="center"/>
    </xf>
    <xf numFmtId="0" fontId="50" fillId="0" borderId="45" xfId="1371" applyFont="1" applyBorder="1" applyAlignment="1">
      <alignment horizontal="center" vertical="center"/>
    </xf>
    <xf numFmtId="0" fontId="50" fillId="0" borderId="14" xfId="1371" applyFont="1" applyBorder="1" applyAlignment="1">
      <alignment horizontal="center" vertical="center"/>
    </xf>
    <xf numFmtId="0" fontId="50" fillId="0" borderId="0" xfId="1371" applyFont="1" applyBorder="1" applyAlignment="1">
      <alignment horizontal="center" vertical="center"/>
    </xf>
    <xf numFmtId="0" fontId="50" fillId="0" borderId="15" xfId="1371" applyFont="1" applyBorder="1" applyAlignment="1">
      <alignment horizontal="center" vertical="center"/>
    </xf>
    <xf numFmtId="0" fontId="50" fillId="0" borderId="48" xfId="1371" applyFont="1" applyBorder="1" applyAlignment="1">
      <alignment horizontal="center" vertical="center"/>
    </xf>
    <xf numFmtId="0" fontId="50" fillId="0" borderId="27" xfId="1371" applyFont="1" applyBorder="1" applyAlignment="1">
      <alignment horizontal="center" vertical="center"/>
    </xf>
    <xf numFmtId="0" fontId="50" fillId="0" borderId="49" xfId="1371" applyFont="1" applyBorder="1" applyAlignment="1">
      <alignment horizontal="center" vertical="center"/>
    </xf>
    <xf numFmtId="9" fontId="9" fillId="50" borderId="63" xfId="1495" applyFont="1" applyFill="1" applyBorder="1" applyAlignment="1" applyProtection="1">
      <alignment horizontal="center" vertical="center" wrapText="1"/>
      <protection locked="0"/>
    </xf>
    <xf numFmtId="9" fontId="9" fillId="50" borderId="64" xfId="1495" applyFont="1" applyFill="1" applyBorder="1" applyAlignment="1" applyProtection="1">
      <alignment horizontal="center" vertical="center" wrapText="1"/>
      <protection locked="0"/>
    </xf>
    <xf numFmtId="9" fontId="9" fillId="50" borderId="65" xfId="1495" applyFont="1" applyFill="1" applyBorder="1" applyAlignment="1" applyProtection="1">
      <alignment horizontal="center" vertical="center" wrapText="1"/>
      <protection locked="0"/>
    </xf>
    <xf numFmtId="167" fontId="9" fillId="50" borderId="17" xfId="1250" applyNumberFormat="1" applyFont="1" applyFill="1" applyBorder="1" applyAlignment="1" applyProtection="1">
      <alignment horizontal="center" vertical="center" wrapText="1"/>
      <protection locked="0"/>
    </xf>
    <xf numFmtId="167" fontId="9" fillId="50" borderId="35" xfId="1250" applyNumberFormat="1" applyFont="1" applyFill="1" applyBorder="1" applyAlignment="1" applyProtection="1">
      <alignment horizontal="center" vertical="center" wrapText="1"/>
      <protection locked="0"/>
    </xf>
    <xf numFmtId="167" fontId="9" fillId="50" borderId="19" xfId="1250" applyNumberFormat="1" applyFont="1" applyFill="1" applyBorder="1" applyAlignment="1" applyProtection="1">
      <alignment horizontal="center" vertical="center" wrapText="1"/>
      <protection locked="0"/>
    </xf>
    <xf numFmtId="177" fontId="9" fillId="50" borderId="17" xfId="1250" applyNumberFormat="1" applyFont="1" applyFill="1" applyBorder="1" applyAlignment="1" applyProtection="1">
      <alignment horizontal="center" vertical="center" wrapText="1"/>
      <protection locked="0"/>
    </xf>
    <xf numFmtId="177" fontId="9" fillId="50" borderId="35" xfId="1250" applyNumberFormat="1" applyFont="1" applyFill="1" applyBorder="1" applyAlignment="1" applyProtection="1">
      <alignment horizontal="center" vertical="center" wrapText="1"/>
      <protection locked="0"/>
    </xf>
    <xf numFmtId="177" fontId="9" fillId="50" borderId="19" xfId="1250" applyNumberFormat="1" applyFont="1" applyFill="1" applyBorder="1" applyAlignment="1" applyProtection="1">
      <alignment horizontal="center" vertical="center" wrapText="1"/>
      <protection locked="0"/>
    </xf>
    <xf numFmtId="14" fontId="5" fillId="0" borderId="20" xfId="1371" applyNumberFormat="1" applyFont="1" applyFill="1" applyBorder="1" applyAlignment="1">
      <alignment horizontal="center" vertical="center" wrapText="1"/>
    </xf>
    <xf numFmtId="0" fontId="5" fillId="0" borderId="34" xfId="1371" applyFont="1" applyFill="1" applyBorder="1" applyAlignment="1">
      <alignment horizontal="center" vertical="center" wrapText="1"/>
    </xf>
    <xf numFmtId="4" fontId="5" fillId="0" borderId="20" xfId="1496" applyNumberFormat="1" applyFont="1" applyFill="1" applyBorder="1" applyAlignment="1">
      <alignment horizontal="center" vertical="center" wrapText="1"/>
    </xf>
    <xf numFmtId="4" fontId="5" fillId="0" borderId="32" xfId="1496" applyNumberFormat="1" applyFont="1" applyFill="1" applyBorder="1" applyAlignment="1">
      <alignment horizontal="center" vertical="center" wrapText="1"/>
    </xf>
    <xf numFmtId="4" fontId="5" fillId="0" borderId="46" xfId="1496" applyNumberFormat="1" applyFont="1" applyFill="1" applyBorder="1" applyAlignment="1">
      <alignment horizontal="center" vertical="center" wrapText="1"/>
    </xf>
    <xf numFmtId="0" fontId="5" fillId="0" borderId="10" xfId="1371" applyFont="1" applyFill="1" applyBorder="1" applyAlignment="1">
      <alignment horizontal="center" vertical="center" wrapText="1"/>
    </xf>
    <xf numFmtId="0" fontId="5" fillId="0" borderId="18" xfId="1371" applyFont="1" applyFill="1" applyBorder="1" applyAlignment="1">
      <alignment horizontal="center" vertical="center" wrapText="1"/>
    </xf>
    <xf numFmtId="0" fontId="5" fillId="0" borderId="10" xfId="1371" applyFont="1" applyBorder="1" applyAlignment="1">
      <alignment horizontal="center" vertical="center"/>
    </xf>
    <xf numFmtId="0" fontId="77" fillId="0" borderId="10" xfId="1371" applyFont="1" applyBorder="1" applyAlignment="1">
      <alignment horizontal="center" vertical="center"/>
    </xf>
    <xf numFmtId="0" fontId="77" fillId="0" borderId="18" xfId="1371" applyFont="1" applyBorder="1" applyAlignment="1">
      <alignment horizontal="center" vertical="center"/>
    </xf>
    <xf numFmtId="0" fontId="8" fillId="61" borderId="16" xfId="1371" applyFont="1" applyFill="1" applyBorder="1" applyAlignment="1">
      <alignment horizontal="left" vertical="center" wrapText="1"/>
    </xf>
    <xf numFmtId="0" fontId="8" fillId="61" borderId="10" xfId="1371" applyFont="1" applyFill="1" applyBorder="1" applyAlignment="1">
      <alignment horizontal="center" vertical="center"/>
    </xf>
    <xf numFmtId="9" fontId="8" fillId="61" borderId="10" xfId="1496" applyFont="1" applyFill="1" applyBorder="1" applyAlignment="1">
      <alignment horizontal="center" vertical="center"/>
    </xf>
    <xf numFmtId="9" fontId="8" fillId="61" borderId="18" xfId="1496" applyFont="1" applyFill="1" applyBorder="1" applyAlignment="1">
      <alignment horizontal="center" vertical="center"/>
    </xf>
    <xf numFmtId="0" fontId="5" fillId="0" borderId="20" xfId="1371" applyFont="1" applyBorder="1" applyAlignment="1">
      <alignment horizontal="center" vertical="center"/>
    </xf>
    <xf numFmtId="0" fontId="5" fillId="0" borderId="32" xfId="1371" applyFont="1" applyBorder="1" applyAlignment="1">
      <alignment horizontal="center" vertical="center"/>
    </xf>
    <xf numFmtId="0" fontId="5" fillId="0" borderId="34" xfId="1371" applyFont="1" applyBorder="1" applyAlignment="1">
      <alignment horizontal="center" vertical="center"/>
    </xf>
    <xf numFmtId="0" fontId="5" fillId="50" borderId="10" xfId="1371" applyFont="1" applyFill="1" applyBorder="1" applyAlignment="1">
      <alignment horizontal="center" vertical="center"/>
    </xf>
    <xf numFmtId="0" fontId="5" fillId="50" borderId="18" xfId="1371" applyFont="1" applyFill="1" applyBorder="1" applyAlignment="1">
      <alignment horizontal="center" vertical="center"/>
    </xf>
    <xf numFmtId="0" fontId="5" fillId="0" borderId="20" xfId="1371" applyFont="1" applyFill="1" applyBorder="1" applyAlignment="1">
      <alignment horizontal="justify" vertical="center" wrapText="1"/>
    </xf>
    <xf numFmtId="0" fontId="5" fillId="0" borderId="32" xfId="1371" applyFont="1" applyFill="1" applyBorder="1" applyAlignment="1">
      <alignment horizontal="justify" vertical="center" wrapText="1"/>
    </xf>
    <xf numFmtId="0" fontId="5" fillId="0" borderId="34" xfId="1371" applyFont="1" applyFill="1" applyBorder="1" applyAlignment="1">
      <alignment horizontal="justify" vertical="center" wrapText="1"/>
    </xf>
    <xf numFmtId="14" fontId="5" fillId="0" borderId="32" xfId="1371" applyNumberFormat="1" applyFont="1" applyFill="1" applyBorder="1" applyAlignment="1">
      <alignment horizontal="center" vertical="center" wrapText="1"/>
    </xf>
    <xf numFmtId="14" fontId="5" fillId="0" borderId="34" xfId="1371" applyNumberFormat="1" applyFont="1" applyFill="1" applyBorder="1" applyAlignment="1">
      <alignment horizontal="center" vertical="center" wrapText="1"/>
    </xf>
    <xf numFmtId="0" fontId="5" fillId="50" borderId="10" xfId="1371" applyFont="1" applyFill="1" applyBorder="1" applyAlignment="1">
      <alignment horizontal="center" vertical="center" wrapText="1"/>
    </xf>
    <xf numFmtId="0" fontId="5" fillId="50" borderId="18" xfId="1371" applyFont="1" applyFill="1" applyBorder="1" applyAlignment="1">
      <alignment horizontal="center" vertical="center" wrapText="1"/>
    </xf>
    <xf numFmtId="1" fontId="5" fillId="0" borderId="10" xfId="1273" applyNumberFormat="1" applyFont="1" applyFill="1" applyBorder="1" applyAlignment="1">
      <alignment horizontal="center" vertical="center" wrapText="1"/>
    </xf>
    <xf numFmtId="1" fontId="5" fillId="0" borderId="18" xfId="1273" applyNumberFormat="1" applyFont="1" applyFill="1" applyBorder="1" applyAlignment="1">
      <alignment horizontal="center" vertical="center" wrapText="1"/>
    </xf>
    <xf numFmtId="9" fontId="5" fillId="0" borderId="10" xfId="1496" applyFont="1" applyFill="1" applyBorder="1" applyAlignment="1">
      <alignment horizontal="center" vertical="center"/>
    </xf>
    <xf numFmtId="0" fontId="5" fillId="0" borderId="10" xfId="1496" applyNumberFormat="1" applyFont="1" applyFill="1" applyBorder="1" applyAlignment="1">
      <alignment horizontal="center" vertical="center" wrapText="1"/>
    </xf>
    <xf numFmtId="0" fontId="5" fillId="0" borderId="18" xfId="1496" applyNumberFormat="1" applyFont="1" applyFill="1" applyBorder="1" applyAlignment="1">
      <alignment horizontal="center" vertical="center" wrapText="1"/>
    </xf>
    <xf numFmtId="0" fontId="5" fillId="0" borderId="10" xfId="1371" applyFont="1" applyFill="1" applyBorder="1" applyAlignment="1">
      <alignment horizontal="center" vertical="center"/>
    </xf>
    <xf numFmtId="0" fontId="5" fillId="0" borderId="18" xfId="1371" applyFont="1" applyFill="1" applyBorder="1" applyAlignment="1">
      <alignment horizontal="center" vertical="center"/>
    </xf>
    <xf numFmtId="49" fontId="5" fillId="0" borderId="10" xfId="1371" applyNumberFormat="1" applyFont="1" applyFill="1" applyBorder="1" applyAlignment="1">
      <alignment horizontal="center" vertical="center"/>
    </xf>
    <xf numFmtId="0" fontId="11" fillId="24" borderId="33" xfId="1371" applyFont="1" applyFill="1" applyBorder="1" applyAlignment="1">
      <alignment horizontal="center" vertical="center"/>
    </xf>
    <xf numFmtId="0" fontId="11" fillId="24" borderId="19" xfId="1371" applyFont="1" applyFill="1" applyBorder="1" applyAlignment="1">
      <alignment horizontal="center" vertical="center"/>
    </xf>
    <xf numFmtId="0" fontId="11" fillId="24" borderId="65" xfId="1371" applyFont="1" applyFill="1" applyBorder="1" applyAlignment="1">
      <alignment horizontal="center" vertical="center"/>
    </xf>
    <xf numFmtId="0" fontId="8" fillId="61" borderId="10" xfId="1371" applyFont="1" applyFill="1" applyBorder="1" applyAlignment="1">
      <alignment horizontal="center" vertical="center" wrapText="1"/>
    </xf>
    <xf numFmtId="0" fontId="73" fillId="0" borderId="42" xfId="0" applyFont="1" applyBorder="1" applyAlignment="1" applyProtection="1">
      <alignment horizontal="center" wrapText="1"/>
      <protection locked="0"/>
    </xf>
    <xf numFmtId="0" fontId="73" fillId="0" borderId="16" xfId="0" applyFont="1" applyBorder="1" applyAlignment="1" applyProtection="1">
      <alignment horizontal="center" wrapText="1"/>
      <protection locked="0"/>
    </xf>
    <xf numFmtId="0" fontId="73" fillId="0" borderId="66" xfId="0" applyFont="1" applyBorder="1" applyAlignment="1" applyProtection="1">
      <alignment horizontal="center" wrapText="1"/>
      <protection locked="0"/>
    </xf>
    <xf numFmtId="0" fontId="57" fillId="0" borderId="29" xfId="0" applyFont="1" applyBorder="1" applyAlignment="1" applyProtection="1">
      <alignment horizontal="center" vertical="center" wrapText="1"/>
      <protection locked="0"/>
    </xf>
    <xf numFmtId="0" fontId="55" fillId="0" borderId="30" xfId="0" applyFont="1" applyBorder="1" applyAlignment="1" applyProtection="1">
      <alignment horizontal="center" vertical="center" wrapText="1"/>
      <protection locked="0"/>
    </xf>
    <xf numFmtId="0" fontId="55" fillId="0" borderId="18" xfId="0" applyFont="1" applyBorder="1" applyAlignment="1" applyProtection="1">
      <alignment horizontal="center" vertical="center" wrapText="1"/>
      <protection locked="0"/>
    </xf>
    <xf numFmtId="0" fontId="55" fillId="0" borderId="68" xfId="0" applyFont="1" applyBorder="1" applyAlignment="1" applyProtection="1">
      <alignment horizontal="center" vertical="center" wrapText="1"/>
      <protection locked="0"/>
    </xf>
    <xf numFmtId="0" fontId="75" fillId="0" borderId="10" xfId="0" applyFont="1" applyBorder="1" applyAlignment="1" applyProtection="1">
      <alignment horizontal="center" vertical="center" wrapText="1"/>
      <protection locked="0"/>
    </xf>
    <xf numFmtId="0" fontId="75" fillId="0" borderId="67" xfId="0" applyFont="1" applyBorder="1" applyAlignment="1" applyProtection="1">
      <alignment horizontal="center" vertical="center" wrapText="1"/>
      <protection locked="0"/>
    </xf>
    <xf numFmtId="0" fontId="9" fillId="0" borderId="69" xfId="1371" applyFont="1" applyBorder="1" applyAlignment="1" applyProtection="1">
      <alignment horizontal="center" vertical="center" wrapText="1"/>
      <protection locked="0"/>
    </xf>
    <xf numFmtId="0" fontId="9" fillId="0" borderId="70" xfId="1371" applyFont="1" applyBorder="1" applyAlignment="1" applyProtection="1">
      <alignment horizontal="center" vertical="center" wrapText="1"/>
      <protection locked="0"/>
    </xf>
    <xf numFmtId="0" fontId="9" fillId="0" borderId="71" xfId="1371" applyFont="1" applyBorder="1" applyAlignment="1" applyProtection="1">
      <alignment horizontal="center" vertical="center" wrapText="1"/>
      <protection locked="0"/>
    </xf>
    <xf numFmtId="0" fontId="9" fillId="0" borderId="10" xfId="1371" applyFont="1" applyBorder="1" applyAlignment="1" applyProtection="1">
      <alignment horizontal="center" vertical="center" wrapText="1"/>
      <protection locked="0"/>
    </xf>
    <xf numFmtId="0" fontId="9" fillId="0" borderId="18" xfId="1371" applyFont="1" applyBorder="1" applyAlignment="1" applyProtection="1">
      <alignment horizontal="center" vertical="center" wrapText="1"/>
      <protection locked="0"/>
    </xf>
    <xf numFmtId="0" fontId="5" fillId="50" borderId="22" xfId="1371" applyFont="1" applyFill="1" applyBorder="1" applyAlignment="1">
      <alignment horizontal="center" vertical="center"/>
    </xf>
    <xf numFmtId="0" fontId="5" fillId="50" borderId="23" xfId="1371" applyFont="1" applyFill="1" applyBorder="1" applyAlignment="1">
      <alignment horizontal="center" vertical="center"/>
    </xf>
    <xf numFmtId="0" fontId="5" fillId="50" borderId="24" xfId="1371" applyFont="1" applyFill="1" applyBorder="1" applyAlignment="1">
      <alignment horizontal="center" vertical="center"/>
    </xf>
    <xf numFmtId="14" fontId="5" fillId="50" borderId="20" xfId="1371" applyNumberFormat="1" applyFont="1" applyFill="1" applyBorder="1" applyAlignment="1">
      <alignment horizontal="center" vertical="center" wrapText="1"/>
    </xf>
    <xf numFmtId="0" fontId="5" fillId="50" borderId="32" xfId="1371" applyFont="1" applyFill="1" applyBorder="1" applyAlignment="1">
      <alignment horizontal="center" vertical="center" wrapText="1"/>
    </xf>
    <xf numFmtId="0" fontId="5" fillId="50" borderId="34" xfId="1371" applyFont="1" applyFill="1" applyBorder="1" applyAlignment="1">
      <alignment horizontal="center" vertical="center" wrapText="1"/>
    </xf>
    <xf numFmtId="4" fontId="5" fillId="50" borderId="20" xfId="1496" applyNumberFormat="1" applyFont="1" applyFill="1" applyBorder="1" applyAlignment="1">
      <alignment horizontal="center" vertical="center" wrapText="1"/>
    </xf>
    <xf numFmtId="4" fontId="5" fillId="50" borderId="32" xfId="1496" applyNumberFormat="1" applyFont="1" applyFill="1" applyBorder="1" applyAlignment="1">
      <alignment horizontal="center" vertical="center" wrapText="1"/>
    </xf>
    <xf numFmtId="4" fontId="5" fillId="50" borderId="46" xfId="1496" applyNumberFormat="1" applyFont="1" applyFill="1" applyBorder="1" applyAlignment="1">
      <alignment horizontal="center" vertical="center" wrapText="1"/>
    </xf>
    <xf numFmtId="14" fontId="5" fillId="50" borderId="32" xfId="1371" applyNumberFormat="1" applyFont="1" applyFill="1" applyBorder="1" applyAlignment="1">
      <alignment horizontal="center" vertical="center" wrapText="1"/>
    </xf>
    <xf numFmtId="14" fontId="5" fillId="50" borderId="34" xfId="1371" applyNumberFormat="1" applyFont="1" applyFill="1" applyBorder="1" applyAlignment="1">
      <alignment horizontal="center" vertical="center" wrapText="1"/>
    </xf>
    <xf numFmtId="0" fontId="5" fillId="50" borderId="19" xfId="1371" applyFont="1" applyFill="1" applyBorder="1" applyAlignment="1">
      <alignment horizontal="center" vertical="center" wrapText="1"/>
    </xf>
    <xf numFmtId="9" fontId="5" fillId="0" borderId="76" xfId="1496" applyFont="1" applyFill="1" applyBorder="1" applyAlignment="1">
      <alignment horizontal="center" vertical="center"/>
    </xf>
    <xf numFmtId="0" fontId="5" fillId="0" borderId="76" xfId="1496" applyNumberFormat="1" applyFont="1" applyFill="1" applyBorder="1" applyAlignment="1">
      <alignment horizontal="center" vertical="center" wrapText="1"/>
    </xf>
    <xf numFmtId="0" fontId="5" fillId="0" borderId="78" xfId="1496" applyNumberFormat="1" applyFont="1" applyFill="1" applyBorder="1" applyAlignment="1">
      <alignment horizontal="center" vertical="center" wrapText="1"/>
    </xf>
    <xf numFmtId="0" fontId="5" fillId="0" borderId="42" xfId="1371" applyFont="1" applyFill="1" applyBorder="1" applyAlignment="1">
      <alignment horizontal="center" vertical="center" wrapText="1"/>
    </xf>
    <xf numFmtId="0" fontId="5" fillId="0" borderId="29" xfId="1371" applyFont="1" applyFill="1" applyBorder="1" applyAlignment="1">
      <alignment horizontal="center" vertical="center" wrapText="1"/>
    </xf>
    <xf numFmtId="0" fontId="5" fillId="0" borderId="30" xfId="1371" applyFont="1" applyFill="1" applyBorder="1" applyAlignment="1">
      <alignment horizontal="center" vertical="center" wrapText="1"/>
    </xf>
    <xf numFmtId="0" fontId="5" fillId="0" borderId="74" xfId="1371" applyFont="1" applyFill="1" applyBorder="1" applyAlignment="1">
      <alignment horizontal="center" vertical="center" wrapText="1"/>
    </xf>
    <xf numFmtId="0" fontId="5" fillId="0" borderId="72" xfId="1371" applyFont="1" applyFill="1" applyBorder="1" applyAlignment="1">
      <alignment horizontal="center" vertical="center" wrapText="1"/>
    </xf>
    <xf numFmtId="0" fontId="5" fillId="0" borderId="73" xfId="1371" applyFont="1" applyFill="1" applyBorder="1" applyAlignment="1">
      <alignment horizontal="center" vertical="center" wrapText="1"/>
    </xf>
    <xf numFmtId="0" fontId="5" fillId="50" borderId="74" xfId="1371" applyFont="1" applyFill="1" applyBorder="1" applyAlignment="1">
      <alignment horizontal="center" vertical="center" wrapText="1"/>
    </xf>
    <xf numFmtId="0" fontId="5" fillId="50" borderId="72" xfId="1371" applyFont="1" applyFill="1" applyBorder="1" applyAlignment="1">
      <alignment horizontal="center" vertical="center" wrapText="1"/>
    </xf>
    <xf numFmtId="0" fontId="5" fillId="0" borderId="72" xfId="1371" applyFont="1" applyFill="1" applyBorder="1" applyAlignment="1">
      <alignment horizontal="center" vertical="center"/>
    </xf>
    <xf numFmtId="0" fontId="5" fillId="0" borderId="73" xfId="1371" applyFont="1" applyFill="1" applyBorder="1" applyAlignment="1">
      <alignment horizontal="center" vertical="center"/>
    </xf>
    <xf numFmtId="49" fontId="5" fillId="0" borderId="74" xfId="1371" applyNumberFormat="1" applyFont="1" applyFill="1" applyBorder="1" applyAlignment="1">
      <alignment horizontal="center" vertical="center"/>
    </xf>
    <xf numFmtId="49" fontId="5" fillId="0" borderId="72" xfId="1371" applyNumberFormat="1" applyFont="1" applyFill="1" applyBorder="1" applyAlignment="1">
      <alignment horizontal="center" vertical="center"/>
    </xf>
    <xf numFmtId="0" fontId="5" fillId="50" borderId="66" xfId="1371" applyFont="1" applyFill="1" applyBorder="1" applyAlignment="1">
      <alignment horizontal="center" vertical="center" wrapText="1"/>
    </xf>
    <xf numFmtId="0" fontId="5" fillId="50" borderId="67" xfId="1371" applyFont="1" applyFill="1" applyBorder="1" applyAlignment="1">
      <alignment horizontal="center" vertical="center" wrapText="1"/>
    </xf>
    <xf numFmtId="0" fontId="5" fillId="50" borderId="68" xfId="1371" applyFont="1" applyFill="1" applyBorder="1" applyAlignment="1">
      <alignment horizontal="center" vertical="center" wrapText="1"/>
    </xf>
    <xf numFmtId="0" fontId="75" fillId="0" borderId="29" xfId="0" applyFont="1" applyBorder="1" applyAlignment="1" applyProtection="1">
      <alignment horizontal="center" vertical="center" wrapText="1"/>
      <protection locked="0"/>
    </xf>
    <xf numFmtId="0" fontId="8" fillId="61" borderId="17" xfId="1371" applyFont="1" applyFill="1" applyBorder="1" applyAlignment="1">
      <alignment horizontal="left" vertical="center" wrapText="1"/>
    </xf>
    <xf numFmtId="0" fontId="8" fillId="61" borderId="19" xfId="1371" applyFont="1" applyFill="1" applyBorder="1" applyAlignment="1">
      <alignment horizontal="left" vertical="center" wrapText="1"/>
    </xf>
    <xf numFmtId="0" fontId="8" fillId="61" borderId="72" xfId="1371" applyFont="1" applyFill="1" applyBorder="1" applyAlignment="1" applyProtection="1">
      <alignment horizontal="center" vertical="center" wrapText="1"/>
      <protection locked="0"/>
    </xf>
    <xf numFmtId="0" fontId="9" fillId="0" borderId="72" xfId="1371" applyFont="1" applyBorder="1" applyAlignment="1" applyProtection="1">
      <alignment horizontal="center" vertical="center" wrapText="1"/>
      <protection locked="0"/>
    </xf>
    <xf numFmtId="0" fontId="50" fillId="61" borderId="72" xfId="1371" applyFont="1" applyFill="1" applyBorder="1" applyAlignment="1">
      <alignment horizontal="center" vertical="center"/>
    </xf>
    <xf numFmtId="0" fontId="5" fillId="50" borderId="22" xfId="1371" applyFont="1" applyFill="1" applyBorder="1" applyAlignment="1">
      <alignment horizontal="center" vertical="center" wrapText="1"/>
    </xf>
    <xf numFmtId="0" fontId="5" fillId="50" borderId="23" xfId="1371" applyFont="1" applyFill="1" applyBorder="1" applyAlignment="1">
      <alignment horizontal="center" vertical="center" wrapText="1"/>
    </xf>
    <xf numFmtId="0" fontId="5" fillId="50" borderId="24" xfId="1371" applyFont="1" applyFill="1" applyBorder="1" applyAlignment="1">
      <alignment horizontal="center" vertical="center" wrapText="1"/>
    </xf>
    <xf numFmtId="0" fontId="5" fillId="0" borderId="20" xfId="1371" applyFont="1" applyBorder="1" applyAlignment="1">
      <alignment horizontal="center" vertical="center" wrapText="1"/>
    </xf>
    <xf numFmtId="0" fontId="5" fillId="0" borderId="32" xfId="1371" applyFont="1" applyBorder="1" applyAlignment="1">
      <alignment horizontal="center" vertical="center" wrapText="1"/>
    </xf>
    <xf numFmtId="0" fontId="5" fillId="0" borderId="34" xfId="1371" applyFont="1" applyBorder="1" applyAlignment="1">
      <alignment horizontal="center" vertical="center" wrapText="1"/>
    </xf>
    <xf numFmtId="0" fontId="50" fillId="61" borderId="74" xfId="1371" applyFont="1" applyFill="1" applyBorder="1" applyAlignment="1">
      <alignment horizontal="center" vertical="center"/>
    </xf>
    <xf numFmtId="0" fontId="50" fillId="61" borderId="73" xfId="1371" applyFont="1" applyFill="1" applyBorder="1" applyAlignment="1">
      <alignment horizontal="center" vertical="center"/>
    </xf>
    <xf numFmtId="167" fontId="9" fillId="50" borderId="17" xfId="1250" applyFont="1" applyFill="1" applyBorder="1" applyAlignment="1" applyProtection="1">
      <alignment horizontal="center" vertical="center" wrapText="1"/>
      <protection locked="0"/>
    </xf>
    <xf numFmtId="167" fontId="9" fillId="50" borderId="35" xfId="1250" applyFont="1" applyFill="1" applyBorder="1" applyAlignment="1" applyProtection="1">
      <alignment horizontal="center" vertical="center" wrapText="1"/>
      <protection locked="0"/>
    </xf>
    <xf numFmtId="167" fontId="9" fillId="50" borderId="19" xfId="1250" applyFont="1" applyFill="1" applyBorder="1" applyAlignment="1" applyProtection="1">
      <alignment horizontal="center" vertical="center" wrapText="1"/>
      <protection locked="0"/>
    </xf>
    <xf numFmtId="0" fontId="50" fillId="0" borderId="22" xfId="1371" applyFont="1" applyBorder="1" applyAlignment="1">
      <alignment horizontal="center" vertical="center"/>
    </xf>
    <xf numFmtId="0" fontId="50" fillId="0" borderId="24" xfId="1371" applyFont="1" applyBorder="1" applyAlignment="1">
      <alignment horizontal="center" vertical="center"/>
    </xf>
    <xf numFmtId="0" fontId="50" fillId="0" borderId="75" xfId="1371" applyFont="1" applyBorder="1" applyAlignment="1">
      <alignment horizontal="center" vertical="center"/>
    </xf>
    <xf numFmtId="0" fontId="50" fillId="0" borderId="0" xfId="1371" applyFont="1" applyAlignment="1">
      <alignment horizontal="center" vertical="center"/>
    </xf>
    <xf numFmtId="0" fontId="50" fillId="0" borderId="25" xfId="1371" applyFont="1" applyBorder="1" applyAlignment="1">
      <alignment horizontal="center" vertical="center"/>
    </xf>
    <xf numFmtId="0" fontId="50" fillId="0" borderId="26" xfId="1371" applyFont="1" applyBorder="1" applyAlignment="1">
      <alignment horizontal="center" vertical="center"/>
    </xf>
    <xf numFmtId="0" fontId="50" fillId="0" borderId="28" xfId="1371" applyFont="1" applyBorder="1" applyAlignment="1">
      <alignment horizontal="center" vertical="center"/>
    </xf>
    <xf numFmtId="14" fontId="5" fillId="0" borderId="20" xfId="1371" applyNumberFormat="1" applyFont="1" applyBorder="1" applyAlignment="1">
      <alignment horizontal="center" vertical="center" wrapText="1"/>
    </xf>
    <xf numFmtId="0" fontId="5" fillId="0" borderId="72" xfId="1371" applyFont="1" applyBorder="1" applyAlignment="1">
      <alignment horizontal="center" vertical="center" wrapText="1"/>
    </xf>
    <xf numFmtId="0" fontId="77" fillId="0" borderId="72" xfId="1371" applyFont="1" applyBorder="1" applyAlignment="1">
      <alignment horizontal="center" vertical="center" wrapText="1"/>
    </xf>
    <xf numFmtId="0" fontId="77" fillId="0" borderId="73" xfId="1371" applyFont="1" applyBorder="1" applyAlignment="1">
      <alignment horizontal="center" vertical="center" wrapText="1"/>
    </xf>
    <xf numFmtId="0" fontId="8" fillId="61" borderId="72" xfId="1371" applyFont="1" applyFill="1" applyBorder="1" applyAlignment="1">
      <alignment horizontal="left" vertical="center" wrapText="1"/>
    </xf>
    <xf numFmtId="0" fontId="8" fillId="61" borderId="72" xfId="1371" applyFont="1" applyFill="1" applyBorder="1" applyAlignment="1">
      <alignment horizontal="center" vertical="center"/>
    </xf>
    <xf numFmtId="9" fontId="8" fillId="61" borderId="72" xfId="1496" applyFont="1" applyFill="1" applyBorder="1" applyAlignment="1">
      <alignment horizontal="center" vertical="center"/>
    </xf>
    <xf numFmtId="0" fontId="5" fillId="0" borderId="20" xfId="1371" applyFont="1" applyBorder="1" applyAlignment="1">
      <alignment horizontal="justify" vertical="center" wrapText="1"/>
    </xf>
    <xf numFmtId="0" fontId="5" fillId="0" borderId="32" xfId="1371" applyFont="1" applyBorder="1" applyAlignment="1">
      <alignment horizontal="justify" vertical="center" wrapText="1"/>
    </xf>
    <xf numFmtId="0" fontId="5" fillId="0" borderId="34" xfId="1371" applyFont="1" applyBorder="1" applyAlignment="1">
      <alignment horizontal="justify" vertical="center" wrapText="1"/>
    </xf>
    <xf numFmtId="0" fontId="5" fillId="0" borderId="46" xfId="1371" applyFont="1" applyBorder="1" applyAlignment="1">
      <alignment horizontal="center" vertical="center" wrapText="1"/>
    </xf>
    <xf numFmtId="14" fontId="5" fillId="0" borderId="32" xfId="1371" applyNumberFormat="1" applyFont="1" applyBorder="1" applyAlignment="1">
      <alignment horizontal="center" vertical="center" wrapText="1"/>
    </xf>
    <xf numFmtId="14" fontId="5" fillId="0" borderId="34" xfId="1371" applyNumberFormat="1" applyFont="1" applyBorder="1" applyAlignment="1">
      <alignment horizontal="center" vertical="center" wrapText="1"/>
    </xf>
    <xf numFmtId="0" fontId="5" fillId="50" borderId="73" xfId="1371" applyFont="1" applyFill="1" applyBorder="1" applyAlignment="1">
      <alignment horizontal="center" vertical="center" wrapText="1"/>
    </xf>
    <xf numFmtId="49" fontId="5" fillId="0" borderId="72" xfId="1371" applyNumberFormat="1" applyFont="1" applyBorder="1" applyAlignment="1">
      <alignment horizontal="center" vertical="center" wrapText="1"/>
    </xf>
    <xf numFmtId="0" fontId="5" fillId="0" borderId="73" xfId="1371" applyFont="1" applyBorder="1" applyAlignment="1">
      <alignment horizontal="center" vertical="center" wrapText="1"/>
    </xf>
    <xf numFmtId="0" fontId="11" fillId="24" borderId="72" xfId="1371" applyFont="1" applyFill="1" applyBorder="1" applyAlignment="1">
      <alignment horizontal="center" vertical="center"/>
    </xf>
    <xf numFmtId="0" fontId="57" fillId="61" borderId="72" xfId="1371" applyFont="1" applyFill="1" applyBorder="1" applyAlignment="1">
      <alignment horizontal="center" vertical="center"/>
    </xf>
    <xf numFmtId="0" fontId="73" fillId="0" borderId="72" xfId="0" applyFont="1" applyBorder="1" applyAlignment="1" applyProtection="1">
      <alignment horizontal="center" wrapText="1"/>
      <protection locked="0"/>
    </xf>
    <xf numFmtId="0" fontId="57" fillId="0" borderId="72" xfId="0" applyFont="1" applyBorder="1" applyAlignment="1" applyProtection="1">
      <alignment horizontal="center" vertical="center" wrapText="1"/>
      <protection locked="0"/>
    </xf>
    <xf numFmtId="0" fontId="55" fillId="0" borderId="72" xfId="0" applyFont="1" applyBorder="1" applyAlignment="1" applyProtection="1">
      <alignment horizontal="center" vertical="center" wrapText="1"/>
      <protection locked="0"/>
    </xf>
    <xf numFmtId="167" fontId="5" fillId="50" borderId="17" xfId="1250" applyFont="1" applyFill="1" applyBorder="1" applyAlignment="1" applyProtection="1">
      <alignment horizontal="center" vertical="center" wrapText="1"/>
      <protection locked="0"/>
    </xf>
    <xf numFmtId="167" fontId="5" fillId="50" borderId="35" xfId="1250" applyFont="1" applyFill="1" applyBorder="1" applyAlignment="1" applyProtection="1">
      <alignment horizontal="center" vertical="center" wrapText="1"/>
      <protection locked="0"/>
    </xf>
    <xf numFmtId="167" fontId="5" fillId="50" borderId="19" xfId="1250" applyFont="1" applyFill="1" applyBorder="1" applyAlignment="1" applyProtection="1">
      <alignment horizontal="center" vertical="center" wrapText="1"/>
      <protection locked="0"/>
    </xf>
    <xf numFmtId="0" fontId="5" fillId="0" borderId="72" xfId="1371" applyFont="1" applyBorder="1" applyAlignment="1">
      <alignment horizontal="center" vertical="center"/>
    </xf>
    <xf numFmtId="0" fontId="77" fillId="0" borderId="72" xfId="1371" applyFont="1" applyBorder="1" applyAlignment="1">
      <alignment horizontal="center" vertical="center"/>
    </xf>
    <xf numFmtId="0" fontId="5" fillId="50" borderId="72" xfId="1371" applyFont="1" applyFill="1" applyBorder="1" applyAlignment="1">
      <alignment horizontal="center" vertical="center"/>
    </xf>
    <xf numFmtId="0" fontId="70" fillId="0" borderId="10" xfId="1371" applyFont="1" applyFill="1" applyBorder="1" applyAlignment="1">
      <alignment horizontal="center" vertical="center" wrapText="1"/>
    </xf>
    <xf numFmtId="0" fontId="78" fillId="0" borderId="10" xfId="1371" applyFont="1" applyFill="1" applyBorder="1" applyAlignment="1">
      <alignment horizontal="center" vertical="center" wrapText="1"/>
    </xf>
    <xf numFmtId="0" fontId="8" fillId="50" borderId="20" xfId="1496" applyNumberFormat="1" applyFont="1" applyFill="1" applyBorder="1" applyAlignment="1">
      <alignment horizontal="center" vertical="center" wrapText="1"/>
    </xf>
    <xf numFmtId="0" fontId="8" fillId="50" borderId="46" xfId="1496" applyNumberFormat="1" applyFont="1" applyFill="1" applyBorder="1" applyAlignment="1">
      <alignment horizontal="center" vertical="center" wrapText="1"/>
    </xf>
    <xf numFmtId="0" fontId="9" fillId="50" borderId="34" xfId="1371" applyFont="1" applyFill="1" applyBorder="1" applyAlignment="1">
      <alignment horizontal="center" vertical="center" wrapText="1"/>
    </xf>
    <xf numFmtId="0" fontId="9" fillId="24" borderId="20" xfId="1371" applyFont="1" applyFill="1" applyBorder="1" applyAlignment="1">
      <alignment horizontal="left" vertical="center" wrapText="1"/>
    </xf>
    <xf numFmtId="0" fontId="9" fillId="24" borderId="32" xfId="1371" applyFont="1" applyFill="1" applyBorder="1" applyAlignment="1">
      <alignment horizontal="left" vertical="center" wrapText="1"/>
    </xf>
    <xf numFmtId="0" fontId="9" fillId="24" borderId="46" xfId="1371" applyFont="1" applyFill="1" applyBorder="1" applyAlignment="1">
      <alignment horizontal="left" vertical="center" wrapText="1"/>
    </xf>
    <xf numFmtId="0" fontId="9" fillId="0" borderId="20" xfId="1371" applyFont="1" applyFill="1" applyBorder="1" applyAlignment="1">
      <alignment horizontal="center" vertical="center" wrapText="1"/>
    </xf>
    <xf numFmtId="0" fontId="9" fillId="0" borderId="32" xfId="1371" applyFont="1" applyFill="1" applyBorder="1" applyAlignment="1">
      <alignment horizontal="center" vertical="center" wrapText="1"/>
    </xf>
    <xf numFmtId="0" fontId="9" fillId="0" borderId="46" xfId="1371" applyFont="1" applyFill="1" applyBorder="1" applyAlignment="1">
      <alignment horizontal="center" vertical="center" wrapText="1"/>
    </xf>
    <xf numFmtId="0" fontId="14" fillId="24" borderId="20" xfId="1371" applyFont="1" applyFill="1" applyBorder="1" applyAlignment="1">
      <alignment horizontal="center" vertical="center"/>
    </xf>
    <xf numFmtId="0" fontId="14" fillId="24" borderId="32" xfId="1371" applyFont="1" applyFill="1" applyBorder="1" applyAlignment="1">
      <alignment horizontal="center" vertical="center"/>
    </xf>
    <xf numFmtId="0" fontId="14" fillId="24" borderId="46" xfId="1371" applyFont="1" applyFill="1" applyBorder="1" applyAlignment="1">
      <alignment horizontal="center" vertical="center"/>
    </xf>
    <xf numFmtId="0" fontId="9" fillId="0" borderId="34" xfId="1371" applyFont="1" applyFill="1" applyBorder="1" applyAlignment="1">
      <alignment horizontal="center" vertical="center" wrapText="1"/>
    </xf>
    <xf numFmtId="0" fontId="9" fillId="50" borderId="34" xfId="1371" applyFont="1" applyFill="1" applyBorder="1" applyAlignment="1">
      <alignment horizontal="center" vertical="center"/>
    </xf>
    <xf numFmtId="0" fontId="9" fillId="0" borderId="20" xfId="1371" applyFont="1" applyFill="1" applyBorder="1" applyAlignment="1">
      <alignment horizontal="justify" vertical="center" wrapText="1"/>
    </xf>
    <xf numFmtId="0" fontId="9" fillId="0" borderId="32" xfId="1371" applyFont="1" applyFill="1" applyBorder="1" applyAlignment="1">
      <alignment horizontal="justify" vertical="center" wrapText="1"/>
    </xf>
    <xf numFmtId="0" fontId="9" fillId="0" borderId="34" xfId="1371" applyFont="1" applyFill="1" applyBorder="1" applyAlignment="1">
      <alignment horizontal="justify" vertical="center" wrapText="1"/>
    </xf>
    <xf numFmtId="1" fontId="9" fillId="50" borderId="20" xfId="1495" applyNumberFormat="1" applyFont="1" applyFill="1" applyBorder="1" applyAlignment="1">
      <alignment horizontal="center" vertical="center" wrapText="1"/>
    </xf>
    <xf numFmtId="1" fontId="9" fillId="50" borderId="32" xfId="1495" applyNumberFormat="1" applyFont="1" applyFill="1" applyBorder="1" applyAlignment="1">
      <alignment horizontal="center" vertical="center" wrapText="1"/>
    </xf>
    <xf numFmtId="1" fontId="9" fillId="50" borderId="46" xfId="1495" applyNumberFormat="1" applyFont="1" applyFill="1" applyBorder="1" applyAlignment="1">
      <alignment horizontal="center" vertical="center" wrapText="1"/>
    </xf>
    <xf numFmtId="0" fontId="51" fillId="50" borderId="20" xfId="0" applyFont="1" applyFill="1" applyBorder="1" applyAlignment="1">
      <alignment horizontal="justify" vertical="center" wrapText="1"/>
    </xf>
    <xf numFmtId="0" fontId="51" fillId="50" borderId="32" xfId="0" applyFont="1" applyFill="1" applyBorder="1" applyAlignment="1">
      <alignment horizontal="justify" vertical="center" wrapText="1"/>
    </xf>
    <xf numFmtId="0" fontId="51" fillId="50" borderId="34" xfId="0" applyFont="1" applyFill="1" applyBorder="1" applyAlignment="1">
      <alignment horizontal="justify" vertical="center" wrapText="1"/>
    </xf>
    <xf numFmtId="0" fontId="54" fillId="50" borderId="20" xfId="0" applyFont="1" applyFill="1" applyBorder="1" applyAlignment="1">
      <alignment horizontal="justify" vertical="center" wrapText="1"/>
    </xf>
    <xf numFmtId="0" fontId="54" fillId="50" borderId="32" xfId="0" applyFont="1" applyFill="1" applyBorder="1" applyAlignment="1">
      <alignment horizontal="justify" vertical="center" wrapText="1"/>
    </xf>
    <xf numFmtId="0" fontId="54" fillId="50" borderId="46" xfId="0" applyFont="1" applyFill="1" applyBorder="1" applyAlignment="1">
      <alignment horizontal="justify" vertical="center" wrapText="1"/>
    </xf>
    <xf numFmtId="0" fontId="9" fillId="50" borderId="20" xfId="1371" applyFont="1" applyFill="1" applyBorder="1" applyAlignment="1" applyProtection="1">
      <alignment horizontal="center" vertical="center" wrapText="1"/>
      <protection locked="0"/>
    </xf>
    <xf numFmtId="0" fontId="9" fillId="50" borderId="34" xfId="1371" applyFont="1" applyFill="1" applyBorder="1" applyAlignment="1" applyProtection="1">
      <alignment horizontal="center" vertical="center" wrapText="1"/>
      <protection locked="0"/>
    </xf>
    <xf numFmtId="0" fontId="49" fillId="56" borderId="20" xfId="0" applyFont="1" applyFill="1" applyBorder="1" applyAlignment="1">
      <alignment horizontal="center" vertical="center" wrapText="1"/>
    </xf>
    <xf numFmtId="0" fontId="49" fillId="56" borderId="34" xfId="0" applyFont="1" applyFill="1" applyBorder="1" applyAlignment="1">
      <alignment horizontal="center" vertical="center" wrapText="1"/>
    </xf>
    <xf numFmtId="9" fontId="64" fillId="56" borderId="20" xfId="1495" applyFont="1" applyFill="1" applyBorder="1" applyAlignment="1">
      <alignment horizontal="center" vertical="center" wrapText="1"/>
    </xf>
    <xf numFmtId="9" fontId="64" fillId="56" borderId="34" xfId="1495" applyFont="1" applyFill="1" applyBorder="1" applyAlignment="1">
      <alignment horizontal="center" vertical="center" wrapText="1"/>
    </xf>
    <xf numFmtId="0" fontId="0" fillId="56" borderId="17" xfId="0" applyFont="1" applyFill="1" applyBorder="1" applyAlignment="1">
      <alignment horizontal="center" vertical="center" wrapText="1"/>
    </xf>
    <xf numFmtId="0" fontId="0" fillId="56" borderId="19" xfId="0" applyFont="1" applyFill="1" applyBorder="1" applyAlignment="1">
      <alignment horizontal="center" vertical="center" wrapText="1"/>
    </xf>
    <xf numFmtId="0" fontId="37" fillId="64" borderId="26" xfId="0" applyFont="1" applyFill="1" applyBorder="1" applyAlignment="1">
      <alignment horizontal="center" vertical="center"/>
    </xf>
    <xf numFmtId="0" fontId="37" fillId="64" borderId="27" xfId="0" applyFont="1" applyFill="1" applyBorder="1" applyAlignment="1">
      <alignment horizontal="center" vertical="center"/>
    </xf>
    <xf numFmtId="0" fontId="70" fillId="50" borderId="20" xfId="1371" applyFont="1" applyFill="1" applyBorder="1" applyAlignment="1" applyProtection="1">
      <alignment horizontal="justify" vertical="center"/>
      <protection locked="0"/>
    </xf>
    <xf numFmtId="0" fontId="70" fillId="50" borderId="32" xfId="1371" applyFont="1" applyFill="1" applyBorder="1" applyAlignment="1" applyProtection="1">
      <alignment horizontal="justify" vertical="center"/>
      <protection locked="0"/>
    </xf>
    <xf numFmtId="0" fontId="70" fillId="50" borderId="46" xfId="1371" applyFont="1" applyFill="1" applyBorder="1" applyAlignment="1" applyProtection="1">
      <alignment horizontal="justify" vertical="center"/>
      <protection locked="0"/>
    </xf>
    <xf numFmtId="177" fontId="70" fillId="24" borderId="20" xfId="1250" applyNumberFormat="1" applyFont="1" applyFill="1" applyBorder="1" applyAlignment="1">
      <alignment horizontal="center" vertical="center"/>
    </xf>
    <xf numFmtId="9" fontId="5" fillId="50" borderId="20" xfId="1495" applyFont="1" applyFill="1" applyBorder="1" applyAlignment="1">
      <alignment horizontal="center" vertical="center" wrapText="1"/>
    </xf>
    <xf numFmtId="9" fontId="5" fillId="50" borderId="32" xfId="1495" applyFont="1" applyFill="1" applyBorder="1" applyAlignment="1">
      <alignment horizontal="center" vertical="center" wrapText="1"/>
    </xf>
    <xf numFmtId="9" fontId="5" fillId="50" borderId="46" xfId="1495" applyFont="1" applyFill="1" applyBorder="1" applyAlignment="1">
      <alignment horizontal="center" vertical="center" wrapText="1"/>
    </xf>
    <xf numFmtId="167" fontId="5" fillId="50" borderId="17" xfId="1250" applyNumberFormat="1" applyFont="1" applyFill="1" applyBorder="1" applyAlignment="1" applyProtection="1">
      <alignment horizontal="center" vertical="center" wrapText="1"/>
      <protection locked="0"/>
    </xf>
    <xf numFmtId="167" fontId="5" fillId="50" borderId="35" xfId="1250" applyNumberFormat="1" applyFont="1" applyFill="1" applyBorder="1" applyAlignment="1" applyProtection="1">
      <alignment horizontal="center" vertical="center" wrapText="1"/>
      <protection locked="0"/>
    </xf>
    <xf numFmtId="167" fontId="5" fillId="50" borderId="19" xfId="1250" applyNumberFormat="1" applyFont="1" applyFill="1" applyBorder="1" applyAlignment="1" applyProtection="1">
      <alignment horizontal="center" vertical="center" wrapText="1"/>
      <protection locked="0"/>
    </xf>
    <xf numFmtId="169" fontId="5" fillId="0" borderId="20" xfId="1495" applyNumberFormat="1" applyFont="1" applyFill="1" applyBorder="1" applyAlignment="1">
      <alignment horizontal="center" vertical="center" wrapText="1"/>
    </xf>
    <xf numFmtId="169" fontId="5" fillId="0" borderId="32" xfId="1495" applyNumberFormat="1" applyFont="1" applyFill="1" applyBorder="1" applyAlignment="1">
      <alignment horizontal="center" vertical="center" wrapText="1"/>
    </xf>
    <xf numFmtId="169" fontId="5" fillId="0" borderId="46" xfId="1495" applyNumberFormat="1" applyFont="1" applyFill="1" applyBorder="1" applyAlignment="1">
      <alignment horizontal="center" vertical="center" wrapText="1"/>
    </xf>
    <xf numFmtId="176" fontId="81" fillId="0" borderId="72" xfId="0" applyNumberFormat="1" applyFont="1" applyBorder="1" applyAlignment="1">
      <alignment horizontal="center" vertical="center"/>
    </xf>
    <xf numFmtId="176" fontId="5" fillId="24" borderId="20" xfId="1250" applyNumberFormat="1" applyFont="1" applyFill="1" applyBorder="1" applyAlignment="1">
      <alignment horizontal="center" vertical="center"/>
    </xf>
    <xf numFmtId="177" fontId="5" fillId="50" borderId="17" xfId="1250" applyNumberFormat="1" applyFont="1" applyFill="1" applyBorder="1" applyAlignment="1" applyProtection="1">
      <alignment horizontal="center" vertical="center" wrapText="1"/>
      <protection locked="0"/>
    </xf>
    <xf numFmtId="177" fontId="5" fillId="50" borderId="35" xfId="1250" applyNumberFormat="1" applyFont="1" applyFill="1" applyBorder="1" applyAlignment="1" applyProtection="1">
      <alignment horizontal="center" vertical="center" wrapText="1"/>
      <protection locked="0"/>
    </xf>
    <xf numFmtId="177" fontId="5" fillId="50" borderId="19" xfId="1250" applyNumberFormat="1" applyFont="1" applyFill="1" applyBorder="1" applyAlignment="1" applyProtection="1">
      <alignment horizontal="center" vertical="center" wrapText="1"/>
      <protection locked="0"/>
    </xf>
    <xf numFmtId="9" fontId="5" fillId="50" borderId="63" xfId="1495" applyFont="1" applyFill="1" applyBorder="1" applyAlignment="1" applyProtection="1">
      <alignment horizontal="center" vertical="center" wrapText="1"/>
      <protection locked="0"/>
    </xf>
    <xf numFmtId="9" fontId="5" fillId="50" borderId="64" xfId="1495" applyFont="1" applyFill="1" applyBorder="1" applyAlignment="1" applyProtection="1">
      <alignment horizontal="center" vertical="center" wrapText="1"/>
      <protection locked="0"/>
    </xf>
    <xf numFmtId="9" fontId="5" fillId="50" borderId="65" xfId="1495" applyFont="1" applyFill="1" applyBorder="1" applyAlignment="1" applyProtection="1">
      <alignment horizontal="center" vertical="center" wrapText="1"/>
      <protection locked="0"/>
    </xf>
  </cellXfs>
  <cellStyles count="1789">
    <cellStyle name="20% - Énfasis1 10" xfId="1" xr:uid="{00000000-0005-0000-0000-000000000000}"/>
    <cellStyle name="20% - Énfasis1 11" xfId="2" xr:uid="{00000000-0005-0000-0000-000001000000}"/>
    <cellStyle name="20% - Énfasis1 12" xfId="3" xr:uid="{00000000-0005-0000-0000-000002000000}"/>
    <cellStyle name="20% - Énfasis1 13" xfId="4" xr:uid="{00000000-0005-0000-0000-000003000000}"/>
    <cellStyle name="20% - Énfasis1 14" xfId="5" xr:uid="{00000000-0005-0000-0000-000004000000}"/>
    <cellStyle name="20% - Énfasis1 15" xfId="6" xr:uid="{00000000-0005-0000-0000-000005000000}"/>
    <cellStyle name="20% - Énfasis1 16" xfId="7" xr:uid="{00000000-0005-0000-0000-000006000000}"/>
    <cellStyle name="20% - Énfasis1 17" xfId="8" xr:uid="{00000000-0005-0000-0000-000007000000}"/>
    <cellStyle name="20% - Énfasis1 18" xfId="9" xr:uid="{00000000-0005-0000-0000-000008000000}"/>
    <cellStyle name="20% - Énfasis1 19" xfId="10" xr:uid="{00000000-0005-0000-0000-000009000000}"/>
    <cellStyle name="20% - Énfasis1 2" xfId="11" xr:uid="{00000000-0005-0000-0000-00000A000000}"/>
    <cellStyle name="20% - Énfasis1 20" xfId="12" xr:uid="{00000000-0005-0000-0000-00000B000000}"/>
    <cellStyle name="20% - Énfasis1 3" xfId="13" xr:uid="{00000000-0005-0000-0000-00000C000000}"/>
    <cellStyle name="20% - Énfasis1 4" xfId="14" xr:uid="{00000000-0005-0000-0000-00000D000000}"/>
    <cellStyle name="20% - Énfasis1 5" xfId="15" xr:uid="{00000000-0005-0000-0000-00000E000000}"/>
    <cellStyle name="20% - Énfasis1 6" xfId="16" xr:uid="{00000000-0005-0000-0000-00000F000000}"/>
    <cellStyle name="20% - Énfasis1 7" xfId="17" xr:uid="{00000000-0005-0000-0000-000010000000}"/>
    <cellStyle name="20% - Énfasis1 8" xfId="18" xr:uid="{00000000-0005-0000-0000-000011000000}"/>
    <cellStyle name="20% - Énfasis1 9" xfId="19" xr:uid="{00000000-0005-0000-0000-000012000000}"/>
    <cellStyle name="20% - Énfasis1 9 10" xfId="20" xr:uid="{00000000-0005-0000-0000-000013000000}"/>
    <cellStyle name="20% - Énfasis1 9 11" xfId="21" xr:uid="{00000000-0005-0000-0000-000014000000}"/>
    <cellStyle name="20% - Énfasis1 9 12" xfId="22" xr:uid="{00000000-0005-0000-0000-000015000000}"/>
    <cellStyle name="20% - Énfasis1 9 13" xfId="23" xr:uid="{00000000-0005-0000-0000-000016000000}"/>
    <cellStyle name="20% - Énfasis1 9 14" xfId="24" xr:uid="{00000000-0005-0000-0000-000017000000}"/>
    <cellStyle name="20% - Énfasis1 9 15" xfId="25" xr:uid="{00000000-0005-0000-0000-000018000000}"/>
    <cellStyle name="20% - Énfasis1 9 16" xfId="26" xr:uid="{00000000-0005-0000-0000-000019000000}"/>
    <cellStyle name="20% - Énfasis1 9 17" xfId="27" xr:uid="{00000000-0005-0000-0000-00001A000000}"/>
    <cellStyle name="20% - Énfasis1 9 18" xfId="28" xr:uid="{00000000-0005-0000-0000-00001B000000}"/>
    <cellStyle name="20% - Énfasis1 9 19" xfId="29" xr:uid="{00000000-0005-0000-0000-00001C000000}"/>
    <cellStyle name="20% - Énfasis1 9 2" xfId="30" xr:uid="{00000000-0005-0000-0000-00001D000000}"/>
    <cellStyle name="20% - Énfasis1 9 20" xfId="31" xr:uid="{00000000-0005-0000-0000-00001E000000}"/>
    <cellStyle name="20% - Énfasis1 9 21" xfId="32" xr:uid="{00000000-0005-0000-0000-00001F000000}"/>
    <cellStyle name="20% - Énfasis1 9 22" xfId="33" xr:uid="{00000000-0005-0000-0000-000020000000}"/>
    <cellStyle name="20% - Énfasis1 9 3" xfId="34" xr:uid="{00000000-0005-0000-0000-000021000000}"/>
    <cellStyle name="20% - Énfasis1 9 4" xfId="35" xr:uid="{00000000-0005-0000-0000-000022000000}"/>
    <cellStyle name="20% - Énfasis1 9 5" xfId="36" xr:uid="{00000000-0005-0000-0000-000023000000}"/>
    <cellStyle name="20% - Énfasis1 9 6" xfId="37" xr:uid="{00000000-0005-0000-0000-000024000000}"/>
    <cellStyle name="20% - Énfasis1 9 7" xfId="38" xr:uid="{00000000-0005-0000-0000-000025000000}"/>
    <cellStyle name="20% - Énfasis1 9 8" xfId="39" xr:uid="{00000000-0005-0000-0000-000026000000}"/>
    <cellStyle name="20% - Énfasis1 9 9" xfId="40" xr:uid="{00000000-0005-0000-0000-000027000000}"/>
    <cellStyle name="20% - Énfasis2 10" xfId="41" xr:uid="{00000000-0005-0000-0000-000028000000}"/>
    <cellStyle name="20% - Énfasis2 11" xfId="42" xr:uid="{00000000-0005-0000-0000-000029000000}"/>
    <cellStyle name="20% - Énfasis2 12" xfId="43" xr:uid="{00000000-0005-0000-0000-00002A000000}"/>
    <cellStyle name="20% - Énfasis2 13" xfId="44" xr:uid="{00000000-0005-0000-0000-00002B000000}"/>
    <cellStyle name="20% - Énfasis2 14" xfId="45" xr:uid="{00000000-0005-0000-0000-00002C000000}"/>
    <cellStyle name="20% - Énfasis2 15" xfId="46" xr:uid="{00000000-0005-0000-0000-00002D000000}"/>
    <cellStyle name="20% - Énfasis2 16" xfId="47" xr:uid="{00000000-0005-0000-0000-00002E000000}"/>
    <cellStyle name="20% - Énfasis2 17" xfId="48" xr:uid="{00000000-0005-0000-0000-00002F000000}"/>
    <cellStyle name="20% - Énfasis2 18" xfId="49" xr:uid="{00000000-0005-0000-0000-000030000000}"/>
    <cellStyle name="20% - Énfasis2 19" xfId="50" xr:uid="{00000000-0005-0000-0000-000031000000}"/>
    <cellStyle name="20% - Énfasis2 2" xfId="51" xr:uid="{00000000-0005-0000-0000-000032000000}"/>
    <cellStyle name="20% - Énfasis2 20" xfId="52" xr:uid="{00000000-0005-0000-0000-000033000000}"/>
    <cellStyle name="20% - Énfasis2 3" xfId="53" xr:uid="{00000000-0005-0000-0000-000034000000}"/>
    <cellStyle name="20% - Énfasis2 4" xfId="54" xr:uid="{00000000-0005-0000-0000-000035000000}"/>
    <cellStyle name="20% - Énfasis2 5" xfId="55" xr:uid="{00000000-0005-0000-0000-000036000000}"/>
    <cellStyle name="20% - Énfasis2 6" xfId="56" xr:uid="{00000000-0005-0000-0000-000037000000}"/>
    <cellStyle name="20% - Énfasis2 7" xfId="57" xr:uid="{00000000-0005-0000-0000-000038000000}"/>
    <cellStyle name="20% - Énfasis2 8" xfId="58" xr:uid="{00000000-0005-0000-0000-000039000000}"/>
    <cellStyle name="20% - Énfasis2 9" xfId="59" xr:uid="{00000000-0005-0000-0000-00003A000000}"/>
    <cellStyle name="20% - Énfasis2 9 10" xfId="60" xr:uid="{00000000-0005-0000-0000-00003B000000}"/>
    <cellStyle name="20% - Énfasis2 9 11" xfId="61" xr:uid="{00000000-0005-0000-0000-00003C000000}"/>
    <cellStyle name="20% - Énfasis2 9 12" xfId="62" xr:uid="{00000000-0005-0000-0000-00003D000000}"/>
    <cellStyle name="20% - Énfasis2 9 13" xfId="63" xr:uid="{00000000-0005-0000-0000-00003E000000}"/>
    <cellStyle name="20% - Énfasis2 9 14" xfId="64" xr:uid="{00000000-0005-0000-0000-00003F000000}"/>
    <cellStyle name="20% - Énfasis2 9 15" xfId="65" xr:uid="{00000000-0005-0000-0000-000040000000}"/>
    <cellStyle name="20% - Énfasis2 9 16" xfId="66" xr:uid="{00000000-0005-0000-0000-000041000000}"/>
    <cellStyle name="20% - Énfasis2 9 17" xfId="67" xr:uid="{00000000-0005-0000-0000-000042000000}"/>
    <cellStyle name="20% - Énfasis2 9 18" xfId="68" xr:uid="{00000000-0005-0000-0000-000043000000}"/>
    <cellStyle name="20% - Énfasis2 9 19" xfId="69" xr:uid="{00000000-0005-0000-0000-000044000000}"/>
    <cellStyle name="20% - Énfasis2 9 2" xfId="70" xr:uid="{00000000-0005-0000-0000-000045000000}"/>
    <cellStyle name="20% - Énfasis2 9 20" xfId="71" xr:uid="{00000000-0005-0000-0000-000046000000}"/>
    <cellStyle name="20% - Énfasis2 9 21" xfId="72" xr:uid="{00000000-0005-0000-0000-000047000000}"/>
    <cellStyle name="20% - Énfasis2 9 22" xfId="73" xr:uid="{00000000-0005-0000-0000-000048000000}"/>
    <cellStyle name="20% - Énfasis2 9 3" xfId="74" xr:uid="{00000000-0005-0000-0000-000049000000}"/>
    <cellStyle name="20% - Énfasis2 9 4" xfId="75" xr:uid="{00000000-0005-0000-0000-00004A000000}"/>
    <cellStyle name="20% - Énfasis2 9 5" xfId="76" xr:uid="{00000000-0005-0000-0000-00004B000000}"/>
    <cellStyle name="20% - Énfasis2 9 6" xfId="77" xr:uid="{00000000-0005-0000-0000-00004C000000}"/>
    <cellStyle name="20% - Énfasis2 9 7" xfId="78" xr:uid="{00000000-0005-0000-0000-00004D000000}"/>
    <cellStyle name="20% - Énfasis2 9 8" xfId="79" xr:uid="{00000000-0005-0000-0000-00004E000000}"/>
    <cellStyle name="20% - Énfasis2 9 9" xfId="80" xr:uid="{00000000-0005-0000-0000-00004F000000}"/>
    <cellStyle name="20% - Énfasis3 10" xfId="81" xr:uid="{00000000-0005-0000-0000-000050000000}"/>
    <cellStyle name="20% - Énfasis3 11" xfId="82" xr:uid="{00000000-0005-0000-0000-000051000000}"/>
    <cellStyle name="20% - Énfasis3 12" xfId="83" xr:uid="{00000000-0005-0000-0000-000052000000}"/>
    <cellStyle name="20% - Énfasis3 13" xfId="84" xr:uid="{00000000-0005-0000-0000-000053000000}"/>
    <cellStyle name="20% - Énfasis3 14" xfId="85" xr:uid="{00000000-0005-0000-0000-000054000000}"/>
    <cellStyle name="20% - Énfasis3 15" xfId="86" xr:uid="{00000000-0005-0000-0000-000055000000}"/>
    <cellStyle name="20% - Énfasis3 16" xfId="87" xr:uid="{00000000-0005-0000-0000-000056000000}"/>
    <cellStyle name="20% - Énfasis3 17" xfId="88" xr:uid="{00000000-0005-0000-0000-000057000000}"/>
    <cellStyle name="20% - Énfasis3 18" xfId="89" xr:uid="{00000000-0005-0000-0000-000058000000}"/>
    <cellStyle name="20% - Énfasis3 19" xfId="90" xr:uid="{00000000-0005-0000-0000-000059000000}"/>
    <cellStyle name="20% - Énfasis3 2" xfId="91" xr:uid="{00000000-0005-0000-0000-00005A000000}"/>
    <cellStyle name="20% - Énfasis3 20" xfId="92" xr:uid="{00000000-0005-0000-0000-00005B000000}"/>
    <cellStyle name="20% - Énfasis3 3" xfId="93" xr:uid="{00000000-0005-0000-0000-00005C000000}"/>
    <cellStyle name="20% - Énfasis3 4" xfId="94" xr:uid="{00000000-0005-0000-0000-00005D000000}"/>
    <cellStyle name="20% - Énfasis3 5" xfId="95" xr:uid="{00000000-0005-0000-0000-00005E000000}"/>
    <cellStyle name="20% - Énfasis3 6" xfId="96" xr:uid="{00000000-0005-0000-0000-00005F000000}"/>
    <cellStyle name="20% - Énfasis3 7" xfId="97" xr:uid="{00000000-0005-0000-0000-000060000000}"/>
    <cellStyle name="20% - Énfasis3 8" xfId="98" xr:uid="{00000000-0005-0000-0000-000061000000}"/>
    <cellStyle name="20% - Énfasis3 9" xfId="99" xr:uid="{00000000-0005-0000-0000-000062000000}"/>
    <cellStyle name="20% - Énfasis3 9 10" xfId="100" xr:uid="{00000000-0005-0000-0000-000063000000}"/>
    <cellStyle name="20% - Énfasis3 9 11" xfId="101" xr:uid="{00000000-0005-0000-0000-000064000000}"/>
    <cellStyle name="20% - Énfasis3 9 12" xfId="102" xr:uid="{00000000-0005-0000-0000-000065000000}"/>
    <cellStyle name="20% - Énfasis3 9 13" xfId="103" xr:uid="{00000000-0005-0000-0000-000066000000}"/>
    <cellStyle name="20% - Énfasis3 9 14" xfId="104" xr:uid="{00000000-0005-0000-0000-000067000000}"/>
    <cellStyle name="20% - Énfasis3 9 15" xfId="105" xr:uid="{00000000-0005-0000-0000-000068000000}"/>
    <cellStyle name="20% - Énfasis3 9 16" xfId="106" xr:uid="{00000000-0005-0000-0000-000069000000}"/>
    <cellStyle name="20% - Énfasis3 9 17" xfId="107" xr:uid="{00000000-0005-0000-0000-00006A000000}"/>
    <cellStyle name="20% - Énfasis3 9 18" xfId="108" xr:uid="{00000000-0005-0000-0000-00006B000000}"/>
    <cellStyle name="20% - Énfasis3 9 19" xfId="109" xr:uid="{00000000-0005-0000-0000-00006C000000}"/>
    <cellStyle name="20% - Énfasis3 9 2" xfId="110" xr:uid="{00000000-0005-0000-0000-00006D000000}"/>
    <cellStyle name="20% - Énfasis3 9 20" xfId="111" xr:uid="{00000000-0005-0000-0000-00006E000000}"/>
    <cellStyle name="20% - Énfasis3 9 21" xfId="112" xr:uid="{00000000-0005-0000-0000-00006F000000}"/>
    <cellStyle name="20% - Énfasis3 9 22" xfId="113" xr:uid="{00000000-0005-0000-0000-000070000000}"/>
    <cellStyle name="20% - Énfasis3 9 3" xfId="114" xr:uid="{00000000-0005-0000-0000-000071000000}"/>
    <cellStyle name="20% - Énfasis3 9 4" xfId="115" xr:uid="{00000000-0005-0000-0000-000072000000}"/>
    <cellStyle name="20% - Énfasis3 9 5" xfId="116" xr:uid="{00000000-0005-0000-0000-000073000000}"/>
    <cellStyle name="20% - Énfasis3 9 6" xfId="117" xr:uid="{00000000-0005-0000-0000-000074000000}"/>
    <cellStyle name="20% - Énfasis3 9 7" xfId="118" xr:uid="{00000000-0005-0000-0000-000075000000}"/>
    <cellStyle name="20% - Énfasis3 9 8" xfId="119" xr:uid="{00000000-0005-0000-0000-000076000000}"/>
    <cellStyle name="20% - Énfasis3 9 9" xfId="120" xr:uid="{00000000-0005-0000-0000-000077000000}"/>
    <cellStyle name="20% - Énfasis4 10" xfId="121" xr:uid="{00000000-0005-0000-0000-000078000000}"/>
    <cellStyle name="20% - Énfasis4 11" xfId="122" xr:uid="{00000000-0005-0000-0000-000079000000}"/>
    <cellStyle name="20% - Énfasis4 12" xfId="123" xr:uid="{00000000-0005-0000-0000-00007A000000}"/>
    <cellStyle name="20% - Énfasis4 13" xfId="124" xr:uid="{00000000-0005-0000-0000-00007B000000}"/>
    <cellStyle name="20% - Énfasis4 14" xfId="125" xr:uid="{00000000-0005-0000-0000-00007C000000}"/>
    <cellStyle name="20% - Énfasis4 15" xfId="126" xr:uid="{00000000-0005-0000-0000-00007D000000}"/>
    <cellStyle name="20% - Énfasis4 16" xfId="127" xr:uid="{00000000-0005-0000-0000-00007E000000}"/>
    <cellStyle name="20% - Énfasis4 17" xfId="128" xr:uid="{00000000-0005-0000-0000-00007F000000}"/>
    <cellStyle name="20% - Énfasis4 18" xfId="129" xr:uid="{00000000-0005-0000-0000-000080000000}"/>
    <cellStyle name="20% - Énfasis4 19" xfId="130" xr:uid="{00000000-0005-0000-0000-000081000000}"/>
    <cellStyle name="20% - Énfasis4 2" xfId="131" xr:uid="{00000000-0005-0000-0000-000082000000}"/>
    <cellStyle name="20% - Énfasis4 20" xfId="132" xr:uid="{00000000-0005-0000-0000-000083000000}"/>
    <cellStyle name="20% - Énfasis4 3" xfId="133" xr:uid="{00000000-0005-0000-0000-000084000000}"/>
    <cellStyle name="20% - Énfasis4 4" xfId="134" xr:uid="{00000000-0005-0000-0000-000085000000}"/>
    <cellStyle name="20% - Énfasis4 5" xfId="135" xr:uid="{00000000-0005-0000-0000-000086000000}"/>
    <cellStyle name="20% - Énfasis4 6" xfId="136" xr:uid="{00000000-0005-0000-0000-000087000000}"/>
    <cellStyle name="20% - Énfasis4 7" xfId="137" xr:uid="{00000000-0005-0000-0000-000088000000}"/>
    <cellStyle name="20% - Énfasis4 8" xfId="138" xr:uid="{00000000-0005-0000-0000-000089000000}"/>
    <cellStyle name="20% - Énfasis4 9" xfId="139" xr:uid="{00000000-0005-0000-0000-00008A000000}"/>
    <cellStyle name="20% - Énfasis4 9 10" xfId="140" xr:uid="{00000000-0005-0000-0000-00008B000000}"/>
    <cellStyle name="20% - Énfasis4 9 11" xfId="141" xr:uid="{00000000-0005-0000-0000-00008C000000}"/>
    <cellStyle name="20% - Énfasis4 9 12" xfId="142" xr:uid="{00000000-0005-0000-0000-00008D000000}"/>
    <cellStyle name="20% - Énfasis4 9 13" xfId="143" xr:uid="{00000000-0005-0000-0000-00008E000000}"/>
    <cellStyle name="20% - Énfasis4 9 14" xfId="144" xr:uid="{00000000-0005-0000-0000-00008F000000}"/>
    <cellStyle name="20% - Énfasis4 9 15" xfId="145" xr:uid="{00000000-0005-0000-0000-000090000000}"/>
    <cellStyle name="20% - Énfasis4 9 16" xfId="146" xr:uid="{00000000-0005-0000-0000-000091000000}"/>
    <cellStyle name="20% - Énfasis4 9 17" xfId="147" xr:uid="{00000000-0005-0000-0000-000092000000}"/>
    <cellStyle name="20% - Énfasis4 9 18" xfId="148" xr:uid="{00000000-0005-0000-0000-000093000000}"/>
    <cellStyle name="20% - Énfasis4 9 19" xfId="149" xr:uid="{00000000-0005-0000-0000-000094000000}"/>
    <cellStyle name="20% - Énfasis4 9 2" xfId="150" xr:uid="{00000000-0005-0000-0000-000095000000}"/>
    <cellStyle name="20% - Énfasis4 9 20" xfId="151" xr:uid="{00000000-0005-0000-0000-000096000000}"/>
    <cellStyle name="20% - Énfasis4 9 21" xfId="152" xr:uid="{00000000-0005-0000-0000-000097000000}"/>
    <cellStyle name="20% - Énfasis4 9 22" xfId="153" xr:uid="{00000000-0005-0000-0000-000098000000}"/>
    <cellStyle name="20% - Énfasis4 9 3" xfId="154" xr:uid="{00000000-0005-0000-0000-000099000000}"/>
    <cellStyle name="20% - Énfasis4 9 4" xfId="155" xr:uid="{00000000-0005-0000-0000-00009A000000}"/>
    <cellStyle name="20% - Énfasis4 9 5" xfId="156" xr:uid="{00000000-0005-0000-0000-00009B000000}"/>
    <cellStyle name="20% - Énfasis4 9 6" xfId="157" xr:uid="{00000000-0005-0000-0000-00009C000000}"/>
    <cellStyle name="20% - Énfasis4 9 7" xfId="158" xr:uid="{00000000-0005-0000-0000-00009D000000}"/>
    <cellStyle name="20% - Énfasis4 9 8" xfId="159" xr:uid="{00000000-0005-0000-0000-00009E000000}"/>
    <cellStyle name="20% - Énfasis4 9 9" xfId="160" xr:uid="{00000000-0005-0000-0000-00009F000000}"/>
    <cellStyle name="20% - Énfasis5" xfId="161" builtinId="46" customBuiltin="1"/>
    <cellStyle name="20% - Énfasis5 10" xfId="162" xr:uid="{00000000-0005-0000-0000-0000A1000000}"/>
    <cellStyle name="20% - Énfasis5 11" xfId="163" xr:uid="{00000000-0005-0000-0000-0000A2000000}"/>
    <cellStyle name="20% - Énfasis5 12" xfId="164" xr:uid="{00000000-0005-0000-0000-0000A3000000}"/>
    <cellStyle name="20% - Énfasis5 13" xfId="165" xr:uid="{00000000-0005-0000-0000-0000A4000000}"/>
    <cellStyle name="20% - Énfasis5 14" xfId="166" xr:uid="{00000000-0005-0000-0000-0000A5000000}"/>
    <cellStyle name="20% - Énfasis5 15" xfId="167" xr:uid="{00000000-0005-0000-0000-0000A6000000}"/>
    <cellStyle name="20% - Énfasis5 16" xfId="168" xr:uid="{00000000-0005-0000-0000-0000A7000000}"/>
    <cellStyle name="20% - Énfasis5 17" xfId="169" xr:uid="{00000000-0005-0000-0000-0000A8000000}"/>
    <cellStyle name="20% - Énfasis5 18" xfId="170" xr:uid="{00000000-0005-0000-0000-0000A9000000}"/>
    <cellStyle name="20% - Énfasis5 2" xfId="171" xr:uid="{00000000-0005-0000-0000-0000AA000000}"/>
    <cellStyle name="20% - Énfasis5 3" xfId="172" xr:uid="{00000000-0005-0000-0000-0000AB000000}"/>
    <cellStyle name="20% - Énfasis5 4" xfId="173" xr:uid="{00000000-0005-0000-0000-0000AC000000}"/>
    <cellStyle name="20% - Énfasis5 5" xfId="174" xr:uid="{00000000-0005-0000-0000-0000AD000000}"/>
    <cellStyle name="20% - Énfasis5 6" xfId="175" xr:uid="{00000000-0005-0000-0000-0000AE000000}"/>
    <cellStyle name="20% - Énfasis5 7" xfId="176" xr:uid="{00000000-0005-0000-0000-0000AF000000}"/>
    <cellStyle name="20% - Énfasis5 8" xfId="177" xr:uid="{00000000-0005-0000-0000-0000B0000000}"/>
    <cellStyle name="20% - Énfasis5 9" xfId="178" xr:uid="{00000000-0005-0000-0000-0000B1000000}"/>
    <cellStyle name="20% - Énfasis5 9 10" xfId="179" xr:uid="{00000000-0005-0000-0000-0000B2000000}"/>
    <cellStyle name="20% - Énfasis5 9 11" xfId="180" xr:uid="{00000000-0005-0000-0000-0000B3000000}"/>
    <cellStyle name="20% - Énfasis5 9 12" xfId="181" xr:uid="{00000000-0005-0000-0000-0000B4000000}"/>
    <cellStyle name="20% - Énfasis5 9 13" xfId="182" xr:uid="{00000000-0005-0000-0000-0000B5000000}"/>
    <cellStyle name="20% - Énfasis5 9 14" xfId="183" xr:uid="{00000000-0005-0000-0000-0000B6000000}"/>
    <cellStyle name="20% - Énfasis5 9 15" xfId="184" xr:uid="{00000000-0005-0000-0000-0000B7000000}"/>
    <cellStyle name="20% - Énfasis5 9 16" xfId="185" xr:uid="{00000000-0005-0000-0000-0000B8000000}"/>
    <cellStyle name="20% - Énfasis5 9 17" xfId="186" xr:uid="{00000000-0005-0000-0000-0000B9000000}"/>
    <cellStyle name="20% - Énfasis5 9 18" xfId="187" xr:uid="{00000000-0005-0000-0000-0000BA000000}"/>
    <cellStyle name="20% - Énfasis5 9 19" xfId="188" xr:uid="{00000000-0005-0000-0000-0000BB000000}"/>
    <cellStyle name="20% - Énfasis5 9 2" xfId="189" xr:uid="{00000000-0005-0000-0000-0000BC000000}"/>
    <cellStyle name="20% - Énfasis5 9 20" xfId="190" xr:uid="{00000000-0005-0000-0000-0000BD000000}"/>
    <cellStyle name="20% - Énfasis5 9 21" xfId="191" xr:uid="{00000000-0005-0000-0000-0000BE000000}"/>
    <cellStyle name="20% - Énfasis5 9 22" xfId="192" xr:uid="{00000000-0005-0000-0000-0000BF000000}"/>
    <cellStyle name="20% - Énfasis5 9 3" xfId="193" xr:uid="{00000000-0005-0000-0000-0000C0000000}"/>
    <cellStyle name="20% - Énfasis5 9 4" xfId="194" xr:uid="{00000000-0005-0000-0000-0000C1000000}"/>
    <cellStyle name="20% - Énfasis5 9 5" xfId="195" xr:uid="{00000000-0005-0000-0000-0000C2000000}"/>
    <cellStyle name="20% - Énfasis5 9 6" xfId="196" xr:uid="{00000000-0005-0000-0000-0000C3000000}"/>
    <cellStyle name="20% - Énfasis5 9 7" xfId="197" xr:uid="{00000000-0005-0000-0000-0000C4000000}"/>
    <cellStyle name="20% - Énfasis5 9 8" xfId="198" xr:uid="{00000000-0005-0000-0000-0000C5000000}"/>
    <cellStyle name="20% - Énfasis5 9 9" xfId="199" xr:uid="{00000000-0005-0000-0000-0000C6000000}"/>
    <cellStyle name="20% - Énfasis6" xfId="200" builtinId="50" customBuiltin="1"/>
    <cellStyle name="20% - Énfasis6 10" xfId="201" xr:uid="{00000000-0005-0000-0000-0000C8000000}"/>
    <cellStyle name="20% - Énfasis6 11" xfId="202" xr:uid="{00000000-0005-0000-0000-0000C9000000}"/>
    <cellStyle name="20% - Énfasis6 12" xfId="203" xr:uid="{00000000-0005-0000-0000-0000CA000000}"/>
    <cellStyle name="20% - Énfasis6 13" xfId="204" xr:uid="{00000000-0005-0000-0000-0000CB000000}"/>
    <cellStyle name="20% - Énfasis6 14" xfId="205" xr:uid="{00000000-0005-0000-0000-0000CC000000}"/>
    <cellStyle name="20% - Énfasis6 15" xfId="206" xr:uid="{00000000-0005-0000-0000-0000CD000000}"/>
    <cellStyle name="20% - Énfasis6 16" xfId="207" xr:uid="{00000000-0005-0000-0000-0000CE000000}"/>
    <cellStyle name="20% - Énfasis6 17" xfId="208" xr:uid="{00000000-0005-0000-0000-0000CF000000}"/>
    <cellStyle name="20% - Énfasis6 18" xfId="209" xr:uid="{00000000-0005-0000-0000-0000D0000000}"/>
    <cellStyle name="20% - Énfasis6 2" xfId="210" xr:uid="{00000000-0005-0000-0000-0000D1000000}"/>
    <cellStyle name="20% - Énfasis6 3" xfId="211" xr:uid="{00000000-0005-0000-0000-0000D2000000}"/>
    <cellStyle name="20% - Énfasis6 4" xfId="212" xr:uid="{00000000-0005-0000-0000-0000D3000000}"/>
    <cellStyle name="20% - Énfasis6 5" xfId="213" xr:uid="{00000000-0005-0000-0000-0000D4000000}"/>
    <cellStyle name="20% - Énfasis6 6" xfId="214" xr:uid="{00000000-0005-0000-0000-0000D5000000}"/>
    <cellStyle name="20% - Énfasis6 7" xfId="215" xr:uid="{00000000-0005-0000-0000-0000D6000000}"/>
    <cellStyle name="20% - Énfasis6 8" xfId="216" xr:uid="{00000000-0005-0000-0000-0000D7000000}"/>
    <cellStyle name="20% - Énfasis6 9" xfId="217" xr:uid="{00000000-0005-0000-0000-0000D8000000}"/>
    <cellStyle name="20% - Énfasis6 9 10" xfId="218" xr:uid="{00000000-0005-0000-0000-0000D9000000}"/>
    <cellStyle name="20% - Énfasis6 9 11" xfId="219" xr:uid="{00000000-0005-0000-0000-0000DA000000}"/>
    <cellStyle name="20% - Énfasis6 9 12" xfId="220" xr:uid="{00000000-0005-0000-0000-0000DB000000}"/>
    <cellStyle name="20% - Énfasis6 9 13" xfId="221" xr:uid="{00000000-0005-0000-0000-0000DC000000}"/>
    <cellStyle name="20% - Énfasis6 9 14" xfId="222" xr:uid="{00000000-0005-0000-0000-0000DD000000}"/>
    <cellStyle name="20% - Énfasis6 9 15" xfId="223" xr:uid="{00000000-0005-0000-0000-0000DE000000}"/>
    <cellStyle name="20% - Énfasis6 9 16" xfId="224" xr:uid="{00000000-0005-0000-0000-0000DF000000}"/>
    <cellStyle name="20% - Énfasis6 9 17" xfId="225" xr:uid="{00000000-0005-0000-0000-0000E0000000}"/>
    <cellStyle name="20% - Énfasis6 9 18" xfId="226" xr:uid="{00000000-0005-0000-0000-0000E1000000}"/>
    <cellStyle name="20% - Énfasis6 9 19" xfId="227" xr:uid="{00000000-0005-0000-0000-0000E2000000}"/>
    <cellStyle name="20% - Énfasis6 9 2" xfId="228" xr:uid="{00000000-0005-0000-0000-0000E3000000}"/>
    <cellStyle name="20% - Énfasis6 9 20" xfId="229" xr:uid="{00000000-0005-0000-0000-0000E4000000}"/>
    <cellStyle name="20% - Énfasis6 9 21" xfId="230" xr:uid="{00000000-0005-0000-0000-0000E5000000}"/>
    <cellStyle name="20% - Énfasis6 9 22" xfId="231" xr:uid="{00000000-0005-0000-0000-0000E6000000}"/>
    <cellStyle name="20% - Énfasis6 9 3" xfId="232" xr:uid="{00000000-0005-0000-0000-0000E7000000}"/>
    <cellStyle name="20% - Énfasis6 9 4" xfId="233" xr:uid="{00000000-0005-0000-0000-0000E8000000}"/>
    <cellStyle name="20% - Énfasis6 9 5" xfId="234" xr:uid="{00000000-0005-0000-0000-0000E9000000}"/>
    <cellStyle name="20% - Énfasis6 9 6" xfId="235" xr:uid="{00000000-0005-0000-0000-0000EA000000}"/>
    <cellStyle name="20% - Énfasis6 9 7" xfId="236" xr:uid="{00000000-0005-0000-0000-0000EB000000}"/>
    <cellStyle name="20% - Énfasis6 9 8" xfId="237" xr:uid="{00000000-0005-0000-0000-0000EC000000}"/>
    <cellStyle name="20% - Énfasis6 9 9" xfId="238" xr:uid="{00000000-0005-0000-0000-0000ED000000}"/>
    <cellStyle name="40% - Énfasis1" xfId="239" builtinId="31" customBuiltin="1"/>
    <cellStyle name="40% - Énfasis1 10" xfId="240" xr:uid="{00000000-0005-0000-0000-0000EF000000}"/>
    <cellStyle name="40% - Énfasis1 11" xfId="241" xr:uid="{00000000-0005-0000-0000-0000F0000000}"/>
    <cellStyle name="40% - Énfasis1 12" xfId="242" xr:uid="{00000000-0005-0000-0000-0000F1000000}"/>
    <cellStyle name="40% - Énfasis1 13" xfId="243" xr:uid="{00000000-0005-0000-0000-0000F2000000}"/>
    <cellStyle name="40% - Énfasis1 14" xfId="244" xr:uid="{00000000-0005-0000-0000-0000F3000000}"/>
    <cellStyle name="40% - Énfasis1 15" xfId="245" xr:uid="{00000000-0005-0000-0000-0000F4000000}"/>
    <cellStyle name="40% - Énfasis1 16" xfId="246" xr:uid="{00000000-0005-0000-0000-0000F5000000}"/>
    <cellStyle name="40% - Énfasis1 17" xfId="247" xr:uid="{00000000-0005-0000-0000-0000F6000000}"/>
    <cellStyle name="40% - Énfasis1 18" xfId="248" xr:uid="{00000000-0005-0000-0000-0000F7000000}"/>
    <cellStyle name="40% - Énfasis1 2" xfId="249" xr:uid="{00000000-0005-0000-0000-0000F8000000}"/>
    <cellStyle name="40% - Énfasis1 3" xfId="250" xr:uid="{00000000-0005-0000-0000-0000F9000000}"/>
    <cellStyle name="40% - Énfasis1 4" xfId="251" xr:uid="{00000000-0005-0000-0000-0000FA000000}"/>
    <cellStyle name="40% - Énfasis1 5" xfId="252" xr:uid="{00000000-0005-0000-0000-0000FB000000}"/>
    <cellStyle name="40% - Énfasis1 6" xfId="253" xr:uid="{00000000-0005-0000-0000-0000FC000000}"/>
    <cellStyle name="40% - Énfasis1 7" xfId="254" xr:uid="{00000000-0005-0000-0000-0000FD000000}"/>
    <cellStyle name="40% - Énfasis1 8" xfId="255" xr:uid="{00000000-0005-0000-0000-0000FE000000}"/>
    <cellStyle name="40% - Énfasis1 9" xfId="256" xr:uid="{00000000-0005-0000-0000-0000FF000000}"/>
    <cellStyle name="40% - Énfasis1 9 10" xfId="257" xr:uid="{00000000-0005-0000-0000-000000010000}"/>
    <cellStyle name="40% - Énfasis1 9 11" xfId="258" xr:uid="{00000000-0005-0000-0000-000001010000}"/>
    <cellStyle name="40% - Énfasis1 9 12" xfId="259" xr:uid="{00000000-0005-0000-0000-000002010000}"/>
    <cellStyle name="40% - Énfasis1 9 13" xfId="260" xr:uid="{00000000-0005-0000-0000-000003010000}"/>
    <cellStyle name="40% - Énfasis1 9 14" xfId="261" xr:uid="{00000000-0005-0000-0000-000004010000}"/>
    <cellStyle name="40% - Énfasis1 9 15" xfId="262" xr:uid="{00000000-0005-0000-0000-000005010000}"/>
    <cellStyle name="40% - Énfasis1 9 16" xfId="263" xr:uid="{00000000-0005-0000-0000-000006010000}"/>
    <cellStyle name="40% - Énfasis1 9 17" xfId="264" xr:uid="{00000000-0005-0000-0000-000007010000}"/>
    <cellStyle name="40% - Énfasis1 9 18" xfId="265" xr:uid="{00000000-0005-0000-0000-000008010000}"/>
    <cellStyle name="40% - Énfasis1 9 19" xfId="266" xr:uid="{00000000-0005-0000-0000-000009010000}"/>
    <cellStyle name="40% - Énfasis1 9 2" xfId="267" xr:uid="{00000000-0005-0000-0000-00000A010000}"/>
    <cellStyle name="40% - Énfasis1 9 20" xfId="268" xr:uid="{00000000-0005-0000-0000-00000B010000}"/>
    <cellStyle name="40% - Énfasis1 9 21" xfId="269" xr:uid="{00000000-0005-0000-0000-00000C010000}"/>
    <cellStyle name="40% - Énfasis1 9 22" xfId="270" xr:uid="{00000000-0005-0000-0000-00000D010000}"/>
    <cellStyle name="40% - Énfasis1 9 3" xfId="271" xr:uid="{00000000-0005-0000-0000-00000E010000}"/>
    <cellStyle name="40% - Énfasis1 9 4" xfId="272" xr:uid="{00000000-0005-0000-0000-00000F010000}"/>
    <cellStyle name="40% - Énfasis1 9 5" xfId="273" xr:uid="{00000000-0005-0000-0000-000010010000}"/>
    <cellStyle name="40% - Énfasis1 9 6" xfId="274" xr:uid="{00000000-0005-0000-0000-000011010000}"/>
    <cellStyle name="40% - Énfasis1 9 7" xfId="275" xr:uid="{00000000-0005-0000-0000-000012010000}"/>
    <cellStyle name="40% - Énfasis1 9 8" xfId="276" xr:uid="{00000000-0005-0000-0000-000013010000}"/>
    <cellStyle name="40% - Énfasis1 9 9" xfId="277" xr:uid="{00000000-0005-0000-0000-000014010000}"/>
    <cellStyle name="40% - Énfasis2" xfId="278" builtinId="35" customBuiltin="1"/>
    <cellStyle name="40% - Énfasis2 10" xfId="279" xr:uid="{00000000-0005-0000-0000-000016010000}"/>
    <cellStyle name="40% - Énfasis2 11" xfId="280" xr:uid="{00000000-0005-0000-0000-000017010000}"/>
    <cellStyle name="40% - Énfasis2 12" xfId="281" xr:uid="{00000000-0005-0000-0000-000018010000}"/>
    <cellStyle name="40% - Énfasis2 13" xfId="282" xr:uid="{00000000-0005-0000-0000-000019010000}"/>
    <cellStyle name="40% - Énfasis2 14" xfId="283" xr:uid="{00000000-0005-0000-0000-00001A010000}"/>
    <cellStyle name="40% - Énfasis2 15" xfId="284" xr:uid="{00000000-0005-0000-0000-00001B010000}"/>
    <cellStyle name="40% - Énfasis2 16" xfId="285" xr:uid="{00000000-0005-0000-0000-00001C010000}"/>
    <cellStyle name="40% - Énfasis2 17" xfId="286" xr:uid="{00000000-0005-0000-0000-00001D010000}"/>
    <cellStyle name="40% - Énfasis2 18" xfId="287" xr:uid="{00000000-0005-0000-0000-00001E010000}"/>
    <cellStyle name="40% - Énfasis2 2" xfId="288" xr:uid="{00000000-0005-0000-0000-00001F010000}"/>
    <cellStyle name="40% - Énfasis2 3" xfId="289" xr:uid="{00000000-0005-0000-0000-000020010000}"/>
    <cellStyle name="40% - Énfasis2 4" xfId="290" xr:uid="{00000000-0005-0000-0000-000021010000}"/>
    <cellStyle name="40% - Énfasis2 5" xfId="291" xr:uid="{00000000-0005-0000-0000-000022010000}"/>
    <cellStyle name="40% - Énfasis2 6" xfId="292" xr:uid="{00000000-0005-0000-0000-000023010000}"/>
    <cellStyle name="40% - Énfasis2 7" xfId="293" xr:uid="{00000000-0005-0000-0000-000024010000}"/>
    <cellStyle name="40% - Énfasis2 8" xfId="294" xr:uid="{00000000-0005-0000-0000-000025010000}"/>
    <cellStyle name="40% - Énfasis2 9" xfId="295" xr:uid="{00000000-0005-0000-0000-000026010000}"/>
    <cellStyle name="40% - Énfasis2 9 10" xfId="296" xr:uid="{00000000-0005-0000-0000-000027010000}"/>
    <cellStyle name="40% - Énfasis2 9 11" xfId="297" xr:uid="{00000000-0005-0000-0000-000028010000}"/>
    <cellStyle name="40% - Énfasis2 9 12" xfId="298" xr:uid="{00000000-0005-0000-0000-000029010000}"/>
    <cellStyle name="40% - Énfasis2 9 13" xfId="299" xr:uid="{00000000-0005-0000-0000-00002A010000}"/>
    <cellStyle name="40% - Énfasis2 9 14" xfId="300" xr:uid="{00000000-0005-0000-0000-00002B010000}"/>
    <cellStyle name="40% - Énfasis2 9 15" xfId="301" xr:uid="{00000000-0005-0000-0000-00002C010000}"/>
    <cellStyle name="40% - Énfasis2 9 16" xfId="302" xr:uid="{00000000-0005-0000-0000-00002D010000}"/>
    <cellStyle name="40% - Énfasis2 9 17" xfId="303" xr:uid="{00000000-0005-0000-0000-00002E010000}"/>
    <cellStyle name="40% - Énfasis2 9 18" xfId="304" xr:uid="{00000000-0005-0000-0000-00002F010000}"/>
    <cellStyle name="40% - Énfasis2 9 19" xfId="305" xr:uid="{00000000-0005-0000-0000-000030010000}"/>
    <cellStyle name="40% - Énfasis2 9 2" xfId="306" xr:uid="{00000000-0005-0000-0000-000031010000}"/>
    <cellStyle name="40% - Énfasis2 9 20" xfId="307" xr:uid="{00000000-0005-0000-0000-000032010000}"/>
    <cellStyle name="40% - Énfasis2 9 21" xfId="308" xr:uid="{00000000-0005-0000-0000-000033010000}"/>
    <cellStyle name="40% - Énfasis2 9 22" xfId="309" xr:uid="{00000000-0005-0000-0000-000034010000}"/>
    <cellStyle name="40% - Énfasis2 9 3" xfId="310" xr:uid="{00000000-0005-0000-0000-000035010000}"/>
    <cellStyle name="40% - Énfasis2 9 4" xfId="311" xr:uid="{00000000-0005-0000-0000-000036010000}"/>
    <cellStyle name="40% - Énfasis2 9 5" xfId="312" xr:uid="{00000000-0005-0000-0000-000037010000}"/>
    <cellStyle name="40% - Énfasis2 9 6" xfId="313" xr:uid="{00000000-0005-0000-0000-000038010000}"/>
    <cellStyle name="40% - Énfasis2 9 7" xfId="314" xr:uid="{00000000-0005-0000-0000-000039010000}"/>
    <cellStyle name="40% - Énfasis2 9 8" xfId="315" xr:uid="{00000000-0005-0000-0000-00003A010000}"/>
    <cellStyle name="40% - Énfasis2 9 9" xfId="316" xr:uid="{00000000-0005-0000-0000-00003B010000}"/>
    <cellStyle name="40% - Énfasis3 10" xfId="317" xr:uid="{00000000-0005-0000-0000-00003C010000}"/>
    <cellStyle name="40% - Énfasis3 11" xfId="318" xr:uid="{00000000-0005-0000-0000-00003D010000}"/>
    <cellStyle name="40% - Énfasis3 12" xfId="319" xr:uid="{00000000-0005-0000-0000-00003E010000}"/>
    <cellStyle name="40% - Énfasis3 13" xfId="320" xr:uid="{00000000-0005-0000-0000-00003F010000}"/>
    <cellStyle name="40% - Énfasis3 14" xfId="321" xr:uid="{00000000-0005-0000-0000-000040010000}"/>
    <cellStyle name="40% - Énfasis3 15" xfId="322" xr:uid="{00000000-0005-0000-0000-000041010000}"/>
    <cellStyle name="40% - Énfasis3 16" xfId="323" xr:uid="{00000000-0005-0000-0000-000042010000}"/>
    <cellStyle name="40% - Énfasis3 17" xfId="324" xr:uid="{00000000-0005-0000-0000-000043010000}"/>
    <cellStyle name="40% - Énfasis3 18" xfId="325" xr:uid="{00000000-0005-0000-0000-000044010000}"/>
    <cellStyle name="40% - Énfasis3 19" xfId="326" xr:uid="{00000000-0005-0000-0000-000045010000}"/>
    <cellStyle name="40% - Énfasis3 2" xfId="327" xr:uid="{00000000-0005-0000-0000-000046010000}"/>
    <cellStyle name="40% - Énfasis3 20" xfId="328" xr:uid="{00000000-0005-0000-0000-000047010000}"/>
    <cellStyle name="40% - Énfasis3 3" xfId="329" xr:uid="{00000000-0005-0000-0000-000048010000}"/>
    <cellStyle name="40% - Énfasis3 4" xfId="330" xr:uid="{00000000-0005-0000-0000-000049010000}"/>
    <cellStyle name="40% - Énfasis3 5" xfId="331" xr:uid="{00000000-0005-0000-0000-00004A010000}"/>
    <cellStyle name="40% - Énfasis3 6" xfId="332" xr:uid="{00000000-0005-0000-0000-00004B010000}"/>
    <cellStyle name="40% - Énfasis3 7" xfId="333" xr:uid="{00000000-0005-0000-0000-00004C010000}"/>
    <cellStyle name="40% - Énfasis3 8" xfId="334" xr:uid="{00000000-0005-0000-0000-00004D010000}"/>
    <cellStyle name="40% - Énfasis3 9" xfId="335" xr:uid="{00000000-0005-0000-0000-00004E010000}"/>
    <cellStyle name="40% - Énfasis3 9 10" xfId="336" xr:uid="{00000000-0005-0000-0000-00004F010000}"/>
    <cellStyle name="40% - Énfasis3 9 11" xfId="337" xr:uid="{00000000-0005-0000-0000-000050010000}"/>
    <cellStyle name="40% - Énfasis3 9 12" xfId="338" xr:uid="{00000000-0005-0000-0000-000051010000}"/>
    <cellStyle name="40% - Énfasis3 9 13" xfId="339" xr:uid="{00000000-0005-0000-0000-000052010000}"/>
    <cellStyle name="40% - Énfasis3 9 14" xfId="340" xr:uid="{00000000-0005-0000-0000-000053010000}"/>
    <cellStyle name="40% - Énfasis3 9 15" xfId="341" xr:uid="{00000000-0005-0000-0000-000054010000}"/>
    <cellStyle name="40% - Énfasis3 9 16" xfId="342" xr:uid="{00000000-0005-0000-0000-000055010000}"/>
    <cellStyle name="40% - Énfasis3 9 17" xfId="343" xr:uid="{00000000-0005-0000-0000-000056010000}"/>
    <cellStyle name="40% - Énfasis3 9 18" xfId="344" xr:uid="{00000000-0005-0000-0000-000057010000}"/>
    <cellStyle name="40% - Énfasis3 9 19" xfId="345" xr:uid="{00000000-0005-0000-0000-000058010000}"/>
    <cellStyle name="40% - Énfasis3 9 2" xfId="346" xr:uid="{00000000-0005-0000-0000-000059010000}"/>
    <cellStyle name="40% - Énfasis3 9 20" xfId="347" xr:uid="{00000000-0005-0000-0000-00005A010000}"/>
    <cellStyle name="40% - Énfasis3 9 21" xfId="348" xr:uid="{00000000-0005-0000-0000-00005B010000}"/>
    <cellStyle name="40% - Énfasis3 9 22" xfId="349" xr:uid="{00000000-0005-0000-0000-00005C010000}"/>
    <cellStyle name="40% - Énfasis3 9 3" xfId="350" xr:uid="{00000000-0005-0000-0000-00005D010000}"/>
    <cellStyle name="40% - Énfasis3 9 4" xfId="351" xr:uid="{00000000-0005-0000-0000-00005E010000}"/>
    <cellStyle name="40% - Énfasis3 9 5" xfId="352" xr:uid="{00000000-0005-0000-0000-00005F010000}"/>
    <cellStyle name="40% - Énfasis3 9 6" xfId="353" xr:uid="{00000000-0005-0000-0000-000060010000}"/>
    <cellStyle name="40% - Énfasis3 9 7" xfId="354" xr:uid="{00000000-0005-0000-0000-000061010000}"/>
    <cellStyle name="40% - Énfasis3 9 8" xfId="355" xr:uid="{00000000-0005-0000-0000-000062010000}"/>
    <cellStyle name="40% - Énfasis3 9 9" xfId="356" xr:uid="{00000000-0005-0000-0000-000063010000}"/>
    <cellStyle name="40% - Énfasis4" xfId="357" builtinId="43" customBuiltin="1"/>
    <cellStyle name="40% - Énfasis4 10" xfId="358" xr:uid="{00000000-0005-0000-0000-000065010000}"/>
    <cellStyle name="40% - Énfasis4 11" xfId="359" xr:uid="{00000000-0005-0000-0000-000066010000}"/>
    <cellStyle name="40% - Énfasis4 12" xfId="360" xr:uid="{00000000-0005-0000-0000-000067010000}"/>
    <cellStyle name="40% - Énfasis4 13" xfId="361" xr:uid="{00000000-0005-0000-0000-000068010000}"/>
    <cellStyle name="40% - Énfasis4 14" xfId="362" xr:uid="{00000000-0005-0000-0000-000069010000}"/>
    <cellStyle name="40% - Énfasis4 15" xfId="363" xr:uid="{00000000-0005-0000-0000-00006A010000}"/>
    <cellStyle name="40% - Énfasis4 16" xfId="364" xr:uid="{00000000-0005-0000-0000-00006B010000}"/>
    <cellStyle name="40% - Énfasis4 17" xfId="365" xr:uid="{00000000-0005-0000-0000-00006C010000}"/>
    <cellStyle name="40% - Énfasis4 18" xfId="366" xr:uid="{00000000-0005-0000-0000-00006D010000}"/>
    <cellStyle name="40% - Énfasis4 2" xfId="367" xr:uid="{00000000-0005-0000-0000-00006E010000}"/>
    <cellStyle name="40% - Énfasis4 3" xfId="368" xr:uid="{00000000-0005-0000-0000-00006F010000}"/>
    <cellStyle name="40% - Énfasis4 4" xfId="369" xr:uid="{00000000-0005-0000-0000-000070010000}"/>
    <cellStyle name="40% - Énfasis4 5" xfId="370" xr:uid="{00000000-0005-0000-0000-000071010000}"/>
    <cellStyle name="40% - Énfasis4 6" xfId="371" xr:uid="{00000000-0005-0000-0000-000072010000}"/>
    <cellStyle name="40% - Énfasis4 7" xfId="372" xr:uid="{00000000-0005-0000-0000-000073010000}"/>
    <cellStyle name="40% - Énfasis4 8" xfId="373" xr:uid="{00000000-0005-0000-0000-000074010000}"/>
    <cellStyle name="40% - Énfasis4 9" xfId="374" xr:uid="{00000000-0005-0000-0000-000075010000}"/>
    <cellStyle name="40% - Énfasis4 9 10" xfId="375" xr:uid="{00000000-0005-0000-0000-000076010000}"/>
    <cellStyle name="40% - Énfasis4 9 11" xfId="376" xr:uid="{00000000-0005-0000-0000-000077010000}"/>
    <cellStyle name="40% - Énfasis4 9 12" xfId="377" xr:uid="{00000000-0005-0000-0000-000078010000}"/>
    <cellStyle name="40% - Énfasis4 9 13" xfId="378" xr:uid="{00000000-0005-0000-0000-000079010000}"/>
    <cellStyle name="40% - Énfasis4 9 14" xfId="379" xr:uid="{00000000-0005-0000-0000-00007A010000}"/>
    <cellStyle name="40% - Énfasis4 9 15" xfId="380" xr:uid="{00000000-0005-0000-0000-00007B010000}"/>
    <cellStyle name="40% - Énfasis4 9 16" xfId="381" xr:uid="{00000000-0005-0000-0000-00007C010000}"/>
    <cellStyle name="40% - Énfasis4 9 17" xfId="382" xr:uid="{00000000-0005-0000-0000-00007D010000}"/>
    <cellStyle name="40% - Énfasis4 9 18" xfId="383" xr:uid="{00000000-0005-0000-0000-00007E010000}"/>
    <cellStyle name="40% - Énfasis4 9 19" xfId="384" xr:uid="{00000000-0005-0000-0000-00007F010000}"/>
    <cellStyle name="40% - Énfasis4 9 2" xfId="385" xr:uid="{00000000-0005-0000-0000-000080010000}"/>
    <cellStyle name="40% - Énfasis4 9 20" xfId="386" xr:uid="{00000000-0005-0000-0000-000081010000}"/>
    <cellStyle name="40% - Énfasis4 9 21" xfId="387" xr:uid="{00000000-0005-0000-0000-000082010000}"/>
    <cellStyle name="40% - Énfasis4 9 22" xfId="388" xr:uid="{00000000-0005-0000-0000-000083010000}"/>
    <cellStyle name="40% - Énfasis4 9 3" xfId="389" xr:uid="{00000000-0005-0000-0000-000084010000}"/>
    <cellStyle name="40% - Énfasis4 9 4" xfId="390" xr:uid="{00000000-0005-0000-0000-000085010000}"/>
    <cellStyle name="40% - Énfasis4 9 5" xfId="391" xr:uid="{00000000-0005-0000-0000-000086010000}"/>
    <cellStyle name="40% - Énfasis4 9 6" xfId="392" xr:uid="{00000000-0005-0000-0000-000087010000}"/>
    <cellStyle name="40% - Énfasis4 9 7" xfId="393" xr:uid="{00000000-0005-0000-0000-000088010000}"/>
    <cellStyle name="40% - Énfasis4 9 8" xfId="394" xr:uid="{00000000-0005-0000-0000-000089010000}"/>
    <cellStyle name="40% - Énfasis4 9 9" xfId="395" xr:uid="{00000000-0005-0000-0000-00008A010000}"/>
    <cellStyle name="40% - Énfasis5" xfId="396" builtinId="47" customBuiltin="1"/>
    <cellStyle name="40% - Énfasis5 10" xfId="397" xr:uid="{00000000-0005-0000-0000-00008C010000}"/>
    <cellStyle name="40% - Énfasis5 11" xfId="398" xr:uid="{00000000-0005-0000-0000-00008D010000}"/>
    <cellStyle name="40% - Énfasis5 12" xfId="399" xr:uid="{00000000-0005-0000-0000-00008E010000}"/>
    <cellStyle name="40% - Énfasis5 13" xfId="400" xr:uid="{00000000-0005-0000-0000-00008F010000}"/>
    <cellStyle name="40% - Énfasis5 14" xfId="401" xr:uid="{00000000-0005-0000-0000-000090010000}"/>
    <cellStyle name="40% - Énfasis5 15" xfId="402" xr:uid="{00000000-0005-0000-0000-000091010000}"/>
    <cellStyle name="40% - Énfasis5 16" xfId="403" xr:uid="{00000000-0005-0000-0000-000092010000}"/>
    <cellStyle name="40% - Énfasis5 17" xfId="404" xr:uid="{00000000-0005-0000-0000-000093010000}"/>
    <cellStyle name="40% - Énfasis5 18" xfId="405" xr:uid="{00000000-0005-0000-0000-000094010000}"/>
    <cellStyle name="40% - Énfasis5 2" xfId="406" xr:uid="{00000000-0005-0000-0000-000095010000}"/>
    <cellStyle name="40% - Énfasis5 3" xfId="407" xr:uid="{00000000-0005-0000-0000-000096010000}"/>
    <cellStyle name="40% - Énfasis5 4" xfId="408" xr:uid="{00000000-0005-0000-0000-000097010000}"/>
    <cellStyle name="40% - Énfasis5 5" xfId="409" xr:uid="{00000000-0005-0000-0000-000098010000}"/>
    <cellStyle name="40% - Énfasis5 6" xfId="410" xr:uid="{00000000-0005-0000-0000-000099010000}"/>
    <cellStyle name="40% - Énfasis5 7" xfId="411" xr:uid="{00000000-0005-0000-0000-00009A010000}"/>
    <cellStyle name="40% - Énfasis5 8" xfId="412" xr:uid="{00000000-0005-0000-0000-00009B010000}"/>
    <cellStyle name="40% - Énfasis5 9" xfId="413" xr:uid="{00000000-0005-0000-0000-00009C010000}"/>
    <cellStyle name="40% - Énfasis5 9 10" xfId="414" xr:uid="{00000000-0005-0000-0000-00009D010000}"/>
    <cellStyle name="40% - Énfasis5 9 11" xfId="415" xr:uid="{00000000-0005-0000-0000-00009E010000}"/>
    <cellStyle name="40% - Énfasis5 9 12" xfId="416" xr:uid="{00000000-0005-0000-0000-00009F010000}"/>
    <cellStyle name="40% - Énfasis5 9 13" xfId="417" xr:uid="{00000000-0005-0000-0000-0000A0010000}"/>
    <cellStyle name="40% - Énfasis5 9 14" xfId="418" xr:uid="{00000000-0005-0000-0000-0000A1010000}"/>
    <cellStyle name="40% - Énfasis5 9 15" xfId="419" xr:uid="{00000000-0005-0000-0000-0000A2010000}"/>
    <cellStyle name="40% - Énfasis5 9 16" xfId="420" xr:uid="{00000000-0005-0000-0000-0000A3010000}"/>
    <cellStyle name="40% - Énfasis5 9 17" xfId="421" xr:uid="{00000000-0005-0000-0000-0000A4010000}"/>
    <cellStyle name="40% - Énfasis5 9 18" xfId="422" xr:uid="{00000000-0005-0000-0000-0000A5010000}"/>
    <cellStyle name="40% - Énfasis5 9 19" xfId="423" xr:uid="{00000000-0005-0000-0000-0000A6010000}"/>
    <cellStyle name="40% - Énfasis5 9 2" xfId="424" xr:uid="{00000000-0005-0000-0000-0000A7010000}"/>
    <cellStyle name="40% - Énfasis5 9 20" xfId="425" xr:uid="{00000000-0005-0000-0000-0000A8010000}"/>
    <cellStyle name="40% - Énfasis5 9 21" xfId="426" xr:uid="{00000000-0005-0000-0000-0000A9010000}"/>
    <cellStyle name="40% - Énfasis5 9 22" xfId="427" xr:uid="{00000000-0005-0000-0000-0000AA010000}"/>
    <cellStyle name="40% - Énfasis5 9 3" xfId="428" xr:uid="{00000000-0005-0000-0000-0000AB010000}"/>
    <cellStyle name="40% - Énfasis5 9 4" xfId="429" xr:uid="{00000000-0005-0000-0000-0000AC010000}"/>
    <cellStyle name="40% - Énfasis5 9 5" xfId="430" xr:uid="{00000000-0005-0000-0000-0000AD010000}"/>
    <cellStyle name="40% - Énfasis5 9 6" xfId="431" xr:uid="{00000000-0005-0000-0000-0000AE010000}"/>
    <cellStyle name="40% - Énfasis5 9 7" xfId="432" xr:uid="{00000000-0005-0000-0000-0000AF010000}"/>
    <cellStyle name="40% - Énfasis5 9 8" xfId="433" xr:uid="{00000000-0005-0000-0000-0000B0010000}"/>
    <cellStyle name="40% - Énfasis5 9 9" xfId="434" xr:uid="{00000000-0005-0000-0000-0000B1010000}"/>
    <cellStyle name="40% - Énfasis6" xfId="435" builtinId="51" customBuiltin="1"/>
    <cellStyle name="40% - Énfasis6 10" xfId="436" xr:uid="{00000000-0005-0000-0000-0000B3010000}"/>
    <cellStyle name="40% - Énfasis6 11" xfId="437" xr:uid="{00000000-0005-0000-0000-0000B4010000}"/>
    <cellStyle name="40% - Énfasis6 12" xfId="438" xr:uid="{00000000-0005-0000-0000-0000B5010000}"/>
    <cellStyle name="40% - Énfasis6 13" xfId="439" xr:uid="{00000000-0005-0000-0000-0000B6010000}"/>
    <cellStyle name="40% - Énfasis6 14" xfId="440" xr:uid="{00000000-0005-0000-0000-0000B7010000}"/>
    <cellStyle name="40% - Énfasis6 15" xfId="441" xr:uid="{00000000-0005-0000-0000-0000B8010000}"/>
    <cellStyle name="40% - Énfasis6 16" xfId="442" xr:uid="{00000000-0005-0000-0000-0000B9010000}"/>
    <cellStyle name="40% - Énfasis6 17" xfId="443" xr:uid="{00000000-0005-0000-0000-0000BA010000}"/>
    <cellStyle name="40% - Énfasis6 18" xfId="444" xr:uid="{00000000-0005-0000-0000-0000BB010000}"/>
    <cellStyle name="40% - Énfasis6 2" xfId="445" xr:uid="{00000000-0005-0000-0000-0000BC010000}"/>
    <cellStyle name="40% - Énfasis6 3" xfId="446" xr:uid="{00000000-0005-0000-0000-0000BD010000}"/>
    <cellStyle name="40% - Énfasis6 4" xfId="447" xr:uid="{00000000-0005-0000-0000-0000BE010000}"/>
    <cellStyle name="40% - Énfasis6 5" xfId="448" xr:uid="{00000000-0005-0000-0000-0000BF010000}"/>
    <cellStyle name="40% - Énfasis6 6" xfId="449" xr:uid="{00000000-0005-0000-0000-0000C0010000}"/>
    <cellStyle name="40% - Énfasis6 7" xfId="450" xr:uid="{00000000-0005-0000-0000-0000C1010000}"/>
    <cellStyle name="40% - Énfasis6 8" xfId="451" xr:uid="{00000000-0005-0000-0000-0000C2010000}"/>
    <cellStyle name="40% - Énfasis6 9" xfId="452" xr:uid="{00000000-0005-0000-0000-0000C3010000}"/>
    <cellStyle name="40% - Énfasis6 9 10" xfId="453" xr:uid="{00000000-0005-0000-0000-0000C4010000}"/>
    <cellStyle name="40% - Énfasis6 9 11" xfId="454" xr:uid="{00000000-0005-0000-0000-0000C5010000}"/>
    <cellStyle name="40% - Énfasis6 9 12" xfId="455" xr:uid="{00000000-0005-0000-0000-0000C6010000}"/>
    <cellStyle name="40% - Énfasis6 9 13" xfId="456" xr:uid="{00000000-0005-0000-0000-0000C7010000}"/>
    <cellStyle name="40% - Énfasis6 9 14" xfId="457" xr:uid="{00000000-0005-0000-0000-0000C8010000}"/>
    <cellStyle name="40% - Énfasis6 9 15" xfId="458" xr:uid="{00000000-0005-0000-0000-0000C9010000}"/>
    <cellStyle name="40% - Énfasis6 9 16" xfId="459" xr:uid="{00000000-0005-0000-0000-0000CA010000}"/>
    <cellStyle name="40% - Énfasis6 9 17" xfId="460" xr:uid="{00000000-0005-0000-0000-0000CB010000}"/>
    <cellStyle name="40% - Énfasis6 9 18" xfId="461" xr:uid="{00000000-0005-0000-0000-0000CC010000}"/>
    <cellStyle name="40% - Énfasis6 9 19" xfId="462" xr:uid="{00000000-0005-0000-0000-0000CD010000}"/>
    <cellStyle name="40% - Énfasis6 9 2" xfId="463" xr:uid="{00000000-0005-0000-0000-0000CE010000}"/>
    <cellStyle name="40% - Énfasis6 9 20" xfId="464" xr:uid="{00000000-0005-0000-0000-0000CF010000}"/>
    <cellStyle name="40% - Énfasis6 9 21" xfId="465" xr:uid="{00000000-0005-0000-0000-0000D0010000}"/>
    <cellStyle name="40% - Énfasis6 9 22" xfId="466" xr:uid="{00000000-0005-0000-0000-0000D1010000}"/>
    <cellStyle name="40% - Énfasis6 9 3" xfId="467" xr:uid="{00000000-0005-0000-0000-0000D2010000}"/>
    <cellStyle name="40% - Énfasis6 9 4" xfId="468" xr:uid="{00000000-0005-0000-0000-0000D3010000}"/>
    <cellStyle name="40% - Énfasis6 9 5" xfId="469" xr:uid="{00000000-0005-0000-0000-0000D4010000}"/>
    <cellStyle name="40% - Énfasis6 9 6" xfId="470" xr:uid="{00000000-0005-0000-0000-0000D5010000}"/>
    <cellStyle name="40% - Énfasis6 9 7" xfId="471" xr:uid="{00000000-0005-0000-0000-0000D6010000}"/>
    <cellStyle name="40% - Énfasis6 9 8" xfId="472" xr:uid="{00000000-0005-0000-0000-0000D7010000}"/>
    <cellStyle name="40% - Énfasis6 9 9" xfId="473" xr:uid="{00000000-0005-0000-0000-0000D8010000}"/>
    <cellStyle name="60% - Énfasis1" xfId="474" builtinId="32" customBuiltin="1"/>
    <cellStyle name="60% - Énfasis1 10" xfId="475" xr:uid="{00000000-0005-0000-0000-0000DA010000}"/>
    <cellStyle name="60% - Énfasis1 11" xfId="476" xr:uid="{00000000-0005-0000-0000-0000DB010000}"/>
    <cellStyle name="60% - Énfasis1 12" xfId="477" xr:uid="{00000000-0005-0000-0000-0000DC010000}"/>
    <cellStyle name="60% - Énfasis1 13" xfId="478" xr:uid="{00000000-0005-0000-0000-0000DD010000}"/>
    <cellStyle name="60% - Énfasis1 14" xfId="479" xr:uid="{00000000-0005-0000-0000-0000DE010000}"/>
    <cellStyle name="60% - Énfasis1 15" xfId="480" xr:uid="{00000000-0005-0000-0000-0000DF010000}"/>
    <cellStyle name="60% - Énfasis1 16" xfId="481" xr:uid="{00000000-0005-0000-0000-0000E0010000}"/>
    <cellStyle name="60% - Énfasis1 17" xfId="482" xr:uid="{00000000-0005-0000-0000-0000E1010000}"/>
    <cellStyle name="60% - Énfasis1 18" xfId="483" xr:uid="{00000000-0005-0000-0000-0000E2010000}"/>
    <cellStyle name="60% - Énfasis1 2" xfId="484" xr:uid="{00000000-0005-0000-0000-0000E3010000}"/>
    <cellStyle name="60% - Énfasis1 3" xfId="485" xr:uid="{00000000-0005-0000-0000-0000E4010000}"/>
    <cellStyle name="60% - Énfasis1 4" xfId="486" xr:uid="{00000000-0005-0000-0000-0000E5010000}"/>
    <cellStyle name="60% - Énfasis1 5" xfId="487" xr:uid="{00000000-0005-0000-0000-0000E6010000}"/>
    <cellStyle name="60% - Énfasis1 6" xfId="488" xr:uid="{00000000-0005-0000-0000-0000E7010000}"/>
    <cellStyle name="60% - Énfasis1 7" xfId="489" xr:uid="{00000000-0005-0000-0000-0000E8010000}"/>
    <cellStyle name="60% - Énfasis1 8" xfId="490" xr:uid="{00000000-0005-0000-0000-0000E9010000}"/>
    <cellStyle name="60% - Énfasis1 9" xfId="491" xr:uid="{00000000-0005-0000-0000-0000EA010000}"/>
    <cellStyle name="60% - Énfasis1 9 10" xfId="492" xr:uid="{00000000-0005-0000-0000-0000EB010000}"/>
    <cellStyle name="60% - Énfasis1 9 11" xfId="493" xr:uid="{00000000-0005-0000-0000-0000EC010000}"/>
    <cellStyle name="60% - Énfasis1 9 12" xfId="494" xr:uid="{00000000-0005-0000-0000-0000ED010000}"/>
    <cellStyle name="60% - Énfasis1 9 13" xfId="495" xr:uid="{00000000-0005-0000-0000-0000EE010000}"/>
    <cellStyle name="60% - Énfasis1 9 14" xfId="496" xr:uid="{00000000-0005-0000-0000-0000EF010000}"/>
    <cellStyle name="60% - Énfasis1 9 15" xfId="497" xr:uid="{00000000-0005-0000-0000-0000F0010000}"/>
    <cellStyle name="60% - Énfasis1 9 16" xfId="498" xr:uid="{00000000-0005-0000-0000-0000F1010000}"/>
    <cellStyle name="60% - Énfasis1 9 17" xfId="499" xr:uid="{00000000-0005-0000-0000-0000F2010000}"/>
    <cellStyle name="60% - Énfasis1 9 18" xfId="500" xr:uid="{00000000-0005-0000-0000-0000F3010000}"/>
    <cellStyle name="60% - Énfasis1 9 19" xfId="501" xr:uid="{00000000-0005-0000-0000-0000F4010000}"/>
    <cellStyle name="60% - Énfasis1 9 2" xfId="502" xr:uid="{00000000-0005-0000-0000-0000F5010000}"/>
    <cellStyle name="60% - Énfasis1 9 20" xfId="503" xr:uid="{00000000-0005-0000-0000-0000F6010000}"/>
    <cellStyle name="60% - Énfasis1 9 21" xfId="504" xr:uid="{00000000-0005-0000-0000-0000F7010000}"/>
    <cellStyle name="60% - Énfasis1 9 22" xfId="505" xr:uid="{00000000-0005-0000-0000-0000F8010000}"/>
    <cellStyle name="60% - Énfasis1 9 3" xfId="506" xr:uid="{00000000-0005-0000-0000-0000F9010000}"/>
    <cellStyle name="60% - Énfasis1 9 4" xfId="507" xr:uid="{00000000-0005-0000-0000-0000FA010000}"/>
    <cellStyle name="60% - Énfasis1 9 5" xfId="508" xr:uid="{00000000-0005-0000-0000-0000FB010000}"/>
    <cellStyle name="60% - Énfasis1 9 6" xfId="509" xr:uid="{00000000-0005-0000-0000-0000FC010000}"/>
    <cellStyle name="60% - Énfasis1 9 7" xfId="510" xr:uid="{00000000-0005-0000-0000-0000FD010000}"/>
    <cellStyle name="60% - Énfasis1 9 8" xfId="511" xr:uid="{00000000-0005-0000-0000-0000FE010000}"/>
    <cellStyle name="60% - Énfasis1 9 9" xfId="512" xr:uid="{00000000-0005-0000-0000-0000FF010000}"/>
    <cellStyle name="60% - Énfasis2" xfId="513" builtinId="36" customBuiltin="1"/>
    <cellStyle name="60% - Énfasis2 10" xfId="514" xr:uid="{00000000-0005-0000-0000-000001020000}"/>
    <cellStyle name="60% - Énfasis2 11" xfId="515" xr:uid="{00000000-0005-0000-0000-000002020000}"/>
    <cellStyle name="60% - Énfasis2 12" xfId="516" xr:uid="{00000000-0005-0000-0000-000003020000}"/>
    <cellStyle name="60% - Énfasis2 13" xfId="517" xr:uid="{00000000-0005-0000-0000-000004020000}"/>
    <cellStyle name="60% - Énfasis2 14" xfId="518" xr:uid="{00000000-0005-0000-0000-000005020000}"/>
    <cellStyle name="60% - Énfasis2 15" xfId="519" xr:uid="{00000000-0005-0000-0000-000006020000}"/>
    <cellStyle name="60% - Énfasis2 16" xfId="520" xr:uid="{00000000-0005-0000-0000-000007020000}"/>
    <cellStyle name="60% - Énfasis2 17" xfId="521" xr:uid="{00000000-0005-0000-0000-000008020000}"/>
    <cellStyle name="60% - Énfasis2 18" xfId="522" xr:uid="{00000000-0005-0000-0000-000009020000}"/>
    <cellStyle name="60% - Énfasis2 2" xfId="523" xr:uid="{00000000-0005-0000-0000-00000A020000}"/>
    <cellStyle name="60% - Énfasis2 3" xfId="524" xr:uid="{00000000-0005-0000-0000-00000B020000}"/>
    <cellStyle name="60% - Énfasis2 4" xfId="525" xr:uid="{00000000-0005-0000-0000-00000C020000}"/>
    <cellStyle name="60% - Énfasis2 5" xfId="526" xr:uid="{00000000-0005-0000-0000-00000D020000}"/>
    <cellStyle name="60% - Énfasis2 6" xfId="527" xr:uid="{00000000-0005-0000-0000-00000E020000}"/>
    <cellStyle name="60% - Énfasis2 7" xfId="528" xr:uid="{00000000-0005-0000-0000-00000F020000}"/>
    <cellStyle name="60% - Énfasis2 8" xfId="529" xr:uid="{00000000-0005-0000-0000-000010020000}"/>
    <cellStyle name="60% - Énfasis2 9" xfId="530" xr:uid="{00000000-0005-0000-0000-000011020000}"/>
    <cellStyle name="60% - Énfasis2 9 10" xfId="531" xr:uid="{00000000-0005-0000-0000-000012020000}"/>
    <cellStyle name="60% - Énfasis2 9 11" xfId="532" xr:uid="{00000000-0005-0000-0000-000013020000}"/>
    <cellStyle name="60% - Énfasis2 9 12" xfId="533" xr:uid="{00000000-0005-0000-0000-000014020000}"/>
    <cellStyle name="60% - Énfasis2 9 13" xfId="534" xr:uid="{00000000-0005-0000-0000-000015020000}"/>
    <cellStyle name="60% - Énfasis2 9 14" xfId="535" xr:uid="{00000000-0005-0000-0000-000016020000}"/>
    <cellStyle name="60% - Énfasis2 9 15" xfId="536" xr:uid="{00000000-0005-0000-0000-000017020000}"/>
    <cellStyle name="60% - Énfasis2 9 16" xfId="537" xr:uid="{00000000-0005-0000-0000-000018020000}"/>
    <cellStyle name="60% - Énfasis2 9 17" xfId="538" xr:uid="{00000000-0005-0000-0000-000019020000}"/>
    <cellStyle name="60% - Énfasis2 9 18" xfId="539" xr:uid="{00000000-0005-0000-0000-00001A020000}"/>
    <cellStyle name="60% - Énfasis2 9 19" xfId="540" xr:uid="{00000000-0005-0000-0000-00001B020000}"/>
    <cellStyle name="60% - Énfasis2 9 2" xfId="541" xr:uid="{00000000-0005-0000-0000-00001C020000}"/>
    <cellStyle name="60% - Énfasis2 9 20" xfId="542" xr:uid="{00000000-0005-0000-0000-00001D020000}"/>
    <cellStyle name="60% - Énfasis2 9 21" xfId="543" xr:uid="{00000000-0005-0000-0000-00001E020000}"/>
    <cellStyle name="60% - Énfasis2 9 22" xfId="544" xr:uid="{00000000-0005-0000-0000-00001F020000}"/>
    <cellStyle name="60% - Énfasis2 9 3" xfId="545" xr:uid="{00000000-0005-0000-0000-000020020000}"/>
    <cellStyle name="60% - Énfasis2 9 4" xfId="546" xr:uid="{00000000-0005-0000-0000-000021020000}"/>
    <cellStyle name="60% - Énfasis2 9 5" xfId="547" xr:uid="{00000000-0005-0000-0000-000022020000}"/>
    <cellStyle name="60% - Énfasis2 9 6" xfId="548" xr:uid="{00000000-0005-0000-0000-000023020000}"/>
    <cellStyle name="60% - Énfasis2 9 7" xfId="549" xr:uid="{00000000-0005-0000-0000-000024020000}"/>
    <cellStyle name="60% - Énfasis2 9 8" xfId="550" xr:uid="{00000000-0005-0000-0000-000025020000}"/>
    <cellStyle name="60% - Énfasis2 9 9" xfId="551" xr:uid="{00000000-0005-0000-0000-000026020000}"/>
    <cellStyle name="60% - Énfasis3 10" xfId="552" xr:uid="{00000000-0005-0000-0000-000027020000}"/>
    <cellStyle name="60% - Énfasis3 11" xfId="553" xr:uid="{00000000-0005-0000-0000-000028020000}"/>
    <cellStyle name="60% - Énfasis3 12" xfId="554" xr:uid="{00000000-0005-0000-0000-000029020000}"/>
    <cellStyle name="60% - Énfasis3 13" xfId="555" xr:uid="{00000000-0005-0000-0000-00002A020000}"/>
    <cellStyle name="60% - Énfasis3 14" xfId="556" xr:uid="{00000000-0005-0000-0000-00002B020000}"/>
    <cellStyle name="60% - Énfasis3 15" xfId="557" xr:uid="{00000000-0005-0000-0000-00002C020000}"/>
    <cellStyle name="60% - Énfasis3 16" xfId="558" xr:uid="{00000000-0005-0000-0000-00002D020000}"/>
    <cellStyle name="60% - Énfasis3 17" xfId="559" xr:uid="{00000000-0005-0000-0000-00002E020000}"/>
    <cellStyle name="60% - Énfasis3 18" xfId="560" xr:uid="{00000000-0005-0000-0000-00002F020000}"/>
    <cellStyle name="60% - Énfasis3 19" xfId="561" xr:uid="{00000000-0005-0000-0000-000030020000}"/>
    <cellStyle name="60% - Énfasis3 2" xfId="562" xr:uid="{00000000-0005-0000-0000-000031020000}"/>
    <cellStyle name="60% - Énfasis3 20" xfId="563" xr:uid="{00000000-0005-0000-0000-000032020000}"/>
    <cellStyle name="60% - Énfasis3 3" xfId="564" xr:uid="{00000000-0005-0000-0000-000033020000}"/>
    <cellStyle name="60% - Énfasis3 4" xfId="565" xr:uid="{00000000-0005-0000-0000-000034020000}"/>
    <cellStyle name="60% - Énfasis3 5" xfId="566" xr:uid="{00000000-0005-0000-0000-000035020000}"/>
    <cellStyle name="60% - Énfasis3 6" xfId="567" xr:uid="{00000000-0005-0000-0000-000036020000}"/>
    <cellStyle name="60% - Énfasis3 7" xfId="568" xr:uid="{00000000-0005-0000-0000-000037020000}"/>
    <cellStyle name="60% - Énfasis3 8" xfId="569" xr:uid="{00000000-0005-0000-0000-000038020000}"/>
    <cellStyle name="60% - Énfasis3 9" xfId="570" xr:uid="{00000000-0005-0000-0000-000039020000}"/>
    <cellStyle name="60% - Énfasis3 9 10" xfId="571" xr:uid="{00000000-0005-0000-0000-00003A020000}"/>
    <cellStyle name="60% - Énfasis3 9 11" xfId="572" xr:uid="{00000000-0005-0000-0000-00003B020000}"/>
    <cellStyle name="60% - Énfasis3 9 12" xfId="573" xr:uid="{00000000-0005-0000-0000-00003C020000}"/>
    <cellStyle name="60% - Énfasis3 9 13" xfId="574" xr:uid="{00000000-0005-0000-0000-00003D020000}"/>
    <cellStyle name="60% - Énfasis3 9 14" xfId="575" xr:uid="{00000000-0005-0000-0000-00003E020000}"/>
    <cellStyle name="60% - Énfasis3 9 15" xfId="576" xr:uid="{00000000-0005-0000-0000-00003F020000}"/>
    <cellStyle name="60% - Énfasis3 9 16" xfId="577" xr:uid="{00000000-0005-0000-0000-000040020000}"/>
    <cellStyle name="60% - Énfasis3 9 17" xfId="578" xr:uid="{00000000-0005-0000-0000-000041020000}"/>
    <cellStyle name="60% - Énfasis3 9 18" xfId="579" xr:uid="{00000000-0005-0000-0000-000042020000}"/>
    <cellStyle name="60% - Énfasis3 9 19" xfId="580" xr:uid="{00000000-0005-0000-0000-000043020000}"/>
    <cellStyle name="60% - Énfasis3 9 2" xfId="581" xr:uid="{00000000-0005-0000-0000-000044020000}"/>
    <cellStyle name="60% - Énfasis3 9 20" xfId="582" xr:uid="{00000000-0005-0000-0000-000045020000}"/>
    <cellStyle name="60% - Énfasis3 9 21" xfId="583" xr:uid="{00000000-0005-0000-0000-000046020000}"/>
    <cellStyle name="60% - Énfasis3 9 22" xfId="584" xr:uid="{00000000-0005-0000-0000-000047020000}"/>
    <cellStyle name="60% - Énfasis3 9 3" xfId="585" xr:uid="{00000000-0005-0000-0000-000048020000}"/>
    <cellStyle name="60% - Énfasis3 9 4" xfId="586" xr:uid="{00000000-0005-0000-0000-000049020000}"/>
    <cellStyle name="60% - Énfasis3 9 5" xfId="587" xr:uid="{00000000-0005-0000-0000-00004A020000}"/>
    <cellStyle name="60% - Énfasis3 9 6" xfId="588" xr:uid="{00000000-0005-0000-0000-00004B020000}"/>
    <cellStyle name="60% - Énfasis3 9 7" xfId="589" xr:uid="{00000000-0005-0000-0000-00004C020000}"/>
    <cellStyle name="60% - Énfasis3 9 8" xfId="590" xr:uid="{00000000-0005-0000-0000-00004D020000}"/>
    <cellStyle name="60% - Énfasis3 9 9" xfId="591" xr:uid="{00000000-0005-0000-0000-00004E020000}"/>
    <cellStyle name="60% - Énfasis4 10" xfId="592" xr:uid="{00000000-0005-0000-0000-00004F020000}"/>
    <cellStyle name="60% - Énfasis4 11" xfId="593" xr:uid="{00000000-0005-0000-0000-000050020000}"/>
    <cellStyle name="60% - Énfasis4 12" xfId="594" xr:uid="{00000000-0005-0000-0000-000051020000}"/>
    <cellStyle name="60% - Énfasis4 13" xfId="595" xr:uid="{00000000-0005-0000-0000-000052020000}"/>
    <cellStyle name="60% - Énfasis4 14" xfId="596" xr:uid="{00000000-0005-0000-0000-000053020000}"/>
    <cellStyle name="60% - Énfasis4 15" xfId="597" xr:uid="{00000000-0005-0000-0000-000054020000}"/>
    <cellStyle name="60% - Énfasis4 16" xfId="598" xr:uid="{00000000-0005-0000-0000-000055020000}"/>
    <cellStyle name="60% - Énfasis4 17" xfId="599" xr:uid="{00000000-0005-0000-0000-000056020000}"/>
    <cellStyle name="60% - Énfasis4 18" xfId="600" xr:uid="{00000000-0005-0000-0000-000057020000}"/>
    <cellStyle name="60% - Énfasis4 19" xfId="601" xr:uid="{00000000-0005-0000-0000-000058020000}"/>
    <cellStyle name="60% - Énfasis4 2" xfId="602" xr:uid="{00000000-0005-0000-0000-000059020000}"/>
    <cellStyle name="60% - Énfasis4 20" xfId="603" xr:uid="{00000000-0005-0000-0000-00005A020000}"/>
    <cellStyle name="60% - Énfasis4 3" xfId="604" xr:uid="{00000000-0005-0000-0000-00005B020000}"/>
    <cellStyle name="60% - Énfasis4 4" xfId="605" xr:uid="{00000000-0005-0000-0000-00005C020000}"/>
    <cellStyle name="60% - Énfasis4 5" xfId="606" xr:uid="{00000000-0005-0000-0000-00005D020000}"/>
    <cellStyle name="60% - Énfasis4 6" xfId="607" xr:uid="{00000000-0005-0000-0000-00005E020000}"/>
    <cellStyle name="60% - Énfasis4 7" xfId="608" xr:uid="{00000000-0005-0000-0000-00005F020000}"/>
    <cellStyle name="60% - Énfasis4 8" xfId="609" xr:uid="{00000000-0005-0000-0000-000060020000}"/>
    <cellStyle name="60% - Énfasis4 9" xfId="610" xr:uid="{00000000-0005-0000-0000-000061020000}"/>
    <cellStyle name="60% - Énfasis4 9 10" xfId="611" xr:uid="{00000000-0005-0000-0000-000062020000}"/>
    <cellStyle name="60% - Énfasis4 9 11" xfId="612" xr:uid="{00000000-0005-0000-0000-000063020000}"/>
    <cellStyle name="60% - Énfasis4 9 12" xfId="613" xr:uid="{00000000-0005-0000-0000-000064020000}"/>
    <cellStyle name="60% - Énfasis4 9 13" xfId="614" xr:uid="{00000000-0005-0000-0000-000065020000}"/>
    <cellStyle name="60% - Énfasis4 9 14" xfId="615" xr:uid="{00000000-0005-0000-0000-000066020000}"/>
    <cellStyle name="60% - Énfasis4 9 15" xfId="616" xr:uid="{00000000-0005-0000-0000-000067020000}"/>
    <cellStyle name="60% - Énfasis4 9 16" xfId="617" xr:uid="{00000000-0005-0000-0000-000068020000}"/>
    <cellStyle name="60% - Énfasis4 9 17" xfId="618" xr:uid="{00000000-0005-0000-0000-000069020000}"/>
    <cellStyle name="60% - Énfasis4 9 18" xfId="619" xr:uid="{00000000-0005-0000-0000-00006A020000}"/>
    <cellStyle name="60% - Énfasis4 9 19" xfId="620" xr:uid="{00000000-0005-0000-0000-00006B020000}"/>
    <cellStyle name="60% - Énfasis4 9 2" xfId="621" xr:uid="{00000000-0005-0000-0000-00006C020000}"/>
    <cellStyle name="60% - Énfasis4 9 20" xfId="622" xr:uid="{00000000-0005-0000-0000-00006D020000}"/>
    <cellStyle name="60% - Énfasis4 9 21" xfId="623" xr:uid="{00000000-0005-0000-0000-00006E020000}"/>
    <cellStyle name="60% - Énfasis4 9 22" xfId="624" xr:uid="{00000000-0005-0000-0000-00006F020000}"/>
    <cellStyle name="60% - Énfasis4 9 3" xfId="625" xr:uid="{00000000-0005-0000-0000-000070020000}"/>
    <cellStyle name="60% - Énfasis4 9 4" xfId="626" xr:uid="{00000000-0005-0000-0000-000071020000}"/>
    <cellStyle name="60% - Énfasis4 9 5" xfId="627" xr:uid="{00000000-0005-0000-0000-000072020000}"/>
    <cellStyle name="60% - Énfasis4 9 6" xfId="628" xr:uid="{00000000-0005-0000-0000-000073020000}"/>
    <cellStyle name="60% - Énfasis4 9 7" xfId="629" xr:uid="{00000000-0005-0000-0000-000074020000}"/>
    <cellStyle name="60% - Énfasis4 9 8" xfId="630" xr:uid="{00000000-0005-0000-0000-000075020000}"/>
    <cellStyle name="60% - Énfasis4 9 9" xfId="631" xr:uid="{00000000-0005-0000-0000-000076020000}"/>
    <cellStyle name="60% - Énfasis5" xfId="632" builtinId="48" customBuiltin="1"/>
    <cellStyle name="60% - Énfasis5 10" xfId="633" xr:uid="{00000000-0005-0000-0000-000078020000}"/>
    <cellStyle name="60% - Énfasis5 11" xfId="634" xr:uid="{00000000-0005-0000-0000-000079020000}"/>
    <cellStyle name="60% - Énfasis5 12" xfId="635" xr:uid="{00000000-0005-0000-0000-00007A020000}"/>
    <cellStyle name="60% - Énfasis5 13" xfId="636" xr:uid="{00000000-0005-0000-0000-00007B020000}"/>
    <cellStyle name="60% - Énfasis5 14" xfId="637" xr:uid="{00000000-0005-0000-0000-00007C020000}"/>
    <cellStyle name="60% - Énfasis5 15" xfId="638" xr:uid="{00000000-0005-0000-0000-00007D020000}"/>
    <cellStyle name="60% - Énfasis5 16" xfId="639" xr:uid="{00000000-0005-0000-0000-00007E020000}"/>
    <cellStyle name="60% - Énfasis5 17" xfId="640" xr:uid="{00000000-0005-0000-0000-00007F020000}"/>
    <cellStyle name="60% - Énfasis5 18" xfId="641" xr:uid="{00000000-0005-0000-0000-000080020000}"/>
    <cellStyle name="60% - Énfasis5 2" xfId="642" xr:uid="{00000000-0005-0000-0000-000081020000}"/>
    <cellStyle name="60% - Énfasis5 3" xfId="643" xr:uid="{00000000-0005-0000-0000-000082020000}"/>
    <cellStyle name="60% - Énfasis5 4" xfId="644" xr:uid="{00000000-0005-0000-0000-000083020000}"/>
    <cellStyle name="60% - Énfasis5 5" xfId="645" xr:uid="{00000000-0005-0000-0000-000084020000}"/>
    <cellStyle name="60% - Énfasis5 6" xfId="646" xr:uid="{00000000-0005-0000-0000-000085020000}"/>
    <cellStyle name="60% - Énfasis5 7" xfId="647" xr:uid="{00000000-0005-0000-0000-000086020000}"/>
    <cellStyle name="60% - Énfasis5 8" xfId="648" xr:uid="{00000000-0005-0000-0000-000087020000}"/>
    <cellStyle name="60% - Énfasis5 9" xfId="649" xr:uid="{00000000-0005-0000-0000-000088020000}"/>
    <cellStyle name="60% - Énfasis5 9 10" xfId="650" xr:uid="{00000000-0005-0000-0000-000089020000}"/>
    <cellStyle name="60% - Énfasis5 9 11" xfId="651" xr:uid="{00000000-0005-0000-0000-00008A020000}"/>
    <cellStyle name="60% - Énfasis5 9 12" xfId="652" xr:uid="{00000000-0005-0000-0000-00008B020000}"/>
    <cellStyle name="60% - Énfasis5 9 13" xfId="653" xr:uid="{00000000-0005-0000-0000-00008C020000}"/>
    <cellStyle name="60% - Énfasis5 9 14" xfId="654" xr:uid="{00000000-0005-0000-0000-00008D020000}"/>
    <cellStyle name="60% - Énfasis5 9 15" xfId="655" xr:uid="{00000000-0005-0000-0000-00008E020000}"/>
    <cellStyle name="60% - Énfasis5 9 16" xfId="656" xr:uid="{00000000-0005-0000-0000-00008F020000}"/>
    <cellStyle name="60% - Énfasis5 9 17" xfId="657" xr:uid="{00000000-0005-0000-0000-000090020000}"/>
    <cellStyle name="60% - Énfasis5 9 18" xfId="658" xr:uid="{00000000-0005-0000-0000-000091020000}"/>
    <cellStyle name="60% - Énfasis5 9 19" xfId="659" xr:uid="{00000000-0005-0000-0000-000092020000}"/>
    <cellStyle name="60% - Énfasis5 9 2" xfId="660" xr:uid="{00000000-0005-0000-0000-000093020000}"/>
    <cellStyle name="60% - Énfasis5 9 20" xfId="661" xr:uid="{00000000-0005-0000-0000-000094020000}"/>
    <cellStyle name="60% - Énfasis5 9 21" xfId="662" xr:uid="{00000000-0005-0000-0000-000095020000}"/>
    <cellStyle name="60% - Énfasis5 9 22" xfId="663" xr:uid="{00000000-0005-0000-0000-000096020000}"/>
    <cellStyle name="60% - Énfasis5 9 3" xfId="664" xr:uid="{00000000-0005-0000-0000-000097020000}"/>
    <cellStyle name="60% - Énfasis5 9 4" xfId="665" xr:uid="{00000000-0005-0000-0000-000098020000}"/>
    <cellStyle name="60% - Énfasis5 9 5" xfId="666" xr:uid="{00000000-0005-0000-0000-000099020000}"/>
    <cellStyle name="60% - Énfasis5 9 6" xfId="667" xr:uid="{00000000-0005-0000-0000-00009A020000}"/>
    <cellStyle name="60% - Énfasis5 9 7" xfId="668" xr:uid="{00000000-0005-0000-0000-00009B020000}"/>
    <cellStyle name="60% - Énfasis5 9 8" xfId="669" xr:uid="{00000000-0005-0000-0000-00009C020000}"/>
    <cellStyle name="60% - Énfasis5 9 9" xfId="670" xr:uid="{00000000-0005-0000-0000-00009D020000}"/>
    <cellStyle name="60% - Énfasis6 10" xfId="671" xr:uid="{00000000-0005-0000-0000-00009E020000}"/>
    <cellStyle name="60% - Énfasis6 11" xfId="672" xr:uid="{00000000-0005-0000-0000-00009F020000}"/>
    <cellStyle name="60% - Énfasis6 12" xfId="673" xr:uid="{00000000-0005-0000-0000-0000A0020000}"/>
    <cellStyle name="60% - Énfasis6 13" xfId="674" xr:uid="{00000000-0005-0000-0000-0000A1020000}"/>
    <cellStyle name="60% - Énfasis6 14" xfId="675" xr:uid="{00000000-0005-0000-0000-0000A2020000}"/>
    <cellStyle name="60% - Énfasis6 15" xfId="676" xr:uid="{00000000-0005-0000-0000-0000A3020000}"/>
    <cellStyle name="60% - Énfasis6 16" xfId="677" xr:uid="{00000000-0005-0000-0000-0000A4020000}"/>
    <cellStyle name="60% - Énfasis6 17" xfId="678" xr:uid="{00000000-0005-0000-0000-0000A5020000}"/>
    <cellStyle name="60% - Énfasis6 18" xfId="679" xr:uid="{00000000-0005-0000-0000-0000A6020000}"/>
    <cellStyle name="60% - Énfasis6 19" xfId="680" xr:uid="{00000000-0005-0000-0000-0000A7020000}"/>
    <cellStyle name="60% - Énfasis6 2" xfId="681" xr:uid="{00000000-0005-0000-0000-0000A8020000}"/>
    <cellStyle name="60% - Énfasis6 20" xfId="682" xr:uid="{00000000-0005-0000-0000-0000A9020000}"/>
    <cellStyle name="60% - Énfasis6 3" xfId="683" xr:uid="{00000000-0005-0000-0000-0000AA020000}"/>
    <cellStyle name="60% - Énfasis6 4" xfId="684" xr:uid="{00000000-0005-0000-0000-0000AB020000}"/>
    <cellStyle name="60% - Énfasis6 5" xfId="685" xr:uid="{00000000-0005-0000-0000-0000AC020000}"/>
    <cellStyle name="60% - Énfasis6 6" xfId="686" xr:uid="{00000000-0005-0000-0000-0000AD020000}"/>
    <cellStyle name="60% - Énfasis6 7" xfId="687" xr:uid="{00000000-0005-0000-0000-0000AE020000}"/>
    <cellStyle name="60% - Énfasis6 8" xfId="688" xr:uid="{00000000-0005-0000-0000-0000AF020000}"/>
    <cellStyle name="60% - Énfasis6 9" xfId="689" xr:uid="{00000000-0005-0000-0000-0000B0020000}"/>
    <cellStyle name="60% - Énfasis6 9 10" xfId="690" xr:uid="{00000000-0005-0000-0000-0000B1020000}"/>
    <cellStyle name="60% - Énfasis6 9 11" xfId="691" xr:uid="{00000000-0005-0000-0000-0000B2020000}"/>
    <cellStyle name="60% - Énfasis6 9 12" xfId="692" xr:uid="{00000000-0005-0000-0000-0000B3020000}"/>
    <cellStyle name="60% - Énfasis6 9 13" xfId="693" xr:uid="{00000000-0005-0000-0000-0000B4020000}"/>
    <cellStyle name="60% - Énfasis6 9 14" xfId="694" xr:uid="{00000000-0005-0000-0000-0000B5020000}"/>
    <cellStyle name="60% - Énfasis6 9 15" xfId="695" xr:uid="{00000000-0005-0000-0000-0000B6020000}"/>
    <cellStyle name="60% - Énfasis6 9 16" xfId="696" xr:uid="{00000000-0005-0000-0000-0000B7020000}"/>
    <cellStyle name="60% - Énfasis6 9 17" xfId="697" xr:uid="{00000000-0005-0000-0000-0000B8020000}"/>
    <cellStyle name="60% - Énfasis6 9 18" xfId="698" xr:uid="{00000000-0005-0000-0000-0000B9020000}"/>
    <cellStyle name="60% - Énfasis6 9 19" xfId="699" xr:uid="{00000000-0005-0000-0000-0000BA020000}"/>
    <cellStyle name="60% - Énfasis6 9 2" xfId="700" xr:uid="{00000000-0005-0000-0000-0000BB020000}"/>
    <cellStyle name="60% - Énfasis6 9 20" xfId="701" xr:uid="{00000000-0005-0000-0000-0000BC020000}"/>
    <cellStyle name="60% - Énfasis6 9 21" xfId="702" xr:uid="{00000000-0005-0000-0000-0000BD020000}"/>
    <cellStyle name="60% - Énfasis6 9 22" xfId="703" xr:uid="{00000000-0005-0000-0000-0000BE020000}"/>
    <cellStyle name="60% - Énfasis6 9 3" xfId="704" xr:uid="{00000000-0005-0000-0000-0000BF020000}"/>
    <cellStyle name="60% - Énfasis6 9 4" xfId="705" xr:uid="{00000000-0005-0000-0000-0000C0020000}"/>
    <cellStyle name="60% - Énfasis6 9 5" xfId="706" xr:uid="{00000000-0005-0000-0000-0000C1020000}"/>
    <cellStyle name="60% - Énfasis6 9 6" xfId="707" xr:uid="{00000000-0005-0000-0000-0000C2020000}"/>
    <cellStyle name="60% - Énfasis6 9 7" xfId="708" xr:uid="{00000000-0005-0000-0000-0000C3020000}"/>
    <cellStyle name="60% - Énfasis6 9 8" xfId="709" xr:uid="{00000000-0005-0000-0000-0000C4020000}"/>
    <cellStyle name="60% - Énfasis6 9 9" xfId="710" xr:uid="{00000000-0005-0000-0000-0000C5020000}"/>
    <cellStyle name="Buena 10" xfId="711" xr:uid="{00000000-0005-0000-0000-0000C6020000}"/>
    <cellStyle name="Buena 11" xfId="712" xr:uid="{00000000-0005-0000-0000-0000C7020000}"/>
    <cellStyle name="Buena 12" xfId="713" xr:uid="{00000000-0005-0000-0000-0000C8020000}"/>
    <cellStyle name="Buena 13" xfId="714" xr:uid="{00000000-0005-0000-0000-0000C9020000}"/>
    <cellStyle name="Buena 14" xfId="715" xr:uid="{00000000-0005-0000-0000-0000CA020000}"/>
    <cellStyle name="Buena 15" xfId="716" xr:uid="{00000000-0005-0000-0000-0000CB020000}"/>
    <cellStyle name="Buena 16" xfId="717" xr:uid="{00000000-0005-0000-0000-0000CC020000}"/>
    <cellStyle name="Buena 17" xfId="718" xr:uid="{00000000-0005-0000-0000-0000CD020000}"/>
    <cellStyle name="Buena 18" xfId="719" xr:uid="{00000000-0005-0000-0000-0000CE020000}"/>
    <cellStyle name="Buena 2" xfId="720" xr:uid="{00000000-0005-0000-0000-0000CF020000}"/>
    <cellStyle name="Buena 3" xfId="721" xr:uid="{00000000-0005-0000-0000-0000D0020000}"/>
    <cellStyle name="Buena 4" xfId="722" xr:uid="{00000000-0005-0000-0000-0000D1020000}"/>
    <cellStyle name="Buena 5" xfId="723" xr:uid="{00000000-0005-0000-0000-0000D2020000}"/>
    <cellStyle name="Buena 6" xfId="724" xr:uid="{00000000-0005-0000-0000-0000D3020000}"/>
    <cellStyle name="Buena 7" xfId="725" xr:uid="{00000000-0005-0000-0000-0000D4020000}"/>
    <cellStyle name="Buena 8" xfId="726" xr:uid="{00000000-0005-0000-0000-0000D5020000}"/>
    <cellStyle name="Buena 9" xfId="727" xr:uid="{00000000-0005-0000-0000-0000D6020000}"/>
    <cellStyle name="Buena 9 10" xfId="728" xr:uid="{00000000-0005-0000-0000-0000D7020000}"/>
    <cellStyle name="Buena 9 11" xfId="729" xr:uid="{00000000-0005-0000-0000-0000D8020000}"/>
    <cellStyle name="Buena 9 12" xfId="730" xr:uid="{00000000-0005-0000-0000-0000D9020000}"/>
    <cellStyle name="Buena 9 13" xfId="731" xr:uid="{00000000-0005-0000-0000-0000DA020000}"/>
    <cellStyle name="Buena 9 14" xfId="732" xr:uid="{00000000-0005-0000-0000-0000DB020000}"/>
    <cellStyle name="Buena 9 15" xfId="733" xr:uid="{00000000-0005-0000-0000-0000DC020000}"/>
    <cellStyle name="Buena 9 16" xfId="734" xr:uid="{00000000-0005-0000-0000-0000DD020000}"/>
    <cellStyle name="Buena 9 17" xfId="735" xr:uid="{00000000-0005-0000-0000-0000DE020000}"/>
    <cellStyle name="Buena 9 18" xfId="736" xr:uid="{00000000-0005-0000-0000-0000DF020000}"/>
    <cellStyle name="Buena 9 19" xfId="737" xr:uid="{00000000-0005-0000-0000-0000E0020000}"/>
    <cellStyle name="Buena 9 2" xfId="738" xr:uid="{00000000-0005-0000-0000-0000E1020000}"/>
    <cellStyle name="Buena 9 20" xfId="739" xr:uid="{00000000-0005-0000-0000-0000E2020000}"/>
    <cellStyle name="Buena 9 21" xfId="740" xr:uid="{00000000-0005-0000-0000-0000E3020000}"/>
    <cellStyle name="Buena 9 22" xfId="741" xr:uid="{00000000-0005-0000-0000-0000E4020000}"/>
    <cellStyle name="Buena 9 3" xfId="742" xr:uid="{00000000-0005-0000-0000-0000E5020000}"/>
    <cellStyle name="Buena 9 4" xfId="743" xr:uid="{00000000-0005-0000-0000-0000E6020000}"/>
    <cellStyle name="Buena 9 5" xfId="744" xr:uid="{00000000-0005-0000-0000-0000E7020000}"/>
    <cellStyle name="Buena 9 6" xfId="745" xr:uid="{00000000-0005-0000-0000-0000E8020000}"/>
    <cellStyle name="Buena 9 7" xfId="746" xr:uid="{00000000-0005-0000-0000-0000E9020000}"/>
    <cellStyle name="Buena 9 8" xfId="747" xr:uid="{00000000-0005-0000-0000-0000EA020000}"/>
    <cellStyle name="Buena 9 9" xfId="748" xr:uid="{00000000-0005-0000-0000-0000EB020000}"/>
    <cellStyle name="Cálculo" xfId="749" builtinId="22" customBuiltin="1"/>
    <cellStyle name="Cálculo 10" xfId="750" xr:uid="{00000000-0005-0000-0000-0000ED020000}"/>
    <cellStyle name="Cálculo 11" xfId="751" xr:uid="{00000000-0005-0000-0000-0000EE020000}"/>
    <cellStyle name="Cálculo 12" xfId="752" xr:uid="{00000000-0005-0000-0000-0000EF020000}"/>
    <cellStyle name="Cálculo 13" xfId="753" xr:uid="{00000000-0005-0000-0000-0000F0020000}"/>
    <cellStyle name="Cálculo 14" xfId="754" xr:uid="{00000000-0005-0000-0000-0000F1020000}"/>
    <cellStyle name="Cálculo 15" xfId="755" xr:uid="{00000000-0005-0000-0000-0000F2020000}"/>
    <cellStyle name="Cálculo 16" xfId="756" xr:uid="{00000000-0005-0000-0000-0000F3020000}"/>
    <cellStyle name="Cálculo 17" xfId="757" xr:uid="{00000000-0005-0000-0000-0000F4020000}"/>
    <cellStyle name="Cálculo 18" xfId="758" xr:uid="{00000000-0005-0000-0000-0000F5020000}"/>
    <cellStyle name="Cálculo 2" xfId="759" xr:uid="{00000000-0005-0000-0000-0000F6020000}"/>
    <cellStyle name="Cálculo 3" xfId="760" xr:uid="{00000000-0005-0000-0000-0000F7020000}"/>
    <cellStyle name="Cálculo 4" xfId="761" xr:uid="{00000000-0005-0000-0000-0000F8020000}"/>
    <cellStyle name="Cálculo 5" xfId="762" xr:uid="{00000000-0005-0000-0000-0000F9020000}"/>
    <cellStyle name="Cálculo 6" xfId="763" xr:uid="{00000000-0005-0000-0000-0000FA020000}"/>
    <cellStyle name="Cálculo 7" xfId="764" xr:uid="{00000000-0005-0000-0000-0000FB020000}"/>
    <cellStyle name="Cálculo 8" xfId="765" xr:uid="{00000000-0005-0000-0000-0000FC020000}"/>
    <cellStyle name="Cálculo 9" xfId="766" xr:uid="{00000000-0005-0000-0000-0000FD020000}"/>
    <cellStyle name="Cálculo 9 10" xfId="767" xr:uid="{00000000-0005-0000-0000-0000FE020000}"/>
    <cellStyle name="Cálculo 9 11" xfId="768" xr:uid="{00000000-0005-0000-0000-0000FF020000}"/>
    <cellStyle name="Cálculo 9 12" xfId="769" xr:uid="{00000000-0005-0000-0000-000000030000}"/>
    <cellStyle name="Cálculo 9 13" xfId="770" xr:uid="{00000000-0005-0000-0000-000001030000}"/>
    <cellStyle name="Cálculo 9 14" xfId="771" xr:uid="{00000000-0005-0000-0000-000002030000}"/>
    <cellStyle name="Cálculo 9 15" xfId="772" xr:uid="{00000000-0005-0000-0000-000003030000}"/>
    <cellStyle name="Cálculo 9 16" xfId="773" xr:uid="{00000000-0005-0000-0000-000004030000}"/>
    <cellStyle name="Cálculo 9 17" xfId="774" xr:uid="{00000000-0005-0000-0000-000005030000}"/>
    <cellStyle name="Cálculo 9 18" xfId="775" xr:uid="{00000000-0005-0000-0000-000006030000}"/>
    <cellStyle name="Cálculo 9 19" xfId="776" xr:uid="{00000000-0005-0000-0000-000007030000}"/>
    <cellStyle name="Cálculo 9 2" xfId="777" xr:uid="{00000000-0005-0000-0000-000008030000}"/>
    <cellStyle name="Cálculo 9 20" xfId="778" xr:uid="{00000000-0005-0000-0000-000009030000}"/>
    <cellStyle name="Cálculo 9 21" xfId="779" xr:uid="{00000000-0005-0000-0000-00000A030000}"/>
    <cellStyle name="Cálculo 9 22" xfId="780" xr:uid="{00000000-0005-0000-0000-00000B030000}"/>
    <cellStyle name="Cálculo 9 3" xfId="781" xr:uid="{00000000-0005-0000-0000-00000C030000}"/>
    <cellStyle name="Cálculo 9 4" xfId="782" xr:uid="{00000000-0005-0000-0000-00000D030000}"/>
    <cellStyle name="Cálculo 9 5" xfId="783" xr:uid="{00000000-0005-0000-0000-00000E030000}"/>
    <cellStyle name="Cálculo 9 6" xfId="784" xr:uid="{00000000-0005-0000-0000-00000F030000}"/>
    <cellStyle name="Cálculo 9 7" xfId="785" xr:uid="{00000000-0005-0000-0000-000010030000}"/>
    <cellStyle name="Cálculo 9 8" xfId="786" xr:uid="{00000000-0005-0000-0000-000011030000}"/>
    <cellStyle name="Cálculo 9 9" xfId="787" xr:uid="{00000000-0005-0000-0000-000012030000}"/>
    <cellStyle name="Celda de comprobación" xfId="788" builtinId="23" customBuiltin="1"/>
    <cellStyle name="Celda de comprobación 10" xfId="789" xr:uid="{00000000-0005-0000-0000-000014030000}"/>
    <cellStyle name="Celda de comprobación 11" xfId="790" xr:uid="{00000000-0005-0000-0000-000015030000}"/>
    <cellStyle name="Celda de comprobación 12" xfId="791" xr:uid="{00000000-0005-0000-0000-000016030000}"/>
    <cellStyle name="Celda de comprobación 13" xfId="792" xr:uid="{00000000-0005-0000-0000-000017030000}"/>
    <cellStyle name="Celda de comprobación 14" xfId="793" xr:uid="{00000000-0005-0000-0000-000018030000}"/>
    <cellStyle name="Celda de comprobación 15" xfId="794" xr:uid="{00000000-0005-0000-0000-000019030000}"/>
    <cellStyle name="Celda de comprobación 16" xfId="795" xr:uid="{00000000-0005-0000-0000-00001A030000}"/>
    <cellStyle name="Celda de comprobación 17" xfId="796" xr:uid="{00000000-0005-0000-0000-00001B030000}"/>
    <cellStyle name="Celda de comprobación 18" xfId="797" xr:uid="{00000000-0005-0000-0000-00001C030000}"/>
    <cellStyle name="Celda de comprobación 2" xfId="798" xr:uid="{00000000-0005-0000-0000-00001D030000}"/>
    <cellStyle name="Celda de comprobación 3" xfId="799" xr:uid="{00000000-0005-0000-0000-00001E030000}"/>
    <cellStyle name="Celda de comprobación 4" xfId="800" xr:uid="{00000000-0005-0000-0000-00001F030000}"/>
    <cellStyle name="Celda de comprobación 5" xfId="801" xr:uid="{00000000-0005-0000-0000-000020030000}"/>
    <cellStyle name="Celda de comprobación 6" xfId="802" xr:uid="{00000000-0005-0000-0000-000021030000}"/>
    <cellStyle name="Celda de comprobación 7" xfId="803" xr:uid="{00000000-0005-0000-0000-000022030000}"/>
    <cellStyle name="Celda de comprobación 8" xfId="804" xr:uid="{00000000-0005-0000-0000-000023030000}"/>
    <cellStyle name="Celda de comprobación 9" xfId="805" xr:uid="{00000000-0005-0000-0000-000024030000}"/>
    <cellStyle name="Celda de comprobación 9 10" xfId="806" xr:uid="{00000000-0005-0000-0000-000025030000}"/>
    <cellStyle name="Celda de comprobación 9 11" xfId="807" xr:uid="{00000000-0005-0000-0000-000026030000}"/>
    <cellStyle name="Celda de comprobación 9 12" xfId="808" xr:uid="{00000000-0005-0000-0000-000027030000}"/>
    <cellStyle name="Celda de comprobación 9 13" xfId="809" xr:uid="{00000000-0005-0000-0000-000028030000}"/>
    <cellStyle name="Celda de comprobación 9 14" xfId="810" xr:uid="{00000000-0005-0000-0000-000029030000}"/>
    <cellStyle name="Celda de comprobación 9 15" xfId="811" xr:uid="{00000000-0005-0000-0000-00002A030000}"/>
    <cellStyle name="Celda de comprobación 9 16" xfId="812" xr:uid="{00000000-0005-0000-0000-00002B030000}"/>
    <cellStyle name="Celda de comprobación 9 17" xfId="813" xr:uid="{00000000-0005-0000-0000-00002C030000}"/>
    <cellStyle name="Celda de comprobación 9 18" xfId="814" xr:uid="{00000000-0005-0000-0000-00002D030000}"/>
    <cellStyle name="Celda de comprobación 9 19" xfId="815" xr:uid="{00000000-0005-0000-0000-00002E030000}"/>
    <cellStyle name="Celda de comprobación 9 2" xfId="816" xr:uid="{00000000-0005-0000-0000-00002F030000}"/>
    <cellStyle name="Celda de comprobación 9 20" xfId="817" xr:uid="{00000000-0005-0000-0000-000030030000}"/>
    <cellStyle name="Celda de comprobación 9 21" xfId="818" xr:uid="{00000000-0005-0000-0000-000031030000}"/>
    <cellStyle name="Celda de comprobación 9 22" xfId="819" xr:uid="{00000000-0005-0000-0000-000032030000}"/>
    <cellStyle name="Celda de comprobación 9 3" xfId="820" xr:uid="{00000000-0005-0000-0000-000033030000}"/>
    <cellStyle name="Celda de comprobación 9 4" xfId="821" xr:uid="{00000000-0005-0000-0000-000034030000}"/>
    <cellStyle name="Celda de comprobación 9 5" xfId="822" xr:uid="{00000000-0005-0000-0000-000035030000}"/>
    <cellStyle name="Celda de comprobación 9 6" xfId="823" xr:uid="{00000000-0005-0000-0000-000036030000}"/>
    <cellStyle name="Celda de comprobación 9 7" xfId="824" xr:uid="{00000000-0005-0000-0000-000037030000}"/>
    <cellStyle name="Celda de comprobación 9 8" xfId="825" xr:uid="{00000000-0005-0000-0000-000038030000}"/>
    <cellStyle name="Celda de comprobación 9 9" xfId="826" xr:uid="{00000000-0005-0000-0000-000039030000}"/>
    <cellStyle name="Celda vinculada" xfId="827" builtinId="24" customBuiltin="1"/>
    <cellStyle name="Celda vinculada 10" xfId="828" xr:uid="{00000000-0005-0000-0000-00003B030000}"/>
    <cellStyle name="Celda vinculada 11" xfId="829" xr:uid="{00000000-0005-0000-0000-00003C030000}"/>
    <cellStyle name="Celda vinculada 12" xfId="830" xr:uid="{00000000-0005-0000-0000-00003D030000}"/>
    <cellStyle name="Celda vinculada 13" xfId="831" xr:uid="{00000000-0005-0000-0000-00003E030000}"/>
    <cellStyle name="Celda vinculada 14" xfId="832" xr:uid="{00000000-0005-0000-0000-00003F030000}"/>
    <cellStyle name="Celda vinculada 15" xfId="833" xr:uid="{00000000-0005-0000-0000-000040030000}"/>
    <cellStyle name="Celda vinculada 16" xfId="834" xr:uid="{00000000-0005-0000-0000-000041030000}"/>
    <cellStyle name="Celda vinculada 17" xfId="835" xr:uid="{00000000-0005-0000-0000-000042030000}"/>
    <cellStyle name="Celda vinculada 18" xfId="836" xr:uid="{00000000-0005-0000-0000-000043030000}"/>
    <cellStyle name="Celda vinculada 2" xfId="837" xr:uid="{00000000-0005-0000-0000-000044030000}"/>
    <cellStyle name="Celda vinculada 3" xfId="838" xr:uid="{00000000-0005-0000-0000-000045030000}"/>
    <cellStyle name="Celda vinculada 4" xfId="839" xr:uid="{00000000-0005-0000-0000-000046030000}"/>
    <cellStyle name="Celda vinculada 5" xfId="840" xr:uid="{00000000-0005-0000-0000-000047030000}"/>
    <cellStyle name="Celda vinculada 6" xfId="841" xr:uid="{00000000-0005-0000-0000-000048030000}"/>
    <cellStyle name="Celda vinculada 7" xfId="842" xr:uid="{00000000-0005-0000-0000-000049030000}"/>
    <cellStyle name="Celda vinculada 8" xfId="843" xr:uid="{00000000-0005-0000-0000-00004A030000}"/>
    <cellStyle name="Celda vinculada 9" xfId="844" xr:uid="{00000000-0005-0000-0000-00004B030000}"/>
    <cellStyle name="Celda vinculada 9 10" xfId="845" xr:uid="{00000000-0005-0000-0000-00004C030000}"/>
    <cellStyle name="Celda vinculada 9 11" xfId="846" xr:uid="{00000000-0005-0000-0000-00004D030000}"/>
    <cellStyle name="Celda vinculada 9 12" xfId="847" xr:uid="{00000000-0005-0000-0000-00004E030000}"/>
    <cellStyle name="Celda vinculada 9 13" xfId="848" xr:uid="{00000000-0005-0000-0000-00004F030000}"/>
    <cellStyle name="Celda vinculada 9 14" xfId="849" xr:uid="{00000000-0005-0000-0000-000050030000}"/>
    <cellStyle name="Celda vinculada 9 15" xfId="850" xr:uid="{00000000-0005-0000-0000-000051030000}"/>
    <cellStyle name="Celda vinculada 9 16" xfId="851" xr:uid="{00000000-0005-0000-0000-000052030000}"/>
    <cellStyle name="Celda vinculada 9 17" xfId="852" xr:uid="{00000000-0005-0000-0000-000053030000}"/>
    <cellStyle name="Celda vinculada 9 18" xfId="853" xr:uid="{00000000-0005-0000-0000-000054030000}"/>
    <cellStyle name="Celda vinculada 9 19" xfId="854" xr:uid="{00000000-0005-0000-0000-000055030000}"/>
    <cellStyle name="Celda vinculada 9 2" xfId="855" xr:uid="{00000000-0005-0000-0000-000056030000}"/>
    <cellStyle name="Celda vinculada 9 20" xfId="856" xr:uid="{00000000-0005-0000-0000-000057030000}"/>
    <cellStyle name="Celda vinculada 9 21" xfId="857" xr:uid="{00000000-0005-0000-0000-000058030000}"/>
    <cellStyle name="Celda vinculada 9 22" xfId="858" xr:uid="{00000000-0005-0000-0000-000059030000}"/>
    <cellStyle name="Celda vinculada 9 3" xfId="859" xr:uid="{00000000-0005-0000-0000-00005A030000}"/>
    <cellStyle name="Celda vinculada 9 4" xfId="860" xr:uid="{00000000-0005-0000-0000-00005B030000}"/>
    <cellStyle name="Celda vinculada 9 5" xfId="861" xr:uid="{00000000-0005-0000-0000-00005C030000}"/>
    <cellStyle name="Celda vinculada 9 6" xfId="862" xr:uid="{00000000-0005-0000-0000-00005D030000}"/>
    <cellStyle name="Celda vinculada 9 7" xfId="863" xr:uid="{00000000-0005-0000-0000-00005E030000}"/>
    <cellStyle name="Celda vinculada 9 8" xfId="864" xr:uid="{00000000-0005-0000-0000-00005F030000}"/>
    <cellStyle name="Celda vinculada 9 9" xfId="865" xr:uid="{00000000-0005-0000-0000-000060030000}"/>
    <cellStyle name="Coma 2" xfId="866" xr:uid="{00000000-0005-0000-0000-000061030000}"/>
    <cellStyle name="Coma 2 2" xfId="867" xr:uid="{00000000-0005-0000-0000-000062030000}"/>
    <cellStyle name="Encabezado 4" xfId="868" builtinId="19" customBuiltin="1"/>
    <cellStyle name="Encabezado 4 10" xfId="869" xr:uid="{00000000-0005-0000-0000-000064030000}"/>
    <cellStyle name="Encabezado 4 11" xfId="870" xr:uid="{00000000-0005-0000-0000-000065030000}"/>
    <cellStyle name="Encabezado 4 12" xfId="871" xr:uid="{00000000-0005-0000-0000-000066030000}"/>
    <cellStyle name="Encabezado 4 13" xfId="872" xr:uid="{00000000-0005-0000-0000-000067030000}"/>
    <cellStyle name="Encabezado 4 14" xfId="873" xr:uid="{00000000-0005-0000-0000-000068030000}"/>
    <cellStyle name="Encabezado 4 15" xfId="874" xr:uid="{00000000-0005-0000-0000-000069030000}"/>
    <cellStyle name="Encabezado 4 16" xfId="875" xr:uid="{00000000-0005-0000-0000-00006A030000}"/>
    <cellStyle name="Encabezado 4 17" xfId="876" xr:uid="{00000000-0005-0000-0000-00006B030000}"/>
    <cellStyle name="Encabezado 4 18" xfId="877" xr:uid="{00000000-0005-0000-0000-00006C030000}"/>
    <cellStyle name="Encabezado 4 2" xfId="878" xr:uid="{00000000-0005-0000-0000-00006D030000}"/>
    <cellStyle name="Encabezado 4 3" xfId="879" xr:uid="{00000000-0005-0000-0000-00006E030000}"/>
    <cellStyle name="Encabezado 4 4" xfId="880" xr:uid="{00000000-0005-0000-0000-00006F030000}"/>
    <cellStyle name="Encabezado 4 5" xfId="881" xr:uid="{00000000-0005-0000-0000-000070030000}"/>
    <cellStyle name="Encabezado 4 6" xfId="882" xr:uid="{00000000-0005-0000-0000-000071030000}"/>
    <cellStyle name="Encabezado 4 7" xfId="883" xr:uid="{00000000-0005-0000-0000-000072030000}"/>
    <cellStyle name="Encabezado 4 8" xfId="884" xr:uid="{00000000-0005-0000-0000-000073030000}"/>
    <cellStyle name="Encabezado 4 9" xfId="885" xr:uid="{00000000-0005-0000-0000-000074030000}"/>
    <cellStyle name="Encabezado 4 9 10" xfId="886" xr:uid="{00000000-0005-0000-0000-000075030000}"/>
    <cellStyle name="Encabezado 4 9 11" xfId="887" xr:uid="{00000000-0005-0000-0000-000076030000}"/>
    <cellStyle name="Encabezado 4 9 12" xfId="888" xr:uid="{00000000-0005-0000-0000-000077030000}"/>
    <cellStyle name="Encabezado 4 9 13" xfId="889" xr:uid="{00000000-0005-0000-0000-000078030000}"/>
    <cellStyle name="Encabezado 4 9 14" xfId="890" xr:uid="{00000000-0005-0000-0000-000079030000}"/>
    <cellStyle name="Encabezado 4 9 15" xfId="891" xr:uid="{00000000-0005-0000-0000-00007A030000}"/>
    <cellStyle name="Encabezado 4 9 16" xfId="892" xr:uid="{00000000-0005-0000-0000-00007B030000}"/>
    <cellStyle name="Encabezado 4 9 17" xfId="893" xr:uid="{00000000-0005-0000-0000-00007C030000}"/>
    <cellStyle name="Encabezado 4 9 18" xfId="894" xr:uid="{00000000-0005-0000-0000-00007D030000}"/>
    <cellStyle name="Encabezado 4 9 19" xfId="895" xr:uid="{00000000-0005-0000-0000-00007E030000}"/>
    <cellStyle name="Encabezado 4 9 2" xfId="896" xr:uid="{00000000-0005-0000-0000-00007F030000}"/>
    <cellStyle name="Encabezado 4 9 20" xfId="897" xr:uid="{00000000-0005-0000-0000-000080030000}"/>
    <cellStyle name="Encabezado 4 9 21" xfId="898" xr:uid="{00000000-0005-0000-0000-000081030000}"/>
    <cellStyle name="Encabezado 4 9 22" xfId="899" xr:uid="{00000000-0005-0000-0000-000082030000}"/>
    <cellStyle name="Encabezado 4 9 3" xfId="900" xr:uid="{00000000-0005-0000-0000-000083030000}"/>
    <cellStyle name="Encabezado 4 9 4" xfId="901" xr:uid="{00000000-0005-0000-0000-000084030000}"/>
    <cellStyle name="Encabezado 4 9 5" xfId="902" xr:uid="{00000000-0005-0000-0000-000085030000}"/>
    <cellStyle name="Encabezado 4 9 6" xfId="903" xr:uid="{00000000-0005-0000-0000-000086030000}"/>
    <cellStyle name="Encabezado 4 9 7" xfId="904" xr:uid="{00000000-0005-0000-0000-000087030000}"/>
    <cellStyle name="Encabezado 4 9 8" xfId="905" xr:uid="{00000000-0005-0000-0000-000088030000}"/>
    <cellStyle name="Encabezado 4 9 9" xfId="906" xr:uid="{00000000-0005-0000-0000-000089030000}"/>
    <cellStyle name="Énfasis1" xfId="907" builtinId="29" customBuiltin="1"/>
    <cellStyle name="Énfasis1 10" xfId="908" xr:uid="{00000000-0005-0000-0000-00008B030000}"/>
    <cellStyle name="Énfasis1 11" xfId="909" xr:uid="{00000000-0005-0000-0000-00008C030000}"/>
    <cellStyle name="Énfasis1 12" xfId="910" xr:uid="{00000000-0005-0000-0000-00008D030000}"/>
    <cellStyle name="Énfasis1 13" xfId="911" xr:uid="{00000000-0005-0000-0000-00008E030000}"/>
    <cellStyle name="Énfasis1 14" xfId="912" xr:uid="{00000000-0005-0000-0000-00008F030000}"/>
    <cellStyle name="Énfasis1 15" xfId="913" xr:uid="{00000000-0005-0000-0000-000090030000}"/>
    <cellStyle name="Énfasis1 16" xfId="914" xr:uid="{00000000-0005-0000-0000-000091030000}"/>
    <cellStyle name="Énfasis1 17" xfId="915" xr:uid="{00000000-0005-0000-0000-000092030000}"/>
    <cellStyle name="Énfasis1 18" xfId="916" xr:uid="{00000000-0005-0000-0000-000093030000}"/>
    <cellStyle name="Énfasis1 2" xfId="917" xr:uid="{00000000-0005-0000-0000-000094030000}"/>
    <cellStyle name="Énfasis1 3" xfId="918" xr:uid="{00000000-0005-0000-0000-000095030000}"/>
    <cellStyle name="Énfasis1 4" xfId="919" xr:uid="{00000000-0005-0000-0000-000096030000}"/>
    <cellStyle name="Énfasis1 5" xfId="920" xr:uid="{00000000-0005-0000-0000-000097030000}"/>
    <cellStyle name="Énfasis1 6" xfId="921" xr:uid="{00000000-0005-0000-0000-000098030000}"/>
    <cellStyle name="Énfasis1 7" xfId="922" xr:uid="{00000000-0005-0000-0000-000099030000}"/>
    <cellStyle name="Énfasis1 8" xfId="923" xr:uid="{00000000-0005-0000-0000-00009A030000}"/>
    <cellStyle name="Énfasis1 9" xfId="924" xr:uid="{00000000-0005-0000-0000-00009B030000}"/>
    <cellStyle name="Énfasis1 9 10" xfId="925" xr:uid="{00000000-0005-0000-0000-00009C030000}"/>
    <cellStyle name="Énfasis1 9 11" xfId="926" xr:uid="{00000000-0005-0000-0000-00009D030000}"/>
    <cellStyle name="Énfasis1 9 12" xfId="927" xr:uid="{00000000-0005-0000-0000-00009E030000}"/>
    <cellStyle name="Énfasis1 9 13" xfId="928" xr:uid="{00000000-0005-0000-0000-00009F030000}"/>
    <cellStyle name="Énfasis1 9 14" xfId="929" xr:uid="{00000000-0005-0000-0000-0000A0030000}"/>
    <cellStyle name="Énfasis1 9 15" xfId="930" xr:uid="{00000000-0005-0000-0000-0000A1030000}"/>
    <cellStyle name="Énfasis1 9 16" xfId="931" xr:uid="{00000000-0005-0000-0000-0000A2030000}"/>
    <cellStyle name="Énfasis1 9 17" xfId="932" xr:uid="{00000000-0005-0000-0000-0000A3030000}"/>
    <cellStyle name="Énfasis1 9 18" xfId="933" xr:uid="{00000000-0005-0000-0000-0000A4030000}"/>
    <cellStyle name="Énfasis1 9 19" xfId="934" xr:uid="{00000000-0005-0000-0000-0000A5030000}"/>
    <cellStyle name="Énfasis1 9 2" xfId="935" xr:uid="{00000000-0005-0000-0000-0000A6030000}"/>
    <cellStyle name="Énfasis1 9 20" xfId="936" xr:uid="{00000000-0005-0000-0000-0000A7030000}"/>
    <cellStyle name="Énfasis1 9 21" xfId="937" xr:uid="{00000000-0005-0000-0000-0000A8030000}"/>
    <cellStyle name="Énfasis1 9 22" xfId="938" xr:uid="{00000000-0005-0000-0000-0000A9030000}"/>
    <cellStyle name="Énfasis1 9 3" xfId="939" xr:uid="{00000000-0005-0000-0000-0000AA030000}"/>
    <cellStyle name="Énfasis1 9 4" xfId="940" xr:uid="{00000000-0005-0000-0000-0000AB030000}"/>
    <cellStyle name="Énfasis1 9 5" xfId="941" xr:uid="{00000000-0005-0000-0000-0000AC030000}"/>
    <cellStyle name="Énfasis1 9 6" xfId="942" xr:uid="{00000000-0005-0000-0000-0000AD030000}"/>
    <cellStyle name="Énfasis1 9 7" xfId="943" xr:uid="{00000000-0005-0000-0000-0000AE030000}"/>
    <cellStyle name="Énfasis1 9 8" xfId="944" xr:uid="{00000000-0005-0000-0000-0000AF030000}"/>
    <cellStyle name="Énfasis1 9 9" xfId="945" xr:uid="{00000000-0005-0000-0000-0000B0030000}"/>
    <cellStyle name="Énfasis2" xfId="946" builtinId="33" customBuiltin="1"/>
    <cellStyle name="Énfasis2 10" xfId="947" xr:uid="{00000000-0005-0000-0000-0000B2030000}"/>
    <cellStyle name="Énfasis2 11" xfId="948" xr:uid="{00000000-0005-0000-0000-0000B3030000}"/>
    <cellStyle name="Énfasis2 12" xfId="949" xr:uid="{00000000-0005-0000-0000-0000B4030000}"/>
    <cellStyle name="Énfasis2 13" xfId="950" xr:uid="{00000000-0005-0000-0000-0000B5030000}"/>
    <cellStyle name="Énfasis2 14" xfId="951" xr:uid="{00000000-0005-0000-0000-0000B6030000}"/>
    <cellStyle name="Énfasis2 15" xfId="952" xr:uid="{00000000-0005-0000-0000-0000B7030000}"/>
    <cellStyle name="Énfasis2 16" xfId="953" xr:uid="{00000000-0005-0000-0000-0000B8030000}"/>
    <cellStyle name="Énfasis2 17" xfId="954" xr:uid="{00000000-0005-0000-0000-0000B9030000}"/>
    <cellStyle name="Énfasis2 18" xfId="955" xr:uid="{00000000-0005-0000-0000-0000BA030000}"/>
    <cellStyle name="Énfasis2 2" xfId="956" xr:uid="{00000000-0005-0000-0000-0000BB030000}"/>
    <cellStyle name="Énfasis2 3" xfId="957" xr:uid="{00000000-0005-0000-0000-0000BC030000}"/>
    <cellStyle name="Énfasis2 4" xfId="958" xr:uid="{00000000-0005-0000-0000-0000BD030000}"/>
    <cellStyle name="Énfasis2 5" xfId="959" xr:uid="{00000000-0005-0000-0000-0000BE030000}"/>
    <cellStyle name="Énfasis2 6" xfId="960" xr:uid="{00000000-0005-0000-0000-0000BF030000}"/>
    <cellStyle name="Énfasis2 7" xfId="961" xr:uid="{00000000-0005-0000-0000-0000C0030000}"/>
    <cellStyle name="Énfasis2 8" xfId="962" xr:uid="{00000000-0005-0000-0000-0000C1030000}"/>
    <cellStyle name="Énfasis2 9" xfId="963" xr:uid="{00000000-0005-0000-0000-0000C2030000}"/>
    <cellStyle name="Énfasis2 9 10" xfId="964" xr:uid="{00000000-0005-0000-0000-0000C3030000}"/>
    <cellStyle name="Énfasis2 9 11" xfId="965" xr:uid="{00000000-0005-0000-0000-0000C4030000}"/>
    <cellStyle name="Énfasis2 9 12" xfId="966" xr:uid="{00000000-0005-0000-0000-0000C5030000}"/>
    <cellStyle name="Énfasis2 9 13" xfId="967" xr:uid="{00000000-0005-0000-0000-0000C6030000}"/>
    <cellStyle name="Énfasis2 9 14" xfId="968" xr:uid="{00000000-0005-0000-0000-0000C7030000}"/>
    <cellStyle name="Énfasis2 9 15" xfId="969" xr:uid="{00000000-0005-0000-0000-0000C8030000}"/>
    <cellStyle name="Énfasis2 9 16" xfId="970" xr:uid="{00000000-0005-0000-0000-0000C9030000}"/>
    <cellStyle name="Énfasis2 9 17" xfId="971" xr:uid="{00000000-0005-0000-0000-0000CA030000}"/>
    <cellStyle name="Énfasis2 9 18" xfId="972" xr:uid="{00000000-0005-0000-0000-0000CB030000}"/>
    <cellStyle name="Énfasis2 9 19" xfId="973" xr:uid="{00000000-0005-0000-0000-0000CC030000}"/>
    <cellStyle name="Énfasis2 9 2" xfId="974" xr:uid="{00000000-0005-0000-0000-0000CD030000}"/>
    <cellStyle name="Énfasis2 9 20" xfId="975" xr:uid="{00000000-0005-0000-0000-0000CE030000}"/>
    <cellStyle name="Énfasis2 9 21" xfId="976" xr:uid="{00000000-0005-0000-0000-0000CF030000}"/>
    <cellStyle name="Énfasis2 9 22" xfId="977" xr:uid="{00000000-0005-0000-0000-0000D0030000}"/>
    <cellStyle name="Énfasis2 9 3" xfId="978" xr:uid="{00000000-0005-0000-0000-0000D1030000}"/>
    <cellStyle name="Énfasis2 9 4" xfId="979" xr:uid="{00000000-0005-0000-0000-0000D2030000}"/>
    <cellStyle name="Énfasis2 9 5" xfId="980" xr:uid="{00000000-0005-0000-0000-0000D3030000}"/>
    <cellStyle name="Énfasis2 9 6" xfId="981" xr:uid="{00000000-0005-0000-0000-0000D4030000}"/>
    <cellStyle name="Énfasis2 9 7" xfId="982" xr:uid="{00000000-0005-0000-0000-0000D5030000}"/>
    <cellStyle name="Énfasis2 9 8" xfId="983" xr:uid="{00000000-0005-0000-0000-0000D6030000}"/>
    <cellStyle name="Énfasis2 9 9" xfId="984" xr:uid="{00000000-0005-0000-0000-0000D7030000}"/>
    <cellStyle name="Énfasis3" xfId="985" builtinId="37" customBuiltin="1"/>
    <cellStyle name="Énfasis3 10" xfId="986" xr:uid="{00000000-0005-0000-0000-0000D9030000}"/>
    <cellStyle name="Énfasis3 11" xfId="987" xr:uid="{00000000-0005-0000-0000-0000DA030000}"/>
    <cellStyle name="Énfasis3 12" xfId="988" xr:uid="{00000000-0005-0000-0000-0000DB030000}"/>
    <cellStyle name="Énfasis3 13" xfId="989" xr:uid="{00000000-0005-0000-0000-0000DC030000}"/>
    <cellStyle name="Énfasis3 14" xfId="990" xr:uid="{00000000-0005-0000-0000-0000DD030000}"/>
    <cellStyle name="Énfasis3 15" xfId="991" xr:uid="{00000000-0005-0000-0000-0000DE030000}"/>
    <cellStyle name="Énfasis3 16" xfId="992" xr:uid="{00000000-0005-0000-0000-0000DF030000}"/>
    <cellStyle name="Énfasis3 17" xfId="993" xr:uid="{00000000-0005-0000-0000-0000E0030000}"/>
    <cellStyle name="Énfasis3 18" xfId="994" xr:uid="{00000000-0005-0000-0000-0000E1030000}"/>
    <cellStyle name="Énfasis3 2" xfId="995" xr:uid="{00000000-0005-0000-0000-0000E2030000}"/>
    <cellStyle name="Énfasis3 3" xfId="996" xr:uid="{00000000-0005-0000-0000-0000E3030000}"/>
    <cellStyle name="Énfasis3 4" xfId="997" xr:uid="{00000000-0005-0000-0000-0000E4030000}"/>
    <cellStyle name="Énfasis3 5" xfId="998" xr:uid="{00000000-0005-0000-0000-0000E5030000}"/>
    <cellStyle name="Énfasis3 6" xfId="999" xr:uid="{00000000-0005-0000-0000-0000E6030000}"/>
    <cellStyle name="Énfasis3 7" xfId="1000" xr:uid="{00000000-0005-0000-0000-0000E7030000}"/>
    <cellStyle name="Énfasis3 8" xfId="1001" xr:uid="{00000000-0005-0000-0000-0000E8030000}"/>
    <cellStyle name="Énfasis3 9" xfId="1002" xr:uid="{00000000-0005-0000-0000-0000E9030000}"/>
    <cellStyle name="Énfasis3 9 10" xfId="1003" xr:uid="{00000000-0005-0000-0000-0000EA030000}"/>
    <cellStyle name="Énfasis3 9 11" xfId="1004" xr:uid="{00000000-0005-0000-0000-0000EB030000}"/>
    <cellStyle name="Énfasis3 9 12" xfId="1005" xr:uid="{00000000-0005-0000-0000-0000EC030000}"/>
    <cellStyle name="Énfasis3 9 13" xfId="1006" xr:uid="{00000000-0005-0000-0000-0000ED030000}"/>
    <cellStyle name="Énfasis3 9 14" xfId="1007" xr:uid="{00000000-0005-0000-0000-0000EE030000}"/>
    <cellStyle name="Énfasis3 9 15" xfId="1008" xr:uid="{00000000-0005-0000-0000-0000EF030000}"/>
    <cellStyle name="Énfasis3 9 16" xfId="1009" xr:uid="{00000000-0005-0000-0000-0000F0030000}"/>
    <cellStyle name="Énfasis3 9 17" xfId="1010" xr:uid="{00000000-0005-0000-0000-0000F1030000}"/>
    <cellStyle name="Énfasis3 9 18" xfId="1011" xr:uid="{00000000-0005-0000-0000-0000F2030000}"/>
    <cellStyle name="Énfasis3 9 19" xfId="1012" xr:uid="{00000000-0005-0000-0000-0000F3030000}"/>
    <cellStyle name="Énfasis3 9 2" xfId="1013" xr:uid="{00000000-0005-0000-0000-0000F4030000}"/>
    <cellStyle name="Énfasis3 9 20" xfId="1014" xr:uid="{00000000-0005-0000-0000-0000F5030000}"/>
    <cellStyle name="Énfasis3 9 21" xfId="1015" xr:uid="{00000000-0005-0000-0000-0000F6030000}"/>
    <cellStyle name="Énfasis3 9 22" xfId="1016" xr:uid="{00000000-0005-0000-0000-0000F7030000}"/>
    <cellStyle name="Énfasis3 9 3" xfId="1017" xr:uid="{00000000-0005-0000-0000-0000F8030000}"/>
    <cellStyle name="Énfasis3 9 4" xfId="1018" xr:uid="{00000000-0005-0000-0000-0000F9030000}"/>
    <cellStyle name="Énfasis3 9 5" xfId="1019" xr:uid="{00000000-0005-0000-0000-0000FA030000}"/>
    <cellStyle name="Énfasis3 9 6" xfId="1020" xr:uid="{00000000-0005-0000-0000-0000FB030000}"/>
    <cellStyle name="Énfasis3 9 7" xfId="1021" xr:uid="{00000000-0005-0000-0000-0000FC030000}"/>
    <cellStyle name="Énfasis3 9 8" xfId="1022" xr:uid="{00000000-0005-0000-0000-0000FD030000}"/>
    <cellStyle name="Énfasis3 9 9" xfId="1023" xr:uid="{00000000-0005-0000-0000-0000FE030000}"/>
    <cellStyle name="Énfasis4" xfId="1024" builtinId="41" customBuiltin="1"/>
    <cellStyle name="Énfasis4 10" xfId="1025" xr:uid="{00000000-0005-0000-0000-000000040000}"/>
    <cellStyle name="Énfasis4 11" xfId="1026" xr:uid="{00000000-0005-0000-0000-000001040000}"/>
    <cellStyle name="Énfasis4 12" xfId="1027" xr:uid="{00000000-0005-0000-0000-000002040000}"/>
    <cellStyle name="Énfasis4 13" xfId="1028" xr:uid="{00000000-0005-0000-0000-000003040000}"/>
    <cellStyle name="Énfasis4 14" xfId="1029" xr:uid="{00000000-0005-0000-0000-000004040000}"/>
    <cellStyle name="Énfasis4 15" xfId="1030" xr:uid="{00000000-0005-0000-0000-000005040000}"/>
    <cellStyle name="Énfasis4 16" xfId="1031" xr:uid="{00000000-0005-0000-0000-000006040000}"/>
    <cellStyle name="Énfasis4 17" xfId="1032" xr:uid="{00000000-0005-0000-0000-000007040000}"/>
    <cellStyle name="Énfasis4 18" xfId="1033" xr:uid="{00000000-0005-0000-0000-000008040000}"/>
    <cellStyle name="Énfasis4 2" xfId="1034" xr:uid="{00000000-0005-0000-0000-000009040000}"/>
    <cellStyle name="Énfasis4 3" xfId="1035" xr:uid="{00000000-0005-0000-0000-00000A040000}"/>
    <cellStyle name="Énfasis4 4" xfId="1036" xr:uid="{00000000-0005-0000-0000-00000B040000}"/>
    <cellStyle name="Énfasis4 5" xfId="1037" xr:uid="{00000000-0005-0000-0000-00000C040000}"/>
    <cellStyle name="Énfasis4 6" xfId="1038" xr:uid="{00000000-0005-0000-0000-00000D040000}"/>
    <cellStyle name="Énfasis4 7" xfId="1039" xr:uid="{00000000-0005-0000-0000-00000E040000}"/>
    <cellStyle name="Énfasis4 8" xfId="1040" xr:uid="{00000000-0005-0000-0000-00000F040000}"/>
    <cellStyle name="Énfasis4 9" xfId="1041" xr:uid="{00000000-0005-0000-0000-000010040000}"/>
    <cellStyle name="Énfasis4 9 10" xfId="1042" xr:uid="{00000000-0005-0000-0000-000011040000}"/>
    <cellStyle name="Énfasis4 9 11" xfId="1043" xr:uid="{00000000-0005-0000-0000-000012040000}"/>
    <cellStyle name="Énfasis4 9 12" xfId="1044" xr:uid="{00000000-0005-0000-0000-000013040000}"/>
    <cellStyle name="Énfasis4 9 13" xfId="1045" xr:uid="{00000000-0005-0000-0000-000014040000}"/>
    <cellStyle name="Énfasis4 9 14" xfId="1046" xr:uid="{00000000-0005-0000-0000-000015040000}"/>
    <cellStyle name="Énfasis4 9 15" xfId="1047" xr:uid="{00000000-0005-0000-0000-000016040000}"/>
    <cellStyle name="Énfasis4 9 16" xfId="1048" xr:uid="{00000000-0005-0000-0000-000017040000}"/>
    <cellStyle name="Énfasis4 9 17" xfId="1049" xr:uid="{00000000-0005-0000-0000-000018040000}"/>
    <cellStyle name="Énfasis4 9 18" xfId="1050" xr:uid="{00000000-0005-0000-0000-000019040000}"/>
    <cellStyle name="Énfasis4 9 19" xfId="1051" xr:uid="{00000000-0005-0000-0000-00001A040000}"/>
    <cellStyle name="Énfasis4 9 2" xfId="1052" xr:uid="{00000000-0005-0000-0000-00001B040000}"/>
    <cellStyle name="Énfasis4 9 20" xfId="1053" xr:uid="{00000000-0005-0000-0000-00001C040000}"/>
    <cellStyle name="Énfasis4 9 21" xfId="1054" xr:uid="{00000000-0005-0000-0000-00001D040000}"/>
    <cellStyle name="Énfasis4 9 22" xfId="1055" xr:uid="{00000000-0005-0000-0000-00001E040000}"/>
    <cellStyle name="Énfasis4 9 3" xfId="1056" xr:uid="{00000000-0005-0000-0000-00001F040000}"/>
    <cellStyle name="Énfasis4 9 4" xfId="1057" xr:uid="{00000000-0005-0000-0000-000020040000}"/>
    <cellStyle name="Énfasis4 9 5" xfId="1058" xr:uid="{00000000-0005-0000-0000-000021040000}"/>
    <cellStyle name="Énfasis4 9 6" xfId="1059" xr:uid="{00000000-0005-0000-0000-000022040000}"/>
    <cellStyle name="Énfasis4 9 7" xfId="1060" xr:uid="{00000000-0005-0000-0000-000023040000}"/>
    <cellStyle name="Énfasis4 9 8" xfId="1061" xr:uid="{00000000-0005-0000-0000-000024040000}"/>
    <cellStyle name="Énfasis4 9 9" xfId="1062" xr:uid="{00000000-0005-0000-0000-000025040000}"/>
    <cellStyle name="Énfasis5" xfId="1063" builtinId="45" customBuiltin="1"/>
    <cellStyle name="Énfasis5 10" xfId="1064" xr:uid="{00000000-0005-0000-0000-000027040000}"/>
    <cellStyle name="Énfasis5 11" xfId="1065" xr:uid="{00000000-0005-0000-0000-000028040000}"/>
    <cellStyle name="Énfasis5 12" xfId="1066" xr:uid="{00000000-0005-0000-0000-000029040000}"/>
    <cellStyle name="Énfasis5 13" xfId="1067" xr:uid="{00000000-0005-0000-0000-00002A040000}"/>
    <cellStyle name="Énfasis5 14" xfId="1068" xr:uid="{00000000-0005-0000-0000-00002B040000}"/>
    <cellStyle name="Énfasis5 15" xfId="1069" xr:uid="{00000000-0005-0000-0000-00002C040000}"/>
    <cellStyle name="Énfasis5 16" xfId="1070" xr:uid="{00000000-0005-0000-0000-00002D040000}"/>
    <cellStyle name="Énfasis5 17" xfId="1071" xr:uid="{00000000-0005-0000-0000-00002E040000}"/>
    <cellStyle name="Énfasis5 18" xfId="1072" xr:uid="{00000000-0005-0000-0000-00002F040000}"/>
    <cellStyle name="Énfasis5 2" xfId="1073" xr:uid="{00000000-0005-0000-0000-000030040000}"/>
    <cellStyle name="Énfasis5 3" xfId="1074" xr:uid="{00000000-0005-0000-0000-000031040000}"/>
    <cellStyle name="Énfasis5 4" xfId="1075" xr:uid="{00000000-0005-0000-0000-000032040000}"/>
    <cellStyle name="Énfasis5 5" xfId="1076" xr:uid="{00000000-0005-0000-0000-000033040000}"/>
    <cellStyle name="Énfasis5 6" xfId="1077" xr:uid="{00000000-0005-0000-0000-000034040000}"/>
    <cellStyle name="Énfasis5 7" xfId="1078" xr:uid="{00000000-0005-0000-0000-000035040000}"/>
    <cellStyle name="Énfasis5 8" xfId="1079" xr:uid="{00000000-0005-0000-0000-000036040000}"/>
    <cellStyle name="Énfasis5 9" xfId="1080" xr:uid="{00000000-0005-0000-0000-000037040000}"/>
    <cellStyle name="Énfasis5 9 10" xfId="1081" xr:uid="{00000000-0005-0000-0000-000038040000}"/>
    <cellStyle name="Énfasis5 9 11" xfId="1082" xr:uid="{00000000-0005-0000-0000-000039040000}"/>
    <cellStyle name="Énfasis5 9 12" xfId="1083" xr:uid="{00000000-0005-0000-0000-00003A040000}"/>
    <cellStyle name="Énfasis5 9 13" xfId="1084" xr:uid="{00000000-0005-0000-0000-00003B040000}"/>
    <cellStyle name="Énfasis5 9 14" xfId="1085" xr:uid="{00000000-0005-0000-0000-00003C040000}"/>
    <cellStyle name="Énfasis5 9 15" xfId="1086" xr:uid="{00000000-0005-0000-0000-00003D040000}"/>
    <cellStyle name="Énfasis5 9 16" xfId="1087" xr:uid="{00000000-0005-0000-0000-00003E040000}"/>
    <cellStyle name="Énfasis5 9 17" xfId="1088" xr:uid="{00000000-0005-0000-0000-00003F040000}"/>
    <cellStyle name="Énfasis5 9 18" xfId="1089" xr:uid="{00000000-0005-0000-0000-000040040000}"/>
    <cellStyle name="Énfasis5 9 19" xfId="1090" xr:uid="{00000000-0005-0000-0000-000041040000}"/>
    <cellStyle name="Énfasis5 9 2" xfId="1091" xr:uid="{00000000-0005-0000-0000-000042040000}"/>
    <cellStyle name="Énfasis5 9 20" xfId="1092" xr:uid="{00000000-0005-0000-0000-000043040000}"/>
    <cellStyle name="Énfasis5 9 21" xfId="1093" xr:uid="{00000000-0005-0000-0000-000044040000}"/>
    <cellStyle name="Énfasis5 9 22" xfId="1094" xr:uid="{00000000-0005-0000-0000-000045040000}"/>
    <cellStyle name="Énfasis5 9 3" xfId="1095" xr:uid="{00000000-0005-0000-0000-000046040000}"/>
    <cellStyle name="Énfasis5 9 4" xfId="1096" xr:uid="{00000000-0005-0000-0000-000047040000}"/>
    <cellStyle name="Énfasis5 9 5" xfId="1097" xr:uid="{00000000-0005-0000-0000-000048040000}"/>
    <cellStyle name="Énfasis5 9 6" xfId="1098" xr:uid="{00000000-0005-0000-0000-000049040000}"/>
    <cellStyle name="Énfasis5 9 7" xfId="1099" xr:uid="{00000000-0005-0000-0000-00004A040000}"/>
    <cellStyle name="Énfasis5 9 8" xfId="1100" xr:uid="{00000000-0005-0000-0000-00004B040000}"/>
    <cellStyle name="Énfasis5 9 9" xfId="1101" xr:uid="{00000000-0005-0000-0000-00004C040000}"/>
    <cellStyle name="Énfasis6" xfId="1102" builtinId="49" customBuiltin="1"/>
    <cellStyle name="Énfasis6 10" xfId="1103" xr:uid="{00000000-0005-0000-0000-00004E040000}"/>
    <cellStyle name="Énfasis6 11" xfId="1104" xr:uid="{00000000-0005-0000-0000-00004F040000}"/>
    <cellStyle name="Énfasis6 12" xfId="1105" xr:uid="{00000000-0005-0000-0000-000050040000}"/>
    <cellStyle name="Énfasis6 13" xfId="1106" xr:uid="{00000000-0005-0000-0000-000051040000}"/>
    <cellStyle name="Énfasis6 14" xfId="1107" xr:uid="{00000000-0005-0000-0000-000052040000}"/>
    <cellStyle name="Énfasis6 15" xfId="1108" xr:uid="{00000000-0005-0000-0000-000053040000}"/>
    <cellStyle name="Énfasis6 16" xfId="1109" xr:uid="{00000000-0005-0000-0000-000054040000}"/>
    <cellStyle name="Énfasis6 17" xfId="1110" xr:uid="{00000000-0005-0000-0000-000055040000}"/>
    <cellStyle name="Énfasis6 18" xfId="1111" xr:uid="{00000000-0005-0000-0000-000056040000}"/>
    <cellStyle name="Énfasis6 2" xfId="1112" xr:uid="{00000000-0005-0000-0000-000057040000}"/>
    <cellStyle name="Énfasis6 3" xfId="1113" xr:uid="{00000000-0005-0000-0000-000058040000}"/>
    <cellStyle name="Énfasis6 4" xfId="1114" xr:uid="{00000000-0005-0000-0000-000059040000}"/>
    <cellStyle name="Énfasis6 5" xfId="1115" xr:uid="{00000000-0005-0000-0000-00005A040000}"/>
    <cellStyle name="Énfasis6 6" xfId="1116" xr:uid="{00000000-0005-0000-0000-00005B040000}"/>
    <cellStyle name="Énfasis6 7" xfId="1117" xr:uid="{00000000-0005-0000-0000-00005C040000}"/>
    <cellStyle name="Énfasis6 8" xfId="1118" xr:uid="{00000000-0005-0000-0000-00005D040000}"/>
    <cellStyle name="Énfasis6 9" xfId="1119" xr:uid="{00000000-0005-0000-0000-00005E040000}"/>
    <cellStyle name="Énfasis6 9 10" xfId="1120" xr:uid="{00000000-0005-0000-0000-00005F040000}"/>
    <cellStyle name="Énfasis6 9 11" xfId="1121" xr:uid="{00000000-0005-0000-0000-000060040000}"/>
    <cellStyle name="Énfasis6 9 12" xfId="1122" xr:uid="{00000000-0005-0000-0000-000061040000}"/>
    <cellStyle name="Énfasis6 9 13" xfId="1123" xr:uid="{00000000-0005-0000-0000-000062040000}"/>
    <cellStyle name="Énfasis6 9 14" xfId="1124" xr:uid="{00000000-0005-0000-0000-000063040000}"/>
    <cellStyle name="Énfasis6 9 15" xfId="1125" xr:uid="{00000000-0005-0000-0000-000064040000}"/>
    <cellStyle name="Énfasis6 9 16" xfId="1126" xr:uid="{00000000-0005-0000-0000-000065040000}"/>
    <cellStyle name="Énfasis6 9 17" xfId="1127" xr:uid="{00000000-0005-0000-0000-000066040000}"/>
    <cellStyle name="Énfasis6 9 18" xfId="1128" xr:uid="{00000000-0005-0000-0000-000067040000}"/>
    <cellStyle name="Énfasis6 9 19" xfId="1129" xr:uid="{00000000-0005-0000-0000-000068040000}"/>
    <cellStyle name="Énfasis6 9 2" xfId="1130" xr:uid="{00000000-0005-0000-0000-000069040000}"/>
    <cellStyle name="Énfasis6 9 20" xfId="1131" xr:uid="{00000000-0005-0000-0000-00006A040000}"/>
    <cellStyle name="Énfasis6 9 21" xfId="1132" xr:uid="{00000000-0005-0000-0000-00006B040000}"/>
    <cellStyle name="Énfasis6 9 22" xfId="1133" xr:uid="{00000000-0005-0000-0000-00006C040000}"/>
    <cellStyle name="Énfasis6 9 3" xfId="1134" xr:uid="{00000000-0005-0000-0000-00006D040000}"/>
    <cellStyle name="Énfasis6 9 4" xfId="1135" xr:uid="{00000000-0005-0000-0000-00006E040000}"/>
    <cellStyle name="Énfasis6 9 5" xfId="1136" xr:uid="{00000000-0005-0000-0000-00006F040000}"/>
    <cellStyle name="Énfasis6 9 6" xfId="1137" xr:uid="{00000000-0005-0000-0000-000070040000}"/>
    <cellStyle name="Énfasis6 9 7" xfId="1138" xr:uid="{00000000-0005-0000-0000-000071040000}"/>
    <cellStyle name="Énfasis6 9 8" xfId="1139" xr:uid="{00000000-0005-0000-0000-000072040000}"/>
    <cellStyle name="Énfasis6 9 9" xfId="1140" xr:uid="{00000000-0005-0000-0000-000073040000}"/>
    <cellStyle name="Entrada" xfId="1141" builtinId="20" customBuiltin="1"/>
    <cellStyle name="Entrada 10" xfId="1142" xr:uid="{00000000-0005-0000-0000-000075040000}"/>
    <cellStyle name="Entrada 11" xfId="1143" xr:uid="{00000000-0005-0000-0000-000076040000}"/>
    <cellStyle name="Entrada 12" xfId="1144" xr:uid="{00000000-0005-0000-0000-000077040000}"/>
    <cellStyle name="Entrada 13" xfId="1145" xr:uid="{00000000-0005-0000-0000-000078040000}"/>
    <cellStyle name="Entrada 14" xfId="1146" xr:uid="{00000000-0005-0000-0000-000079040000}"/>
    <cellStyle name="Entrada 15" xfId="1147" xr:uid="{00000000-0005-0000-0000-00007A040000}"/>
    <cellStyle name="Entrada 16" xfId="1148" xr:uid="{00000000-0005-0000-0000-00007B040000}"/>
    <cellStyle name="Entrada 17" xfId="1149" xr:uid="{00000000-0005-0000-0000-00007C040000}"/>
    <cellStyle name="Entrada 18" xfId="1150" xr:uid="{00000000-0005-0000-0000-00007D040000}"/>
    <cellStyle name="Entrada 2" xfId="1151" xr:uid="{00000000-0005-0000-0000-00007E040000}"/>
    <cellStyle name="Entrada 3" xfId="1152" xr:uid="{00000000-0005-0000-0000-00007F040000}"/>
    <cellStyle name="Entrada 4" xfId="1153" xr:uid="{00000000-0005-0000-0000-000080040000}"/>
    <cellStyle name="Entrada 5" xfId="1154" xr:uid="{00000000-0005-0000-0000-000081040000}"/>
    <cellStyle name="Entrada 6" xfId="1155" xr:uid="{00000000-0005-0000-0000-000082040000}"/>
    <cellStyle name="Entrada 7" xfId="1156" xr:uid="{00000000-0005-0000-0000-000083040000}"/>
    <cellStyle name="Entrada 8" xfId="1157" xr:uid="{00000000-0005-0000-0000-000084040000}"/>
    <cellStyle name="Entrada 9" xfId="1158" xr:uid="{00000000-0005-0000-0000-000085040000}"/>
    <cellStyle name="Entrada 9 10" xfId="1159" xr:uid="{00000000-0005-0000-0000-000086040000}"/>
    <cellStyle name="Entrada 9 11" xfId="1160" xr:uid="{00000000-0005-0000-0000-000087040000}"/>
    <cellStyle name="Entrada 9 12" xfId="1161" xr:uid="{00000000-0005-0000-0000-000088040000}"/>
    <cellStyle name="Entrada 9 13" xfId="1162" xr:uid="{00000000-0005-0000-0000-000089040000}"/>
    <cellStyle name="Entrada 9 14" xfId="1163" xr:uid="{00000000-0005-0000-0000-00008A040000}"/>
    <cellStyle name="Entrada 9 15" xfId="1164" xr:uid="{00000000-0005-0000-0000-00008B040000}"/>
    <cellStyle name="Entrada 9 16" xfId="1165" xr:uid="{00000000-0005-0000-0000-00008C040000}"/>
    <cellStyle name="Entrada 9 17" xfId="1166" xr:uid="{00000000-0005-0000-0000-00008D040000}"/>
    <cellStyle name="Entrada 9 18" xfId="1167" xr:uid="{00000000-0005-0000-0000-00008E040000}"/>
    <cellStyle name="Entrada 9 19" xfId="1168" xr:uid="{00000000-0005-0000-0000-00008F040000}"/>
    <cellStyle name="Entrada 9 2" xfId="1169" xr:uid="{00000000-0005-0000-0000-000090040000}"/>
    <cellStyle name="Entrada 9 20" xfId="1170" xr:uid="{00000000-0005-0000-0000-000091040000}"/>
    <cellStyle name="Entrada 9 21" xfId="1171" xr:uid="{00000000-0005-0000-0000-000092040000}"/>
    <cellStyle name="Entrada 9 22" xfId="1172" xr:uid="{00000000-0005-0000-0000-000093040000}"/>
    <cellStyle name="Entrada 9 3" xfId="1173" xr:uid="{00000000-0005-0000-0000-000094040000}"/>
    <cellStyle name="Entrada 9 4" xfId="1174" xr:uid="{00000000-0005-0000-0000-000095040000}"/>
    <cellStyle name="Entrada 9 5" xfId="1175" xr:uid="{00000000-0005-0000-0000-000096040000}"/>
    <cellStyle name="Entrada 9 6" xfId="1176" xr:uid="{00000000-0005-0000-0000-000097040000}"/>
    <cellStyle name="Entrada 9 7" xfId="1177" xr:uid="{00000000-0005-0000-0000-000098040000}"/>
    <cellStyle name="Entrada 9 8" xfId="1178" xr:uid="{00000000-0005-0000-0000-000099040000}"/>
    <cellStyle name="Entrada 9 9" xfId="1179" xr:uid="{00000000-0005-0000-0000-00009A040000}"/>
    <cellStyle name="Euro" xfId="1180" xr:uid="{00000000-0005-0000-0000-00009B040000}"/>
    <cellStyle name="Euro 10" xfId="1181" xr:uid="{00000000-0005-0000-0000-00009C040000}"/>
    <cellStyle name="Euro 11" xfId="1182" xr:uid="{00000000-0005-0000-0000-00009D040000}"/>
    <cellStyle name="Euro 12" xfId="1183" xr:uid="{00000000-0005-0000-0000-00009E040000}"/>
    <cellStyle name="Euro 13" xfId="1184" xr:uid="{00000000-0005-0000-0000-00009F040000}"/>
    <cellStyle name="Euro 14" xfId="1185" xr:uid="{00000000-0005-0000-0000-0000A0040000}"/>
    <cellStyle name="Euro 15" xfId="1186" xr:uid="{00000000-0005-0000-0000-0000A1040000}"/>
    <cellStyle name="Euro 16" xfId="1187" xr:uid="{00000000-0005-0000-0000-0000A2040000}"/>
    <cellStyle name="Euro 17" xfId="1188" xr:uid="{00000000-0005-0000-0000-0000A3040000}"/>
    <cellStyle name="Euro 18" xfId="1189" xr:uid="{00000000-0005-0000-0000-0000A4040000}"/>
    <cellStyle name="Euro 19" xfId="1190" xr:uid="{00000000-0005-0000-0000-0000A5040000}"/>
    <cellStyle name="Euro 2" xfId="1191" xr:uid="{00000000-0005-0000-0000-0000A6040000}"/>
    <cellStyle name="Euro 20" xfId="1192" xr:uid="{00000000-0005-0000-0000-0000A7040000}"/>
    <cellStyle name="Euro 21" xfId="1193" xr:uid="{00000000-0005-0000-0000-0000A8040000}"/>
    <cellStyle name="Euro 22" xfId="1194" xr:uid="{00000000-0005-0000-0000-0000A9040000}"/>
    <cellStyle name="Euro 23" xfId="1195" xr:uid="{00000000-0005-0000-0000-0000AA040000}"/>
    <cellStyle name="Euro 24" xfId="1196" xr:uid="{00000000-0005-0000-0000-0000AB040000}"/>
    <cellStyle name="Euro 25" xfId="1197" xr:uid="{00000000-0005-0000-0000-0000AC040000}"/>
    <cellStyle name="Euro 26" xfId="1198" xr:uid="{00000000-0005-0000-0000-0000AD040000}"/>
    <cellStyle name="Euro 27" xfId="1199" xr:uid="{00000000-0005-0000-0000-0000AE040000}"/>
    <cellStyle name="Euro 28" xfId="1200" xr:uid="{00000000-0005-0000-0000-0000AF040000}"/>
    <cellStyle name="Euro 29" xfId="1201" xr:uid="{00000000-0005-0000-0000-0000B0040000}"/>
    <cellStyle name="Euro 3" xfId="1202" xr:uid="{00000000-0005-0000-0000-0000B1040000}"/>
    <cellStyle name="Euro 4" xfId="1203" xr:uid="{00000000-0005-0000-0000-0000B2040000}"/>
    <cellStyle name="Euro 5" xfId="1204" xr:uid="{00000000-0005-0000-0000-0000B3040000}"/>
    <cellStyle name="Euro 6" xfId="1205" xr:uid="{00000000-0005-0000-0000-0000B4040000}"/>
    <cellStyle name="Euro 7" xfId="1206" xr:uid="{00000000-0005-0000-0000-0000B5040000}"/>
    <cellStyle name="Euro 8" xfId="1207" xr:uid="{00000000-0005-0000-0000-0000B6040000}"/>
    <cellStyle name="Euro 9" xfId="1208" xr:uid="{00000000-0005-0000-0000-0000B7040000}"/>
    <cellStyle name="Hipervínculo 2" xfId="1209" xr:uid="{00000000-0005-0000-0000-0000B8040000}"/>
    <cellStyle name="Hipervínculo 31" xfId="1210" xr:uid="{00000000-0005-0000-0000-0000B9040000}"/>
    <cellStyle name="Incorrecto" xfId="1211" builtinId="27" customBuiltin="1"/>
    <cellStyle name="Incorrecto 10" xfId="1212" xr:uid="{00000000-0005-0000-0000-0000BB040000}"/>
    <cellStyle name="Incorrecto 11" xfId="1213" xr:uid="{00000000-0005-0000-0000-0000BC040000}"/>
    <cellStyle name="Incorrecto 12" xfId="1214" xr:uid="{00000000-0005-0000-0000-0000BD040000}"/>
    <cellStyle name="Incorrecto 13" xfId="1215" xr:uid="{00000000-0005-0000-0000-0000BE040000}"/>
    <cellStyle name="Incorrecto 14" xfId="1216" xr:uid="{00000000-0005-0000-0000-0000BF040000}"/>
    <cellStyle name="Incorrecto 15" xfId="1217" xr:uid="{00000000-0005-0000-0000-0000C0040000}"/>
    <cellStyle name="Incorrecto 16" xfId="1218" xr:uid="{00000000-0005-0000-0000-0000C1040000}"/>
    <cellStyle name="Incorrecto 17" xfId="1219" xr:uid="{00000000-0005-0000-0000-0000C2040000}"/>
    <cellStyle name="Incorrecto 18" xfId="1220" xr:uid="{00000000-0005-0000-0000-0000C3040000}"/>
    <cellStyle name="Incorrecto 2" xfId="1221" xr:uid="{00000000-0005-0000-0000-0000C4040000}"/>
    <cellStyle name="Incorrecto 3" xfId="1222" xr:uid="{00000000-0005-0000-0000-0000C5040000}"/>
    <cellStyle name="Incorrecto 4" xfId="1223" xr:uid="{00000000-0005-0000-0000-0000C6040000}"/>
    <cellStyle name="Incorrecto 5" xfId="1224" xr:uid="{00000000-0005-0000-0000-0000C7040000}"/>
    <cellStyle name="Incorrecto 6" xfId="1225" xr:uid="{00000000-0005-0000-0000-0000C8040000}"/>
    <cellStyle name="Incorrecto 7" xfId="1226" xr:uid="{00000000-0005-0000-0000-0000C9040000}"/>
    <cellStyle name="Incorrecto 8" xfId="1227" xr:uid="{00000000-0005-0000-0000-0000CA040000}"/>
    <cellStyle name="Incorrecto 9" xfId="1228" xr:uid="{00000000-0005-0000-0000-0000CB040000}"/>
    <cellStyle name="Incorrecto 9 10" xfId="1229" xr:uid="{00000000-0005-0000-0000-0000CC040000}"/>
    <cellStyle name="Incorrecto 9 11" xfId="1230" xr:uid="{00000000-0005-0000-0000-0000CD040000}"/>
    <cellStyle name="Incorrecto 9 12" xfId="1231" xr:uid="{00000000-0005-0000-0000-0000CE040000}"/>
    <cellStyle name="Incorrecto 9 13" xfId="1232" xr:uid="{00000000-0005-0000-0000-0000CF040000}"/>
    <cellStyle name="Incorrecto 9 14" xfId="1233" xr:uid="{00000000-0005-0000-0000-0000D0040000}"/>
    <cellStyle name="Incorrecto 9 15" xfId="1234" xr:uid="{00000000-0005-0000-0000-0000D1040000}"/>
    <cellStyle name="Incorrecto 9 16" xfId="1235" xr:uid="{00000000-0005-0000-0000-0000D2040000}"/>
    <cellStyle name="Incorrecto 9 17" xfId="1236" xr:uid="{00000000-0005-0000-0000-0000D3040000}"/>
    <cellStyle name="Incorrecto 9 18" xfId="1237" xr:uid="{00000000-0005-0000-0000-0000D4040000}"/>
    <cellStyle name="Incorrecto 9 19" xfId="1238" xr:uid="{00000000-0005-0000-0000-0000D5040000}"/>
    <cellStyle name="Incorrecto 9 2" xfId="1239" xr:uid="{00000000-0005-0000-0000-0000D6040000}"/>
    <cellStyle name="Incorrecto 9 20" xfId="1240" xr:uid="{00000000-0005-0000-0000-0000D7040000}"/>
    <cellStyle name="Incorrecto 9 21" xfId="1241" xr:uid="{00000000-0005-0000-0000-0000D8040000}"/>
    <cellStyle name="Incorrecto 9 22" xfId="1242" xr:uid="{00000000-0005-0000-0000-0000D9040000}"/>
    <cellStyle name="Incorrecto 9 3" xfId="1243" xr:uid="{00000000-0005-0000-0000-0000DA040000}"/>
    <cellStyle name="Incorrecto 9 4" xfId="1244" xr:uid="{00000000-0005-0000-0000-0000DB040000}"/>
    <cellStyle name="Incorrecto 9 5" xfId="1245" xr:uid="{00000000-0005-0000-0000-0000DC040000}"/>
    <cellStyle name="Incorrecto 9 6" xfId="1246" xr:uid="{00000000-0005-0000-0000-0000DD040000}"/>
    <cellStyle name="Incorrecto 9 7" xfId="1247" xr:uid="{00000000-0005-0000-0000-0000DE040000}"/>
    <cellStyle name="Incorrecto 9 8" xfId="1248" xr:uid="{00000000-0005-0000-0000-0000DF040000}"/>
    <cellStyle name="Incorrecto 9 9" xfId="1249" xr:uid="{00000000-0005-0000-0000-0000E0040000}"/>
    <cellStyle name="Millares" xfId="1250" builtinId="3"/>
    <cellStyle name="Millares [0]" xfId="1251" builtinId="6"/>
    <cellStyle name="Millares [0] 2" xfId="1252" xr:uid="{00000000-0005-0000-0000-0000E3040000}"/>
    <cellStyle name="Millares 2" xfId="1253" xr:uid="{00000000-0005-0000-0000-0000E4040000}"/>
    <cellStyle name="Millares 2 10" xfId="1254" xr:uid="{00000000-0005-0000-0000-0000E5040000}"/>
    <cellStyle name="Millares 2 11" xfId="1255" xr:uid="{00000000-0005-0000-0000-0000E6040000}"/>
    <cellStyle name="Millares 2 12" xfId="1256" xr:uid="{00000000-0005-0000-0000-0000E7040000}"/>
    <cellStyle name="Millares 2 13" xfId="1257" xr:uid="{00000000-0005-0000-0000-0000E8040000}"/>
    <cellStyle name="Millares 2 13 2" xfId="1258" xr:uid="{00000000-0005-0000-0000-0000E9040000}"/>
    <cellStyle name="Millares 2 13 2 2" xfId="1259" xr:uid="{00000000-0005-0000-0000-0000EA040000}"/>
    <cellStyle name="Millares 2 13 2 2 2" xfId="1260" xr:uid="{00000000-0005-0000-0000-0000EB040000}"/>
    <cellStyle name="Millares 2 14" xfId="1261" xr:uid="{00000000-0005-0000-0000-0000EC040000}"/>
    <cellStyle name="Millares 2 2" xfId="1262" xr:uid="{00000000-0005-0000-0000-0000ED040000}"/>
    <cellStyle name="Millares 2 2 2" xfId="1263" xr:uid="{00000000-0005-0000-0000-0000EE040000}"/>
    <cellStyle name="Millares 2 2 3" xfId="1264" xr:uid="{00000000-0005-0000-0000-0000EF040000}"/>
    <cellStyle name="Millares 2 2 4" xfId="1265" xr:uid="{00000000-0005-0000-0000-0000F0040000}"/>
    <cellStyle name="Millares 2 3" xfId="1266" xr:uid="{00000000-0005-0000-0000-0000F1040000}"/>
    <cellStyle name="Millares 2 4" xfId="1267" xr:uid="{00000000-0005-0000-0000-0000F2040000}"/>
    <cellStyle name="Millares 2 5" xfId="1268" xr:uid="{00000000-0005-0000-0000-0000F3040000}"/>
    <cellStyle name="Millares 2 6" xfId="1269" xr:uid="{00000000-0005-0000-0000-0000F4040000}"/>
    <cellStyle name="Millares 2 7" xfId="1270" xr:uid="{00000000-0005-0000-0000-0000F5040000}"/>
    <cellStyle name="Millares 2 8" xfId="1271" xr:uid="{00000000-0005-0000-0000-0000F6040000}"/>
    <cellStyle name="Millares 2 9" xfId="1272" xr:uid="{00000000-0005-0000-0000-0000F7040000}"/>
    <cellStyle name="Millares 3" xfId="1273" xr:uid="{00000000-0005-0000-0000-0000F8040000}"/>
    <cellStyle name="Millares 3 2" xfId="1274" xr:uid="{00000000-0005-0000-0000-0000F9040000}"/>
    <cellStyle name="Millares 3 3" xfId="1275" xr:uid="{00000000-0005-0000-0000-0000FA040000}"/>
    <cellStyle name="Millares 4" xfId="1276" xr:uid="{00000000-0005-0000-0000-0000FB040000}"/>
    <cellStyle name="Millares 4 2" xfId="1277" xr:uid="{00000000-0005-0000-0000-0000FC040000}"/>
    <cellStyle name="Millares 4 2 2" xfId="1278" xr:uid="{00000000-0005-0000-0000-0000FD040000}"/>
    <cellStyle name="Millares 4 2 2 2" xfId="1279" xr:uid="{00000000-0005-0000-0000-0000FE040000}"/>
    <cellStyle name="Millares 4 3" xfId="1280" xr:uid="{00000000-0005-0000-0000-0000FF040000}"/>
    <cellStyle name="Millares 5" xfId="1281" xr:uid="{00000000-0005-0000-0000-000000050000}"/>
    <cellStyle name="Millares 6" xfId="1282" xr:uid="{00000000-0005-0000-0000-000001050000}"/>
    <cellStyle name="Millares 7" xfId="1283" xr:uid="{00000000-0005-0000-0000-000002050000}"/>
    <cellStyle name="Millares 8" xfId="1284" xr:uid="{00000000-0005-0000-0000-000003050000}"/>
    <cellStyle name="Moneda 2" xfId="1285" xr:uid="{00000000-0005-0000-0000-000004050000}"/>
    <cellStyle name="Moneda 2 2" xfId="1286" xr:uid="{00000000-0005-0000-0000-000005050000}"/>
    <cellStyle name="Moneda 2 3" xfId="1287" xr:uid="{00000000-0005-0000-0000-000006050000}"/>
    <cellStyle name="Neutral" xfId="1288" builtinId="28" customBuiltin="1"/>
    <cellStyle name="Neutral 10" xfId="1289" xr:uid="{00000000-0005-0000-0000-000008050000}"/>
    <cellStyle name="Neutral 11" xfId="1290" xr:uid="{00000000-0005-0000-0000-000009050000}"/>
    <cellStyle name="Neutral 12" xfId="1291" xr:uid="{00000000-0005-0000-0000-00000A050000}"/>
    <cellStyle name="Neutral 13" xfId="1292" xr:uid="{00000000-0005-0000-0000-00000B050000}"/>
    <cellStyle name="Neutral 14" xfId="1293" xr:uid="{00000000-0005-0000-0000-00000C050000}"/>
    <cellStyle name="Neutral 15" xfId="1294" xr:uid="{00000000-0005-0000-0000-00000D050000}"/>
    <cellStyle name="Neutral 16" xfId="1295" xr:uid="{00000000-0005-0000-0000-00000E050000}"/>
    <cellStyle name="Neutral 2" xfId="1296" xr:uid="{00000000-0005-0000-0000-00000F050000}"/>
    <cellStyle name="Neutral 3" xfId="1297" xr:uid="{00000000-0005-0000-0000-000010050000}"/>
    <cellStyle name="Neutral 4" xfId="1298" xr:uid="{00000000-0005-0000-0000-000011050000}"/>
    <cellStyle name="Neutral 5" xfId="1299" xr:uid="{00000000-0005-0000-0000-000012050000}"/>
    <cellStyle name="Neutral 6" xfId="1300" xr:uid="{00000000-0005-0000-0000-000013050000}"/>
    <cellStyle name="Neutral 7" xfId="1301" xr:uid="{00000000-0005-0000-0000-000014050000}"/>
    <cellStyle name="Neutral 8" xfId="1302" xr:uid="{00000000-0005-0000-0000-000015050000}"/>
    <cellStyle name="Neutral 9" xfId="1303" xr:uid="{00000000-0005-0000-0000-000016050000}"/>
    <cellStyle name="Normal" xfId="0" builtinId="0"/>
    <cellStyle name="Normal 10" xfId="1304" xr:uid="{00000000-0005-0000-0000-000018050000}"/>
    <cellStyle name="Normal 10 2" xfId="1305" xr:uid="{00000000-0005-0000-0000-000019050000}"/>
    <cellStyle name="Normal 11" xfId="1306" xr:uid="{00000000-0005-0000-0000-00001A050000}"/>
    <cellStyle name="Normal 11 2" xfId="1307" xr:uid="{00000000-0005-0000-0000-00001B050000}"/>
    <cellStyle name="Normal 110" xfId="1308" xr:uid="{00000000-0005-0000-0000-00001C050000}"/>
    <cellStyle name="Normal 112" xfId="1309" xr:uid="{00000000-0005-0000-0000-00001D050000}"/>
    <cellStyle name="Normal 113" xfId="1310" xr:uid="{00000000-0005-0000-0000-00001E050000}"/>
    <cellStyle name="Normal 115" xfId="1311" xr:uid="{00000000-0005-0000-0000-00001F050000}"/>
    <cellStyle name="Normal 12" xfId="1312" xr:uid="{00000000-0005-0000-0000-000020050000}"/>
    <cellStyle name="Normal 12 2" xfId="1313" xr:uid="{00000000-0005-0000-0000-000021050000}"/>
    <cellStyle name="Normal 13" xfId="1314" xr:uid="{00000000-0005-0000-0000-000022050000}"/>
    <cellStyle name="Normal 13 2" xfId="1315" xr:uid="{00000000-0005-0000-0000-000023050000}"/>
    <cellStyle name="Normal 14" xfId="1316" xr:uid="{00000000-0005-0000-0000-000024050000}"/>
    <cellStyle name="Normal 14 2" xfId="1317" xr:uid="{00000000-0005-0000-0000-000025050000}"/>
    <cellStyle name="Normal 15" xfId="1318" xr:uid="{00000000-0005-0000-0000-000026050000}"/>
    <cellStyle name="Normal 15 2" xfId="1319" xr:uid="{00000000-0005-0000-0000-000027050000}"/>
    <cellStyle name="Normal 16" xfId="1320" xr:uid="{00000000-0005-0000-0000-000028050000}"/>
    <cellStyle name="Normal 16 2" xfId="1321" xr:uid="{00000000-0005-0000-0000-000029050000}"/>
    <cellStyle name="Normal 17" xfId="1322" xr:uid="{00000000-0005-0000-0000-00002A050000}"/>
    <cellStyle name="Normal 17 2" xfId="1323" xr:uid="{00000000-0005-0000-0000-00002B050000}"/>
    <cellStyle name="Normal 18 2" xfId="1324" xr:uid="{00000000-0005-0000-0000-00002C050000}"/>
    <cellStyle name="Normal 19" xfId="1325" xr:uid="{00000000-0005-0000-0000-00002D050000}"/>
    <cellStyle name="Normal 19 2" xfId="1326" xr:uid="{00000000-0005-0000-0000-00002E050000}"/>
    <cellStyle name="Normal 2" xfId="1327" xr:uid="{00000000-0005-0000-0000-00002F050000}"/>
    <cellStyle name="Normal 2 10" xfId="1328" xr:uid="{00000000-0005-0000-0000-000030050000}"/>
    <cellStyle name="Normal 2 11" xfId="1329" xr:uid="{00000000-0005-0000-0000-000031050000}"/>
    <cellStyle name="Normal 2 12" xfId="1330" xr:uid="{00000000-0005-0000-0000-000032050000}"/>
    <cellStyle name="Normal 2 2" xfId="1331" xr:uid="{00000000-0005-0000-0000-000033050000}"/>
    <cellStyle name="Normal 2 2 2" xfId="1332" xr:uid="{00000000-0005-0000-0000-000034050000}"/>
    <cellStyle name="Normal 2 2 3" xfId="1333" xr:uid="{00000000-0005-0000-0000-000035050000}"/>
    <cellStyle name="Normal 2 2 4" xfId="1334" xr:uid="{00000000-0005-0000-0000-000036050000}"/>
    <cellStyle name="Normal 2 2 5" xfId="1335" xr:uid="{00000000-0005-0000-0000-000037050000}"/>
    <cellStyle name="Normal 2 3" xfId="1336" xr:uid="{00000000-0005-0000-0000-000038050000}"/>
    <cellStyle name="Normal 2 4" xfId="1337" xr:uid="{00000000-0005-0000-0000-000039050000}"/>
    <cellStyle name="Normal 2 5" xfId="1338" xr:uid="{00000000-0005-0000-0000-00003A050000}"/>
    <cellStyle name="Normal 2 6" xfId="1339" xr:uid="{00000000-0005-0000-0000-00003B050000}"/>
    <cellStyle name="Normal 2 7" xfId="1340" xr:uid="{00000000-0005-0000-0000-00003C050000}"/>
    <cellStyle name="Normal 2 8" xfId="1341" xr:uid="{00000000-0005-0000-0000-00003D050000}"/>
    <cellStyle name="Normal 2 9" xfId="1342" xr:uid="{00000000-0005-0000-0000-00003E050000}"/>
    <cellStyle name="Normal 20 2" xfId="1343" xr:uid="{00000000-0005-0000-0000-00003F050000}"/>
    <cellStyle name="Normal 21 2" xfId="1344" xr:uid="{00000000-0005-0000-0000-000040050000}"/>
    <cellStyle name="Normal 22 2" xfId="1345" xr:uid="{00000000-0005-0000-0000-000041050000}"/>
    <cellStyle name="Normal 23 2" xfId="1346" xr:uid="{00000000-0005-0000-0000-000042050000}"/>
    <cellStyle name="Normal 24 2" xfId="1347" xr:uid="{00000000-0005-0000-0000-000043050000}"/>
    <cellStyle name="Normal 25 2" xfId="1348" xr:uid="{00000000-0005-0000-0000-000044050000}"/>
    <cellStyle name="Normal 3" xfId="1349" xr:uid="{00000000-0005-0000-0000-000045050000}"/>
    <cellStyle name="Normal 3 10" xfId="1350" xr:uid="{00000000-0005-0000-0000-000046050000}"/>
    <cellStyle name="Normal 3 11" xfId="1351" xr:uid="{00000000-0005-0000-0000-000047050000}"/>
    <cellStyle name="Normal 3 12" xfId="1352" xr:uid="{00000000-0005-0000-0000-000048050000}"/>
    <cellStyle name="Normal 3 13" xfId="1353" xr:uid="{00000000-0005-0000-0000-000049050000}"/>
    <cellStyle name="Normal 3 14" xfId="1354" xr:uid="{00000000-0005-0000-0000-00004A050000}"/>
    <cellStyle name="Normal 3 15" xfId="1355" xr:uid="{00000000-0005-0000-0000-00004B050000}"/>
    <cellStyle name="Normal 3 16" xfId="1356" xr:uid="{00000000-0005-0000-0000-00004C050000}"/>
    <cellStyle name="Normal 3 17" xfId="1357" xr:uid="{00000000-0005-0000-0000-00004D050000}"/>
    <cellStyle name="Normal 3 18" xfId="1358" xr:uid="{00000000-0005-0000-0000-00004E050000}"/>
    <cellStyle name="Normal 3 19" xfId="1359" xr:uid="{00000000-0005-0000-0000-00004F050000}"/>
    <cellStyle name="Normal 3 2" xfId="1360" xr:uid="{00000000-0005-0000-0000-000050050000}"/>
    <cellStyle name="Normal 3 20" xfId="1361" xr:uid="{00000000-0005-0000-0000-000051050000}"/>
    <cellStyle name="Normal 3 21" xfId="1362" xr:uid="{00000000-0005-0000-0000-000052050000}"/>
    <cellStyle name="Normal 3 3" xfId="1363" xr:uid="{00000000-0005-0000-0000-000053050000}"/>
    <cellStyle name="Normal 3 4" xfId="1364" xr:uid="{00000000-0005-0000-0000-000054050000}"/>
    <cellStyle name="Normal 3 5" xfId="1365" xr:uid="{00000000-0005-0000-0000-000055050000}"/>
    <cellStyle name="Normal 3 6" xfId="1366" xr:uid="{00000000-0005-0000-0000-000056050000}"/>
    <cellStyle name="Normal 3 7" xfId="1367" xr:uid="{00000000-0005-0000-0000-000057050000}"/>
    <cellStyle name="Normal 3 8" xfId="1368" xr:uid="{00000000-0005-0000-0000-000058050000}"/>
    <cellStyle name="Normal 3 9" xfId="1369" xr:uid="{00000000-0005-0000-0000-000059050000}"/>
    <cellStyle name="Normal 3_PLAN DE ACTIVIDADES 10 DE ABRIL RURALIDAD" xfId="1370" xr:uid="{00000000-0005-0000-0000-00005A050000}"/>
    <cellStyle name="Normal 4" xfId="1371" xr:uid="{00000000-0005-0000-0000-00005B050000}"/>
    <cellStyle name="Normal 4 10" xfId="1372" xr:uid="{00000000-0005-0000-0000-00005C050000}"/>
    <cellStyle name="Normal 4 11" xfId="1373" xr:uid="{00000000-0005-0000-0000-00005D050000}"/>
    <cellStyle name="Normal 4 12" xfId="1374" xr:uid="{00000000-0005-0000-0000-00005E050000}"/>
    <cellStyle name="Normal 4 13" xfId="1375" xr:uid="{00000000-0005-0000-0000-00005F050000}"/>
    <cellStyle name="Normal 4 14" xfId="1376" xr:uid="{00000000-0005-0000-0000-000060050000}"/>
    <cellStyle name="Normal 4 15" xfId="1377" xr:uid="{00000000-0005-0000-0000-000061050000}"/>
    <cellStyle name="Normal 4 16" xfId="1378" xr:uid="{00000000-0005-0000-0000-000062050000}"/>
    <cellStyle name="Normal 4 17" xfId="1379" xr:uid="{00000000-0005-0000-0000-000063050000}"/>
    <cellStyle name="Normal 4 18" xfId="1380" xr:uid="{00000000-0005-0000-0000-000064050000}"/>
    <cellStyle name="Normal 4 19" xfId="1381" xr:uid="{00000000-0005-0000-0000-000065050000}"/>
    <cellStyle name="Normal 4 2" xfId="1382" xr:uid="{00000000-0005-0000-0000-000066050000}"/>
    <cellStyle name="Normal 4 20" xfId="1383" xr:uid="{00000000-0005-0000-0000-000067050000}"/>
    <cellStyle name="Normal 4 21" xfId="1384" xr:uid="{00000000-0005-0000-0000-000068050000}"/>
    <cellStyle name="Normal 4 3" xfId="1385" xr:uid="{00000000-0005-0000-0000-000069050000}"/>
    <cellStyle name="Normal 4 4" xfId="1386" xr:uid="{00000000-0005-0000-0000-00006A050000}"/>
    <cellStyle name="Normal 4 5" xfId="1387" xr:uid="{00000000-0005-0000-0000-00006B050000}"/>
    <cellStyle name="Normal 4 6" xfId="1388" xr:uid="{00000000-0005-0000-0000-00006C050000}"/>
    <cellStyle name="Normal 4 7" xfId="1389" xr:uid="{00000000-0005-0000-0000-00006D050000}"/>
    <cellStyle name="Normal 4 8" xfId="1390" xr:uid="{00000000-0005-0000-0000-00006E050000}"/>
    <cellStyle name="Normal 4 9" xfId="1391" xr:uid="{00000000-0005-0000-0000-00006F050000}"/>
    <cellStyle name="Normal 47" xfId="1392" xr:uid="{00000000-0005-0000-0000-000070050000}"/>
    <cellStyle name="Normal 48" xfId="1393" xr:uid="{00000000-0005-0000-0000-000071050000}"/>
    <cellStyle name="Normal 5" xfId="1394" xr:uid="{00000000-0005-0000-0000-000072050000}"/>
    <cellStyle name="Normal 5 10" xfId="1395" xr:uid="{00000000-0005-0000-0000-000073050000}"/>
    <cellStyle name="Normal 5 11" xfId="1396" xr:uid="{00000000-0005-0000-0000-000074050000}"/>
    <cellStyle name="Normal 5 12" xfId="1397" xr:uid="{00000000-0005-0000-0000-000075050000}"/>
    <cellStyle name="Normal 5 13" xfId="1398" xr:uid="{00000000-0005-0000-0000-000076050000}"/>
    <cellStyle name="Normal 5 14" xfId="1399" xr:uid="{00000000-0005-0000-0000-000077050000}"/>
    <cellStyle name="Normal 5 15" xfId="1400" xr:uid="{00000000-0005-0000-0000-000078050000}"/>
    <cellStyle name="Normal 5 16" xfId="1401" xr:uid="{00000000-0005-0000-0000-000079050000}"/>
    <cellStyle name="Normal 5 17" xfId="1402" xr:uid="{00000000-0005-0000-0000-00007A050000}"/>
    <cellStyle name="Normal 5 18" xfId="1403" xr:uid="{00000000-0005-0000-0000-00007B050000}"/>
    <cellStyle name="Normal 5 19" xfId="1404" xr:uid="{00000000-0005-0000-0000-00007C050000}"/>
    <cellStyle name="Normal 5 2" xfId="1405" xr:uid="{00000000-0005-0000-0000-00007D050000}"/>
    <cellStyle name="Normal 5 20" xfId="1406" xr:uid="{00000000-0005-0000-0000-00007E050000}"/>
    <cellStyle name="Normal 5 21" xfId="1407" xr:uid="{00000000-0005-0000-0000-00007F050000}"/>
    <cellStyle name="Normal 5 3" xfId="1408" xr:uid="{00000000-0005-0000-0000-000080050000}"/>
    <cellStyle name="Normal 5 4" xfId="1409" xr:uid="{00000000-0005-0000-0000-000081050000}"/>
    <cellStyle name="Normal 5 5" xfId="1410" xr:uid="{00000000-0005-0000-0000-000082050000}"/>
    <cellStyle name="Normal 5 6" xfId="1411" xr:uid="{00000000-0005-0000-0000-000083050000}"/>
    <cellStyle name="Normal 5 7" xfId="1412" xr:uid="{00000000-0005-0000-0000-000084050000}"/>
    <cellStyle name="Normal 5 8" xfId="1413" xr:uid="{00000000-0005-0000-0000-000085050000}"/>
    <cellStyle name="Normal 5 9" xfId="1414" xr:uid="{00000000-0005-0000-0000-000086050000}"/>
    <cellStyle name="Normal 53" xfId="1415" xr:uid="{00000000-0005-0000-0000-000087050000}"/>
    <cellStyle name="Normal 54" xfId="1416" xr:uid="{00000000-0005-0000-0000-000088050000}"/>
    <cellStyle name="Normal 55" xfId="1417" xr:uid="{00000000-0005-0000-0000-000089050000}"/>
    <cellStyle name="Normal 56" xfId="1418" xr:uid="{00000000-0005-0000-0000-00008A050000}"/>
    <cellStyle name="Normal 57" xfId="1419" xr:uid="{00000000-0005-0000-0000-00008B050000}"/>
    <cellStyle name="Normal 58" xfId="1420" xr:uid="{00000000-0005-0000-0000-00008C050000}"/>
    <cellStyle name="Normal 59" xfId="1421" xr:uid="{00000000-0005-0000-0000-00008D050000}"/>
    <cellStyle name="Normal 6" xfId="1422" xr:uid="{00000000-0005-0000-0000-00008E050000}"/>
    <cellStyle name="Normal 6 2" xfId="1423" xr:uid="{00000000-0005-0000-0000-00008F050000}"/>
    <cellStyle name="Normal 61" xfId="1424" xr:uid="{00000000-0005-0000-0000-000090050000}"/>
    <cellStyle name="Normal 65" xfId="1425" xr:uid="{00000000-0005-0000-0000-000091050000}"/>
    <cellStyle name="Normal 66" xfId="1426" xr:uid="{00000000-0005-0000-0000-000092050000}"/>
    <cellStyle name="Normal 69" xfId="1427" xr:uid="{00000000-0005-0000-0000-000093050000}"/>
    <cellStyle name="Normal 7" xfId="1428" xr:uid="{00000000-0005-0000-0000-000094050000}"/>
    <cellStyle name="Normal 7 2" xfId="1429" xr:uid="{00000000-0005-0000-0000-000095050000}"/>
    <cellStyle name="Normal 70" xfId="1430" xr:uid="{00000000-0005-0000-0000-000096050000}"/>
    <cellStyle name="Normal 75" xfId="1431" xr:uid="{00000000-0005-0000-0000-000097050000}"/>
    <cellStyle name="Normal 76" xfId="1432" xr:uid="{00000000-0005-0000-0000-000098050000}"/>
    <cellStyle name="Normal 77" xfId="1433" xr:uid="{00000000-0005-0000-0000-000099050000}"/>
    <cellStyle name="Normal 78" xfId="1434" xr:uid="{00000000-0005-0000-0000-00009A050000}"/>
    <cellStyle name="Normal 79" xfId="1435" xr:uid="{00000000-0005-0000-0000-00009B050000}"/>
    <cellStyle name="Normal 8" xfId="1436" xr:uid="{00000000-0005-0000-0000-00009C050000}"/>
    <cellStyle name="Normal 8 2" xfId="1437" xr:uid="{00000000-0005-0000-0000-00009D050000}"/>
    <cellStyle name="Normal 8 3" xfId="1438" xr:uid="{00000000-0005-0000-0000-00009E050000}"/>
    <cellStyle name="Normal 80" xfId="1439" xr:uid="{00000000-0005-0000-0000-00009F050000}"/>
    <cellStyle name="Normal 81" xfId="1440" xr:uid="{00000000-0005-0000-0000-0000A0050000}"/>
    <cellStyle name="Normal 82" xfId="1441" xr:uid="{00000000-0005-0000-0000-0000A1050000}"/>
    <cellStyle name="Normal 87" xfId="1442" xr:uid="{00000000-0005-0000-0000-0000A2050000}"/>
    <cellStyle name="Normal 89" xfId="1443" xr:uid="{00000000-0005-0000-0000-0000A3050000}"/>
    <cellStyle name="Normal 9" xfId="1444" xr:uid="{00000000-0005-0000-0000-0000A4050000}"/>
    <cellStyle name="Normal 9 2" xfId="1445" xr:uid="{00000000-0005-0000-0000-0000A5050000}"/>
    <cellStyle name="Normal 97" xfId="1446" xr:uid="{00000000-0005-0000-0000-0000A6050000}"/>
    <cellStyle name="Normal 99" xfId="1447" xr:uid="{00000000-0005-0000-0000-0000A7050000}"/>
    <cellStyle name="Notas 10" xfId="1448" xr:uid="{00000000-0005-0000-0000-0000A8050000}"/>
    <cellStyle name="Notas 11" xfId="1449" xr:uid="{00000000-0005-0000-0000-0000A9050000}"/>
    <cellStyle name="Notas 12" xfId="1450" xr:uid="{00000000-0005-0000-0000-0000AA050000}"/>
    <cellStyle name="Notas 13" xfId="1451" xr:uid="{00000000-0005-0000-0000-0000AB050000}"/>
    <cellStyle name="Notas 14" xfId="1452" xr:uid="{00000000-0005-0000-0000-0000AC050000}"/>
    <cellStyle name="Notas 15" xfId="1453" xr:uid="{00000000-0005-0000-0000-0000AD050000}"/>
    <cellStyle name="Notas 16" xfId="1454" xr:uid="{00000000-0005-0000-0000-0000AE050000}"/>
    <cellStyle name="Notas 17" xfId="1455" xr:uid="{00000000-0005-0000-0000-0000AF050000}"/>
    <cellStyle name="Notas 18" xfId="1456" xr:uid="{00000000-0005-0000-0000-0000B0050000}"/>
    <cellStyle name="Notas 19" xfId="1457" xr:uid="{00000000-0005-0000-0000-0000B1050000}"/>
    <cellStyle name="Notas 2" xfId="1458" xr:uid="{00000000-0005-0000-0000-0000B2050000}"/>
    <cellStyle name="Notas 2 2" xfId="1459" xr:uid="{00000000-0005-0000-0000-0000B3050000}"/>
    <cellStyle name="Notas 2 3" xfId="1460" xr:uid="{00000000-0005-0000-0000-0000B4050000}"/>
    <cellStyle name="Notas 2 4" xfId="1461" xr:uid="{00000000-0005-0000-0000-0000B5050000}"/>
    <cellStyle name="Notas 20" xfId="1462" xr:uid="{00000000-0005-0000-0000-0000B6050000}"/>
    <cellStyle name="Notas 21" xfId="1463" xr:uid="{00000000-0005-0000-0000-0000B7050000}"/>
    <cellStyle name="Notas 22" xfId="1464" xr:uid="{00000000-0005-0000-0000-0000B8050000}"/>
    <cellStyle name="Notas 3" xfId="1465" xr:uid="{00000000-0005-0000-0000-0000B9050000}"/>
    <cellStyle name="Notas 4" xfId="1466" xr:uid="{00000000-0005-0000-0000-0000BA050000}"/>
    <cellStyle name="Notas 5" xfId="1467" xr:uid="{00000000-0005-0000-0000-0000BB050000}"/>
    <cellStyle name="Notas 6" xfId="1468" xr:uid="{00000000-0005-0000-0000-0000BC050000}"/>
    <cellStyle name="Notas 7" xfId="1469" xr:uid="{00000000-0005-0000-0000-0000BD050000}"/>
    <cellStyle name="Notas 8" xfId="1470" xr:uid="{00000000-0005-0000-0000-0000BE050000}"/>
    <cellStyle name="Notas 9" xfId="1471" xr:uid="{00000000-0005-0000-0000-0000BF050000}"/>
    <cellStyle name="Notas 9 10" xfId="1472" xr:uid="{00000000-0005-0000-0000-0000C0050000}"/>
    <cellStyle name="Notas 9 11" xfId="1473" xr:uid="{00000000-0005-0000-0000-0000C1050000}"/>
    <cellStyle name="Notas 9 12" xfId="1474" xr:uid="{00000000-0005-0000-0000-0000C2050000}"/>
    <cellStyle name="Notas 9 13" xfId="1475" xr:uid="{00000000-0005-0000-0000-0000C3050000}"/>
    <cellStyle name="Notas 9 14" xfId="1476" xr:uid="{00000000-0005-0000-0000-0000C4050000}"/>
    <cellStyle name="Notas 9 15" xfId="1477" xr:uid="{00000000-0005-0000-0000-0000C5050000}"/>
    <cellStyle name="Notas 9 16" xfId="1478" xr:uid="{00000000-0005-0000-0000-0000C6050000}"/>
    <cellStyle name="Notas 9 17" xfId="1479" xr:uid="{00000000-0005-0000-0000-0000C7050000}"/>
    <cellStyle name="Notas 9 18" xfId="1480" xr:uid="{00000000-0005-0000-0000-0000C8050000}"/>
    <cellStyle name="Notas 9 19" xfId="1481" xr:uid="{00000000-0005-0000-0000-0000C9050000}"/>
    <cellStyle name="Notas 9 2" xfId="1482" xr:uid="{00000000-0005-0000-0000-0000CA050000}"/>
    <cellStyle name="Notas 9 20" xfId="1483" xr:uid="{00000000-0005-0000-0000-0000CB050000}"/>
    <cellStyle name="Notas 9 21" xfId="1484" xr:uid="{00000000-0005-0000-0000-0000CC050000}"/>
    <cellStyle name="Notas 9 22" xfId="1485" xr:uid="{00000000-0005-0000-0000-0000CD050000}"/>
    <cellStyle name="Notas 9 3" xfId="1486" xr:uid="{00000000-0005-0000-0000-0000CE050000}"/>
    <cellStyle name="Notas 9 4" xfId="1487" xr:uid="{00000000-0005-0000-0000-0000CF050000}"/>
    <cellStyle name="Notas 9 5" xfId="1488" xr:uid="{00000000-0005-0000-0000-0000D0050000}"/>
    <cellStyle name="Notas 9 6" xfId="1489" xr:uid="{00000000-0005-0000-0000-0000D1050000}"/>
    <cellStyle name="Notas 9 7" xfId="1490" xr:uid="{00000000-0005-0000-0000-0000D2050000}"/>
    <cellStyle name="Notas 9 8" xfId="1491" xr:uid="{00000000-0005-0000-0000-0000D3050000}"/>
    <cellStyle name="Notas 9 9" xfId="1492" xr:uid="{00000000-0005-0000-0000-0000D4050000}"/>
    <cellStyle name="Porcentaje" xfId="1495" builtinId="5"/>
    <cellStyle name="Porcentaje 2" xfId="1493" xr:uid="{00000000-0005-0000-0000-0000D6050000}"/>
    <cellStyle name="Porcentaje 3" xfId="1494" xr:uid="{00000000-0005-0000-0000-0000D7050000}"/>
    <cellStyle name="Porcentual 2" xfId="1496" xr:uid="{00000000-0005-0000-0000-0000D8050000}"/>
    <cellStyle name="Porcentual 2 2" xfId="1497" xr:uid="{00000000-0005-0000-0000-0000D9050000}"/>
    <cellStyle name="Porcentual 2 3" xfId="1498" xr:uid="{00000000-0005-0000-0000-0000DA050000}"/>
    <cellStyle name="Porcentual 2 4" xfId="1499" xr:uid="{00000000-0005-0000-0000-0000DB050000}"/>
    <cellStyle name="Porcentual 3" xfId="1500" xr:uid="{00000000-0005-0000-0000-0000DC050000}"/>
    <cellStyle name="Salida" xfId="1501" builtinId="21" customBuiltin="1"/>
    <cellStyle name="Salida 10" xfId="1502" xr:uid="{00000000-0005-0000-0000-0000DE050000}"/>
    <cellStyle name="Salida 11" xfId="1503" xr:uid="{00000000-0005-0000-0000-0000DF050000}"/>
    <cellStyle name="Salida 12" xfId="1504" xr:uid="{00000000-0005-0000-0000-0000E0050000}"/>
    <cellStyle name="Salida 13" xfId="1505" xr:uid="{00000000-0005-0000-0000-0000E1050000}"/>
    <cellStyle name="Salida 14" xfId="1506" xr:uid="{00000000-0005-0000-0000-0000E2050000}"/>
    <cellStyle name="Salida 15" xfId="1507" xr:uid="{00000000-0005-0000-0000-0000E3050000}"/>
    <cellStyle name="Salida 16" xfId="1508" xr:uid="{00000000-0005-0000-0000-0000E4050000}"/>
    <cellStyle name="Salida 17" xfId="1509" xr:uid="{00000000-0005-0000-0000-0000E5050000}"/>
    <cellStyle name="Salida 18" xfId="1510" xr:uid="{00000000-0005-0000-0000-0000E6050000}"/>
    <cellStyle name="Salida 2" xfId="1511" xr:uid="{00000000-0005-0000-0000-0000E7050000}"/>
    <cellStyle name="Salida 3" xfId="1512" xr:uid="{00000000-0005-0000-0000-0000E8050000}"/>
    <cellStyle name="Salida 4" xfId="1513" xr:uid="{00000000-0005-0000-0000-0000E9050000}"/>
    <cellStyle name="Salida 5" xfId="1514" xr:uid="{00000000-0005-0000-0000-0000EA050000}"/>
    <cellStyle name="Salida 6" xfId="1515" xr:uid="{00000000-0005-0000-0000-0000EB050000}"/>
    <cellStyle name="Salida 7" xfId="1516" xr:uid="{00000000-0005-0000-0000-0000EC050000}"/>
    <cellStyle name="Salida 8" xfId="1517" xr:uid="{00000000-0005-0000-0000-0000ED050000}"/>
    <cellStyle name="Salida 9" xfId="1518" xr:uid="{00000000-0005-0000-0000-0000EE050000}"/>
    <cellStyle name="Salida 9 10" xfId="1519" xr:uid="{00000000-0005-0000-0000-0000EF050000}"/>
    <cellStyle name="Salida 9 11" xfId="1520" xr:uid="{00000000-0005-0000-0000-0000F0050000}"/>
    <cellStyle name="Salida 9 12" xfId="1521" xr:uid="{00000000-0005-0000-0000-0000F1050000}"/>
    <cellStyle name="Salida 9 13" xfId="1522" xr:uid="{00000000-0005-0000-0000-0000F2050000}"/>
    <cellStyle name="Salida 9 14" xfId="1523" xr:uid="{00000000-0005-0000-0000-0000F3050000}"/>
    <cellStyle name="Salida 9 15" xfId="1524" xr:uid="{00000000-0005-0000-0000-0000F4050000}"/>
    <cellStyle name="Salida 9 16" xfId="1525" xr:uid="{00000000-0005-0000-0000-0000F5050000}"/>
    <cellStyle name="Salida 9 17" xfId="1526" xr:uid="{00000000-0005-0000-0000-0000F6050000}"/>
    <cellStyle name="Salida 9 18" xfId="1527" xr:uid="{00000000-0005-0000-0000-0000F7050000}"/>
    <cellStyle name="Salida 9 19" xfId="1528" xr:uid="{00000000-0005-0000-0000-0000F8050000}"/>
    <cellStyle name="Salida 9 2" xfId="1529" xr:uid="{00000000-0005-0000-0000-0000F9050000}"/>
    <cellStyle name="Salida 9 20" xfId="1530" xr:uid="{00000000-0005-0000-0000-0000FA050000}"/>
    <cellStyle name="Salida 9 21" xfId="1531" xr:uid="{00000000-0005-0000-0000-0000FB050000}"/>
    <cellStyle name="Salida 9 22" xfId="1532" xr:uid="{00000000-0005-0000-0000-0000FC050000}"/>
    <cellStyle name="Salida 9 3" xfId="1533" xr:uid="{00000000-0005-0000-0000-0000FD050000}"/>
    <cellStyle name="Salida 9 4" xfId="1534" xr:uid="{00000000-0005-0000-0000-0000FE050000}"/>
    <cellStyle name="Salida 9 5" xfId="1535" xr:uid="{00000000-0005-0000-0000-0000FF050000}"/>
    <cellStyle name="Salida 9 6" xfId="1536" xr:uid="{00000000-0005-0000-0000-000000060000}"/>
    <cellStyle name="Salida 9 7" xfId="1537" xr:uid="{00000000-0005-0000-0000-000001060000}"/>
    <cellStyle name="Salida 9 8" xfId="1538" xr:uid="{00000000-0005-0000-0000-000002060000}"/>
    <cellStyle name="Salida 9 9" xfId="1539" xr:uid="{00000000-0005-0000-0000-000003060000}"/>
    <cellStyle name="Texto de advertencia" xfId="1540" builtinId="11" customBuiltin="1"/>
    <cellStyle name="Texto de advertencia 10" xfId="1541" xr:uid="{00000000-0005-0000-0000-000005060000}"/>
    <cellStyle name="Texto de advertencia 11" xfId="1542" xr:uid="{00000000-0005-0000-0000-000006060000}"/>
    <cellStyle name="Texto de advertencia 12" xfId="1543" xr:uid="{00000000-0005-0000-0000-000007060000}"/>
    <cellStyle name="Texto de advertencia 13" xfId="1544" xr:uid="{00000000-0005-0000-0000-000008060000}"/>
    <cellStyle name="Texto de advertencia 14" xfId="1545" xr:uid="{00000000-0005-0000-0000-000009060000}"/>
    <cellStyle name="Texto de advertencia 15" xfId="1546" xr:uid="{00000000-0005-0000-0000-00000A060000}"/>
    <cellStyle name="Texto de advertencia 16" xfId="1547" xr:uid="{00000000-0005-0000-0000-00000B060000}"/>
    <cellStyle name="Texto de advertencia 17" xfId="1548" xr:uid="{00000000-0005-0000-0000-00000C060000}"/>
    <cellStyle name="Texto de advertencia 18" xfId="1549" xr:uid="{00000000-0005-0000-0000-00000D060000}"/>
    <cellStyle name="Texto de advertencia 2" xfId="1550" xr:uid="{00000000-0005-0000-0000-00000E060000}"/>
    <cellStyle name="Texto de advertencia 3" xfId="1551" xr:uid="{00000000-0005-0000-0000-00000F060000}"/>
    <cellStyle name="Texto de advertencia 4" xfId="1552" xr:uid="{00000000-0005-0000-0000-000010060000}"/>
    <cellStyle name="Texto de advertencia 5" xfId="1553" xr:uid="{00000000-0005-0000-0000-000011060000}"/>
    <cellStyle name="Texto de advertencia 6" xfId="1554" xr:uid="{00000000-0005-0000-0000-000012060000}"/>
    <cellStyle name="Texto de advertencia 7" xfId="1555" xr:uid="{00000000-0005-0000-0000-000013060000}"/>
    <cellStyle name="Texto de advertencia 8" xfId="1556" xr:uid="{00000000-0005-0000-0000-000014060000}"/>
    <cellStyle name="Texto de advertencia 9" xfId="1557" xr:uid="{00000000-0005-0000-0000-000015060000}"/>
    <cellStyle name="Texto de advertencia 9 10" xfId="1558" xr:uid="{00000000-0005-0000-0000-000016060000}"/>
    <cellStyle name="Texto de advertencia 9 11" xfId="1559" xr:uid="{00000000-0005-0000-0000-000017060000}"/>
    <cellStyle name="Texto de advertencia 9 12" xfId="1560" xr:uid="{00000000-0005-0000-0000-000018060000}"/>
    <cellStyle name="Texto de advertencia 9 13" xfId="1561" xr:uid="{00000000-0005-0000-0000-000019060000}"/>
    <cellStyle name="Texto de advertencia 9 14" xfId="1562" xr:uid="{00000000-0005-0000-0000-00001A060000}"/>
    <cellStyle name="Texto de advertencia 9 15" xfId="1563" xr:uid="{00000000-0005-0000-0000-00001B060000}"/>
    <cellStyle name="Texto de advertencia 9 16" xfId="1564" xr:uid="{00000000-0005-0000-0000-00001C060000}"/>
    <cellStyle name="Texto de advertencia 9 17" xfId="1565" xr:uid="{00000000-0005-0000-0000-00001D060000}"/>
    <cellStyle name="Texto de advertencia 9 18" xfId="1566" xr:uid="{00000000-0005-0000-0000-00001E060000}"/>
    <cellStyle name="Texto de advertencia 9 19" xfId="1567" xr:uid="{00000000-0005-0000-0000-00001F060000}"/>
    <cellStyle name="Texto de advertencia 9 2" xfId="1568" xr:uid="{00000000-0005-0000-0000-000020060000}"/>
    <cellStyle name="Texto de advertencia 9 20" xfId="1569" xr:uid="{00000000-0005-0000-0000-000021060000}"/>
    <cellStyle name="Texto de advertencia 9 21" xfId="1570" xr:uid="{00000000-0005-0000-0000-000022060000}"/>
    <cellStyle name="Texto de advertencia 9 22" xfId="1571" xr:uid="{00000000-0005-0000-0000-000023060000}"/>
    <cellStyle name="Texto de advertencia 9 3" xfId="1572" xr:uid="{00000000-0005-0000-0000-000024060000}"/>
    <cellStyle name="Texto de advertencia 9 4" xfId="1573" xr:uid="{00000000-0005-0000-0000-000025060000}"/>
    <cellStyle name="Texto de advertencia 9 5" xfId="1574" xr:uid="{00000000-0005-0000-0000-000026060000}"/>
    <cellStyle name="Texto de advertencia 9 6" xfId="1575" xr:uid="{00000000-0005-0000-0000-000027060000}"/>
    <cellStyle name="Texto de advertencia 9 7" xfId="1576" xr:uid="{00000000-0005-0000-0000-000028060000}"/>
    <cellStyle name="Texto de advertencia 9 8" xfId="1577" xr:uid="{00000000-0005-0000-0000-000029060000}"/>
    <cellStyle name="Texto de advertencia 9 9" xfId="1578" xr:uid="{00000000-0005-0000-0000-00002A060000}"/>
    <cellStyle name="Texto explicativo" xfId="1579" builtinId="53" customBuiltin="1"/>
    <cellStyle name="Texto explicativo 10" xfId="1580" xr:uid="{00000000-0005-0000-0000-00002C060000}"/>
    <cellStyle name="Texto explicativo 11" xfId="1581" xr:uid="{00000000-0005-0000-0000-00002D060000}"/>
    <cellStyle name="Texto explicativo 12" xfId="1582" xr:uid="{00000000-0005-0000-0000-00002E060000}"/>
    <cellStyle name="Texto explicativo 13" xfId="1583" xr:uid="{00000000-0005-0000-0000-00002F060000}"/>
    <cellStyle name="Texto explicativo 14" xfId="1584" xr:uid="{00000000-0005-0000-0000-000030060000}"/>
    <cellStyle name="Texto explicativo 15" xfId="1585" xr:uid="{00000000-0005-0000-0000-000031060000}"/>
    <cellStyle name="Texto explicativo 16" xfId="1586" xr:uid="{00000000-0005-0000-0000-000032060000}"/>
    <cellStyle name="Texto explicativo 17" xfId="1587" xr:uid="{00000000-0005-0000-0000-000033060000}"/>
    <cellStyle name="Texto explicativo 18" xfId="1588" xr:uid="{00000000-0005-0000-0000-000034060000}"/>
    <cellStyle name="Texto explicativo 2" xfId="1589" xr:uid="{00000000-0005-0000-0000-000035060000}"/>
    <cellStyle name="Texto explicativo 3" xfId="1590" xr:uid="{00000000-0005-0000-0000-000036060000}"/>
    <cellStyle name="Texto explicativo 4" xfId="1591" xr:uid="{00000000-0005-0000-0000-000037060000}"/>
    <cellStyle name="Texto explicativo 5" xfId="1592" xr:uid="{00000000-0005-0000-0000-000038060000}"/>
    <cellStyle name="Texto explicativo 6" xfId="1593" xr:uid="{00000000-0005-0000-0000-000039060000}"/>
    <cellStyle name="Texto explicativo 7" xfId="1594" xr:uid="{00000000-0005-0000-0000-00003A060000}"/>
    <cellStyle name="Texto explicativo 8" xfId="1595" xr:uid="{00000000-0005-0000-0000-00003B060000}"/>
    <cellStyle name="Texto explicativo 9" xfId="1596" xr:uid="{00000000-0005-0000-0000-00003C060000}"/>
    <cellStyle name="Texto explicativo 9 10" xfId="1597" xr:uid="{00000000-0005-0000-0000-00003D060000}"/>
    <cellStyle name="Texto explicativo 9 11" xfId="1598" xr:uid="{00000000-0005-0000-0000-00003E060000}"/>
    <cellStyle name="Texto explicativo 9 12" xfId="1599" xr:uid="{00000000-0005-0000-0000-00003F060000}"/>
    <cellStyle name="Texto explicativo 9 13" xfId="1600" xr:uid="{00000000-0005-0000-0000-000040060000}"/>
    <cellStyle name="Texto explicativo 9 14" xfId="1601" xr:uid="{00000000-0005-0000-0000-000041060000}"/>
    <cellStyle name="Texto explicativo 9 15" xfId="1602" xr:uid="{00000000-0005-0000-0000-000042060000}"/>
    <cellStyle name="Texto explicativo 9 16" xfId="1603" xr:uid="{00000000-0005-0000-0000-000043060000}"/>
    <cellStyle name="Texto explicativo 9 17" xfId="1604" xr:uid="{00000000-0005-0000-0000-000044060000}"/>
    <cellStyle name="Texto explicativo 9 18" xfId="1605" xr:uid="{00000000-0005-0000-0000-000045060000}"/>
    <cellStyle name="Texto explicativo 9 19" xfId="1606" xr:uid="{00000000-0005-0000-0000-000046060000}"/>
    <cellStyle name="Texto explicativo 9 2" xfId="1607" xr:uid="{00000000-0005-0000-0000-000047060000}"/>
    <cellStyle name="Texto explicativo 9 20" xfId="1608" xr:uid="{00000000-0005-0000-0000-000048060000}"/>
    <cellStyle name="Texto explicativo 9 21" xfId="1609" xr:uid="{00000000-0005-0000-0000-000049060000}"/>
    <cellStyle name="Texto explicativo 9 22" xfId="1610" xr:uid="{00000000-0005-0000-0000-00004A060000}"/>
    <cellStyle name="Texto explicativo 9 3" xfId="1611" xr:uid="{00000000-0005-0000-0000-00004B060000}"/>
    <cellStyle name="Texto explicativo 9 4" xfId="1612" xr:uid="{00000000-0005-0000-0000-00004C060000}"/>
    <cellStyle name="Texto explicativo 9 5" xfId="1613" xr:uid="{00000000-0005-0000-0000-00004D060000}"/>
    <cellStyle name="Texto explicativo 9 6" xfId="1614" xr:uid="{00000000-0005-0000-0000-00004E060000}"/>
    <cellStyle name="Texto explicativo 9 7" xfId="1615" xr:uid="{00000000-0005-0000-0000-00004F060000}"/>
    <cellStyle name="Texto explicativo 9 8" xfId="1616" xr:uid="{00000000-0005-0000-0000-000050060000}"/>
    <cellStyle name="Texto explicativo 9 9" xfId="1617" xr:uid="{00000000-0005-0000-0000-000051060000}"/>
    <cellStyle name="Título 1 10" xfId="1618" xr:uid="{00000000-0005-0000-0000-000052060000}"/>
    <cellStyle name="Título 1 11" xfId="1619" xr:uid="{00000000-0005-0000-0000-000053060000}"/>
    <cellStyle name="Título 1 12" xfId="1620" xr:uid="{00000000-0005-0000-0000-000054060000}"/>
    <cellStyle name="Título 1 13" xfId="1621" xr:uid="{00000000-0005-0000-0000-000055060000}"/>
    <cellStyle name="Título 1 14" xfId="1622" xr:uid="{00000000-0005-0000-0000-000056060000}"/>
    <cellStyle name="Título 1 15" xfId="1623" xr:uid="{00000000-0005-0000-0000-000057060000}"/>
    <cellStyle name="Título 1 16" xfId="1624" xr:uid="{00000000-0005-0000-0000-000058060000}"/>
    <cellStyle name="Título 1 17" xfId="1625" xr:uid="{00000000-0005-0000-0000-000059060000}"/>
    <cellStyle name="Título 1 18" xfId="1626" xr:uid="{00000000-0005-0000-0000-00005A060000}"/>
    <cellStyle name="Título 1 2" xfId="1627" xr:uid="{00000000-0005-0000-0000-00005B060000}"/>
    <cellStyle name="Título 1 3" xfId="1628" xr:uid="{00000000-0005-0000-0000-00005C060000}"/>
    <cellStyle name="Título 1 4" xfId="1629" xr:uid="{00000000-0005-0000-0000-00005D060000}"/>
    <cellStyle name="Título 1 5" xfId="1630" xr:uid="{00000000-0005-0000-0000-00005E060000}"/>
    <cellStyle name="Título 1 6" xfId="1631" xr:uid="{00000000-0005-0000-0000-00005F060000}"/>
    <cellStyle name="Título 1 7" xfId="1632" xr:uid="{00000000-0005-0000-0000-000060060000}"/>
    <cellStyle name="Título 1 8" xfId="1633" xr:uid="{00000000-0005-0000-0000-000061060000}"/>
    <cellStyle name="Título 1 9" xfId="1634" xr:uid="{00000000-0005-0000-0000-000062060000}"/>
    <cellStyle name="Título 1 9 10" xfId="1635" xr:uid="{00000000-0005-0000-0000-000063060000}"/>
    <cellStyle name="Título 1 9 11" xfId="1636" xr:uid="{00000000-0005-0000-0000-000064060000}"/>
    <cellStyle name="Título 1 9 12" xfId="1637" xr:uid="{00000000-0005-0000-0000-000065060000}"/>
    <cellStyle name="Título 1 9 13" xfId="1638" xr:uid="{00000000-0005-0000-0000-000066060000}"/>
    <cellStyle name="Título 1 9 14" xfId="1639" xr:uid="{00000000-0005-0000-0000-000067060000}"/>
    <cellStyle name="Título 1 9 15" xfId="1640" xr:uid="{00000000-0005-0000-0000-000068060000}"/>
    <cellStyle name="Título 1 9 16" xfId="1641" xr:uid="{00000000-0005-0000-0000-000069060000}"/>
    <cellStyle name="Título 1 9 17" xfId="1642" xr:uid="{00000000-0005-0000-0000-00006A060000}"/>
    <cellStyle name="Título 1 9 18" xfId="1643" xr:uid="{00000000-0005-0000-0000-00006B060000}"/>
    <cellStyle name="Título 1 9 19" xfId="1644" xr:uid="{00000000-0005-0000-0000-00006C060000}"/>
    <cellStyle name="Título 1 9 2" xfId="1645" xr:uid="{00000000-0005-0000-0000-00006D060000}"/>
    <cellStyle name="Título 1 9 20" xfId="1646" xr:uid="{00000000-0005-0000-0000-00006E060000}"/>
    <cellStyle name="Título 1 9 21" xfId="1647" xr:uid="{00000000-0005-0000-0000-00006F060000}"/>
    <cellStyle name="Título 1 9 22" xfId="1648" xr:uid="{00000000-0005-0000-0000-000070060000}"/>
    <cellStyle name="Título 1 9 3" xfId="1649" xr:uid="{00000000-0005-0000-0000-000071060000}"/>
    <cellStyle name="Título 1 9 4" xfId="1650" xr:uid="{00000000-0005-0000-0000-000072060000}"/>
    <cellStyle name="Título 1 9 5" xfId="1651" xr:uid="{00000000-0005-0000-0000-000073060000}"/>
    <cellStyle name="Título 1 9 6" xfId="1652" xr:uid="{00000000-0005-0000-0000-000074060000}"/>
    <cellStyle name="Título 1 9 7" xfId="1653" xr:uid="{00000000-0005-0000-0000-000075060000}"/>
    <cellStyle name="Título 1 9 8" xfId="1654" xr:uid="{00000000-0005-0000-0000-000076060000}"/>
    <cellStyle name="Título 1 9 9" xfId="1655" xr:uid="{00000000-0005-0000-0000-000077060000}"/>
    <cellStyle name="Título 10" xfId="1656" xr:uid="{00000000-0005-0000-0000-000078060000}"/>
    <cellStyle name="Título 11" xfId="1657" xr:uid="{00000000-0005-0000-0000-000079060000}"/>
    <cellStyle name="Título 11 10" xfId="1658" xr:uid="{00000000-0005-0000-0000-00007A060000}"/>
    <cellStyle name="Título 11 11" xfId="1659" xr:uid="{00000000-0005-0000-0000-00007B060000}"/>
    <cellStyle name="Título 11 12" xfId="1660" xr:uid="{00000000-0005-0000-0000-00007C060000}"/>
    <cellStyle name="Título 11 13" xfId="1661" xr:uid="{00000000-0005-0000-0000-00007D060000}"/>
    <cellStyle name="Título 11 14" xfId="1662" xr:uid="{00000000-0005-0000-0000-00007E060000}"/>
    <cellStyle name="Título 11 15" xfId="1663" xr:uid="{00000000-0005-0000-0000-00007F060000}"/>
    <cellStyle name="Título 11 16" xfId="1664" xr:uid="{00000000-0005-0000-0000-000080060000}"/>
    <cellStyle name="Título 11 17" xfId="1665" xr:uid="{00000000-0005-0000-0000-000081060000}"/>
    <cellStyle name="Título 11 18" xfId="1666" xr:uid="{00000000-0005-0000-0000-000082060000}"/>
    <cellStyle name="Título 11 19" xfId="1667" xr:uid="{00000000-0005-0000-0000-000083060000}"/>
    <cellStyle name="Título 11 2" xfId="1668" xr:uid="{00000000-0005-0000-0000-000084060000}"/>
    <cellStyle name="Título 11 20" xfId="1669" xr:uid="{00000000-0005-0000-0000-000085060000}"/>
    <cellStyle name="Título 11 21" xfId="1670" xr:uid="{00000000-0005-0000-0000-000086060000}"/>
    <cellStyle name="Título 11 22" xfId="1671" xr:uid="{00000000-0005-0000-0000-000087060000}"/>
    <cellStyle name="Título 11 3" xfId="1672" xr:uid="{00000000-0005-0000-0000-000088060000}"/>
    <cellStyle name="Título 11 4" xfId="1673" xr:uid="{00000000-0005-0000-0000-000089060000}"/>
    <cellStyle name="Título 11 5" xfId="1674" xr:uid="{00000000-0005-0000-0000-00008A060000}"/>
    <cellStyle name="Título 11 6" xfId="1675" xr:uid="{00000000-0005-0000-0000-00008B060000}"/>
    <cellStyle name="Título 11 7" xfId="1676" xr:uid="{00000000-0005-0000-0000-00008C060000}"/>
    <cellStyle name="Título 11 8" xfId="1677" xr:uid="{00000000-0005-0000-0000-00008D060000}"/>
    <cellStyle name="Título 11 9" xfId="1678" xr:uid="{00000000-0005-0000-0000-00008E060000}"/>
    <cellStyle name="Título 12" xfId="1679" xr:uid="{00000000-0005-0000-0000-00008F060000}"/>
    <cellStyle name="Título 13" xfId="1680" xr:uid="{00000000-0005-0000-0000-000090060000}"/>
    <cellStyle name="Título 14" xfId="1681" xr:uid="{00000000-0005-0000-0000-000091060000}"/>
    <cellStyle name="Título 15" xfId="1682" xr:uid="{00000000-0005-0000-0000-000092060000}"/>
    <cellStyle name="Título 16" xfId="1683" xr:uid="{00000000-0005-0000-0000-000093060000}"/>
    <cellStyle name="Título 17" xfId="1684" xr:uid="{00000000-0005-0000-0000-000094060000}"/>
    <cellStyle name="Título 18" xfId="1685" xr:uid="{00000000-0005-0000-0000-000095060000}"/>
    <cellStyle name="Título 19" xfId="1686" xr:uid="{00000000-0005-0000-0000-000096060000}"/>
    <cellStyle name="Título 2" xfId="1687" builtinId="17" customBuiltin="1"/>
    <cellStyle name="Título 2 10" xfId="1688" xr:uid="{00000000-0005-0000-0000-000098060000}"/>
    <cellStyle name="Título 2 11" xfId="1689" xr:uid="{00000000-0005-0000-0000-000099060000}"/>
    <cellStyle name="Título 2 12" xfId="1690" xr:uid="{00000000-0005-0000-0000-00009A060000}"/>
    <cellStyle name="Título 2 13" xfId="1691" xr:uid="{00000000-0005-0000-0000-00009B060000}"/>
    <cellStyle name="Título 2 14" xfId="1692" xr:uid="{00000000-0005-0000-0000-00009C060000}"/>
    <cellStyle name="Título 2 15" xfId="1693" xr:uid="{00000000-0005-0000-0000-00009D060000}"/>
    <cellStyle name="Título 2 16" xfId="1694" xr:uid="{00000000-0005-0000-0000-00009E060000}"/>
    <cellStyle name="Título 2 17" xfId="1695" xr:uid="{00000000-0005-0000-0000-00009F060000}"/>
    <cellStyle name="Título 2 18" xfId="1696" xr:uid="{00000000-0005-0000-0000-0000A0060000}"/>
    <cellStyle name="Título 2 2" xfId="1697" xr:uid="{00000000-0005-0000-0000-0000A1060000}"/>
    <cellStyle name="Título 2 3" xfId="1698" xr:uid="{00000000-0005-0000-0000-0000A2060000}"/>
    <cellStyle name="Título 2 4" xfId="1699" xr:uid="{00000000-0005-0000-0000-0000A3060000}"/>
    <cellStyle name="Título 2 5" xfId="1700" xr:uid="{00000000-0005-0000-0000-0000A4060000}"/>
    <cellStyle name="Título 2 6" xfId="1701" xr:uid="{00000000-0005-0000-0000-0000A5060000}"/>
    <cellStyle name="Título 2 7" xfId="1702" xr:uid="{00000000-0005-0000-0000-0000A6060000}"/>
    <cellStyle name="Título 2 8" xfId="1703" xr:uid="{00000000-0005-0000-0000-0000A7060000}"/>
    <cellStyle name="Título 2 9" xfId="1704" xr:uid="{00000000-0005-0000-0000-0000A8060000}"/>
    <cellStyle name="Título 2 9 10" xfId="1705" xr:uid="{00000000-0005-0000-0000-0000A9060000}"/>
    <cellStyle name="Título 2 9 11" xfId="1706" xr:uid="{00000000-0005-0000-0000-0000AA060000}"/>
    <cellStyle name="Título 2 9 12" xfId="1707" xr:uid="{00000000-0005-0000-0000-0000AB060000}"/>
    <cellStyle name="Título 2 9 13" xfId="1708" xr:uid="{00000000-0005-0000-0000-0000AC060000}"/>
    <cellStyle name="Título 2 9 14" xfId="1709" xr:uid="{00000000-0005-0000-0000-0000AD060000}"/>
    <cellStyle name="Título 2 9 15" xfId="1710" xr:uid="{00000000-0005-0000-0000-0000AE060000}"/>
    <cellStyle name="Título 2 9 16" xfId="1711" xr:uid="{00000000-0005-0000-0000-0000AF060000}"/>
    <cellStyle name="Título 2 9 17" xfId="1712" xr:uid="{00000000-0005-0000-0000-0000B0060000}"/>
    <cellStyle name="Título 2 9 18" xfId="1713" xr:uid="{00000000-0005-0000-0000-0000B1060000}"/>
    <cellStyle name="Título 2 9 19" xfId="1714" xr:uid="{00000000-0005-0000-0000-0000B2060000}"/>
    <cellStyle name="Título 2 9 2" xfId="1715" xr:uid="{00000000-0005-0000-0000-0000B3060000}"/>
    <cellStyle name="Título 2 9 20" xfId="1716" xr:uid="{00000000-0005-0000-0000-0000B4060000}"/>
    <cellStyle name="Título 2 9 21" xfId="1717" xr:uid="{00000000-0005-0000-0000-0000B5060000}"/>
    <cellStyle name="Título 2 9 22" xfId="1718" xr:uid="{00000000-0005-0000-0000-0000B6060000}"/>
    <cellStyle name="Título 2 9 3" xfId="1719" xr:uid="{00000000-0005-0000-0000-0000B7060000}"/>
    <cellStyle name="Título 2 9 4" xfId="1720" xr:uid="{00000000-0005-0000-0000-0000B8060000}"/>
    <cellStyle name="Título 2 9 5" xfId="1721" xr:uid="{00000000-0005-0000-0000-0000B9060000}"/>
    <cellStyle name="Título 2 9 6" xfId="1722" xr:uid="{00000000-0005-0000-0000-0000BA060000}"/>
    <cellStyle name="Título 2 9 7" xfId="1723" xr:uid="{00000000-0005-0000-0000-0000BB060000}"/>
    <cellStyle name="Título 2 9 8" xfId="1724" xr:uid="{00000000-0005-0000-0000-0000BC060000}"/>
    <cellStyle name="Título 2 9 9" xfId="1725" xr:uid="{00000000-0005-0000-0000-0000BD060000}"/>
    <cellStyle name="Título 20" xfId="1726" xr:uid="{00000000-0005-0000-0000-0000BE060000}"/>
    <cellStyle name="Título 21" xfId="1727" xr:uid="{00000000-0005-0000-0000-0000BF060000}"/>
    <cellStyle name="Título 3" xfId="1728" builtinId="18" customBuiltin="1"/>
    <cellStyle name="Título 3 10" xfId="1729" xr:uid="{00000000-0005-0000-0000-0000C1060000}"/>
    <cellStyle name="Título 3 11" xfId="1730" xr:uid="{00000000-0005-0000-0000-0000C2060000}"/>
    <cellStyle name="Título 3 12" xfId="1731" xr:uid="{00000000-0005-0000-0000-0000C3060000}"/>
    <cellStyle name="Título 3 13" xfId="1732" xr:uid="{00000000-0005-0000-0000-0000C4060000}"/>
    <cellStyle name="Título 3 14" xfId="1733" xr:uid="{00000000-0005-0000-0000-0000C5060000}"/>
    <cellStyle name="Título 3 15" xfId="1734" xr:uid="{00000000-0005-0000-0000-0000C6060000}"/>
    <cellStyle name="Título 3 16" xfId="1735" xr:uid="{00000000-0005-0000-0000-0000C7060000}"/>
    <cellStyle name="Título 3 17" xfId="1736" xr:uid="{00000000-0005-0000-0000-0000C8060000}"/>
    <cellStyle name="Título 3 18" xfId="1737" xr:uid="{00000000-0005-0000-0000-0000C9060000}"/>
    <cellStyle name="Título 3 2" xfId="1738" xr:uid="{00000000-0005-0000-0000-0000CA060000}"/>
    <cellStyle name="Título 3 3" xfId="1739" xr:uid="{00000000-0005-0000-0000-0000CB060000}"/>
    <cellStyle name="Título 3 4" xfId="1740" xr:uid="{00000000-0005-0000-0000-0000CC060000}"/>
    <cellStyle name="Título 3 5" xfId="1741" xr:uid="{00000000-0005-0000-0000-0000CD060000}"/>
    <cellStyle name="Título 3 6" xfId="1742" xr:uid="{00000000-0005-0000-0000-0000CE060000}"/>
    <cellStyle name="Título 3 7" xfId="1743" xr:uid="{00000000-0005-0000-0000-0000CF060000}"/>
    <cellStyle name="Título 3 8" xfId="1744" xr:uid="{00000000-0005-0000-0000-0000D0060000}"/>
    <cellStyle name="Título 3 9" xfId="1745" xr:uid="{00000000-0005-0000-0000-0000D1060000}"/>
    <cellStyle name="Título 3 9 10" xfId="1746" xr:uid="{00000000-0005-0000-0000-0000D2060000}"/>
    <cellStyle name="Título 3 9 11" xfId="1747" xr:uid="{00000000-0005-0000-0000-0000D3060000}"/>
    <cellStyle name="Título 3 9 12" xfId="1748" xr:uid="{00000000-0005-0000-0000-0000D4060000}"/>
    <cellStyle name="Título 3 9 13" xfId="1749" xr:uid="{00000000-0005-0000-0000-0000D5060000}"/>
    <cellStyle name="Título 3 9 14" xfId="1750" xr:uid="{00000000-0005-0000-0000-0000D6060000}"/>
    <cellStyle name="Título 3 9 15" xfId="1751" xr:uid="{00000000-0005-0000-0000-0000D7060000}"/>
    <cellStyle name="Título 3 9 16" xfId="1752" xr:uid="{00000000-0005-0000-0000-0000D8060000}"/>
    <cellStyle name="Título 3 9 17" xfId="1753" xr:uid="{00000000-0005-0000-0000-0000D9060000}"/>
    <cellStyle name="Título 3 9 18" xfId="1754" xr:uid="{00000000-0005-0000-0000-0000DA060000}"/>
    <cellStyle name="Título 3 9 19" xfId="1755" xr:uid="{00000000-0005-0000-0000-0000DB060000}"/>
    <cellStyle name="Título 3 9 2" xfId="1756" xr:uid="{00000000-0005-0000-0000-0000DC060000}"/>
    <cellStyle name="Título 3 9 20" xfId="1757" xr:uid="{00000000-0005-0000-0000-0000DD060000}"/>
    <cellStyle name="Título 3 9 21" xfId="1758" xr:uid="{00000000-0005-0000-0000-0000DE060000}"/>
    <cellStyle name="Título 3 9 22" xfId="1759" xr:uid="{00000000-0005-0000-0000-0000DF060000}"/>
    <cellStyle name="Título 3 9 3" xfId="1760" xr:uid="{00000000-0005-0000-0000-0000E0060000}"/>
    <cellStyle name="Título 3 9 4" xfId="1761" xr:uid="{00000000-0005-0000-0000-0000E1060000}"/>
    <cellStyle name="Título 3 9 5" xfId="1762" xr:uid="{00000000-0005-0000-0000-0000E2060000}"/>
    <cellStyle name="Título 3 9 6" xfId="1763" xr:uid="{00000000-0005-0000-0000-0000E3060000}"/>
    <cellStyle name="Título 3 9 7" xfId="1764" xr:uid="{00000000-0005-0000-0000-0000E4060000}"/>
    <cellStyle name="Título 3 9 8" xfId="1765" xr:uid="{00000000-0005-0000-0000-0000E5060000}"/>
    <cellStyle name="Título 3 9 9" xfId="1766" xr:uid="{00000000-0005-0000-0000-0000E6060000}"/>
    <cellStyle name="Título 4" xfId="1767" xr:uid="{00000000-0005-0000-0000-0000E7060000}"/>
    <cellStyle name="Título 5" xfId="1768" xr:uid="{00000000-0005-0000-0000-0000E8060000}"/>
    <cellStyle name="Título 6" xfId="1769" xr:uid="{00000000-0005-0000-0000-0000E9060000}"/>
    <cellStyle name="Título 7" xfId="1770" xr:uid="{00000000-0005-0000-0000-0000EA060000}"/>
    <cellStyle name="Título 8" xfId="1771" xr:uid="{00000000-0005-0000-0000-0000EB060000}"/>
    <cellStyle name="Título 9" xfId="1772" xr:uid="{00000000-0005-0000-0000-0000EC060000}"/>
    <cellStyle name="Total" xfId="1773" builtinId="25" customBuiltin="1"/>
    <cellStyle name="Total 10" xfId="1774" xr:uid="{00000000-0005-0000-0000-0000EE060000}"/>
    <cellStyle name="Total 11" xfId="1775" xr:uid="{00000000-0005-0000-0000-0000EF060000}"/>
    <cellStyle name="Total 12" xfId="1776" xr:uid="{00000000-0005-0000-0000-0000F0060000}"/>
    <cellStyle name="Total 13" xfId="1777" xr:uid="{00000000-0005-0000-0000-0000F1060000}"/>
    <cellStyle name="Total 14" xfId="1778" xr:uid="{00000000-0005-0000-0000-0000F2060000}"/>
    <cellStyle name="Total 15" xfId="1779" xr:uid="{00000000-0005-0000-0000-0000F3060000}"/>
    <cellStyle name="Total 16" xfId="1780" xr:uid="{00000000-0005-0000-0000-0000F4060000}"/>
    <cellStyle name="Total 2" xfId="1781" xr:uid="{00000000-0005-0000-0000-0000F5060000}"/>
    <cellStyle name="Total 3" xfId="1782" xr:uid="{00000000-0005-0000-0000-0000F6060000}"/>
    <cellStyle name="Total 4" xfId="1783" xr:uid="{00000000-0005-0000-0000-0000F7060000}"/>
    <cellStyle name="Total 5" xfId="1784" xr:uid="{00000000-0005-0000-0000-0000F8060000}"/>
    <cellStyle name="Total 6" xfId="1785" xr:uid="{00000000-0005-0000-0000-0000F9060000}"/>
    <cellStyle name="Total 7" xfId="1786" xr:uid="{00000000-0005-0000-0000-0000FA060000}"/>
    <cellStyle name="Total 8" xfId="1787" xr:uid="{00000000-0005-0000-0000-0000FB060000}"/>
    <cellStyle name="Total 9" xfId="1788" xr:uid="{00000000-0005-0000-0000-0000FC06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5.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4.xml"/><Relationship Id="rId20" Type="http://schemas.openxmlformats.org/officeDocument/2006/relationships/externalLink" Target="externalLinks/externalLink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3.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 Id="rId22" Type="http://schemas.openxmlformats.org/officeDocument/2006/relationships/styles" Target="styles.xml"/><Relationship Id="rId27" Type="http://schemas.openxmlformats.org/officeDocument/2006/relationships/customXml" Target="../customXml/item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7999999999999995E-2"/>
          <c:y val="5.0761421319797002E-2"/>
          <c:w val="0.52800000000000002"/>
          <c:h val="0.79695431472081202"/>
        </c:manualLayout>
      </c:layout>
      <c:lineChart>
        <c:grouping val="standard"/>
        <c:varyColors val="0"/>
        <c:ser>
          <c:idx val="0"/>
          <c:order val="0"/>
          <c:tx>
            <c:strRef>
              <c:f>'[5]HV 12'!$F$29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0-A39A-474C-9C72-F93F6FADFE99}"/>
            </c:ext>
          </c:extLst>
        </c:ser>
        <c:ser>
          <c:idx val="1"/>
          <c:order val="1"/>
          <c:tx>
            <c:strRef>
              <c:f>'[5]HV 12'!$D$29</c:f>
              <c:strCache>
                <c:ptCount val="1"/>
                <c:pt idx="0">
                  <c:v>#¡REF!</c:v>
                </c:pt>
              </c:strCache>
            </c:strRef>
          </c:tx>
          <c:cat>
            <c:numLit>
              <c:formatCode>General</c:formatCode>
              <c:ptCount val="1"/>
              <c:pt idx="0">
                <c:v>0</c:v>
              </c:pt>
            </c:numLit>
          </c:cat>
          <c:val>
            <c:numLit>
              <c:formatCode>General</c:formatCode>
              <c:ptCount val="1"/>
              <c:pt idx="0">
                <c:v>0</c:v>
              </c:pt>
            </c:numLit>
          </c:val>
          <c:smooth val="0"/>
          <c:extLst>
            <c:ext xmlns:c16="http://schemas.microsoft.com/office/drawing/2014/chart" uri="{C3380CC4-5D6E-409C-BE32-E72D297353CC}">
              <c16:uniqueId val="{00000001-A39A-474C-9C72-F93F6FADFE99}"/>
            </c:ext>
          </c:extLst>
        </c:ser>
        <c:dLbls>
          <c:showLegendKey val="0"/>
          <c:showVal val="0"/>
          <c:showCatName val="0"/>
          <c:showSerName val="0"/>
          <c:showPercent val="0"/>
          <c:showBubbleSize val="0"/>
        </c:dLbls>
        <c:marker val="1"/>
        <c:smooth val="0"/>
        <c:axId val="362595808"/>
        <c:axId val="362596984"/>
      </c:lineChart>
      <c:catAx>
        <c:axId val="362595808"/>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362596984"/>
        <c:crosses val="autoZero"/>
        <c:auto val="1"/>
        <c:lblAlgn val="ctr"/>
        <c:lblOffset val="100"/>
        <c:noMultiLvlLbl val="0"/>
      </c:catAx>
      <c:valAx>
        <c:axId val="362596984"/>
        <c:scaling>
          <c:orientation val="minMax"/>
        </c:scaling>
        <c:delete val="0"/>
        <c:axPos val="l"/>
        <c:majorGridlines/>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362595808"/>
        <c:crosses val="autoZero"/>
        <c:crossBetween val="between"/>
      </c:valAx>
    </c:plotArea>
    <c:legend>
      <c:legendPos val="r"/>
      <c:layout>
        <c:manualLayout>
          <c:xMode val="edge"/>
          <c:yMode val="edge"/>
          <c:wMode val="edge"/>
          <c:hMode val="edge"/>
          <c:x val="0.78570834645669296"/>
          <c:y val="0.35543120561706398"/>
          <c:w val="0.98403905511811096"/>
          <c:h val="0.79246705836897302"/>
        </c:manualLayout>
      </c:layout>
      <c:overlay val="0"/>
      <c:txPr>
        <a:bodyPr/>
        <a:lstStyle/>
        <a:p>
          <a:pPr>
            <a:defRPr sz="67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3'!$C$26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1'!$C$27:$C$38</c:f>
              <c:numCache>
                <c:formatCode>_(* #,##0.000_);_(* \(#,##0.000\);_(* "-"??_);_(@_)</c:formatCode>
                <c:ptCount val="12"/>
                <c:pt idx="0">
                  <c:v>0</c:v>
                </c:pt>
                <c:pt idx="1">
                  <c:v>0</c:v>
                </c:pt>
                <c:pt idx="2">
                  <c:v>3.9200000000000006E-2</c:v>
                </c:pt>
                <c:pt idx="3">
                  <c:v>2.8000000000000004E-2</c:v>
                </c:pt>
                <c:pt idx="4">
                  <c:v>5.6000000000000008E-2</c:v>
                </c:pt>
                <c:pt idx="5">
                  <c:v>5.04E-2</c:v>
                </c:pt>
                <c:pt idx="6">
                  <c:v>0.16800000000000001</c:v>
                </c:pt>
                <c:pt idx="7">
                  <c:v>0.14000000000000001</c:v>
                </c:pt>
                <c:pt idx="8">
                  <c:v>7.8400000000000011E-2</c:v>
                </c:pt>
                <c:pt idx="9">
                  <c:v>0</c:v>
                </c:pt>
                <c:pt idx="10">
                  <c:v>0</c:v>
                </c:pt>
                <c:pt idx="11">
                  <c:v>0</c:v>
                </c:pt>
              </c:numCache>
            </c:numRef>
          </c:val>
          <c:extLst>
            <c:ext xmlns:c16="http://schemas.microsoft.com/office/drawing/2014/chart" uri="{C3380CC4-5D6E-409C-BE32-E72D297353CC}">
              <c16:uniqueId val="{00000000-CF99-4ACB-86B3-F9BC4D789514}"/>
            </c:ext>
          </c:extLst>
        </c:ser>
        <c:ser>
          <c:idx val="1"/>
          <c:order val="1"/>
          <c:tx>
            <c:strRef>
              <c:f>'META 1'!$D$26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1'!$D$27:$D$38</c:f>
              <c:numCache>
                <c:formatCode>_(* #,##0.000_);_(* \(#,##0.000\);_(* "-"??_);_(@_)</c:formatCode>
                <c:ptCount val="12"/>
                <c:pt idx="0">
                  <c:v>0</c:v>
                </c:pt>
                <c:pt idx="1">
                  <c:v>0</c:v>
                </c:pt>
                <c:pt idx="2">
                  <c:v>3.9200000000000006E-2</c:v>
                </c:pt>
                <c:pt idx="3">
                  <c:v>2.8000000000000004E-2</c:v>
                </c:pt>
                <c:pt idx="4">
                  <c:v>5.6000000000000008E-2</c:v>
                </c:pt>
                <c:pt idx="5">
                  <c:v>5.04E-2</c:v>
                </c:pt>
                <c:pt idx="6">
                  <c:v>0</c:v>
                </c:pt>
                <c:pt idx="7">
                  <c:v>5.6000000000000008E-3</c:v>
                </c:pt>
                <c:pt idx="8">
                  <c:v>0</c:v>
                </c:pt>
                <c:pt idx="9">
                  <c:v>0.38080000000000008</c:v>
                </c:pt>
                <c:pt idx="10">
                  <c:v>0</c:v>
                </c:pt>
                <c:pt idx="11">
                  <c:v>0</c:v>
                </c:pt>
              </c:numCache>
            </c:numRef>
          </c:val>
          <c:extLst>
            <c:ext xmlns:c16="http://schemas.microsoft.com/office/drawing/2014/chart" uri="{C3380CC4-5D6E-409C-BE32-E72D297353CC}">
              <c16:uniqueId val="{00000001-CF99-4ACB-86B3-F9BC4D789514}"/>
            </c:ext>
          </c:extLst>
        </c:ser>
        <c:dLbls>
          <c:showLegendKey val="0"/>
          <c:showVal val="0"/>
          <c:showCatName val="0"/>
          <c:showSerName val="0"/>
          <c:showPercent val="0"/>
          <c:showBubbleSize val="0"/>
        </c:dLbls>
        <c:gapWidth val="150"/>
        <c:axId val="462192544"/>
        <c:axId val="462192936"/>
      </c:barChart>
      <c:lineChart>
        <c:grouping val="stacked"/>
        <c:varyColors val="0"/>
        <c:ser>
          <c:idx val="2"/>
          <c:order val="2"/>
          <c:tx>
            <c:strRef>
              <c:f>'META 1'!$H$26</c:f>
              <c:strCache>
                <c:ptCount val="1"/>
                <c:pt idx="0">
                  <c:v>% Avance acumulado</c:v>
                </c:pt>
              </c:strCache>
            </c:strRef>
          </c:tx>
          <c:val>
            <c:numRef>
              <c:f>'META 1'!$H$27:$H$38</c:f>
              <c:numCache>
                <c:formatCode>0.0%</c:formatCode>
                <c:ptCount val="12"/>
                <c:pt idx="2" formatCode="0.00%">
                  <c:v>7.0000000000000007E-2</c:v>
                </c:pt>
                <c:pt idx="3" formatCode="0.00%">
                  <c:v>0.12000000000000001</c:v>
                </c:pt>
                <c:pt idx="4" formatCode="0.00%">
                  <c:v>0.22000000000000003</c:v>
                </c:pt>
                <c:pt idx="5" formatCode="0.00%">
                  <c:v>0.31000000000000005</c:v>
                </c:pt>
                <c:pt idx="6" formatCode="0.00%">
                  <c:v>0.31000000000000005</c:v>
                </c:pt>
                <c:pt idx="7" formatCode="0.00%">
                  <c:v>0.32000000000000006</c:v>
                </c:pt>
                <c:pt idx="8" formatCode="0.00%">
                  <c:v>0.32000000000000006</c:v>
                </c:pt>
                <c:pt idx="9" formatCode="0.00%">
                  <c:v>1</c:v>
                </c:pt>
                <c:pt idx="10" formatCode="0.00%">
                  <c:v>1</c:v>
                </c:pt>
                <c:pt idx="11" formatCode="0.00%">
                  <c:v>1</c:v>
                </c:pt>
              </c:numCache>
            </c:numRef>
          </c:val>
          <c:smooth val="0"/>
          <c:extLst>
            <c:ext xmlns:c16="http://schemas.microsoft.com/office/drawing/2014/chart" uri="{C3380CC4-5D6E-409C-BE32-E72D297353CC}">
              <c16:uniqueId val="{00000002-CF99-4ACB-86B3-F9BC4D789514}"/>
            </c:ext>
          </c:extLst>
        </c:ser>
        <c:dLbls>
          <c:showLegendKey val="0"/>
          <c:showVal val="0"/>
          <c:showCatName val="0"/>
          <c:showSerName val="0"/>
          <c:showPercent val="0"/>
          <c:showBubbleSize val="0"/>
        </c:dLbls>
        <c:marker val="1"/>
        <c:smooth val="0"/>
        <c:axId val="462195680"/>
        <c:axId val="462196856"/>
      </c:lineChart>
      <c:catAx>
        <c:axId val="46219254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2936"/>
        <c:crosses val="autoZero"/>
        <c:auto val="1"/>
        <c:lblAlgn val="ctr"/>
        <c:lblOffset val="100"/>
        <c:noMultiLvlLbl val="0"/>
      </c:catAx>
      <c:valAx>
        <c:axId val="462192936"/>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2544"/>
        <c:crosses val="autoZero"/>
        <c:crossBetween val="between"/>
      </c:valAx>
      <c:valAx>
        <c:axId val="462196856"/>
        <c:scaling>
          <c:orientation val="minMax"/>
          <c:max val="1"/>
        </c:scaling>
        <c:delete val="0"/>
        <c:axPos val="r"/>
        <c:numFmt formatCode="0.0%" sourceLinked="1"/>
        <c:majorTickMark val="out"/>
        <c:minorTickMark val="none"/>
        <c:tickLblPos val="nextTo"/>
        <c:crossAx val="462195680"/>
        <c:crosses val="max"/>
        <c:crossBetween val="between"/>
      </c:valAx>
      <c:catAx>
        <c:axId val="462195680"/>
        <c:scaling>
          <c:orientation val="minMax"/>
        </c:scaling>
        <c:delete val="1"/>
        <c:axPos val="b"/>
        <c:majorTickMark val="out"/>
        <c:minorTickMark val="none"/>
        <c:tickLblPos val="nextTo"/>
        <c:crossAx val="462196856"/>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007119505288198"/>
          <c:y val="5.4495870838984661E-2"/>
          <c:w val="0.60067537753587452"/>
          <c:h val="0.61358389893240162"/>
        </c:manualLayout>
      </c:layout>
      <c:barChart>
        <c:barDir val="col"/>
        <c:grouping val="clustered"/>
        <c:varyColors val="0"/>
        <c:ser>
          <c:idx val="0"/>
          <c:order val="0"/>
          <c:tx>
            <c:strRef>
              <c:f>'META 2'!$C$26</c:f>
              <c:strCache>
                <c:ptCount val="1"/>
                <c:pt idx="0">
                  <c:v>Magnitud programada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2'!$C$27:$C$38</c:f>
              <c:numCache>
                <c:formatCode>_(* #,##0.000_);_(* \(#,##0.000\);_(* "-"??_);_(@_)</c:formatCode>
                <c:ptCount val="12"/>
                <c:pt idx="0">
                  <c:v>0</c:v>
                </c:pt>
                <c:pt idx="1">
                  <c:v>0</c:v>
                </c:pt>
                <c:pt idx="2">
                  <c:v>1.7500000000000002E-2</c:v>
                </c:pt>
                <c:pt idx="3">
                  <c:v>1.2500000000000001E-2</c:v>
                </c:pt>
                <c:pt idx="4">
                  <c:v>2.5000000000000001E-2</c:v>
                </c:pt>
                <c:pt idx="5">
                  <c:v>2.2499999999999999E-2</c:v>
                </c:pt>
                <c:pt idx="6">
                  <c:v>7.4999999999999997E-2</c:v>
                </c:pt>
                <c:pt idx="7">
                  <c:v>6.25E-2</c:v>
                </c:pt>
                <c:pt idx="8">
                  <c:v>3.5000000000000003E-2</c:v>
                </c:pt>
                <c:pt idx="9">
                  <c:v>0</c:v>
                </c:pt>
                <c:pt idx="10">
                  <c:v>0</c:v>
                </c:pt>
                <c:pt idx="11">
                  <c:v>0</c:v>
                </c:pt>
              </c:numCache>
            </c:numRef>
          </c:val>
          <c:extLst>
            <c:ext xmlns:c16="http://schemas.microsoft.com/office/drawing/2014/chart" uri="{C3380CC4-5D6E-409C-BE32-E72D297353CC}">
              <c16:uniqueId val="{00000000-1E17-4AED-830C-4A9F9843C60C}"/>
            </c:ext>
          </c:extLst>
        </c:ser>
        <c:ser>
          <c:idx val="1"/>
          <c:order val="1"/>
          <c:tx>
            <c:strRef>
              <c:f>'META 2'!$D$26</c:f>
              <c:strCache>
                <c:ptCount val="1"/>
                <c:pt idx="0">
                  <c:v>Magnitud ejecutada mensual</c:v>
                </c:pt>
              </c:strCache>
            </c:strRef>
          </c:tx>
          <c:invertIfNegative val="0"/>
          <c:cat>
            <c:strRef>
              <c:f>'META 1'!$B$27:$B$38</c:f>
              <c:strCache>
                <c:ptCount val="12"/>
                <c:pt idx="0">
                  <c:v>Enero</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2'!$D$27:$D$38</c:f>
              <c:numCache>
                <c:formatCode>_(* #,##0.00_);_(* \(#,##0.00\);_(* "-"??_);_(@_)</c:formatCode>
                <c:ptCount val="12"/>
                <c:pt idx="0" formatCode="_(* #,##0.000_);_(* \(#,##0.000\);_(* &quot;-&quot;??_);_(@_)">
                  <c:v>0</c:v>
                </c:pt>
                <c:pt idx="1">
                  <c:v>0</c:v>
                </c:pt>
                <c:pt idx="2" formatCode="_(* #,##0.000_);_(* \(#,##0.000\);_(* &quot;-&quot;??_);_(@_)">
                  <c:v>1.7500000000000002E-2</c:v>
                </c:pt>
                <c:pt idx="3" formatCode="_(* #,##0.000_);_(* \(#,##0.000\);_(* &quot;-&quot;??_);_(@_)">
                  <c:v>1.2500000000000001E-2</c:v>
                </c:pt>
                <c:pt idx="4" formatCode="_(* #,##0.000_);_(* \(#,##0.000\);_(* &quot;-&quot;??_);_(@_)">
                  <c:v>2.5000000000000001E-2</c:v>
                </c:pt>
                <c:pt idx="5" formatCode="_(* #,##0.000_);_(* \(#,##0.000\);_(* &quot;-&quot;??_);_(@_)">
                  <c:v>2.2499999999999999E-2</c:v>
                </c:pt>
                <c:pt idx="6">
                  <c:v>0</c:v>
                </c:pt>
                <c:pt idx="7" formatCode="_(* #,##0.000_);_(* \(#,##0.000\);_(* &quot;-&quot;??_);_(@_)">
                  <c:v>2.5000000000000001E-3</c:v>
                </c:pt>
                <c:pt idx="8" formatCode="_(* #,##0.000_);_(* \(#,##0.000\);_(* &quot;-&quot;??_);_(@_)">
                  <c:v>0</c:v>
                </c:pt>
                <c:pt idx="9" formatCode="_(* #,##0.000_);_(* \(#,##0.000\);_(* &quot;-&quot;??_);_(@_)">
                  <c:v>0.17</c:v>
                </c:pt>
                <c:pt idx="10" formatCode="_(* #,##0.000_);_(* \(#,##0.000\);_(* &quot;-&quot;??_);_(@_)">
                  <c:v>0</c:v>
                </c:pt>
                <c:pt idx="11">
                  <c:v>0</c:v>
                </c:pt>
              </c:numCache>
            </c:numRef>
          </c:val>
          <c:extLst>
            <c:ext xmlns:c16="http://schemas.microsoft.com/office/drawing/2014/chart" uri="{C3380CC4-5D6E-409C-BE32-E72D297353CC}">
              <c16:uniqueId val="{00000001-1E17-4AED-830C-4A9F9843C60C}"/>
            </c:ext>
          </c:extLst>
        </c:ser>
        <c:dLbls>
          <c:showLegendKey val="0"/>
          <c:showVal val="0"/>
          <c:showCatName val="0"/>
          <c:showSerName val="0"/>
          <c:showPercent val="0"/>
          <c:showBubbleSize val="0"/>
        </c:dLbls>
        <c:gapWidth val="150"/>
        <c:axId val="462196072"/>
        <c:axId val="462198032"/>
      </c:barChart>
      <c:lineChart>
        <c:grouping val="stacked"/>
        <c:varyColors val="0"/>
        <c:ser>
          <c:idx val="2"/>
          <c:order val="2"/>
          <c:tx>
            <c:strRef>
              <c:f>'META 2'!$H$26</c:f>
              <c:strCache>
                <c:ptCount val="1"/>
                <c:pt idx="0">
                  <c:v>% Avance acumulado</c:v>
                </c:pt>
              </c:strCache>
            </c:strRef>
          </c:tx>
          <c:val>
            <c:numRef>
              <c:f>'META 2'!$H$27:$H$38</c:f>
              <c:numCache>
                <c:formatCode>0%</c:formatCode>
                <c:ptCount val="12"/>
                <c:pt idx="2" formatCode="0.00%">
                  <c:v>7.0000000000000007E-2</c:v>
                </c:pt>
                <c:pt idx="3" formatCode="0.00%">
                  <c:v>0.12000000000000001</c:v>
                </c:pt>
                <c:pt idx="4" formatCode="0.00%">
                  <c:v>0.22000000000000003</c:v>
                </c:pt>
                <c:pt idx="5" formatCode="0.00%">
                  <c:v>0.31000000000000005</c:v>
                </c:pt>
                <c:pt idx="6" formatCode="0.00%">
                  <c:v>0.31000000000000005</c:v>
                </c:pt>
                <c:pt idx="7" formatCode="0.00%">
                  <c:v>0.32000000000000006</c:v>
                </c:pt>
                <c:pt idx="8" formatCode="0.00%">
                  <c:v>0.32000000000000006</c:v>
                </c:pt>
                <c:pt idx="9" formatCode="0.00%">
                  <c:v>1</c:v>
                </c:pt>
                <c:pt idx="10" formatCode="0.00%">
                  <c:v>1</c:v>
                </c:pt>
                <c:pt idx="11" formatCode="0.00%">
                  <c:v>1</c:v>
                </c:pt>
              </c:numCache>
            </c:numRef>
          </c:val>
          <c:smooth val="0"/>
          <c:extLst>
            <c:ext xmlns:c16="http://schemas.microsoft.com/office/drawing/2014/chart" uri="{C3380CC4-5D6E-409C-BE32-E72D297353CC}">
              <c16:uniqueId val="{00000002-1E17-4AED-830C-4A9F9843C60C}"/>
            </c:ext>
          </c:extLst>
        </c:ser>
        <c:dLbls>
          <c:showLegendKey val="0"/>
          <c:showVal val="0"/>
          <c:showCatName val="0"/>
          <c:showSerName val="0"/>
          <c:showPercent val="0"/>
          <c:showBubbleSize val="0"/>
        </c:dLbls>
        <c:marker val="1"/>
        <c:smooth val="0"/>
        <c:axId val="462190584"/>
        <c:axId val="462197248"/>
      </c:lineChart>
      <c:catAx>
        <c:axId val="46219607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8032"/>
        <c:crosses val="autoZero"/>
        <c:auto val="1"/>
        <c:lblAlgn val="ctr"/>
        <c:lblOffset val="100"/>
        <c:noMultiLvlLbl val="0"/>
      </c:catAx>
      <c:valAx>
        <c:axId val="462198032"/>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6072"/>
        <c:crosses val="autoZero"/>
        <c:crossBetween val="between"/>
      </c:valAx>
      <c:valAx>
        <c:axId val="462197248"/>
        <c:scaling>
          <c:orientation val="minMax"/>
          <c:max val="1"/>
        </c:scaling>
        <c:delete val="0"/>
        <c:axPos val="r"/>
        <c:numFmt formatCode="0%" sourceLinked="1"/>
        <c:majorTickMark val="out"/>
        <c:minorTickMark val="none"/>
        <c:tickLblPos val="nextTo"/>
        <c:crossAx val="462190584"/>
        <c:crosses val="max"/>
        <c:crossBetween val="between"/>
      </c:valAx>
      <c:catAx>
        <c:axId val="462190584"/>
        <c:scaling>
          <c:orientation val="minMax"/>
        </c:scaling>
        <c:delete val="1"/>
        <c:axPos val="b"/>
        <c:majorTickMark val="out"/>
        <c:minorTickMark val="none"/>
        <c:tickLblPos val="nextTo"/>
        <c:crossAx val="462197248"/>
        <c:crosses val="autoZero"/>
        <c:auto val="1"/>
        <c:lblAlgn val="ctr"/>
        <c:lblOffset val="100"/>
        <c:noMultiLvlLbl val="0"/>
      </c:catAx>
    </c:plotArea>
    <c:legend>
      <c:legendPos val="r"/>
      <c:layout>
        <c:manualLayout>
          <c:xMode val="edge"/>
          <c:yMode val="edge"/>
          <c:x val="0.75122906445854654"/>
          <c:y val="0.16700022309697812"/>
          <c:w val="0.21949489877691436"/>
          <c:h val="0.44181836172141253"/>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55782872372116"/>
          <c:y val="6.6350710900473939E-2"/>
          <c:w val="0.56735713600537252"/>
          <c:h val="0.59091115272710781"/>
        </c:manualLayout>
      </c:layout>
      <c:barChart>
        <c:barDir val="col"/>
        <c:grouping val="clustered"/>
        <c:varyColors val="0"/>
        <c:ser>
          <c:idx val="0"/>
          <c:order val="0"/>
          <c:tx>
            <c:strRef>
              <c:f>'META 3'!$C$26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3'!$C$27:$C$38</c:f>
              <c:numCache>
                <c:formatCode>_(* #,##0.000_);_(* \(#,##0.000\);_(* "-"??_);_(@_)</c:formatCode>
                <c:ptCount val="12"/>
                <c:pt idx="0">
                  <c:v>0</c:v>
                </c:pt>
                <c:pt idx="1">
                  <c:v>0</c:v>
                </c:pt>
                <c:pt idx="2">
                  <c:v>4.0000000000000002E-4</c:v>
                </c:pt>
                <c:pt idx="3">
                  <c:v>8.0000000000000004E-4</c:v>
                </c:pt>
                <c:pt idx="4">
                  <c:v>2.6000000000000003E-3</c:v>
                </c:pt>
                <c:pt idx="5">
                  <c:v>2.3999999999999998E-3</c:v>
                </c:pt>
                <c:pt idx="6">
                  <c:v>5.0000000000000001E-3</c:v>
                </c:pt>
                <c:pt idx="7">
                  <c:v>5.0000000000000001E-3</c:v>
                </c:pt>
                <c:pt idx="8">
                  <c:v>3.8E-3</c:v>
                </c:pt>
                <c:pt idx="9">
                  <c:v>0</c:v>
                </c:pt>
                <c:pt idx="10">
                  <c:v>0</c:v>
                </c:pt>
                <c:pt idx="11">
                  <c:v>0</c:v>
                </c:pt>
              </c:numCache>
            </c:numRef>
          </c:val>
          <c:extLst>
            <c:ext xmlns:c16="http://schemas.microsoft.com/office/drawing/2014/chart" uri="{C3380CC4-5D6E-409C-BE32-E72D297353CC}">
              <c16:uniqueId val="{00000000-BDB3-4AA6-8369-C92DF8CFF6C4}"/>
            </c:ext>
          </c:extLst>
        </c:ser>
        <c:ser>
          <c:idx val="1"/>
          <c:order val="1"/>
          <c:tx>
            <c:strRef>
              <c:f>'META 3'!$D$26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3'!$D$27:$D$38</c:f>
              <c:numCache>
                <c:formatCode>_(* #,##0.000_);_(* \(#,##0.000\);_(* "-"??_);_(@_)</c:formatCode>
                <c:ptCount val="12"/>
                <c:pt idx="0">
                  <c:v>0</c:v>
                </c:pt>
                <c:pt idx="1">
                  <c:v>0</c:v>
                </c:pt>
                <c:pt idx="2">
                  <c:v>4.0000000000000002E-4</c:v>
                </c:pt>
                <c:pt idx="3">
                  <c:v>8.0000000000000004E-4</c:v>
                </c:pt>
                <c:pt idx="4">
                  <c:v>2.6000000000000003E-3</c:v>
                </c:pt>
                <c:pt idx="5">
                  <c:v>1.8E-3</c:v>
                </c:pt>
                <c:pt idx="6">
                  <c:v>0</c:v>
                </c:pt>
                <c:pt idx="7">
                  <c:v>0</c:v>
                </c:pt>
                <c:pt idx="8">
                  <c:v>0</c:v>
                </c:pt>
                <c:pt idx="9">
                  <c:v>1.44E-2</c:v>
                </c:pt>
                <c:pt idx="10" formatCode="_(* #,##0.00_);_(* \(#,##0.00\);_(* &quot;-&quot;??_);_(@_)">
                  <c:v>0</c:v>
                </c:pt>
                <c:pt idx="11" formatCode="_(* #,##0.00_);_(* \(#,##0.00\);_(* &quot;-&quot;??_);_(@_)">
                  <c:v>0</c:v>
                </c:pt>
              </c:numCache>
            </c:numRef>
          </c:val>
          <c:extLst>
            <c:ext xmlns:c16="http://schemas.microsoft.com/office/drawing/2014/chart" uri="{C3380CC4-5D6E-409C-BE32-E72D297353CC}">
              <c16:uniqueId val="{00000001-BDB3-4AA6-8369-C92DF8CFF6C4}"/>
            </c:ext>
          </c:extLst>
        </c:ser>
        <c:dLbls>
          <c:showLegendKey val="0"/>
          <c:showVal val="0"/>
          <c:showCatName val="0"/>
          <c:showSerName val="0"/>
          <c:showPercent val="0"/>
          <c:showBubbleSize val="0"/>
        </c:dLbls>
        <c:gapWidth val="150"/>
        <c:axId val="462194504"/>
        <c:axId val="462191368"/>
      </c:barChart>
      <c:lineChart>
        <c:grouping val="stacked"/>
        <c:varyColors val="0"/>
        <c:ser>
          <c:idx val="2"/>
          <c:order val="2"/>
          <c:tx>
            <c:strRef>
              <c:f>'META 3'!$H$26</c:f>
              <c:strCache>
                <c:ptCount val="1"/>
                <c:pt idx="0">
                  <c:v>% Avance de meta acumulado</c:v>
                </c:pt>
              </c:strCache>
            </c:strRef>
          </c:tx>
          <c:val>
            <c:numRef>
              <c:f>'META 3'!$H$27:$H$38</c:f>
              <c:numCache>
                <c:formatCode>0.00%</c:formatCode>
                <c:ptCount val="12"/>
                <c:pt idx="2">
                  <c:v>0.02</c:v>
                </c:pt>
                <c:pt idx="3">
                  <c:v>0.06</c:v>
                </c:pt>
                <c:pt idx="4">
                  <c:v>0.19</c:v>
                </c:pt>
                <c:pt idx="5">
                  <c:v>0.28000000000000003</c:v>
                </c:pt>
                <c:pt idx="6">
                  <c:v>0.28000000000000003</c:v>
                </c:pt>
                <c:pt idx="7">
                  <c:v>0.28000000000000003</c:v>
                </c:pt>
                <c:pt idx="8">
                  <c:v>0.28000000000000003</c:v>
                </c:pt>
                <c:pt idx="9">
                  <c:v>1</c:v>
                </c:pt>
                <c:pt idx="10">
                  <c:v>1</c:v>
                </c:pt>
                <c:pt idx="11">
                  <c:v>1</c:v>
                </c:pt>
              </c:numCache>
            </c:numRef>
          </c:val>
          <c:smooth val="0"/>
          <c:extLst>
            <c:ext xmlns:c16="http://schemas.microsoft.com/office/drawing/2014/chart" uri="{C3380CC4-5D6E-409C-BE32-E72D297353CC}">
              <c16:uniqueId val="{00000002-BDB3-4AA6-8369-C92DF8CFF6C4}"/>
            </c:ext>
          </c:extLst>
        </c:ser>
        <c:dLbls>
          <c:showLegendKey val="0"/>
          <c:showVal val="0"/>
          <c:showCatName val="0"/>
          <c:showSerName val="0"/>
          <c:showPercent val="0"/>
          <c:showBubbleSize val="0"/>
        </c:dLbls>
        <c:marker val="1"/>
        <c:smooth val="0"/>
        <c:axId val="462190976"/>
        <c:axId val="462196464"/>
      </c:lineChart>
      <c:catAx>
        <c:axId val="462194504"/>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1368"/>
        <c:crosses val="autoZero"/>
        <c:auto val="1"/>
        <c:lblAlgn val="ctr"/>
        <c:lblOffset val="100"/>
        <c:noMultiLvlLbl val="0"/>
      </c:catAx>
      <c:valAx>
        <c:axId val="46219136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4504"/>
        <c:crosses val="autoZero"/>
        <c:crossBetween val="between"/>
      </c:valAx>
      <c:valAx>
        <c:axId val="462196464"/>
        <c:scaling>
          <c:orientation val="minMax"/>
          <c:max val="1"/>
        </c:scaling>
        <c:delete val="0"/>
        <c:axPos val="r"/>
        <c:numFmt formatCode="0.00%" sourceLinked="1"/>
        <c:majorTickMark val="out"/>
        <c:minorTickMark val="none"/>
        <c:tickLblPos val="nextTo"/>
        <c:crossAx val="462190976"/>
        <c:crosses val="max"/>
        <c:crossBetween val="between"/>
      </c:valAx>
      <c:catAx>
        <c:axId val="462190976"/>
        <c:scaling>
          <c:orientation val="minMax"/>
        </c:scaling>
        <c:delete val="1"/>
        <c:axPos val="b"/>
        <c:majorTickMark val="out"/>
        <c:minorTickMark val="none"/>
        <c:tickLblPos val="nextTo"/>
        <c:crossAx val="46219646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4'!$C$26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4'!$C$27:$C$38</c:f>
              <c:numCache>
                <c:formatCode>_(* #,##0.000_);_(* \(#,##0.000\);_(* "-"??_);_(@_)</c:formatCode>
                <c:ptCount val="12"/>
                <c:pt idx="0">
                  <c:v>0</c:v>
                </c:pt>
                <c:pt idx="1">
                  <c:v>0</c:v>
                </c:pt>
                <c:pt idx="2">
                  <c:v>1E-3</c:v>
                </c:pt>
                <c:pt idx="3">
                  <c:v>2E-3</c:v>
                </c:pt>
                <c:pt idx="4">
                  <c:v>5.000000000000001E-3</c:v>
                </c:pt>
                <c:pt idx="5">
                  <c:v>7.000000000000001E-3</c:v>
                </c:pt>
                <c:pt idx="6">
                  <c:v>1.2500000000000001E-2</c:v>
                </c:pt>
                <c:pt idx="7">
                  <c:v>1.2500000000000001E-2</c:v>
                </c:pt>
                <c:pt idx="8">
                  <c:v>1.0000000000000002E-2</c:v>
                </c:pt>
                <c:pt idx="9">
                  <c:v>0</c:v>
                </c:pt>
                <c:pt idx="10">
                  <c:v>0</c:v>
                </c:pt>
                <c:pt idx="11">
                  <c:v>0</c:v>
                </c:pt>
              </c:numCache>
            </c:numRef>
          </c:val>
          <c:extLst>
            <c:ext xmlns:c16="http://schemas.microsoft.com/office/drawing/2014/chart" uri="{C3380CC4-5D6E-409C-BE32-E72D297353CC}">
              <c16:uniqueId val="{00000000-DD39-4E16-A564-9FC39A4C2766}"/>
            </c:ext>
          </c:extLst>
        </c:ser>
        <c:ser>
          <c:idx val="1"/>
          <c:order val="1"/>
          <c:tx>
            <c:strRef>
              <c:f>'META 4'!$D$26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4'!$D$27:$D$38</c:f>
              <c:numCache>
                <c:formatCode>_(* #,##0.00_);_(* \(#,##0.00\);_(* "-"??_);_(@_)</c:formatCode>
                <c:ptCount val="12"/>
                <c:pt idx="0">
                  <c:v>0</c:v>
                </c:pt>
                <c:pt idx="1">
                  <c:v>0</c:v>
                </c:pt>
                <c:pt idx="2" formatCode="_(* #,##0.000_);_(* \(#,##0.000\);_(* &quot;-&quot;??_);_(@_)">
                  <c:v>1E-3</c:v>
                </c:pt>
                <c:pt idx="3" formatCode="_(* #,##0.000_);_(* \(#,##0.000\);_(* &quot;-&quot;??_);_(@_)">
                  <c:v>2E-3</c:v>
                </c:pt>
                <c:pt idx="4" formatCode="_(* #,##0.000_);_(* \(#,##0.000\);_(* &quot;-&quot;??_);_(@_)">
                  <c:v>5.000000000000001E-3</c:v>
                </c:pt>
                <c:pt idx="5" formatCode="_(* #,##0.000_);_(* \(#,##0.000\);_(* &quot;-&quot;??_);_(@_)">
                  <c:v>5.5000000000000005E-3</c:v>
                </c:pt>
                <c:pt idx="6">
                  <c:v>0</c:v>
                </c:pt>
                <c:pt idx="7">
                  <c:v>0</c:v>
                </c:pt>
                <c:pt idx="8">
                  <c:v>0</c:v>
                </c:pt>
                <c:pt idx="9">
                  <c:v>3.6499999999999998E-2</c:v>
                </c:pt>
                <c:pt idx="10">
                  <c:v>0</c:v>
                </c:pt>
                <c:pt idx="11">
                  <c:v>0</c:v>
                </c:pt>
              </c:numCache>
            </c:numRef>
          </c:val>
          <c:extLst>
            <c:ext xmlns:c16="http://schemas.microsoft.com/office/drawing/2014/chart" uri="{C3380CC4-5D6E-409C-BE32-E72D297353CC}">
              <c16:uniqueId val="{00000001-DD39-4E16-A564-9FC39A4C2766}"/>
            </c:ext>
          </c:extLst>
        </c:ser>
        <c:dLbls>
          <c:showLegendKey val="0"/>
          <c:showVal val="0"/>
          <c:showCatName val="0"/>
          <c:showSerName val="0"/>
          <c:showPercent val="0"/>
          <c:showBubbleSize val="0"/>
        </c:dLbls>
        <c:gapWidth val="150"/>
        <c:axId val="462193720"/>
        <c:axId val="462195288"/>
      </c:barChart>
      <c:lineChart>
        <c:grouping val="stacked"/>
        <c:varyColors val="0"/>
        <c:ser>
          <c:idx val="2"/>
          <c:order val="2"/>
          <c:tx>
            <c:strRef>
              <c:f>'META 4'!$H$26</c:f>
              <c:strCache>
                <c:ptCount val="1"/>
                <c:pt idx="0">
                  <c:v>% Avance de meta acumulado</c:v>
                </c:pt>
              </c:strCache>
            </c:strRef>
          </c:tx>
          <c:val>
            <c:numRef>
              <c:f>'META 4'!$H$27:$H$38</c:f>
              <c:numCache>
                <c:formatCode>0.00%</c:formatCode>
                <c:ptCount val="12"/>
                <c:pt idx="2">
                  <c:v>0.02</c:v>
                </c:pt>
                <c:pt idx="3">
                  <c:v>0.06</c:v>
                </c:pt>
                <c:pt idx="4">
                  <c:v>0.16000000000000003</c:v>
                </c:pt>
                <c:pt idx="5">
                  <c:v>0.27</c:v>
                </c:pt>
                <c:pt idx="6">
                  <c:v>0.27</c:v>
                </c:pt>
                <c:pt idx="7">
                  <c:v>0.27</c:v>
                </c:pt>
                <c:pt idx="8">
                  <c:v>0.27</c:v>
                </c:pt>
                <c:pt idx="9">
                  <c:v>0.99999999999999989</c:v>
                </c:pt>
                <c:pt idx="10">
                  <c:v>0.99999999999999989</c:v>
                </c:pt>
                <c:pt idx="11">
                  <c:v>0.99999999999999989</c:v>
                </c:pt>
              </c:numCache>
            </c:numRef>
          </c:val>
          <c:smooth val="0"/>
          <c:extLst>
            <c:ext xmlns:c16="http://schemas.microsoft.com/office/drawing/2014/chart" uri="{C3380CC4-5D6E-409C-BE32-E72D297353CC}">
              <c16:uniqueId val="{00000002-DD39-4E16-A564-9FC39A4C2766}"/>
            </c:ext>
          </c:extLst>
        </c:ser>
        <c:dLbls>
          <c:showLegendKey val="0"/>
          <c:showVal val="0"/>
          <c:showCatName val="0"/>
          <c:showSerName val="0"/>
          <c:showPercent val="0"/>
          <c:showBubbleSize val="0"/>
        </c:dLbls>
        <c:marker val="1"/>
        <c:smooth val="0"/>
        <c:axId val="462194112"/>
        <c:axId val="462192152"/>
      </c:lineChart>
      <c:catAx>
        <c:axId val="46219372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2195288"/>
        <c:crosses val="autoZero"/>
        <c:auto val="1"/>
        <c:lblAlgn val="ctr"/>
        <c:lblOffset val="100"/>
        <c:noMultiLvlLbl val="0"/>
      </c:catAx>
      <c:valAx>
        <c:axId val="462195288"/>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2193720"/>
        <c:crosses val="autoZero"/>
        <c:crossBetween val="between"/>
      </c:valAx>
      <c:valAx>
        <c:axId val="462192152"/>
        <c:scaling>
          <c:orientation val="minMax"/>
          <c:max val="1"/>
        </c:scaling>
        <c:delete val="0"/>
        <c:axPos val="r"/>
        <c:numFmt formatCode="0.00%" sourceLinked="1"/>
        <c:majorTickMark val="out"/>
        <c:minorTickMark val="none"/>
        <c:tickLblPos val="nextTo"/>
        <c:crossAx val="462194112"/>
        <c:crosses val="max"/>
        <c:crossBetween val="between"/>
      </c:valAx>
      <c:catAx>
        <c:axId val="462194112"/>
        <c:scaling>
          <c:orientation val="minMax"/>
        </c:scaling>
        <c:delete val="1"/>
        <c:axPos val="b"/>
        <c:majorTickMark val="out"/>
        <c:minorTickMark val="none"/>
        <c:tickLblPos val="nextTo"/>
        <c:crossAx val="462192152"/>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105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5578947368421059"/>
          <c:y val="6.6350710900473939E-2"/>
          <c:w val="0.52657576681419482"/>
          <c:h val="0.57977521717348346"/>
        </c:manualLayout>
      </c:layout>
      <c:barChart>
        <c:barDir val="col"/>
        <c:grouping val="clustered"/>
        <c:varyColors val="0"/>
        <c:ser>
          <c:idx val="0"/>
          <c:order val="0"/>
          <c:tx>
            <c:strRef>
              <c:f>'META 5'!$C$26</c:f>
              <c:strCache>
                <c:ptCount val="1"/>
                <c:pt idx="0">
                  <c:v>Magnitud programada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5'!$C$27:$C$38</c:f>
              <c:numCache>
                <c:formatCode>_(* #,##0.000_);_(* \(#,##0.000\);_(* "-"??_);_(@_)</c:formatCode>
                <c:ptCount val="12"/>
                <c:pt idx="0">
                  <c:v>0</c:v>
                </c:pt>
                <c:pt idx="1">
                  <c:v>0</c:v>
                </c:pt>
                <c:pt idx="2" formatCode="0.000">
                  <c:v>5.000000000000001E-3</c:v>
                </c:pt>
                <c:pt idx="3" formatCode="0.000">
                  <c:v>2E-3</c:v>
                </c:pt>
                <c:pt idx="4" formatCode="0.000">
                  <c:v>8.0000000000000002E-3</c:v>
                </c:pt>
                <c:pt idx="5" formatCode="0.000">
                  <c:v>5.000000000000001E-3</c:v>
                </c:pt>
                <c:pt idx="6" formatCode="0.000">
                  <c:v>5.000000000000001E-3</c:v>
                </c:pt>
                <c:pt idx="7" formatCode="0.000">
                  <c:v>1.4999999999999999E-2</c:v>
                </c:pt>
                <c:pt idx="8" formatCode="0.000">
                  <c:v>1.4999999999999999E-2</c:v>
                </c:pt>
                <c:pt idx="9" formatCode="0.000">
                  <c:v>1.4999999999999999E-2</c:v>
                </c:pt>
                <c:pt idx="10" formatCode="0.000">
                  <c:v>1.4999999999999999E-2</c:v>
                </c:pt>
                <c:pt idx="11" formatCode="0.000">
                  <c:v>1.4999999999999999E-2</c:v>
                </c:pt>
              </c:numCache>
            </c:numRef>
          </c:val>
          <c:extLst>
            <c:ext xmlns:c16="http://schemas.microsoft.com/office/drawing/2014/chart" uri="{C3380CC4-5D6E-409C-BE32-E72D297353CC}">
              <c16:uniqueId val="{00000000-77BE-4849-A590-E631374463DB}"/>
            </c:ext>
          </c:extLst>
        </c:ser>
        <c:ser>
          <c:idx val="1"/>
          <c:order val="1"/>
          <c:tx>
            <c:strRef>
              <c:f>'META 5'!$D$26</c:f>
              <c:strCache>
                <c:ptCount val="1"/>
                <c:pt idx="0">
                  <c:v>Magnitud ejecutada mensual</c:v>
                </c:pt>
              </c:strCache>
            </c:strRef>
          </c:tx>
          <c:invertIfNegative val="0"/>
          <c:cat>
            <c:strRef>
              <c:f>'[7]META No. 1'!$B$27:$B$38</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'META 5'!$D$27:$D$38</c:f>
              <c:numCache>
                <c:formatCode>_(* #,##0.000_);_(* \(#,##0.000\);_(* "-"??_);_(@_)</c:formatCode>
                <c:ptCount val="12"/>
                <c:pt idx="2" formatCode="0.000">
                  <c:v>5.000000000000001E-3</c:v>
                </c:pt>
                <c:pt idx="3" formatCode="0.000">
                  <c:v>2E-3</c:v>
                </c:pt>
                <c:pt idx="4" formatCode="0.000">
                  <c:v>8.0000000000000002E-3</c:v>
                </c:pt>
                <c:pt idx="5" formatCode="0.000">
                  <c:v>5.000000000000001E-3</c:v>
                </c:pt>
                <c:pt idx="6" formatCode="0.000">
                  <c:v>2.2100000000000002E-2</c:v>
                </c:pt>
                <c:pt idx="7" formatCode="0.000">
                  <c:v>1.5E-3</c:v>
                </c:pt>
                <c:pt idx="8" formatCode="0.000">
                  <c:v>1.8000000000000004E-3</c:v>
                </c:pt>
                <c:pt idx="9" formatCode="0.000">
                  <c:v>1.4999999999999999E-2</c:v>
                </c:pt>
              </c:numCache>
            </c:numRef>
          </c:val>
          <c:extLst>
            <c:ext xmlns:c16="http://schemas.microsoft.com/office/drawing/2014/chart" uri="{C3380CC4-5D6E-409C-BE32-E72D297353CC}">
              <c16:uniqueId val="{00000001-77BE-4849-A590-E631374463DB}"/>
            </c:ext>
          </c:extLst>
        </c:ser>
        <c:dLbls>
          <c:showLegendKey val="0"/>
          <c:showVal val="0"/>
          <c:showCatName val="0"/>
          <c:showSerName val="0"/>
          <c:showPercent val="0"/>
          <c:showBubbleSize val="0"/>
        </c:dLbls>
        <c:gapWidth val="150"/>
        <c:axId val="464159632"/>
        <c:axId val="464160024"/>
      </c:barChart>
      <c:lineChart>
        <c:grouping val="stacked"/>
        <c:varyColors val="0"/>
        <c:ser>
          <c:idx val="2"/>
          <c:order val="2"/>
          <c:tx>
            <c:strRef>
              <c:f>'META 5'!$H$26</c:f>
              <c:strCache>
                <c:ptCount val="1"/>
                <c:pt idx="0">
                  <c:v>% Avance acumulado</c:v>
                </c:pt>
              </c:strCache>
            </c:strRef>
          </c:tx>
          <c:val>
            <c:numRef>
              <c:f>'META 5'!$H$27:$H$38</c:f>
              <c:numCache>
                <c:formatCode>0%</c:formatCode>
                <c:ptCount val="12"/>
                <c:pt idx="2" formatCode="0.00%">
                  <c:v>5.000000000000001E-2</c:v>
                </c:pt>
                <c:pt idx="3" formatCode="0.00%">
                  <c:v>7.0000000000000007E-2</c:v>
                </c:pt>
                <c:pt idx="4" formatCode="0.00%">
                  <c:v>0.15000000000000002</c:v>
                </c:pt>
                <c:pt idx="5" formatCode="0.00%">
                  <c:v>0.20000000000000004</c:v>
                </c:pt>
                <c:pt idx="6" formatCode="0.00%">
                  <c:v>0.42100000000000004</c:v>
                </c:pt>
                <c:pt idx="7" formatCode="0.00%">
                  <c:v>0.43600000000000005</c:v>
                </c:pt>
                <c:pt idx="8" formatCode="0.00%">
                  <c:v>0.45400000000000007</c:v>
                </c:pt>
                <c:pt idx="9" formatCode="0.00%">
                  <c:v>0.60400000000000009</c:v>
                </c:pt>
                <c:pt idx="10" formatCode="0.00%">
                  <c:v>0</c:v>
                </c:pt>
                <c:pt idx="11" formatCode="0.00%">
                  <c:v>0</c:v>
                </c:pt>
              </c:numCache>
            </c:numRef>
          </c:val>
          <c:smooth val="0"/>
          <c:extLst>
            <c:ext xmlns:c16="http://schemas.microsoft.com/office/drawing/2014/chart" uri="{C3380CC4-5D6E-409C-BE32-E72D297353CC}">
              <c16:uniqueId val="{00000002-77BE-4849-A590-E631374463DB}"/>
            </c:ext>
          </c:extLst>
        </c:ser>
        <c:dLbls>
          <c:showLegendKey val="0"/>
          <c:showVal val="0"/>
          <c:showCatName val="0"/>
          <c:showSerName val="0"/>
          <c:showPercent val="0"/>
          <c:showBubbleSize val="0"/>
        </c:dLbls>
        <c:marker val="1"/>
        <c:smooth val="0"/>
        <c:axId val="464163160"/>
        <c:axId val="464161984"/>
      </c:lineChart>
      <c:catAx>
        <c:axId val="464159632"/>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024"/>
        <c:crosses val="autoZero"/>
        <c:auto val="1"/>
        <c:lblAlgn val="ctr"/>
        <c:lblOffset val="100"/>
        <c:noMultiLvlLbl val="0"/>
      </c:catAx>
      <c:valAx>
        <c:axId val="464160024"/>
        <c:scaling>
          <c:orientation val="minMax"/>
        </c:scaling>
        <c:delete val="0"/>
        <c:axPos val="l"/>
        <c:majorGridlines/>
        <c:numFmt formatCode="_(* #,##0.000_);_(* \(#,##0.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632"/>
        <c:crosses val="autoZero"/>
        <c:crossBetween val="between"/>
      </c:valAx>
      <c:valAx>
        <c:axId val="464161984"/>
        <c:scaling>
          <c:orientation val="minMax"/>
          <c:max val="1"/>
        </c:scaling>
        <c:delete val="0"/>
        <c:axPos val="r"/>
        <c:numFmt formatCode="0%" sourceLinked="1"/>
        <c:majorTickMark val="out"/>
        <c:minorTickMark val="none"/>
        <c:tickLblPos val="nextTo"/>
        <c:crossAx val="464163160"/>
        <c:crosses val="max"/>
        <c:crossBetween val="between"/>
      </c:valAx>
      <c:catAx>
        <c:axId val="464163160"/>
        <c:scaling>
          <c:orientation val="minMax"/>
        </c:scaling>
        <c:delete val="1"/>
        <c:axPos val="b"/>
        <c:majorTickMark val="out"/>
        <c:minorTickMark val="none"/>
        <c:tickLblPos val="nextTo"/>
        <c:crossAx val="464161984"/>
        <c:crosses val="autoZero"/>
        <c:auto val="1"/>
        <c:lblAlgn val="ctr"/>
        <c:lblOffset val="100"/>
        <c:noMultiLvlLbl val="0"/>
      </c:catAx>
    </c:plotArea>
    <c:legend>
      <c:legendPos val="r"/>
      <c:layout>
        <c:manualLayout>
          <c:xMode val="edge"/>
          <c:yMode val="edge"/>
          <c:x val="0.71922069950886214"/>
          <c:y val="0.22627509584801264"/>
          <c:w val="0.27047123568464848"/>
          <c:h val="0.29363138285783996"/>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
          <c:y val="5.0761421319797002E-3"/>
          <c:w val="0.51600000000000001"/>
          <c:h val="0.54822335025380697"/>
        </c:manualLayout>
      </c:layout>
      <c:lineChart>
        <c:grouping val="standard"/>
        <c:varyColors val="0"/>
        <c:ser>
          <c:idx val="0"/>
          <c:order val="0"/>
          <c:tx>
            <c:strRef>
              <c:f>'HV 14'!$F$29</c:f>
              <c:strCache>
                <c:ptCount val="1"/>
                <c:pt idx="0">
                  <c:v>Denominador Acumulado (Variable 2)</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14'!$F$30:$F$41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0-FDE6-4F98-A4A0-D3494957A20B}"/>
            </c:ext>
          </c:extLst>
        </c:ser>
        <c:ser>
          <c:idx val="1"/>
          <c:order val="1"/>
          <c:tx>
            <c:strRef>
              <c:f>'HV 14'!$D$29</c:f>
              <c:strCache>
                <c:ptCount val="1"/>
                <c:pt idx="0">
                  <c:v>Numerador Acumulado (Variable 1)</c:v>
                </c:pt>
              </c:strCache>
            </c:strRef>
          </c:tx>
          <c:cat>
            <c:strRef>
              <c:f>'HV 14'!$B$30:$B$41</c:f>
              <c:strCache>
                <c:ptCount val="12"/>
                <c:pt idx="0">
                  <c:v>Enero </c:v>
                </c:pt>
                <c:pt idx="1">
                  <c:v>Febrero</c:v>
                </c:pt>
                <c:pt idx="2">
                  <c:v>Marzo</c:v>
                </c:pt>
                <c:pt idx="3">
                  <c:v>Abril</c:v>
                </c:pt>
                <c:pt idx="4">
                  <c:v>Mayo</c:v>
                </c:pt>
                <c:pt idx="5">
                  <c:v>Junio</c:v>
                </c:pt>
                <c:pt idx="6">
                  <c:v>Julio</c:v>
                </c:pt>
                <c:pt idx="7">
                  <c:v>Agosto</c:v>
                </c:pt>
                <c:pt idx="8">
                  <c:v>Septiembre</c:v>
                </c:pt>
                <c:pt idx="9">
                  <c:v>Octubre</c:v>
                </c:pt>
                <c:pt idx="10">
                  <c:v>Noviembre</c:v>
                </c:pt>
                <c:pt idx="11">
                  <c:v>Diciembre</c:v>
                </c:pt>
              </c:strCache>
            </c:strRef>
          </c:cat>
          <c:val>
            <c:numRef>
              <c:f>'HV 14'!$D$30:$D$41</c:f>
              <c:numCache>
                <c:formatCode>_(* #,##0.00_);_(* \(#,##0.00\);_(* "-"??_);_(@_)</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FDE6-4F98-A4A0-D3494957A20B}"/>
            </c:ext>
          </c:extLst>
        </c:ser>
        <c:dLbls>
          <c:showLegendKey val="0"/>
          <c:showVal val="0"/>
          <c:showCatName val="0"/>
          <c:showSerName val="0"/>
          <c:showPercent val="0"/>
          <c:showBubbleSize val="0"/>
        </c:dLbls>
        <c:marker val="1"/>
        <c:smooth val="0"/>
        <c:axId val="464159240"/>
        <c:axId val="464160808"/>
      </c:lineChart>
      <c:catAx>
        <c:axId val="464159240"/>
        <c:scaling>
          <c:orientation val="minMax"/>
        </c:scaling>
        <c:delete val="0"/>
        <c:axPos val="b"/>
        <c:numFmt formatCode="General" sourceLinked="1"/>
        <c:majorTickMark val="out"/>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s-ES"/>
          </a:p>
        </c:txPr>
        <c:crossAx val="464160808"/>
        <c:crosses val="autoZero"/>
        <c:auto val="1"/>
        <c:lblAlgn val="ctr"/>
        <c:lblOffset val="100"/>
        <c:noMultiLvlLbl val="0"/>
      </c:catAx>
      <c:valAx>
        <c:axId val="464160808"/>
        <c:scaling>
          <c:orientation val="minMax"/>
        </c:scaling>
        <c:delete val="0"/>
        <c:axPos val="l"/>
        <c:majorGridlines/>
        <c:numFmt formatCode="_(* #,##0.00_);_(* \(#,##0.00\);_(* &quot;-&quot;??_);_(@_)"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464159240"/>
        <c:crosses val="autoZero"/>
        <c:crossBetween val="between"/>
      </c:valAx>
    </c:plotArea>
    <c:legend>
      <c:legendPos val="r"/>
      <c:overlay val="0"/>
      <c:txPr>
        <a:bodyPr/>
        <a:lstStyle/>
        <a:p>
          <a:pPr>
            <a:defRPr sz="24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2.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image" Target="../media/image2.emf"/><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emf"/></Relationships>
</file>

<file path=xl/drawings/_rels/drawing4.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image" Target="../media/image4.png"/></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image" Target="../media/image4.png"/></Relationships>
</file>

<file path=xl/drawings/_rels/drawing9.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image" Target="../media/image2.emf"/><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438150</xdr:colOff>
      <xdr:row>1</xdr:row>
      <xdr:rowOff>85725</xdr:rowOff>
    </xdr:from>
    <xdr:to>
      <xdr:col>1</xdr:col>
      <xdr:colOff>1019175</xdr:colOff>
      <xdr:row>3</xdr:row>
      <xdr:rowOff>533400</xdr:rowOff>
    </xdr:to>
    <xdr:pic>
      <xdr:nvPicPr>
        <xdr:cNvPr id="35779694" name="Imagen 1">
          <a:extLst>
            <a:ext uri="{FF2B5EF4-FFF2-40B4-BE49-F238E27FC236}">
              <a16:creationId xmlns:a16="http://schemas.microsoft.com/office/drawing/2014/main" id="{00000000-0008-0000-0000-00006EF42102}"/>
            </a:ext>
          </a:extLst>
        </xdr:cNvPr>
        <xdr:cNvPicPr>
          <a:picLocks noChangeAspect="1" noChangeArrowheads="1"/>
        </xdr:cNvPicPr>
      </xdr:nvPicPr>
      <xdr:blipFill>
        <a:blip xmlns:r="http://schemas.openxmlformats.org/officeDocument/2006/relationships" r:embed="rId1"/>
        <a:srcRect l="19054" t="6857" r="17615" b="9743"/>
        <a:stretch>
          <a:fillRect/>
        </a:stretch>
      </xdr:blipFill>
      <xdr:spPr bwMode="auto">
        <a:xfrm>
          <a:off x="438150" y="276225"/>
          <a:ext cx="1638300" cy="1609725"/>
        </a:xfrm>
        <a:prstGeom prst="rect">
          <a:avLst/>
        </a:prstGeom>
        <a:noFill/>
        <a:ln w="9525">
          <a:noFill/>
          <a:miter lim="800000"/>
          <a:headEnd/>
          <a:tailEnd/>
        </a:ln>
      </xdr:spPr>
    </xdr:pic>
    <xdr:clientData/>
  </xdr:twoCellAnchor>
  <xdr:twoCellAnchor>
    <xdr:from>
      <xdr:col>31</xdr:col>
      <xdr:colOff>1876425</xdr:colOff>
      <xdr:row>1</xdr:row>
      <xdr:rowOff>38100</xdr:rowOff>
    </xdr:from>
    <xdr:to>
      <xdr:col>31</xdr:col>
      <xdr:colOff>3905250</xdr:colOff>
      <xdr:row>4</xdr:row>
      <xdr:rowOff>314325</xdr:rowOff>
    </xdr:to>
    <xdr:pic>
      <xdr:nvPicPr>
        <xdr:cNvPr id="35779695" name="Imagen 2">
          <a:extLst>
            <a:ext uri="{FF2B5EF4-FFF2-40B4-BE49-F238E27FC236}">
              <a16:creationId xmlns:a16="http://schemas.microsoft.com/office/drawing/2014/main" id="{00000000-0008-0000-0000-00006FF4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42157650" y="228600"/>
          <a:ext cx="2028825" cy="2019300"/>
        </a:xfrm>
        <a:prstGeom prst="rect">
          <a:avLst/>
        </a:prstGeom>
        <a:noFill/>
        <a:ln w="9525">
          <a:noFill/>
          <a:miter lim="800000"/>
          <a:headEnd/>
          <a:tailEnd/>
        </a:ln>
      </xdr:spPr>
    </xdr:pic>
    <xdr:clientData/>
  </xdr:twoCellAnchor>
</xdr:wsDr>
</file>

<file path=xl/drawings/drawing10.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24264" name="Imagen 2">
          <a:extLst>
            <a:ext uri="{FF2B5EF4-FFF2-40B4-BE49-F238E27FC236}">
              <a16:creationId xmlns:a16="http://schemas.microsoft.com/office/drawing/2014/main" id="{00000000-0008-0000-0900-00002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5" name="Imagen 1">
          <a:extLst>
            <a:ext uri="{FF2B5EF4-FFF2-40B4-BE49-F238E27FC236}">
              <a16:creationId xmlns:a16="http://schemas.microsoft.com/office/drawing/2014/main" id="{00000000-0008-0000-0900-00002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6" name="Imagen 2">
          <a:extLst>
            <a:ext uri="{FF2B5EF4-FFF2-40B4-BE49-F238E27FC236}">
              <a16:creationId xmlns:a16="http://schemas.microsoft.com/office/drawing/2014/main" id="{00000000-0008-0000-0900-00002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7" name="Imagen 1">
          <a:extLst>
            <a:ext uri="{FF2B5EF4-FFF2-40B4-BE49-F238E27FC236}">
              <a16:creationId xmlns:a16="http://schemas.microsoft.com/office/drawing/2014/main" id="{00000000-0008-0000-0900-00002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68" name="Imagen 2">
          <a:extLst>
            <a:ext uri="{FF2B5EF4-FFF2-40B4-BE49-F238E27FC236}">
              <a16:creationId xmlns:a16="http://schemas.microsoft.com/office/drawing/2014/main" id="{00000000-0008-0000-0900-00002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69" name="Imagen 1">
          <a:extLst>
            <a:ext uri="{FF2B5EF4-FFF2-40B4-BE49-F238E27FC236}">
              <a16:creationId xmlns:a16="http://schemas.microsoft.com/office/drawing/2014/main" id="{00000000-0008-0000-0900-00002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0" name="Imagen 2">
          <a:extLst>
            <a:ext uri="{FF2B5EF4-FFF2-40B4-BE49-F238E27FC236}">
              <a16:creationId xmlns:a16="http://schemas.microsoft.com/office/drawing/2014/main" id="{00000000-0008-0000-0900-00002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1" name="Imagen 1">
          <a:extLst>
            <a:ext uri="{FF2B5EF4-FFF2-40B4-BE49-F238E27FC236}">
              <a16:creationId xmlns:a16="http://schemas.microsoft.com/office/drawing/2014/main" id="{00000000-0008-0000-0900-00002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2" name="Imagen 2">
          <a:extLst>
            <a:ext uri="{FF2B5EF4-FFF2-40B4-BE49-F238E27FC236}">
              <a16:creationId xmlns:a16="http://schemas.microsoft.com/office/drawing/2014/main" id="{00000000-0008-0000-0900-000030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3" name="Imagen 1">
          <a:extLst>
            <a:ext uri="{FF2B5EF4-FFF2-40B4-BE49-F238E27FC236}">
              <a16:creationId xmlns:a16="http://schemas.microsoft.com/office/drawing/2014/main" id="{00000000-0008-0000-0900-000031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4" name="Imagen 2">
          <a:extLst>
            <a:ext uri="{FF2B5EF4-FFF2-40B4-BE49-F238E27FC236}">
              <a16:creationId xmlns:a16="http://schemas.microsoft.com/office/drawing/2014/main" id="{00000000-0008-0000-0900-000032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5" name="Imagen 1">
          <a:extLst>
            <a:ext uri="{FF2B5EF4-FFF2-40B4-BE49-F238E27FC236}">
              <a16:creationId xmlns:a16="http://schemas.microsoft.com/office/drawing/2014/main" id="{00000000-0008-0000-0900-000033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6" name="Imagen 2">
          <a:extLst>
            <a:ext uri="{FF2B5EF4-FFF2-40B4-BE49-F238E27FC236}">
              <a16:creationId xmlns:a16="http://schemas.microsoft.com/office/drawing/2014/main" id="{00000000-0008-0000-0900-000034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7" name="Imagen 1">
          <a:extLst>
            <a:ext uri="{FF2B5EF4-FFF2-40B4-BE49-F238E27FC236}">
              <a16:creationId xmlns:a16="http://schemas.microsoft.com/office/drawing/2014/main" id="{00000000-0008-0000-0900-000035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78" name="Imagen 2">
          <a:extLst>
            <a:ext uri="{FF2B5EF4-FFF2-40B4-BE49-F238E27FC236}">
              <a16:creationId xmlns:a16="http://schemas.microsoft.com/office/drawing/2014/main" id="{00000000-0008-0000-0900-000036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79" name="Imagen 1">
          <a:extLst>
            <a:ext uri="{FF2B5EF4-FFF2-40B4-BE49-F238E27FC236}">
              <a16:creationId xmlns:a16="http://schemas.microsoft.com/office/drawing/2014/main" id="{00000000-0008-0000-0900-000037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0" name="Imagen 2">
          <a:extLst>
            <a:ext uri="{FF2B5EF4-FFF2-40B4-BE49-F238E27FC236}">
              <a16:creationId xmlns:a16="http://schemas.microsoft.com/office/drawing/2014/main" id="{00000000-0008-0000-0900-000038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1" name="Imagen 1">
          <a:extLst>
            <a:ext uri="{FF2B5EF4-FFF2-40B4-BE49-F238E27FC236}">
              <a16:creationId xmlns:a16="http://schemas.microsoft.com/office/drawing/2014/main" id="{00000000-0008-0000-0900-000039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2" name="Imagen 2">
          <a:extLst>
            <a:ext uri="{FF2B5EF4-FFF2-40B4-BE49-F238E27FC236}">
              <a16:creationId xmlns:a16="http://schemas.microsoft.com/office/drawing/2014/main" id="{00000000-0008-0000-0900-00003A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3" name="Imagen 1">
          <a:extLst>
            <a:ext uri="{FF2B5EF4-FFF2-40B4-BE49-F238E27FC236}">
              <a16:creationId xmlns:a16="http://schemas.microsoft.com/office/drawing/2014/main" id="{00000000-0008-0000-0900-00003B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4" name="Imagen 2">
          <a:extLst>
            <a:ext uri="{FF2B5EF4-FFF2-40B4-BE49-F238E27FC236}">
              <a16:creationId xmlns:a16="http://schemas.microsoft.com/office/drawing/2014/main" id="{00000000-0008-0000-0900-00003C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5" name="Imagen 1">
          <a:extLst>
            <a:ext uri="{FF2B5EF4-FFF2-40B4-BE49-F238E27FC236}">
              <a16:creationId xmlns:a16="http://schemas.microsoft.com/office/drawing/2014/main" id="{00000000-0008-0000-0900-00003D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24286" name="Imagen 2">
          <a:extLst>
            <a:ext uri="{FF2B5EF4-FFF2-40B4-BE49-F238E27FC236}">
              <a16:creationId xmlns:a16="http://schemas.microsoft.com/office/drawing/2014/main" id="{00000000-0008-0000-0900-00003E29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1079182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24287" name="Imagen 1">
          <a:extLst>
            <a:ext uri="{FF2B5EF4-FFF2-40B4-BE49-F238E27FC236}">
              <a16:creationId xmlns:a16="http://schemas.microsoft.com/office/drawing/2014/main" id="{00000000-0008-0000-0900-00003F29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0</xdr:row>
      <xdr:rowOff>28575</xdr:rowOff>
    </xdr:from>
    <xdr:to>
      <xdr:col>1</xdr:col>
      <xdr:colOff>1143000</xdr:colOff>
      <xdr:row>3</xdr:row>
      <xdr:rowOff>171450</xdr:rowOff>
    </xdr:to>
    <xdr:pic>
      <xdr:nvPicPr>
        <xdr:cNvPr id="35781103" name="Imagen 1">
          <a:extLst>
            <a:ext uri="{FF2B5EF4-FFF2-40B4-BE49-F238E27FC236}">
              <a16:creationId xmlns:a16="http://schemas.microsoft.com/office/drawing/2014/main" id="{00000000-0008-0000-0100-0000EF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4" name="Imagen 1">
          <a:extLst>
            <a:ext uri="{FF2B5EF4-FFF2-40B4-BE49-F238E27FC236}">
              <a16:creationId xmlns:a16="http://schemas.microsoft.com/office/drawing/2014/main" id="{00000000-0008-0000-0100-0000F0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5" name="Imagen 1">
          <a:extLst>
            <a:ext uri="{FF2B5EF4-FFF2-40B4-BE49-F238E27FC236}">
              <a16:creationId xmlns:a16="http://schemas.microsoft.com/office/drawing/2014/main" id="{00000000-0008-0000-0100-0000F1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6" name="Imagen 1">
          <a:extLst>
            <a:ext uri="{FF2B5EF4-FFF2-40B4-BE49-F238E27FC236}">
              <a16:creationId xmlns:a16="http://schemas.microsoft.com/office/drawing/2014/main" id="{00000000-0008-0000-0100-0000F2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7" name="Imagen 1">
          <a:extLst>
            <a:ext uri="{FF2B5EF4-FFF2-40B4-BE49-F238E27FC236}">
              <a16:creationId xmlns:a16="http://schemas.microsoft.com/office/drawing/2014/main" id="{00000000-0008-0000-0100-0000F3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781108" name="Imagen 1">
          <a:extLst>
            <a:ext uri="{FF2B5EF4-FFF2-40B4-BE49-F238E27FC236}">
              <a16:creationId xmlns:a16="http://schemas.microsoft.com/office/drawing/2014/main" id="{00000000-0008-0000-0100-0000F4F92102}"/>
            </a:ext>
          </a:extLst>
        </xdr:cNvPr>
        <xdr:cNvPicPr>
          <a:picLocks noChangeAspect="1" noChangeArrowheads="1"/>
        </xdr:cNvPicPr>
      </xdr:nvPicPr>
      <xdr:blipFill>
        <a:blip xmlns:r="http://schemas.openxmlformats.org/officeDocument/2006/relationships" r:embed="rId1"/>
        <a:srcRect/>
        <a:stretch>
          <a:fillRect/>
        </a:stretch>
      </xdr:blipFill>
      <xdr:spPr bwMode="auto">
        <a:xfrm>
          <a:off x="209550" y="28575"/>
          <a:ext cx="1000125" cy="866775"/>
        </a:xfrm>
        <a:prstGeom prst="rect">
          <a:avLst/>
        </a:prstGeom>
        <a:noFill/>
        <a:ln w="9525">
          <a:noFill/>
          <a:miter lim="800000"/>
          <a:headEnd/>
          <a:tailEnd/>
        </a:ln>
      </xdr:spPr>
    </xdr:pic>
    <xdr:clientData/>
  </xdr:twoCellAnchor>
  <xdr:twoCellAnchor>
    <xdr:from>
      <xdr:col>1</xdr:col>
      <xdr:colOff>342900</xdr:colOff>
      <xdr:row>1</xdr:row>
      <xdr:rowOff>47625</xdr:rowOff>
    </xdr:from>
    <xdr:to>
      <xdr:col>1</xdr:col>
      <xdr:colOff>1333500</xdr:colOff>
      <xdr:row>4</xdr:row>
      <xdr:rowOff>247650</xdr:rowOff>
    </xdr:to>
    <xdr:pic>
      <xdr:nvPicPr>
        <xdr:cNvPr id="35781109" name="Imagen 1">
          <a:extLst>
            <a:ext uri="{FF2B5EF4-FFF2-40B4-BE49-F238E27FC236}">
              <a16:creationId xmlns:a16="http://schemas.microsoft.com/office/drawing/2014/main" id="{00000000-0008-0000-0100-0000F5F921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1110" name="Imagen 2">
          <a:extLst>
            <a:ext uri="{FF2B5EF4-FFF2-40B4-BE49-F238E27FC236}">
              <a16:creationId xmlns:a16="http://schemas.microsoft.com/office/drawing/2014/main" id="{00000000-0008-0000-0100-0000F6F921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1111" name="3 Gráfico">
          <a:extLst>
            <a:ext uri="{FF2B5EF4-FFF2-40B4-BE49-F238E27FC236}">
              <a16:creationId xmlns:a16="http://schemas.microsoft.com/office/drawing/2014/main" id="{00000000-0008-0000-0100-0000F7F921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8</xdr:col>
      <xdr:colOff>428625</xdr:colOff>
      <xdr:row>0</xdr:row>
      <xdr:rowOff>19050</xdr:rowOff>
    </xdr:from>
    <xdr:to>
      <xdr:col>9</xdr:col>
      <xdr:colOff>581025</xdr:colOff>
      <xdr:row>3</xdr:row>
      <xdr:rowOff>152400</xdr:rowOff>
    </xdr:to>
    <xdr:pic>
      <xdr:nvPicPr>
        <xdr:cNvPr id="35956896" name="Imagen 2">
          <a:extLst>
            <a:ext uri="{FF2B5EF4-FFF2-40B4-BE49-F238E27FC236}">
              <a16:creationId xmlns:a16="http://schemas.microsoft.com/office/drawing/2014/main" id="{00000000-0008-0000-0200-0000A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7" name="Imagen 1">
          <a:extLst>
            <a:ext uri="{FF2B5EF4-FFF2-40B4-BE49-F238E27FC236}">
              <a16:creationId xmlns:a16="http://schemas.microsoft.com/office/drawing/2014/main" id="{00000000-0008-0000-0200-0000A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898" name="Imagen 2">
          <a:extLst>
            <a:ext uri="{FF2B5EF4-FFF2-40B4-BE49-F238E27FC236}">
              <a16:creationId xmlns:a16="http://schemas.microsoft.com/office/drawing/2014/main" id="{00000000-0008-0000-0200-0000A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899" name="Imagen 1">
          <a:extLst>
            <a:ext uri="{FF2B5EF4-FFF2-40B4-BE49-F238E27FC236}">
              <a16:creationId xmlns:a16="http://schemas.microsoft.com/office/drawing/2014/main" id="{00000000-0008-0000-0200-0000A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0" name="Imagen 2">
          <a:extLst>
            <a:ext uri="{FF2B5EF4-FFF2-40B4-BE49-F238E27FC236}">
              <a16:creationId xmlns:a16="http://schemas.microsoft.com/office/drawing/2014/main" id="{00000000-0008-0000-0200-0000A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1" name="Imagen 1">
          <a:extLst>
            <a:ext uri="{FF2B5EF4-FFF2-40B4-BE49-F238E27FC236}">
              <a16:creationId xmlns:a16="http://schemas.microsoft.com/office/drawing/2014/main" id="{00000000-0008-0000-0200-0000A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2" name="Imagen 2">
          <a:extLst>
            <a:ext uri="{FF2B5EF4-FFF2-40B4-BE49-F238E27FC236}">
              <a16:creationId xmlns:a16="http://schemas.microsoft.com/office/drawing/2014/main" id="{00000000-0008-0000-0200-0000A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3" name="Imagen 1">
          <a:extLst>
            <a:ext uri="{FF2B5EF4-FFF2-40B4-BE49-F238E27FC236}">
              <a16:creationId xmlns:a16="http://schemas.microsoft.com/office/drawing/2014/main" id="{00000000-0008-0000-0200-0000A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4" name="Imagen 2">
          <a:extLst>
            <a:ext uri="{FF2B5EF4-FFF2-40B4-BE49-F238E27FC236}">
              <a16:creationId xmlns:a16="http://schemas.microsoft.com/office/drawing/2014/main" id="{00000000-0008-0000-0200-0000A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5" name="Imagen 1">
          <a:extLst>
            <a:ext uri="{FF2B5EF4-FFF2-40B4-BE49-F238E27FC236}">
              <a16:creationId xmlns:a16="http://schemas.microsoft.com/office/drawing/2014/main" id="{00000000-0008-0000-0200-0000A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6" name="Imagen 2">
          <a:extLst>
            <a:ext uri="{FF2B5EF4-FFF2-40B4-BE49-F238E27FC236}">
              <a16:creationId xmlns:a16="http://schemas.microsoft.com/office/drawing/2014/main" id="{00000000-0008-0000-0200-0000A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7" name="Imagen 1">
          <a:extLst>
            <a:ext uri="{FF2B5EF4-FFF2-40B4-BE49-F238E27FC236}">
              <a16:creationId xmlns:a16="http://schemas.microsoft.com/office/drawing/2014/main" id="{00000000-0008-0000-0200-0000A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08" name="Imagen 2">
          <a:extLst>
            <a:ext uri="{FF2B5EF4-FFF2-40B4-BE49-F238E27FC236}">
              <a16:creationId xmlns:a16="http://schemas.microsoft.com/office/drawing/2014/main" id="{00000000-0008-0000-0200-0000A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09" name="Imagen 1">
          <a:extLst>
            <a:ext uri="{FF2B5EF4-FFF2-40B4-BE49-F238E27FC236}">
              <a16:creationId xmlns:a16="http://schemas.microsoft.com/office/drawing/2014/main" id="{00000000-0008-0000-0200-0000A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0" name="Imagen 2">
          <a:extLst>
            <a:ext uri="{FF2B5EF4-FFF2-40B4-BE49-F238E27FC236}">
              <a16:creationId xmlns:a16="http://schemas.microsoft.com/office/drawing/2014/main" id="{00000000-0008-0000-0200-0000A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1" name="Imagen 1">
          <a:extLst>
            <a:ext uri="{FF2B5EF4-FFF2-40B4-BE49-F238E27FC236}">
              <a16:creationId xmlns:a16="http://schemas.microsoft.com/office/drawing/2014/main" id="{00000000-0008-0000-0200-0000A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2" name="Imagen 2">
          <a:extLst>
            <a:ext uri="{FF2B5EF4-FFF2-40B4-BE49-F238E27FC236}">
              <a16:creationId xmlns:a16="http://schemas.microsoft.com/office/drawing/2014/main" id="{00000000-0008-0000-0200-0000B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3" name="Imagen 1">
          <a:extLst>
            <a:ext uri="{FF2B5EF4-FFF2-40B4-BE49-F238E27FC236}">
              <a16:creationId xmlns:a16="http://schemas.microsoft.com/office/drawing/2014/main" id="{00000000-0008-0000-0200-0000B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4" name="Imagen 2">
          <a:extLst>
            <a:ext uri="{FF2B5EF4-FFF2-40B4-BE49-F238E27FC236}">
              <a16:creationId xmlns:a16="http://schemas.microsoft.com/office/drawing/2014/main" id="{00000000-0008-0000-0200-0000B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5" name="Imagen 1">
          <a:extLst>
            <a:ext uri="{FF2B5EF4-FFF2-40B4-BE49-F238E27FC236}">
              <a16:creationId xmlns:a16="http://schemas.microsoft.com/office/drawing/2014/main" id="{00000000-0008-0000-0200-0000B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6" name="Imagen 2">
          <a:extLst>
            <a:ext uri="{FF2B5EF4-FFF2-40B4-BE49-F238E27FC236}">
              <a16:creationId xmlns:a16="http://schemas.microsoft.com/office/drawing/2014/main" id="{00000000-0008-0000-0200-0000B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7" name="Imagen 1">
          <a:extLst>
            <a:ext uri="{FF2B5EF4-FFF2-40B4-BE49-F238E27FC236}">
              <a16:creationId xmlns:a16="http://schemas.microsoft.com/office/drawing/2014/main" id="{00000000-0008-0000-0200-0000B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18" name="Imagen 2">
          <a:extLst>
            <a:ext uri="{FF2B5EF4-FFF2-40B4-BE49-F238E27FC236}">
              <a16:creationId xmlns:a16="http://schemas.microsoft.com/office/drawing/2014/main" id="{00000000-0008-0000-0200-0000B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19" name="Imagen 1">
          <a:extLst>
            <a:ext uri="{FF2B5EF4-FFF2-40B4-BE49-F238E27FC236}">
              <a16:creationId xmlns:a16="http://schemas.microsoft.com/office/drawing/2014/main" id="{00000000-0008-0000-0200-0000B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0" name="Imagen 2">
          <a:extLst>
            <a:ext uri="{FF2B5EF4-FFF2-40B4-BE49-F238E27FC236}">
              <a16:creationId xmlns:a16="http://schemas.microsoft.com/office/drawing/2014/main" id="{00000000-0008-0000-0200-0000B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1" name="Imagen 1">
          <a:extLst>
            <a:ext uri="{FF2B5EF4-FFF2-40B4-BE49-F238E27FC236}">
              <a16:creationId xmlns:a16="http://schemas.microsoft.com/office/drawing/2014/main" id="{00000000-0008-0000-0200-0000B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2" name="Imagen 2">
          <a:extLst>
            <a:ext uri="{FF2B5EF4-FFF2-40B4-BE49-F238E27FC236}">
              <a16:creationId xmlns:a16="http://schemas.microsoft.com/office/drawing/2014/main" id="{00000000-0008-0000-0200-0000B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3" name="Imagen 1">
          <a:extLst>
            <a:ext uri="{FF2B5EF4-FFF2-40B4-BE49-F238E27FC236}">
              <a16:creationId xmlns:a16="http://schemas.microsoft.com/office/drawing/2014/main" id="{00000000-0008-0000-0200-0000B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4" name="Imagen 2">
          <a:extLst>
            <a:ext uri="{FF2B5EF4-FFF2-40B4-BE49-F238E27FC236}">
              <a16:creationId xmlns:a16="http://schemas.microsoft.com/office/drawing/2014/main" id="{00000000-0008-0000-0200-0000B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5" name="Imagen 1">
          <a:extLst>
            <a:ext uri="{FF2B5EF4-FFF2-40B4-BE49-F238E27FC236}">
              <a16:creationId xmlns:a16="http://schemas.microsoft.com/office/drawing/2014/main" id="{00000000-0008-0000-0200-0000B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6" name="Imagen 2">
          <a:extLst>
            <a:ext uri="{FF2B5EF4-FFF2-40B4-BE49-F238E27FC236}">
              <a16:creationId xmlns:a16="http://schemas.microsoft.com/office/drawing/2014/main" id="{00000000-0008-0000-0200-0000B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7" name="Imagen 1">
          <a:extLst>
            <a:ext uri="{FF2B5EF4-FFF2-40B4-BE49-F238E27FC236}">
              <a16:creationId xmlns:a16="http://schemas.microsoft.com/office/drawing/2014/main" id="{00000000-0008-0000-0200-0000B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28" name="Imagen 2">
          <a:extLst>
            <a:ext uri="{FF2B5EF4-FFF2-40B4-BE49-F238E27FC236}">
              <a16:creationId xmlns:a16="http://schemas.microsoft.com/office/drawing/2014/main" id="{00000000-0008-0000-0200-0000C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29" name="Imagen 1">
          <a:extLst>
            <a:ext uri="{FF2B5EF4-FFF2-40B4-BE49-F238E27FC236}">
              <a16:creationId xmlns:a16="http://schemas.microsoft.com/office/drawing/2014/main" id="{00000000-0008-0000-0200-0000C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0" name="Imagen 2">
          <a:extLst>
            <a:ext uri="{FF2B5EF4-FFF2-40B4-BE49-F238E27FC236}">
              <a16:creationId xmlns:a16="http://schemas.microsoft.com/office/drawing/2014/main" id="{00000000-0008-0000-0200-0000C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1" name="Imagen 1">
          <a:extLst>
            <a:ext uri="{FF2B5EF4-FFF2-40B4-BE49-F238E27FC236}">
              <a16:creationId xmlns:a16="http://schemas.microsoft.com/office/drawing/2014/main" id="{00000000-0008-0000-0200-0000C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2" name="Imagen 2">
          <a:extLst>
            <a:ext uri="{FF2B5EF4-FFF2-40B4-BE49-F238E27FC236}">
              <a16:creationId xmlns:a16="http://schemas.microsoft.com/office/drawing/2014/main" id="{00000000-0008-0000-0200-0000C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3" name="Imagen 1">
          <a:extLst>
            <a:ext uri="{FF2B5EF4-FFF2-40B4-BE49-F238E27FC236}">
              <a16:creationId xmlns:a16="http://schemas.microsoft.com/office/drawing/2014/main" id="{00000000-0008-0000-0200-0000C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4" name="Imagen 2">
          <a:extLst>
            <a:ext uri="{FF2B5EF4-FFF2-40B4-BE49-F238E27FC236}">
              <a16:creationId xmlns:a16="http://schemas.microsoft.com/office/drawing/2014/main" id="{00000000-0008-0000-0200-0000C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5" name="Imagen 1">
          <a:extLst>
            <a:ext uri="{FF2B5EF4-FFF2-40B4-BE49-F238E27FC236}">
              <a16:creationId xmlns:a16="http://schemas.microsoft.com/office/drawing/2014/main" id="{00000000-0008-0000-0200-0000C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6" name="Imagen 2">
          <a:extLst>
            <a:ext uri="{FF2B5EF4-FFF2-40B4-BE49-F238E27FC236}">
              <a16:creationId xmlns:a16="http://schemas.microsoft.com/office/drawing/2014/main" id="{00000000-0008-0000-0200-0000C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7" name="Imagen 1">
          <a:extLst>
            <a:ext uri="{FF2B5EF4-FFF2-40B4-BE49-F238E27FC236}">
              <a16:creationId xmlns:a16="http://schemas.microsoft.com/office/drawing/2014/main" id="{00000000-0008-0000-0200-0000C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38" name="Imagen 2">
          <a:extLst>
            <a:ext uri="{FF2B5EF4-FFF2-40B4-BE49-F238E27FC236}">
              <a16:creationId xmlns:a16="http://schemas.microsoft.com/office/drawing/2014/main" id="{00000000-0008-0000-0200-0000C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39" name="Imagen 1">
          <a:extLst>
            <a:ext uri="{FF2B5EF4-FFF2-40B4-BE49-F238E27FC236}">
              <a16:creationId xmlns:a16="http://schemas.microsoft.com/office/drawing/2014/main" id="{00000000-0008-0000-0200-0000C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0" name="Imagen 2">
          <a:extLst>
            <a:ext uri="{FF2B5EF4-FFF2-40B4-BE49-F238E27FC236}">
              <a16:creationId xmlns:a16="http://schemas.microsoft.com/office/drawing/2014/main" id="{00000000-0008-0000-0200-0000C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1" name="Imagen 1">
          <a:extLst>
            <a:ext uri="{FF2B5EF4-FFF2-40B4-BE49-F238E27FC236}">
              <a16:creationId xmlns:a16="http://schemas.microsoft.com/office/drawing/2014/main" id="{00000000-0008-0000-0200-0000C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2" name="Imagen 2">
          <a:extLst>
            <a:ext uri="{FF2B5EF4-FFF2-40B4-BE49-F238E27FC236}">
              <a16:creationId xmlns:a16="http://schemas.microsoft.com/office/drawing/2014/main" id="{00000000-0008-0000-0200-0000C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3" name="Imagen 1">
          <a:extLst>
            <a:ext uri="{FF2B5EF4-FFF2-40B4-BE49-F238E27FC236}">
              <a16:creationId xmlns:a16="http://schemas.microsoft.com/office/drawing/2014/main" id="{00000000-0008-0000-0200-0000C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4" name="Imagen 2">
          <a:extLst>
            <a:ext uri="{FF2B5EF4-FFF2-40B4-BE49-F238E27FC236}">
              <a16:creationId xmlns:a16="http://schemas.microsoft.com/office/drawing/2014/main" id="{00000000-0008-0000-0200-0000D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5" name="Imagen 1">
          <a:extLst>
            <a:ext uri="{FF2B5EF4-FFF2-40B4-BE49-F238E27FC236}">
              <a16:creationId xmlns:a16="http://schemas.microsoft.com/office/drawing/2014/main" id="{00000000-0008-0000-0200-0000D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6" name="Imagen 2">
          <a:extLst>
            <a:ext uri="{FF2B5EF4-FFF2-40B4-BE49-F238E27FC236}">
              <a16:creationId xmlns:a16="http://schemas.microsoft.com/office/drawing/2014/main" id="{00000000-0008-0000-0200-0000D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7" name="Imagen 1">
          <a:extLst>
            <a:ext uri="{FF2B5EF4-FFF2-40B4-BE49-F238E27FC236}">
              <a16:creationId xmlns:a16="http://schemas.microsoft.com/office/drawing/2014/main" id="{00000000-0008-0000-0200-0000D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48" name="Imagen 2">
          <a:extLst>
            <a:ext uri="{FF2B5EF4-FFF2-40B4-BE49-F238E27FC236}">
              <a16:creationId xmlns:a16="http://schemas.microsoft.com/office/drawing/2014/main" id="{00000000-0008-0000-0200-0000D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49" name="Imagen 1">
          <a:extLst>
            <a:ext uri="{FF2B5EF4-FFF2-40B4-BE49-F238E27FC236}">
              <a16:creationId xmlns:a16="http://schemas.microsoft.com/office/drawing/2014/main" id="{00000000-0008-0000-0200-0000D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0" name="Imagen 2">
          <a:extLst>
            <a:ext uri="{FF2B5EF4-FFF2-40B4-BE49-F238E27FC236}">
              <a16:creationId xmlns:a16="http://schemas.microsoft.com/office/drawing/2014/main" id="{00000000-0008-0000-0200-0000D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1" name="Imagen 1">
          <a:extLst>
            <a:ext uri="{FF2B5EF4-FFF2-40B4-BE49-F238E27FC236}">
              <a16:creationId xmlns:a16="http://schemas.microsoft.com/office/drawing/2014/main" id="{00000000-0008-0000-0200-0000D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2" name="Imagen 2">
          <a:extLst>
            <a:ext uri="{FF2B5EF4-FFF2-40B4-BE49-F238E27FC236}">
              <a16:creationId xmlns:a16="http://schemas.microsoft.com/office/drawing/2014/main" id="{00000000-0008-0000-0200-0000D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3" name="Imagen 1">
          <a:extLst>
            <a:ext uri="{FF2B5EF4-FFF2-40B4-BE49-F238E27FC236}">
              <a16:creationId xmlns:a16="http://schemas.microsoft.com/office/drawing/2014/main" id="{00000000-0008-0000-0200-0000D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4" name="Imagen 2">
          <a:extLst>
            <a:ext uri="{FF2B5EF4-FFF2-40B4-BE49-F238E27FC236}">
              <a16:creationId xmlns:a16="http://schemas.microsoft.com/office/drawing/2014/main" id="{00000000-0008-0000-0200-0000D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5" name="Imagen 1">
          <a:extLst>
            <a:ext uri="{FF2B5EF4-FFF2-40B4-BE49-F238E27FC236}">
              <a16:creationId xmlns:a16="http://schemas.microsoft.com/office/drawing/2014/main" id="{00000000-0008-0000-0200-0000D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6" name="Imagen 2">
          <a:extLst>
            <a:ext uri="{FF2B5EF4-FFF2-40B4-BE49-F238E27FC236}">
              <a16:creationId xmlns:a16="http://schemas.microsoft.com/office/drawing/2014/main" id="{00000000-0008-0000-0200-0000D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7" name="Imagen 1">
          <a:extLst>
            <a:ext uri="{FF2B5EF4-FFF2-40B4-BE49-F238E27FC236}">
              <a16:creationId xmlns:a16="http://schemas.microsoft.com/office/drawing/2014/main" id="{00000000-0008-0000-0200-0000D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58" name="Imagen 2">
          <a:extLst>
            <a:ext uri="{FF2B5EF4-FFF2-40B4-BE49-F238E27FC236}">
              <a16:creationId xmlns:a16="http://schemas.microsoft.com/office/drawing/2014/main" id="{00000000-0008-0000-0200-0000D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59" name="Imagen 1">
          <a:extLst>
            <a:ext uri="{FF2B5EF4-FFF2-40B4-BE49-F238E27FC236}">
              <a16:creationId xmlns:a16="http://schemas.microsoft.com/office/drawing/2014/main" id="{00000000-0008-0000-0200-0000D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0" name="Imagen 2">
          <a:extLst>
            <a:ext uri="{FF2B5EF4-FFF2-40B4-BE49-F238E27FC236}">
              <a16:creationId xmlns:a16="http://schemas.microsoft.com/office/drawing/2014/main" id="{00000000-0008-0000-0200-0000E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1" name="Imagen 1">
          <a:extLst>
            <a:ext uri="{FF2B5EF4-FFF2-40B4-BE49-F238E27FC236}">
              <a16:creationId xmlns:a16="http://schemas.microsoft.com/office/drawing/2014/main" id="{00000000-0008-0000-0200-0000E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2" name="Imagen 2">
          <a:extLst>
            <a:ext uri="{FF2B5EF4-FFF2-40B4-BE49-F238E27FC236}">
              <a16:creationId xmlns:a16="http://schemas.microsoft.com/office/drawing/2014/main" id="{00000000-0008-0000-0200-0000E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3" name="Imagen 1">
          <a:extLst>
            <a:ext uri="{FF2B5EF4-FFF2-40B4-BE49-F238E27FC236}">
              <a16:creationId xmlns:a16="http://schemas.microsoft.com/office/drawing/2014/main" id="{00000000-0008-0000-0200-0000E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4" name="Imagen 2">
          <a:extLst>
            <a:ext uri="{FF2B5EF4-FFF2-40B4-BE49-F238E27FC236}">
              <a16:creationId xmlns:a16="http://schemas.microsoft.com/office/drawing/2014/main" id="{00000000-0008-0000-0200-0000E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5" name="Imagen 1">
          <a:extLst>
            <a:ext uri="{FF2B5EF4-FFF2-40B4-BE49-F238E27FC236}">
              <a16:creationId xmlns:a16="http://schemas.microsoft.com/office/drawing/2014/main" id="{00000000-0008-0000-0200-0000E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6" name="Imagen 2">
          <a:extLst>
            <a:ext uri="{FF2B5EF4-FFF2-40B4-BE49-F238E27FC236}">
              <a16:creationId xmlns:a16="http://schemas.microsoft.com/office/drawing/2014/main" id="{00000000-0008-0000-0200-0000E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7" name="Imagen 1">
          <a:extLst>
            <a:ext uri="{FF2B5EF4-FFF2-40B4-BE49-F238E27FC236}">
              <a16:creationId xmlns:a16="http://schemas.microsoft.com/office/drawing/2014/main" id="{00000000-0008-0000-0200-0000E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68" name="Imagen 2">
          <a:extLst>
            <a:ext uri="{FF2B5EF4-FFF2-40B4-BE49-F238E27FC236}">
              <a16:creationId xmlns:a16="http://schemas.microsoft.com/office/drawing/2014/main" id="{00000000-0008-0000-0200-0000E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69" name="Imagen 1">
          <a:extLst>
            <a:ext uri="{FF2B5EF4-FFF2-40B4-BE49-F238E27FC236}">
              <a16:creationId xmlns:a16="http://schemas.microsoft.com/office/drawing/2014/main" id="{00000000-0008-0000-0200-0000E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0" name="Imagen 2">
          <a:extLst>
            <a:ext uri="{FF2B5EF4-FFF2-40B4-BE49-F238E27FC236}">
              <a16:creationId xmlns:a16="http://schemas.microsoft.com/office/drawing/2014/main" id="{00000000-0008-0000-0200-0000E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1" name="Imagen 1">
          <a:extLst>
            <a:ext uri="{FF2B5EF4-FFF2-40B4-BE49-F238E27FC236}">
              <a16:creationId xmlns:a16="http://schemas.microsoft.com/office/drawing/2014/main" id="{00000000-0008-0000-0200-0000E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2" name="Imagen 2">
          <a:extLst>
            <a:ext uri="{FF2B5EF4-FFF2-40B4-BE49-F238E27FC236}">
              <a16:creationId xmlns:a16="http://schemas.microsoft.com/office/drawing/2014/main" id="{00000000-0008-0000-0200-0000E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3" name="Imagen 1">
          <a:extLst>
            <a:ext uri="{FF2B5EF4-FFF2-40B4-BE49-F238E27FC236}">
              <a16:creationId xmlns:a16="http://schemas.microsoft.com/office/drawing/2014/main" id="{00000000-0008-0000-0200-0000E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4" name="Imagen 2">
          <a:extLst>
            <a:ext uri="{FF2B5EF4-FFF2-40B4-BE49-F238E27FC236}">
              <a16:creationId xmlns:a16="http://schemas.microsoft.com/office/drawing/2014/main" id="{00000000-0008-0000-0200-0000E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5" name="Imagen 1">
          <a:extLst>
            <a:ext uri="{FF2B5EF4-FFF2-40B4-BE49-F238E27FC236}">
              <a16:creationId xmlns:a16="http://schemas.microsoft.com/office/drawing/2014/main" id="{00000000-0008-0000-0200-0000E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6" name="Imagen 2">
          <a:extLst>
            <a:ext uri="{FF2B5EF4-FFF2-40B4-BE49-F238E27FC236}">
              <a16:creationId xmlns:a16="http://schemas.microsoft.com/office/drawing/2014/main" id="{00000000-0008-0000-0200-0000F0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7" name="Imagen 1">
          <a:extLst>
            <a:ext uri="{FF2B5EF4-FFF2-40B4-BE49-F238E27FC236}">
              <a16:creationId xmlns:a16="http://schemas.microsoft.com/office/drawing/2014/main" id="{00000000-0008-0000-0200-0000F1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78" name="Imagen 2">
          <a:extLst>
            <a:ext uri="{FF2B5EF4-FFF2-40B4-BE49-F238E27FC236}">
              <a16:creationId xmlns:a16="http://schemas.microsoft.com/office/drawing/2014/main" id="{00000000-0008-0000-0200-0000F2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79" name="Imagen 1">
          <a:extLst>
            <a:ext uri="{FF2B5EF4-FFF2-40B4-BE49-F238E27FC236}">
              <a16:creationId xmlns:a16="http://schemas.microsoft.com/office/drawing/2014/main" id="{00000000-0008-0000-0200-0000F3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0" name="Imagen 2">
          <a:extLst>
            <a:ext uri="{FF2B5EF4-FFF2-40B4-BE49-F238E27FC236}">
              <a16:creationId xmlns:a16="http://schemas.microsoft.com/office/drawing/2014/main" id="{00000000-0008-0000-0200-0000F4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1" name="Imagen 1">
          <a:extLst>
            <a:ext uri="{FF2B5EF4-FFF2-40B4-BE49-F238E27FC236}">
              <a16:creationId xmlns:a16="http://schemas.microsoft.com/office/drawing/2014/main" id="{00000000-0008-0000-0200-0000F5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2" name="Imagen 2">
          <a:extLst>
            <a:ext uri="{FF2B5EF4-FFF2-40B4-BE49-F238E27FC236}">
              <a16:creationId xmlns:a16="http://schemas.microsoft.com/office/drawing/2014/main" id="{00000000-0008-0000-0200-0000F6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3" name="Imagen 1">
          <a:extLst>
            <a:ext uri="{FF2B5EF4-FFF2-40B4-BE49-F238E27FC236}">
              <a16:creationId xmlns:a16="http://schemas.microsoft.com/office/drawing/2014/main" id="{00000000-0008-0000-0200-0000F7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4" name="Imagen 2">
          <a:extLst>
            <a:ext uri="{FF2B5EF4-FFF2-40B4-BE49-F238E27FC236}">
              <a16:creationId xmlns:a16="http://schemas.microsoft.com/office/drawing/2014/main" id="{00000000-0008-0000-0200-0000F8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5" name="Imagen 1">
          <a:extLst>
            <a:ext uri="{FF2B5EF4-FFF2-40B4-BE49-F238E27FC236}">
              <a16:creationId xmlns:a16="http://schemas.microsoft.com/office/drawing/2014/main" id="{00000000-0008-0000-0200-0000F9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6" name="Imagen 2">
          <a:extLst>
            <a:ext uri="{FF2B5EF4-FFF2-40B4-BE49-F238E27FC236}">
              <a16:creationId xmlns:a16="http://schemas.microsoft.com/office/drawing/2014/main" id="{00000000-0008-0000-0200-0000FA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7" name="Imagen 1">
          <a:extLst>
            <a:ext uri="{FF2B5EF4-FFF2-40B4-BE49-F238E27FC236}">
              <a16:creationId xmlns:a16="http://schemas.microsoft.com/office/drawing/2014/main" id="{00000000-0008-0000-0200-0000FB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88" name="Imagen 2">
          <a:extLst>
            <a:ext uri="{FF2B5EF4-FFF2-40B4-BE49-F238E27FC236}">
              <a16:creationId xmlns:a16="http://schemas.microsoft.com/office/drawing/2014/main" id="{00000000-0008-0000-0200-0000FC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89" name="Imagen 1">
          <a:extLst>
            <a:ext uri="{FF2B5EF4-FFF2-40B4-BE49-F238E27FC236}">
              <a16:creationId xmlns:a16="http://schemas.microsoft.com/office/drawing/2014/main" id="{00000000-0008-0000-0200-0000FD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twoCellAnchor>
    <xdr:from>
      <xdr:col>8</xdr:col>
      <xdr:colOff>428625</xdr:colOff>
      <xdr:row>0</xdr:row>
      <xdr:rowOff>19050</xdr:rowOff>
    </xdr:from>
    <xdr:to>
      <xdr:col>9</xdr:col>
      <xdr:colOff>581025</xdr:colOff>
      <xdr:row>3</xdr:row>
      <xdr:rowOff>152400</xdr:rowOff>
    </xdr:to>
    <xdr:pic>
      <xdr:nvPicPr>
        <xdr:cNvPr id="35956990" name="Imagen 2">
          <a:extLst>
            <a:ext uri="{FF2B5EF4-FFF2-40B4-BE49-F238E27FC236}">
              <a16:creationId xmlns:a16="http://schemas.microsoft.com/office/drawing/2014/main" id="{00000000-0008-0000-0200-0000FEA82402}"/>
            </a:ext>
          </a:extLst>
        </xdr:cNvPr>
        <xdr:cNvPicPr>
          <a:picLocks noChangeAspect="1" noChangeArrowheads="1"/>
        </xdr:cNvPicPr>
      </xdr:nvPicPr>
      <xdr:blipFill>
        <a:blip xmlns:r="http://schemas.openxmlformats.org/officeDocument/2006/relationships" r:embed="rId1"/>
        <a:srcRect l="16048" t="5251" r="18559" b="2000"/>
        <a:stretch>
          <a:fillRect/>
        </a:stretch>
      </xdr:blipFill>
      <xdr:spPr bwMode="auto">
        <a:xfrm>
          <a:off x="9782175" y="19050"/>
          <a:ext cx="1238250" cy="819150"/>
        </a:xfrm>
        <a:prstGeom prst="rect">
          <a:avLst/>
        </a:prstGeom>
        <a:noFill/>
        <a:ln w="9525">
          <a:noFill/>
          <a:miter lim="800000"/>
          <a:headEnd/>
          <a:tailEnd/>
        </a:ln>
      </xdr:spPr>
    </xdr:pic>
    <xdr:clientData/>
  </xdr:twoCellAnchor>
  <xdr:twoCellAnchor>
    <xdr:from>
      <xdr:col>1</xdr:col>
      <xdr:colOff>142875</xdr:colOff>
      <xdr:row>0</xdr:row>
      <xdr:rowOff>28575</xdr:rowOff>
    </xdr:from>
    <xdr:to>
      <xdr:col>1</xdr:col>
      <xdr:colOff>1143000</xdr:colOff>
      <xdr:row>3</xdr:row>
      <xdr:rowOff>171450</xdr:rowOff>
    </xdr:to>
    <xdr:pic>
      <xdr:nvPicPr>
        <xdr:cNvPr id="35956991" name="Imagen 1">
          <a:extLst>
            <a:ext uri="{FF2B5EF4-FFF2-40B4-BE49-F238E27FC236}">
              <a16:creationId xmlns:a16="http://schemas.microsoft.com/office/drawing/2014/main" id="{00000000-0008-0000-0200-0000FFA82402}"/>
            </a:ext>
          </a:extLst>
        </xdr:cNvPr>
        <xdr:cNvPicPr>
          <a:picLocks noChangeAspect="1" noChangeArrowheads="1"/>
        </xdr:cNvPicPr>
      </xdr:nvPicPr>
      <xdr:blipFill>
        <a:blip xmlns:r="http://schemas.openxmlformats.org/officeDocument/2006/relationships" r:embed="rId2"/>
        <a:srcRect/>
        <a:stretch>
          <a:fillRect/>
        </a:stretch>
      </xdr:blipFill>
      <xdr:spPr bwMode="auto">
        <a:xfrm>
          <a:off x="228600" y="28575"/>
          <a:ext cx="1000125" cy="828675"/>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1000" y="123825"/>
          <a:ext cx="1009650" cy="126682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1057275</xdr:colOff>
          <xdr:row>1</xdr:row>
          <xdr:rowOff>447675</xdr:rowOff>
        </xdr:to>
        <xdr:sp macro="" textlink="">
          <xdr:nvSpPr>
            <xdr:cNvPr id="35828737" name="Object 1" hidden="1">
              <a:extLst>
                <a:ext uri="{63B3BB69-23CF-44E3-9099-C40C66FF867C}">
                  <a14:compatExt spid="_x0000_s35828737"/>
                </a:ext>
                <a:ext uri="{FF2B5EF4-FFF2-40B4-BE49-F238E27FC236}">
                  <a16:creationId xmlns:a16="http://schemas.microsoft.com/office/drawing/2014/main" id="{00000000-0008-0000-0300-000001B422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53683</xdr:colOff>
      <xdr:row>39</xdr:row>
      <xdr:rowOff>17928</xdr:rowOff>
    </xdr:from>
    <xdr:to>
      <xdr:col>8</xdr:col>
      <xdr:colOff>986118</xdr:colOff>
      <xdr:row>44</xdr:row>
      <xdr:rowOff>8965</xdr:rowOff>
    </xdr:to>
    <xdr:graphicFrame macro="">
      <xdr:nvGraphicFramePr>
        <xdr:cNvPr id="8" name="3 Gráfico">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1246094</xdr:colOff>
      <xdr:row>2</xdr:row>
      <xdr:rowOff>340604</xdr:rowOff>
    </xdr:to>
    <xdr:pic>
      <xdr:nvPicPr>
        <xdr:cNvPr id="2" name="Imagen 4" descr="escudo_negro">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6043" y="123825"/>
          <a:ext cx="931769" cy="1167038"/>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19050</xdr:colOff>
          <xdr:row>1</xdr:row>
          <xdr:rowOff>28575</xdr:rowOff>
        </xdr:from>
        <xdr:to>
          <xdr:col>8</xdr:col>
          <xdr:colOff>1714500</xdr:colOff>
          <xdr:row>2</xdr:row>
          <xdr:rowOff>57150</xdr:rowOff>
        </xdr:to>
        <xdr:sp macro="" textlink="">
          <xdr:nvSpPr>
            <xdr:cNvPr id="35854337" name="Object 1" hidden="1">
              <a:extLst>
                <a:ext uri="{63B3BB69-23CF-44E3-9099-C40C66FF867C}">
                  <a14:compatExt spid="_x0000_s35854337"/>
                </a:ext>
                <a:ext uri="{FF2B5EF4-FFF2-40B4-BE49-F238E27FC236}">
                  <a16:creationId xmlns:a16="http://schemas.microsoft.com/office/drawing/2014/main" id="{00000000-0008-0000-0400-00000118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8</xdr:col>
      <xdr:colOff>1591236</xdr:colOff>
      <xdr:row>43</xdr:row>
      <xdr:rowOff>381001</xdr:rowOff>
    </xdr:to>
    <xdr:graphicFrame macro="">
      <xdr:nvGraphicFramePr>
        <xdr:cNvPr id="5" name="3 Gráfico">
          <a:extLst>
            <a:ext uri="{FF2B5EF4-FFF2-40B4-BE49-F238E27FC236}">
              <a16:creationId xmlns:a16="http://schemas.microsoft.com/office/drawing/2014/main"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4577" name="Object 1" hidden="1">
              <a:extLst>
                <a:ext uri="{63B3BB69-23CF-44E3-9099-C40C66FF867C}">
                  <a14:compatExt spid="_x0000_s35864577"/>
                </a:ext>
                <a:ext uri="{FF2B5EF4-FFF2-40B4-BE49-F238E27FC236}">
                  <a16:creationId xmlns:a16="http://schemas.microsoft.com/office/drawing/2014/main" id="{00000000-0008-0000-0500-00000140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1</xdr:rowOff>
    </xdr:from>
    <xdr:to>
      <xdr:col>9</xdr:col>
      <xdr:colOff>35858</xdr:colOff>
      <xdr:row>44</xdr:row>
      <xdr:rowOff>8966</xdr:rowOff>
    </xdr:to>
    <xdr:graphicFrame macro="">
      <xdr:nvGraphicFramePr>
        <xdr:cNvPr id="4" name="3 Gráfico">
          <a:extLst>
            <a:ext uri="{FF2B5EF4-FFF2-40B4-BE49-F238E27FC236}">
              <a16:creationId xmlns:a16="http://schemas.microsoft.com/office/drawing/2014/main" id="{00000000-0008-0000-05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19050</xdr:rowOff>
        </xdr:from>
        <xdr:to>
          <xdr:col>8</xdr:col>
          <xdr:colOff>1447800</xdr:colOff>
          <xdr:row>1</xdr:row>
          <xdr:rowOff>447675</xdr:rowOff>
        </xdr:to>
        <xdr:sp macro="" textlink="">
          <xdr:nvSpPr>
            <xdr:cNvPr id="35865601" name="Object 1" hidden="1">
              <a:extLst>
                <a:ext uri="{63B3BB69-23CF-44E3-9099-C40C66FF867C}">
                  <a14:compatExt spid="_x0000_s35865601"/>
                </a:ext>
                <a:ext uri="{FF2B5EF4-FFF2-40B4-BE49-F238E27FC236}">
                  <a16:creationId xmlns:a16="http://schemas.microsoft.com/office/drawing/2014/main" id="{00000000-0008-0000-0600-0000014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38100</xdr:colOff>
      <xdr:row>39</xdr:row>
      <xdr:rowOff>7620</xdr:rowOff>
    </xdr:from>
    <xdr:to>
      <xdr:col>9</xdr:col>
      <xdr:colOff>22860</xdr:colOff>
      <xdr:row>43</xdr:row>
      <xdr:rowOff>552450</xdr:rowOff>
    </xdr:to>
    <xdr:graphicFrame macro="">
      <xdr:nvGraphicFramePr>
        <xdr:cNvPr id="4" name="3 Gráfico">
          <a:extLst>
            <a:ext uri="{FF2B5EF4-FFF2-40B4-BE49-F238E27FC236}">
              <a16:creationId xmlns:a16="http://schemas.microsoft.com/office/drawing/2014/main" id="{00000000-0008-0000-06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1</xdr:col>
      <xdr:colOff>314325</xdr:colOff>
      <xdr:row>0</xdr:row>
      <xdr:rowOff>123825</xdr:rowOff>
    </xdr:from>
    <xdr:to>
      <xdr:col>1</xdr:col>
      <xdr:colOff>1323975</xdr:colOff>
      <xdr:row>2</xdr:row>
      <xdr:rowOff>438150</xdr:rowOff>
    </xdr:to>
    <xdr:pic>
      <xdr:nvPicPr>
        <xdr:cNvPr id="2" name="Imagen 4" descr="escudo_negro">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srcRect/>
        <a:stretch>
          <a:fillRect/>
        </a:stretch>
      </xdr:blipFill>
      <xdr:spPr bwMode="auto">
        <a:xfrm>
          <a:off x="382905" y="123825"/>
          <a:ext cx="1009650" cy="1259205"/>
        </a:xfrm>
        <a:prstGeom prst="rect">
          <a:avLst/>
        </a:prstGeom>
        <a:noFill/>
        <a:ln w="9525">
          <a:noFill/>
          <a:miter lim="800000"/>
          <a:headEnd/>
          <a:tailEnd/>
        </a:ln>
      </xdr:spPr>
    </xdr:pic>
    <xdr:clientData/>
  </xdr:twoCellAnchor>
  <mc:AlternateContent xmlns:mc="http://schemas.openxmlformats.org/markup-compatibility/2006">
    <mc:Choice xmlns:a14="http://schemas.microsoft.com/office/drawing/2010/main" Requires="a14">
      <xdr:twoCellAnchor>
        <xdr:from>
          <xdr:col>8</xdr:col>
          <xdr:colOff>47625</xdr:colOff>
          <xdr:row>1</xdr:row>
          <xdr:rowOff>28575</xdr:rowOff>
        </xdr:from>
        <xdr:to>
          <xdr:col>8</xdr:col>
          <xdr:colOff>1447800</xdr:colOff>
          <xdr:row>1</xdr:row>
          <xdr:rowOff>447675</xdr:rowOff>
        </xdr:to>
        <xdr:sp macro="" textlink="">
          <xdr:nvSpPr>
            <xdr:cNvPr id="35857409" name="Object 1" hidden="1">
              <a:extLst>
                <a:ext uri="{63B3BB69-23CF-44E3-9099-C40C66FF867C}">
                  <a14:compatExt spid="_x0000_s35857409"/>
                </a:ext>
                <a:ext uri="{FF2B5EF4-FFF2-40B4-BE49-F238E27FC236}">
                  <a16:creationId xmlns:a16="http://schemas.microsoft.com/office/drawing/2014/main" id="{00000000-0008-0000-0700-000001242302}"/>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twoCellAnchor>
    <xdr:from>
      <xdr:col>1</xdr:col>
      <xdr:colOff>0</xdr:colOff>
      <xdr:row>39</xdr:row>
      <xdr:rowOff>0</xdr:rowOff>
    </xdr:from>
    <xdr:to>
      <xdr:col>8</xdr:col>
      <xdr:colOff>1530531</xdr:colOff>
      <xdr:row>44</xdr:row>
      <xdr:rowOff>10885</xdr:rowOff>
    </xdr:to>
    <xdr:graphicFrame macro="">
      <xdr:nvGraphicFramePr>
        <xdr:cNvPr id="5" name="3 Gráfico">
          <a:extLst>
            <a:ext uri="{FF2B5EF4-FFF2-40B4-BE49-F238E27FC236}">
              <a16:creationId xmlns:a16="http://schemas.microsoft.com/office/drawing/2014/main" id="{00000000-0008-0000-07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342900</xdr:colOff>
      <xdr:row>1</xdr:row>
      <xdr:rowOff>47625</xdr:rowOff>
    </xdr:from>
    <xdr:to>
      <xdr:col>1</xdr:col>
      <xdr:colOff>1333500</xdr:colOff>
      <xdr:row>4</xdr:row>
      <xdr:rowOff>247650</xdr:rowOff>
    </xdr:to>
    <xdr:pic>
      <xdr:nvPicPr>
        <xdr:cNvPr id="35786917" name="Imagen 1">
          <a:extLst>
            <a:ext uri="{FF2B5EF4-FFF2-40B4-BE49-F238E27FC236}">
              <a16:creationId xmlns:a16="http://schemas.microsoft.com/office/drawing/2014/main" id="{00000000-0008-0000-0800-0000A5102202}"/>
            </a:ext>
          </a:extLst>
        </xdr:cNvPr>
        <xdr:cNvPicPr>
          <a:picLocks noChangeAspect="1" noChangeArrowheads="1"/>
        </xdr:cNvPicPr>
      </xdr:nvPicPr>
      <xdr:blipFill>
        <a:blip xmlns:r="http://schemas.openxmlformats.org/officeDocument/2006/relationships" r:embed="rId1"/>
        <a:srcRect l="20409" t="8356" r="19293" b="10925"/>
        <a:stretch>
          <a:fillRect/>
        </a:stretch>
      </xdr:blipFill>
      <xdr:spPr bwMode="auto">
        <a:xfrm>
          <a:off x="409575" y="123825"/>
          <a:ext cx="990600" cy="1171575"/>
        </a:xfrm>
        <a:prstGeom prst="rect">
          <a:avLst/>
        </a:prstGeom>
        <a:noFill/>
        <a:ln w="9525">
          <a:noFill/>
          <a:miter lim="800000"/>
          <a:headEnd/>
          <a:tailEnd/>
        </a:ln>
      </xdr:spPr>
    </xdr:pic>
    <xdr:clientData/>
  </xdr:twoCellAnchor>
  <xdr:twoCellAnchor>
    <xdr:from>
      <xdr:col>8</xdr:col>
      <xdr:colOff>152400</xdr:colOff>
      <xdr:row>1</xdr:row>
      <xdr:rowOff>28575</xdr:rowOff>
    </xdr:from>
    <xdr:to>
      <xdr:col>8</xdr:col>
      <xdr:colOff>1228725</xdr:colOff>
      <xdr:row>4</xdr:row>
      <xdr:rowOff>238125</xdr:rowOff>
    </xdr:to>
    <xdr:pic>
      <xdr:nvPicPr>
        <xdr:cNvPr id="35786918" name="Imagen 2">
          <a:extLst>
            <a:ext uri="{FF2B5EF4-FFF2-40B4-BE49-F238E27FC236}">
              <a16:creationId xmlns:a16="http://schemas.microsoft.com/office/drawing/2014/main" id="{00000000-0008-0000-0800-0000A6102202}"/>
            </a:ext>
          </a:extLst>
        </xdr:cNvPr>
        <xdr:cNvPicPr>
          <a:picLocks noChangeAspect="1" noChangeArrowheads="1"/>
        </xdr:cNvPicPr>
      </xdr:nvPicPr>
      <xdr:blipFill>
        <a:blip xmlns:r="http://schemas.openxmlformats.org/officeDocument/2006/relationships" r:embed="rId2"/>
        <a:srcRect l="16048" t="5251" r="18559" b="2000"/>
        <a:stretch>
          <a:fillRect/>
        </a:stretch>
      </xdr:blipFill>
      <xdr:spPr bwMode="auto">
        <a:xfrm>
          <a:off x="9829800" y="104775"/>
          <a:ext cx="1076325" cy="1181100"/>
        </a:xfrm>
        <a:prstGeom prst="rect">
          <a:avLst/>
        </a:prstGeom>
        <a:noFill/>
        <a:ln w="9525">
          <a:noFill/>
          <a:miter lim="800000"/>
          <a:headEnd/>
          <a:tailEnd/>
        </a:ln>
      </xdr:spPr>
    </xdr:pic>
    <xdr:clientData/>
  </xdr:twoCellAnchor>
  <xdr:twoCellAnchor>
    <xdr:from>
      <xdr:col>3</xdr:col>
      <xdr:colOff>361950</xdr:colOff>
      <xdr:row>43</xdr:row>
      <xdr:rowOff>95250</xdr:rowOff>
    </xdr:from>
    <xdr:to>
      <xdr:col>6</xdr:col>
      <xdr:colOff>1019175</xdr:colOff>
      <xdr:row>47</xdr:row>
      <xdr:rowOff>333375</xdr:rowOff>
    </xdr:to>
    <xdr:graphicFrame macro="">
      <xdr:nvGraphicFramePr>
        <xdr:cNvPr id="35786919" name="3 Gráfico">
          <a:extLst>
            <a:ext uri="{FF2B5EF4-FFF2-40B4-BE49-F238E27FC236}">
              <a16:creationId xmlns:a16="http://schemas.microsoft.com/office/drawing/2014/main" id="{00000000-0008-0000-0800-0000A71022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externalLinks/_rels/externalLink1.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4%20POAS%20OCTUBRE%202016%20BMPT/POA%20PROYECTO%201044%20OCTUBRE%20CORREGIDO%20(1%20dic).xlsx?7B01B16F" TargetMode="External"/><Relationship Id="rId1" Type="http://schemas.openxmlformats.org/officeDocument/2006/relationships/externalLinkPath" Target="file:///\\7B01B16F\POA%20PROYECTO%201044%20OCTUBRE%20CORREGIDO%20(1%20dic).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https://idpyba-my.sharepoint.com/Perfil%20ldguerrero/Documents/1.%20DOC%20DARY%202016/1.%20UNIDAD%20EJECUTORA%2002%202016/2.%20POAS%20BOGOTA%20MEJOR%20PARA%20TODOS%202016-2020/3.%20POAS%20SEPTIEMBRE%202016%20BMPT%20PUBLICAR/POA%20_PYTO_1032%20TRIMESTRE%20III%202016_BMPT.xls?C74BB10D" TargetMode="External"/><Relationship Id="rId1" Type="http://schemas.openxmlformats.org/officeDocument/2006/relationships/externalLinkPath" Target="file:///\\C74BB10D\POA%20_PYTO_1032%20TRIMESTRE%20III%202016_BMPT.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idpyba-my.sharepoint.com/mduran/Desktop/POA%201032%20JUNIO%20-apico.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idpyba-my.sharepoint.com/Users/concepcion.ruiz/Downloads/POA%20PYTO%201032%20SEPTIEMBRE.%20SIT%2005102017.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eww:Users:concepcion.ruiz:Downloads:POA%20PYTO%201032%20SEPTIEMBRE.%20SIT%200510201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s://idpyba-my.sharepoint.com/Users/amsanchez/Downloads/POA%201032%20I%20Trimestre%202017-PICO%207%20ABRIL%2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https://idpyba-my.sharepoint.com/Users/ANDRES/Documents/CARPETAANDRES/2021/FEBRERO/Respuestaincial/7555Y7560/7555%20Hoja%20del%20indicador%202021%20-%20INICIAL.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intranetmovilidad.movilidadbogota.gov.co/POAS/POA%20%201032%20DICIEMBRE%20%20ANGELICA%20PI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6"/>
      <sheetName val="7"/>
      <sheetName val="Act. 7"/>
      <sheetName val="Variables"/>
    </sheetNames>
    <sheetDataSet>
      <sheetData sheetId="0" refreshError="1">
        <row r="13">
          <cell r="B13" t="str">
            <v>PLAN DE DESARROLLO - BOGOTÁ MEJOR PARA TODOS 2016-2020</v>
          </cell>
        </row>
      </sheetData>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efreshError="1"/>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1"/>
      <sheetName val="Act. 1"/>
      <sheetName val="2"/>
      <sheetName val="Act. 2"/>
      <sheetName val="3"/>
      <sheetName val="Act. 3"/>
      <sheetName val="4"/>
      <sheetName val="Act. 4"/>
      <sheetName val="5"/>
      <sheetName val="Act. 5"/>
      <sheetName val="6"/>
      <sheetName val="Act. 6"/>
      <sheetName val="18"/>
      <sheetName val="Act. 18"/>
      <sheetName val="8"/>
      <sheetName val="Act. 8"/>
      <sheetName val="9"/>
      <sheetName val="Act. 9"/>
      <sheetName val="10"/>
      <sheetName val="Act. 10"/>
      <sheetName val="11"/>
      <sheetName val="Act. 11"/>
      <sheetName val="12"/>
      <sheetName val="Act. 12"/>
      <sheetName val="13"/>
      <sheetName val="Act.  13"/>
      <sheetName val="14"/>
      <sheetName val="Act. 14"/>
      <sheetName val="15"/>
      <sheetName val="Act. 15"/>
      <sheetName val="16"/>
      <sheetName val="ACt. 16"/>
      <sheetName val="17"/>
      <sheetName val="Act. 17"/>
      <sheetName val="7"/>
      <sheetName val="Act. 7"/>
      <sheetName val="Variables"/>
    </sheetNames>
    <sheetDataSet>
      <sheetData sheetId="0" refreshError="1">
        <row r="15">
          <cell r="I15" t="str">
            <v>Demarcar 2.600 kilómetro carril de vías</v>
          </cell>
        </row>
        <row r="18">
          <cell r="I18" t="str">
            <v>Instalar 35.000 señales verticales de pedestal</v>
          </cell>
        </row>
        <row r="45">
          <cell r="I45" t="str">
            <v>Realizar el 100% de las actividades para la segunda fase del Sistema Inteligente de Tranporte - SIT</v>
          </cell>
        </row>
        <row r="48">
          <cell r="I48" t="str">
            <v>Realizar el 100% de las actividades para la segunda fase de Semáforos Inteligentes.</v>
          </cell>
        </row>
        <row r="51">
          <cell r="I51" t="str">
            <v>Realizar el 100% de las actividades para la primera fase de Detección Electrónica DEI</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row r="56">
          <cell r="C56" t="str">
            <v>NICOLAS ADOLFO CORREAL HUERTAS</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row r="56">
          <cell r="G56" t="str">
            <v>DIANA VIDAL</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V 12"/>
      <sheetName val="Sección 1. Metas - Magnitud"/>
      <sheetName val="Sección 2. Metas - Presupuesto"/>
      <sheetName val="Sección 3. Metas Producto"/>
      <sheetName val="HV  231"/>
      <sheetName val="Act. 231"/>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2"/>
    </sheetNames>
    <sheetDataSet>
      <sheetData sheetId="0" refreshError="1"/>
      <sheetData sheetId="1"/>
      <sheetData sheetId="2"/>
      <sheetData sheetId="3"/>
      <sheetData sheetId="4"/>
      <sheetData sheetId="5"/>
      <sheetData sheetId="6" refreshError="1"/>
      <sheetData sheetId="7">
        <row r="56">
          <cell r="G56" t="str">
            <v>DIANA VIDAL</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 sheetId="25"/>
      <sheetData sheetId="26" refreshError="1"/>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s>
    <sheetDataSet>
      <sheetData sheetId="0" refreshError="1">
        <row r="7">
          <cell r="C7" t="str">
            <v>1032 - Gestión y control de tránsito y transporte</v>
          </cell>
        </row>
        <row r="8">
          <cell r="C8" t="str">
            <v>Dirección de Control y Vigilancia</v>
          </cell>
        </row>
        <row r="9">
          <cell r="C9" t="str">
            <v>Subsecretaría de Servicios de la Movilidad</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3. Metas Producto"/>
      <sheetName val="MP - SIT"/>
      <sheetName val="Act.Meta_SIT"/>
      <sheetName val="META No. 1"/>
      <sheetName val="META No. 2"/>
      <sheetName val="META No. 3"/>
      <sheetName val="META No. 4"/>
      <sheetName val="META No. 5"/>
      <sheetName val="META No. 6"/>
      <sheetName val="HV 14"/>
      <sheetName val="Act. 14"/>
      <sheetName val="Hoja3"/>
      <sheetName val="Hoja1"/>
    </sheetNames>
    <sheetDataSet>
      <sheetData sheetId="0" refreshError="1"/>
      <sheetData sheetId="1" refreshError="1"/>
      <sheetData sheetId="2" refreshError="1"/>
      <sheetData sheetId="3">
        <row r="26">
          <cell r="C26" t="str">
            <v>Magnitud programada mensual</v>
          </cell>
        </row>
        <row r="27">
          <cell r="B27" t="str">
            <v xml:space="preserve">Enero </v>
          </cell>
        </row>
        <row r="28">
          <cell r="B28" t="str">
            <v>Febrero</v>
          </cell>
        </row>
        <row r="29">
          <cell r="B29" t="str">
            <v>Marzo</v>
          </cell>
        </row>
        <row r="30">
          <cell r="B30" t="str">
            <v>Abril</v>
          </cell>
        </row>
        <row r="31">
          <cell r="B31" t="str">
            <v>Mayo</v>
          </cell>
        </row>
        <row r="32">
          <cell r="B32" t="str">
            <v>Junio</v>
          </cell>
        </row>
        <row r="33">
          <cell r="B33" t="str">
            <v>Julio</v>
          </cell>
        </row>
        <row r="34">
          <cell r="B34" t="str">
            <v>Agosto</v>
          </cell>
        </row>
        <row r="35">
          <cell r="B35" t="str">
            <v>Septiembre</v>
          </cell>
        </row>
        <row r="36">
          <cell r="B36" t="str">
            <v>Octubre</v>
          </cell>
        </row>
        <row r="37">
          <cell r="B37" t="str">
            <v>Noviembre</v>
          </cell>
        </row>
        <row r="38">
          <cell r="B38" t="str">
            <v>Diciembre</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cción 1. Metas - Magnitud"/>
      <sheetName val="Sección 2. Metas - Presupuesto"/>
      <sheetName val="Sección 3. Metas Producto"/>
      <sheetName val="MP - SIT"/>
      <sheetName val="Act.Meta_SIT"/>
      <sheetName val="Sección 4. Territorialización"/>
      <sheetName val="HV 1"/>
      <sheetName val="Act. 1"/>
      <sheetName val="HV 2"/>
      <sheetName val="Act. 2"/>
      <sheetName val="HV 3"/>
      <sheetName val="Act. 3"/>
      <sheetName val="HV 4"/>
      <sheetName val="Act. 4"/>
      <sheetName val="HV 5"/>
      <sheetName val="Act. 5"/>
      <sheetName val="HV 6"/>
      <sheetName val="Act. 6"/>
      <sheetName val="HV 8"/>
      <sheetName val="Act. 8"/>
      <sheetName val="HV 9"/>
      <sheetName val="Act. 9"/>
      <sheetName val="HV 10"/>
      <sheetName val="Act. 10"/>
      <sheetName val="HV 11"/>
      <sheetName val="Act. 11"/>
      <sheetName val="HV 12"/>
      <sheetName val="Act. 12"/>
      <sheetName val="HV 13"/>
      <sheetName val="Act. 13"/>
      <sheetName val="HV 14"/>
      <sheetName val="Act. 14"/>
      <sheetName val="HV 15"/>
      <sheetName val="Act. 15"/>
      <sheetName val="HV 16"/>
      <sheetName val="Act. 16"/>
      <sheetName val="HV 17"/>
      <sheetName val="ACt. 17"/>
      <sheetName val="HV 7"/>
      <sheetName val="Act. 7"/>
      <sheetName val="HV 19"/>
      <sheetName val="Act. 19"/>
      <sheetName val="Variables"/>
      <sheetName val="Hoja1"/>
      <sheetName val="Hoja2"/>
    </sheetNames>
    <sheetDataSet>
      <sheetData sheetId="0" refreshError="1"/>
      <sheetData sheetId="1" refreshError="1"/>
      <sheetData sheetId="2" refreshError="1"/>
      <sheetData sheetId="3" refreshError="1"/>
      <sheetData sheetId="4" refreshError="1"/>
      <sheetData sheetId="5" refreshError="1"/>
      <sheetData sheetId="6" refreshError="1">
        <row r="59">
          <cell r="G59" t="str">
            <v>DIANA VIDAL</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row r="9">
          <cell r="F9" t="str">
            <v>14. Realizar 241 visitas administrativas y de seguimiento a empresas prestadoras del servicio público de transporte.</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1.bin"/><Relationship Id="rId5" Type="http://schemas.openxmlformats.org/officeDocument/2006/relationships/image" Target="../media/image3.emf"/><Relationship Id="rId4" Type="http://schemas.openxmlformats.org/officeDocument/2006/relationships/oleObject" Target="../embeddings/oleObject1.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2.bin"/><Relationship Id="rId5" Type="http://schemas.openxmlformats.org/officeDocument/2006/relationships/image" Target="../media/image3.emf"/><Relationship Id="rId4" Type="http://schemas.openxmlformats.org/officeDocument/2006/relationships/oleObject" Target="../embeddings/oleObject2.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6.xml"/><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image" Target="../media/image3.emf"/><Relationship Id="rId4" Type="http://schemas.openxmlformats.org/officeDocument/2006/relationships/oleObject" Target="../embeddings/oleObject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7.xml"/><Relationship Id="rId1" Type="http://schemas.openxmlformats.org/officeDocument/2006/relationships/printerSettings" Target="../printerSettings/printerSettings4.bin"/><Relationship Id="rId6" Type="http://schemas.openxmlformats.org/officeDocument/2006/relationships/comments" Target="../comments2.xml"/><Relationship Id="rId5" Type="http://schemas.openxmlformats.org/officeDocument/2006/relationships/image" Target="../media/image3.emf"/><Relationship Id="rId4" Type="http://schemas.openxmlformats.org/officeDocument/2006/relationships/oleObject" Target="../embeddings/oleObject4.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5.bin"/><Relationship Id="rId5" Type="http://schemas.openxmlformats.org/officeDocument/2006/relationships/image" Target="../media/image3.emf"/><Relationship Id="rId4" Type="http://schemas.openxmlformats.org/officeDocument/2006/relationships/oleObject" Target="../embeddings/oleObject5.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2:BO22"/>
  <sheetViews>
    <sheetView showGridLines="0" topLeftCell="A11" zoomScale="70" zoomScaleNormal="70" zoomScaleSheetLayoutView="80" zoomScalePageLayoutView="70" workbookViewId="0">
      <selection activeCell="AE13" sqref="AE13:AE14"/>
    </sheetView>
  </sheetViews>
  <sheetFormatPr baseColWidth="10" defaultColWidth="10.85546875" defaultRowHeight="15" x14ac:dyDescent="0.25"/>
  <cols>
    <col min="1" max="1" width="15.85546875" style="76" customWidth="1"/>
    <col min="2" max="2" width="23.140625" style="76" customWidth="1"/>
    <col min="3" max="3" width="16.140625" style="76" customWidth="1"/>
    <col min="4" max="4" width="16.42578125" style="84" customWidth="1"/>
    <col min="5" max="5" width="17.42578125" style="76" customWidth="1"/>
    <col min="6" max="6" width="23.42578125" style="76" customWidth="1"/>
    <col min="7" max="7" width="17.140625" style="76" customWidth="1"/>
    <col min="8" max="8" width="16.42578125" style="76" customWidth="1"/>
    <col min="9" max="9" width="18.140625" style="76" customWidth="1"/>
    <col min="10" max="10" width="13.85546875" style="76" customWidth="1"/>
    <col min="11" max="11" width="13.85546875" style="96" customWidth="1"/>
    <col min="12" max="14" width="13.85546875" style="76" customWidth="1"/>
    <col min="15" max="17" width="13.7109375" style="76" customWidth="1"/>
    <col min="18" max="18" width="11.7109375" style="76" customWidth="1"/>
    <col min="19" max="19" width="9.85546875" style="76" customWidth="1"/>
    <col min="20" max="20" width="10.28515625" style="76" customWidth="1"/>
    <col min="21" max="21" width="14.140625" style="76" customWidth="1"/>
    <col min="22" max="22" width="11.7109375" style="76" customWidth="1"/>
    <col min="23" max="23" width="12.42578125" style="76" customWidth="1"/>
    <col min="24" max="26" width="14.7109375" style="76" customWidth="1"/>
    <col min="27" max="27" width="16.42578125" style="118" customWidth="1"/>
    <col min="28" max="28" width="14.85546875" style="76" customWidth="1"/>
    <col min="29" max="29" width="14.42578125" style="76" customWidth="1"/>
    <col min="30" max="30" width="89.85546875" style="76" customWidth="1"/>
    <col min="31" max="31" width="79.42578125" style="76" customWidth="1"/>
    <col min="32" max="32" width="87.42578125" style="76" customWidth="1"/>
    <col min="33" max="16384" width="10.85546875" style="76"/>
  </cols>
  <sheetData>
    <row r="2" spans="1:67" s="120" customFormat="1" ht="45.75" customHeight="1" x14ac:dyDescent="0.25">
      <c r="A2" s="326"/>
      <c r="B2" s="326"/>
      <c r="C2" s="311" t="s">
        <v>24</v>
      </c>
      <c r="D2" s="311"/>
      <c r="E2" s="311"/>
      <c r="F2" s="311"/>
      <c r="G2" s="311"/>
      <c r="H2" s="311"/>
      <c r="I2" s="311"/>
      <c r="J2" s="311"/>
      <c r="K2" s="311"/>
      <c r="L2" s="311"/>
      <c r="M2" s="311"/>
      <c r="N2" s="311"/>
      <c r="O2" s="311"/>
      <c r="P2" s="311"/>
      <c r="Q2" s="311"/>
      <c r="R2" s="311"/>
      <c r="S2" s="311"/>
      <c r="T2" s="311"/>
      <c r="U2" s="311"/>
      <c r="V2" s="311"/>
      <c r="W2" s="311"/>
      <c r="X2" s="311"/>
      <c r="Y2" s="311"/>
      <c r="Z2" s="311"/>
      <c r="AA2" s="311"/>
      <c r="AB2" s="311"/>
      <c r="AC2" s="311"/>
      <c r="AD2" s="311"/>
      <c r="AE2" s="311"/>
      <c r="AF2" s="318"/>
    </row>
    <row r="3" spans="1:67" s="120" customFormat="1" ht="45.75" customHeight="1" x14ac:dyDescent="0.25">
      <c r="A3" s="326"/>
      <c r="B3" s="326"/>
      <c r="C3" s="311" t="s">
        <v>25</v>
      </c>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c r="AE3" s="311"/>
      <c r="AF3" s="319"/>
    </row>
    <row r="4" spans="1:67" s="120" customFormat="1" ht="45.75" customHeight="1" x14ac:dyDescent="0.25">
      <c r="A4" s="326"/>
      <c r="B4" s="326"/>
      <c r="C4" s="311" t="s">
        <v>198</v>
      </c>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c r="AE4" s="311"/>
      <c r="AF4" s="319"/>
    </row>
    <row r="5" spans="1:67" s="120" customFormat="1" ht="45.75" customHeight="1" x14ac:dyDescent="0.25">
      <c r="A5" s="326"/>
      <c r="B5" s="326"/>
      <c r="C5" s="329" t="s">
        <v>29</v>
      </c>
      <c r="D5" s="329"/>
      <c r="E5" s="329"/>
      <c r="F5" s="329"/>
      <c r="G5" s="329"/>
      <c r="H5" s="329"/>
      <c r="I5" s="329"/>
      <c r="J5" s="329"/>
      <c r="K5" s="329"/>
      <c r="L5" s="329"/>
      <c r="M5" s="329"/>
      <c r="N5" s="329"/>
      <c r="O5" s="329"/>
      <c r="P5" s="329"/>
      <c r="Q5" s="329"/>
      <c r="R5" s="316" t="s">
        <v>189</v>
      </c>
      <c r="S5" s="316"/>
      <c r="T5" s="316"/>
      <c r="U5" s="316"/>
      <c r="V5" s="316"/>
      <c r="W5" s="316"/>
      <c r="X5" s="316"/>
      <c r="Y5" s="316"/>
      <c r="Z5" s="316"/>
      <c r="AA5" s="316"/>
      <c r="AB5" s="316"/>
      <c r="AC5" s="316"/>
      <c r="AD5" s="316"/>
      <c r="AE5" s="316"/>
      <c r="AF5" s="320"/>
    </row>
    <row r="6" spans="1:67" s="121" customFormat="1" ht="30.75" customHeight="1" x14ac:dyDescent="0.25">
      <c r="D6" s="122"/>
      <c r="K6" s="123"/>
      <c r="AA6" s="124"/>
    </row>
    <row r="7" spans="1:67" s="121" customFormat="1" ht="42" customHeight="1" x14ac:dyDescent="0.25">
      <c r="B7" s="125" t="s">
        <v>32</v>
      </c>
      <c r="C7" s="325" t="e">
        <f>+#REF!</f>
        <v>#REF!</v>
      </c>
      <c r="D7" s="325"/>
      <c r="E7" s="325"/>
      <c r="F7" s="325"/>
      <c r="G7" s="325"/>
      <c r="K7" s="123"/>
      <c r="AA7" s="124"/>
    </row>
    <row r="8" spans="1:67" s="121" customFormat="1" ht="42" customHeight="1" x14ac:dyDescent="0.25">
      <c r="B8" s="125" t="s">
        <v>1</v>
      </c>
      <c r="C8" s="325" t="e">
        <f>+#REF!</f>
        <v>#REF!</v>
      </c>
      <c r="D8" s="325"/>
      <c r="E8" s="325"/>
      <c r="F8" s="325"/>
      <c r="G8" s="325"/>
      <c r="K8" s="123"/>
      <c r="AA8" s="124"/>
    </row>
    <row r="9" spans="1:67" s="121" customFormat="1" ht="42" customHeight="1" x14ac:dyDescent="0.25">
      <c r="B9" s="126" t="s">
        <v>30</v>
      </c>
      <c r="C9" s="325" t="e">
        <f>+#REF!</f>
        <v>#REF!</v>
      </c>
      <c r="D9" s="325"/>
      <c r="E9" s="325"/>
      <c r="F9" s="325"/>
      <c r="G9" s="325"/>
      <c r="K9" s="123"/>
      <c r="Q9" s="127"/>
      <c r="R9" s="128"/>
      <c r="AA9" s="124"/>
    </row>
    <row r="10" spans="1:67" s="87" customFormat="1" ht="24.75" customHeight="1" x14ac:dyDescent="0.2">
      <c r="A10" s="85"/>
      <c r="B10" s="85"/>
      <c r="C10" s="85"/>
      <c r="D10" s="85"/>
      <c r="E10" s="86"/>
      <c r="F10" s="86"/>
      <c r="G10" s="86"/>
      <c r="H10" s="86"/>
      <c r="I10" s="86"/>
      <c r="J10" s="86"/>
      <c r="K10" s="101"/>
      <c r="L10" s="86"/>
      <c r="M10" s="86"/>
      <c r="N10" s="86"/>
      <c r="O10" s="86"/>
      <c r="P10" s="86"/>
      <c r="Q10" s="86"/>
      <c r="R10" s="86"/>
      <c r="S10" s="86"/>
      <c r="T10" s="86"/>
      <c r="U10" s="86"/>
      <c r="V10" s="86"/>
      <c r="W10" s="86"/>
      <c r="X10" s="86"/>
      <c r="Y10" s="86"/>
      <c r="Z10" s="86"/>
      <c r="AA10" s="119"/>
      <c r="AB10" s="86"/>
      <c r="AC10" s="86"/>
    </row>
    <row r="11" spans="1:67" s="88" customFormat="1" ht="35.25" customHeight="1" x14ac:dyDescent="0.2">
      <c r="A11" s="300" t="str">
        <f>+'[1]Sección 1. Metas - Magnitud'!B13</f>
        <v>PLAN DE DESARROLLO - BOGOTÁ MEJOR PARA TODOS 2016-2020</v>
      </c>
      <c r="B11" s="301"/>
      <c r="C11" s="301"/>
      <c r="D11" s="301"/>
      <c r="E11" s="301"/>
      <c r="F11" s="301"/>
      <c r="G11" s="301"/>
      <c r="H11" s="302"/>
      <c r="I11" s="322" t="s">
        <v>36</v>
      </c>
      <c r="J11" s="323"/>
      <c r="K11" s="323"/>
      <c r="L11" s="323"/>
      <c r="M11" s="323"/>
      <c r="N11" s="324"/>
      <c r="O11" s="317" t="s">
        <v>38</v>
      </c>
      <c r="P11" s="317"/>
      <c r="Q11" s="317"/>
      <c r="R11" s="317"/>
      <c r="S11" s="317"/>
      <c r="T11" s="317"/>
      <c r="U11" s="317"/>
      <c r="V11" s="317"/>
      <c r="W11" s="317"/>
      <c r="X11" s="317"/>
      <c r="Y11" s="317"/>
      <c r="Z11" s="317"/>
      <c r="AA11" s="317"/>
      <c r="AB11" s="317"/>
      <c r="AC11" s="317"/>
      <c r="AD11" s="300" t="s">
        <v>18</v>
      </c>
      <c r="AE11" s="301"/>
      <c r="AF11" s="302"/>
    </row>
    <row r="12" spans="1:67" s="88" customFormat="1" ht="56.25" customHeight="1" x14ac:dyDescent="0.2">
      <c r="A12" s="81" t="s">
        <v>35</v>
      </c>
      <c r="B12" s="81" t="s">
        <v>27</v>
      </c>
      <c r="C12" s="81" t="s">
        <v>34</v>
      </c>
      <c r="D12" s="81" t="s">
        <v>33</v>
      </c>
      <c r="E12" s="81" t="s">
        <v>26</v>
      </c>
      <c r="F12" s="81" t="s">
        <v>3</v>
      </c>
      <c r="G12" s="81" t="s">
        <v>2</v>
      </c>
      <c r="H12" s="81" t="s">
        <v>150</v>
      </c>
      <c r="I12" s="83" t="s">
        <v>31</v>
      </c>
      <c r="J12" s="83">
        <v>2016</v>
      </c>
      <c r="K12" s="83">
        <v>2017</v>
      </c>
      <c r="L12" s="83">
        <v>2018</v>
      </c>
      <c r="M12" s="83">
        <v>2019</v>
      </c>
      <c r="N12" s="83">
        <v>2020</v>
      </c>
      <c r="O12" s="91" t="s">
        <v>23</v>
      </c>
      <c r="P12" s="91" t="s">
        <v>19</v>
      </c>
      <c r="Q12" s="91" t="s">
        <v>20</v>
      </c>
      <c r="R12" s="91" t="s">
        <v>21</v>
      </c>
      <c r="S12" s="91" t="s">
        <v>22</v>
      </c>
      <c r="T12" s="91" t="s">
        <v>10</v>
      </c>
      <c r="U12" s="91" t="s">
        <v>11</v>
      </c>
      <c r="V12" s="91" t="s">
        <v>12</v>
      </c>
      <c r="W12" s="91" t="s">
        <v>13</v>
      </c>
      <c r="X12" s="91" t="s">
        <v>14</v>
      </c>
      <c r="Y12" s="91" t="s">
        <v>15</v>
      </c>
      <c r="Z12" s="91" t="s">
        <v>16</v>
      </c>
      <c r="AA12" s="91" t="s">
        <v>37</v>
      </c>
      <c r="AB12" s="92" t="s">
        <v>5</v>
      </c>
      <c r="AC12" s="91" t="s">
        <v>6</v>
      </c>
      <c r="AD12" s="82" t="s">
        <v>7</v>
      </c>
      <c r="AE12" s="82" t="s">
        <v>9</v>
      </c>
      <c r="AF12" s="82" t="s">
        <v>8</v>
      </c>
    </row>
    <row r="13" spans="1:67" s="90" customFormat="1" ht="84.75" customHeight="1" x14ac:dyDescent="0.25">
      <c r="A13" s="266" t="s">
        <v>154</v>
      </c>
      <c r="B13" s="266" t="str">
        <f>+'[2]Sección 1. Metas - Magnitud'!I15</f>
        <v>Demarcar 2.600 kilómetro carril de vías</v>
      </c>
      <c r="C13" s="266">
        <v>224</v>
      </c>
      <c r="D13" s="266" t="s">
        <v>187</v>
      </c>
      <c r="E13" s="266">
        <v>171</v>
      </c>
      <c r="F13" s="270" t="s">
        <v>175</v>
      </c>
      <c r="G13" s="266" t="s">
        <v>152</v>
      </c>
      <c r="H13" s="266" t="s">
        <v>70</v>
      </c>
      <c r="I13" s="321" t="e">
        <f>SUM(J13:N14)</f>
        <v>#REF!</v>
      </c>
      <c r="J13" s="303" t="e">
        <f>+#REF!</f>
        <v>#REF!</v>
      </c>
      <c r="K13" s="305" t="e">
        <f>+#REF!</f>
        <v>#REF!</v>
      </c>
      <c r="L13" s="327" t="e">
        <f>+#REF!</f>
        <v>#REF!</v>
      </c>
      <c r="M13" s="303" t="e">
        <f>+#REF!</f>
        <v>#REF!</v>
      </c>
      <c r="N13" s="303" t="e">
        <f>+#REF!</f>
        <v>#REF!</v>
      </c>
      <c r="O13" s="298" t="e">
        <f>+#REF!</f>
        <v>#REF!</v>
      </c>
      <c r="P13" s="298">
        <v>6.45</v>
      </c>
      <c r="Q13" s="298">
        <v>31.03</v>
      </c>
      <c r="R13" s="298"/>
      <c r="S13" s="298" t="e">
        <f>+#REF!</f>
        <v>#REF!</v>
      </c>
      <c r="T13" s="298" t="e">
        <f>+#REF!</f>
        <v>#REF!</v>
      </c>
      <c r="U13" s="298" t="e">
        <f>+#REF!</f>
        <v>#REF!</v>
      </c>
      <c r="V13" s="298" t="e">
        <f>+#REF!</f>
        <v>#REF!</v>
      </c>
      <c r="W13" s="298" t="e">
        <f>+#REF!</f>
        <v>#REF!</v>
      </c>
      <c r="X13" s="298" t="e">
        <f>+#REF!</f>
        <v>#REF!</v>
      </c>
      <c r="Y13" s="298" t="e">
        <f>+#REF!</f>
        <v>#REF!</v>
      </c>
      <c r="Z13" s="298" t="e">
        <f>+#REF!</f>
        <v>#REF!</v>
      </c>
      <c r="AA13" s="309" t="e">
        <f>SUM(O13:Z14)</f>
        <v>#REF!</v>
      </c>
      <c r="AB13" s="273" t="e">
        <f>+AA13/K13</f>
        <v>#REF!</v>
      </c>
      <c r="AC13" s="273" t="e">
        <f>+(J13+AA13)/I13</f>
        <v>#REF!</v>
      </c>
      <c r="AD13" s="307" t="s">
        <v>219</v>
      </c>
      <c r="AE13" s="260" t="s">
        <v>223</v>
      </c>
      <c r="AF13" s="307" t="s">
        <v>220</v>
      </c>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row>
    <row r="14" spans="1:67" ht="195.75" customHeight="1" x14ac:dyDescent="0.25">
      <c r="A14" s="266"/>
      <c r="B14" s="266"/>
      <c r="C14" s="266"/>
      <c r="D14" s="266"/>
      <c r="E14" s="266"/>
      <c r="F14" s="270"/>
      <c r="G14" s="266"/>
      <c r="H14" s="266"/>
      <c r="I14" s="321"/>
      <c r="J14" s="304"/>
      <c r="K14" s="306"/>
      <c r="L14" s="328"/>
      <c r="M14" s="304"/>
      <c r="N14" s="304"/>
      <c r="O14" s="299"/>
      <c r="P14" s="299"/>
      <c r="Q14" s="299"/>
      <c r="R14" s="299"/>
      <c r="S14" s="299"/>
      <c r="T14" s="299"/>
      <c r="U14" s="299"/>
      <c r="V14" s="299"/>
      <c r="W14" s="299"/>
      <c r="X14" s="299"/>
      <c r="Y14" s="299"/>
      <c r="Z14" s="299"/>
      <c r="AA14" s="310"/>
      <c r="AB14" s="273"/>
      <c r="AC14" s="273"/>
      <c r="AD14" s="308"/>
      <c r="AE14" s="261"/>
      <c r="AF14" s="308"/>
    </row>
    <row r="15" spans="1:67" ht="89.25" customHeight="1" x14ac:dyDescent="0.25">
      <c r="A15" s="266" t="s">
        <v>154</v>
      </c>
      <c r="B15" s="266" t="str">
        <f>+'[2]Sección 1. Metas - Magnitud'!I18</f>
        <v>Instalar 35.000 señales verticales de pedestal</v>
      </c>
      <c r="C15" s="266">
        <v>223</v>
      </c>
      <c r="D15" s="266" t="s">
        <v>188</v>
      </c>
      <c r="E15" s="266">
        <v>170</v>
      </c>
      <c r="F15" s="270" t="s">
        <v>174</v>
      </c>
      <c r="G15" s="266" t="s">
        <v>152</v>
      </c>
      <c r="H15" s="266" t="s">
        <v>70</v>
      </c>
      <c r="I15" s="321" t="e">
        <f>SUM(J15:N16)</f>
        <v>#REF!</v>
      </c>
      <c r="J15" s="296" t="e">
        <f>+#REF!</f>
        <v>#REF!</v>
      </c>
      <c r="K15" s="312" t="e">
        <f>+#REF!</f>
        <v>#REF!</v>
      </c>
      <c r="L15" s="314" t="e">
        <f>+#REF!</f>
        <v>#REF!</v>
      </c>
      <c r="M15" s="296" t="e">
        <f>+#REF!</f>
        <v>#REF!</v>
      </c>
      <c r="N15" s="296" t="e">
        <f>+#REF!</f>
        <v>#REF!</v>
      </c>
      <c r="O15" s="298">
        <v>53</v>
      </c>
      <c r="P15" s="298">
        <v>712</v>
      </c>
      <c r="Q15" s="298">
        <v>881</v>
      </c>
      <c r="R15" s="298"/>
      <c r="S15" s="298" t="e">
        <f>+#REF!</f>
        <v>#REF!</v>
      </c>
      <c r="T15" s="298" t="e">
        <f>+#REF!</f>
        <v>#REF!</v>
      </c>
      <c r="U15" s="298" t="e">
        <f>+#REF!</f>
        <v>#REF!</v>
      </c>
      <c r="V15" s="298" t="e">
        <f>+#REF!</f>
        <v>#REF!</v>
      </c>
      <c r="W15" s="298" t="e">
        <f>+#REF!</f>
        <v>#REF!</v>
      </c>
      <c r="X15" s="298" t="e">
        <f>+#REF!</f>
        <v>#REF!</v>
      </c>
      <c r="Y15" s="298" t="e">
        <f>+#REF!</f>
        <v>#REF!</v>
      </c>
      <c r="Z15" s="298" t="e">
        <f>+#REF!</f>
        <v>#REF!</v>
      </c>
      <c r="AA15" s="309" t="e">
        <f>SUM(O15:Z16)</f>
        <v>#REF!</v>
      </c>
      <c r="AB15" s="273" t="e">
        <f>+AA15/K15</f>
        <v>#REF!</v>
      </c>
      <c r="AC15" s="273" t="e">
        <f>+(J15+AA15)/I15</f>
        <v>#REF!</v>
      </c>
      <c r="AD15" s="307" t="s">
        <v>221</v>
      </c>
      <c r="AE15" s="260" t="s">
        <v>223</v>
      </c>
      <c r="AF15" s="307" t="s">
        <v>222</v>
      </c>
    </row>
    <row r="16" spans="1:67" ht="140.25" customHeight="1" x14ac:dyDescent="0.25">
      <c r="A16" s="266"/>
      <c r="B16" s="266"/>
      <c r="C16" s="266"/>
      <c r="D16" s="266"/>
      <c r="E16" s="266"/>
      <c r="F16" s="270"/>
      <c r="G16" s="266"/>
      <c r="H16" s="266"/>
      <c r="I16" s="321"/>
      <c r="J16" s="297"/>
      <c r="K16" s="313"/>
      <c r="L16" s="315"/>
      <c r="M16" s="297"/>
      <c r="N16" s="297"/>
      <c r="O16" s="299"/>
      <c r="P16" s="299"/>
      <c r="Q16" s="299"/>
      <c r="R16" s="299"/>
      <c r="S16" s="299"/>
      <c r="T16" s="299"/>
      <c r="U16" s="299"/>
      <c r="V16" s="299"/>
      <c r="W16" s="299"/>
      <c r="X16" s="299"/>
      <c r="Y16" s="299"/>
      <c r="Z16" s="299"/>
      <c r="AA16" s="310"/>
      <c r="AB16" s="273"/>
      <c r="AC16" s="273"/>
      <c r="AD16" s="308"/>
      <c r="AE16" s="261"/>
      <c r="AF16" s="308"/>
    </row>
    <row r="17" spans="1:32" ht="62.25" customHeight="1" x14ac:dyDescent="0.25">
      <c r="A17" s="266" t="s">
        <v>154</v>
      </c>
      <c r="B17" s="267" t="str">
        <f>+'[2]Sección 1. Metas - Magnitud'!I45</f>
        <v>Realizar el 100% de las actividades para la segunda fase del Sistema Inteligente de Tranporte - SIT</v>
      </c>
      <c r="C17" s="266">
        <v>231</v>
      </c>
      <c r="D17" s="266" t="s">
        <v>176</v>
      </c>
      <c r="E17" s="266">
        <v>178</v>
      </c>
      <c r="F17" s="270" t="s">
        <v>177</v>
      </c>
      <c r="G17" s="266" t="s">
        <v>151</v>
      </c>
      <c r="H17" s="266" t="s">
        <v>70</v>
      </c>
      <c r="I17" s="274">
        <f>SUM(J17:N18)</f>
        <v>1</v>
      </c>
      <c r="J17" s="271">
        <v>0.05</v>
      </c>
      <c r="K17" s="268">
        <v>0.28999999999999998</v>
      </c>
      <c r="L17" s="284">
        <v>0.25</v>
      </c>
      <c r="M17" s="268">
        <v>0.4</v>
      </c>
      <c r="N17" s="268">
        <v>0.01</v>
      </c>
      <c r="O17" s="276">
        <v>0.19</v>
      </c>
      <c r="P17" s="277"/>
      <c r="Q17" s="277"/>
      <c r="R17" s="280">
        <v>0</v>
      </c>
      <c r="S17" s="281"/>
      <c r="T17" s="281"/>
      <c r="U17" s="290">
        <v>0</v>
      </c>
      <c r="V17" s="291"/>
      <c r="W17" s="291"/>
      <c r="X17" s="290">
        <v>0</v>
      </c>
      <c r="Y17" s="291"/>
      <c r="Z17" s="291"/>
      <c r="AA17" s="294">
        <f>+R17+O17+U17+X17</f>
        <v>0.19</v>
      </c>
      <c r="AB17" s="273">
        <f>+AA17/K17</f>
        <v>0.65517241379310354</v>
      </c>
      <c r="AC17" s="273">
        <f>+(J17+AA17)/I17</f>
        <v>0.24</v>
      </c>
      <c r="AD17" s="286" t="s">
        <v>224</v>
      </c>
      <c r="AE17" s="260" t="s">
        <v>223</v>
      </c>
      <c r="AF17" s="286" t="s">
        <v>225</v>
      </c>
    </row>
    <row r="18" spans="1:32" ht="200.25" customHeight="1" x14ac:dyDescent="0.25">
      <c r="A18" s="266"/>
      <c r="B18" s="267"/>
      <c r="C18" s="266"/>
      <c r="D18" s="266"/>
      <c r="E18" s="266"/>
      <c r="F18" s="270"/>
      <c r="G18" s="266"/>
      <c r="H18" s="266"/>
      <c r="I18" s="275"/>
      <c r="J18" s="272"/>
      <c r="K18" s="269"/>
      <c r="L18" s="285"/>
      <c r="M18" s="269"/>
      <c r="N18" s="269"/>
      <c r="O18" s="278"/>
      <c r="P18" s="279"/>
      <c r="Q18" s="279"/>
      <c r="R18" s="282"/>
      <c r="S18" s="283"/>
      <c r="T18" s="283"/>
      <c r="U18" s="292"/>
      <c r="V18" s="293"/>
      <c r="W18" s="293"/>
      <c r="X18" s="292"/>
      <c r="Y18" s="293"/>
      <c r="Z18" s="293"/>
      <c r="AA18" s="295"/>
      <c r="AB18" s="273"/>
      <c r="AC18" s="273"/>
      <c r="AD18" s="287"/>
      <c r="AE18" s="261"/>
      <c r="AF18" s="287"/>
    </row>
    <row r="19" spans="1:32" ht="62.25" customHeight="1" x14ac:dyDescent="0.25">
      <c r="A19" s="266" t="s">
        <v>154</v>
      </c>
      <c r="B19" s="267" t="str">
        <f>+'[2]Sección 1. Metas - Magnitud'!I48</f>
        <v>Realizar el 100% de las actividades para la segunda fase de Semáforos Inteligentes.</v>
      </c>
      <c r="C19" s="266">
        <v>232</v>
      </c>
      <c r="D19" s="266" t="s">
        <v>178</v>
      </c>
      <c r="E19" s="266">
        <v>179</v>
      </c>
      <c r="F19" s="270" t="s">
        <v>179</v>
      </c>
      <c r="G19" s="266" t="s">
        <v>151</v>
      </c>
      <c r="H19" s="266" t="s">
        <v>70</v>
      </c>
      <c r="I19" s="274">
        <f>SUM(J19:N20)</f>
        <v>1</v>
      </c>
      <c r="J19" s="271">
        <v>0.01</v>
      </c>
      <c r="K19" s="268">
        <v>0.15</v>
      </c>
      <c r="L19" s="284">
        <v>0.42</v>
      </c>
      <c r="M19" s="268">
        <v>0.42</v>
      </c>
      <c r="N19" s="268">
        <v>0</v>
      </c>
      <c r="O19" s="262">
        <v>0.35</v>
      </c>
      <c r="P19" s="263"/>
      <c r="Q19" s="263"/>
      <c r="R19" s="276">
        <v>0</v>
      </c>
      <c r="S19" s="277"/>
      <c r="T19" s="277"/>
      <c r="U19" s="262">
        <v>0</v>
      </c>
      <c r="V19" s="263"/>
      <c r="W19" s="263"/>
      <c r="X19" s="262">
        <v>0</v>
      </c>
      <c r="Y19" s="263"/>
      <c r="Z19" s="263"/>
      <c r="AA19" s="288">
        <f>+R19+O19+U19+X19</f>
        <v>0.35</v>
      </c>
      <c r="AB19" s="273">
        <f>+AA19/K19</f>
        <v>2.3333333333333335</v>
      </c>
      <c r="AC19" s="273">
        <f>+(J19+AA19)/I19</f>
        <v>0.36</v>
      </c>
      <c r="AD19" s="286" t="s">
        <v>227</v>
      </c>
      <c r="AE19" s="260" t="s">
        <v>223</v>
      </c>
      <c r="AF19" s="286" t="s">
        <v>225</v>
      </c>
    </row>
    <row r="20" spans="1:32" ht="298.5" customHeight="1" x14ac:dyDescent="0.25">
      <c r="A20" s="266"/>
      <c r="B20" s="267"/>
      <c r="C20" s="266"/>
      <c r="D20" s="266"/>
      <c r="E20" s="266"/>
      <c r="F20" s="270"/>
      <c r="G20" s="266"/>
      <c r="H20" s="266"/>
      <c r="I20" s="275"/>
      <c r="J20" s="272"/>
      <c r="K20" s="269"/>
      <c r="L20" s="285"/>
      <c r="M20" s="269"/>
      <c r="N20" s="269"/>
      <c r="O20" s="264"/>
      <c r="P20" s="265"/>
      <c r="Q20" s="265"/>
      <c r="R20" s="278"/>
      <c r="S20" s="279"/>
      <c r="T20" s="279"/>
      <c r="U20" s="264"/>
      <c r="V20" s="265"/>
      <c r="W20" s="265"/>
      <c r="X20" s="264"/>
      <c r="Y20" s="265"/>
      <c r="Z20" s="265"/>
      <c r="AA20" s="289"/>
      <c r="AB20" s="273"/>
      <c r="AC20" s="273"/>
      <c r="AD20" s="287"/>
      <c r="AE20" s="261"/>
      <c r="AF20" s="287"/>
    </row>
    <row r="21" spans="1:32" ht="62.25" customHeight="1" x14ac:dyDescent="0.25">
      <c r="A21" s="266" t="s">
        <v>154</v>
      </c>
      <c r="B21" s="267" t="str">
        <f>+'[2]Sección 1. Metas - Magnitud'!I51</f>
        <v>Realizar el 100% de las actividades para la primera fase de Detección Electrónica DEI</v>
      </c>
      <c r="C21" s="266">
        <v>233</v>
      </c>
      <c r="D21" s="266" t="s">
        <v>180</v>
      </c>
      <c r="E21" s="266">
        <v>180</v>
      </c>
      <c r="F21" s="270" t="s">
        <v>181</v>
      </c>
      <c r="G21" s="266" t="s">
        <v>151</v>
      </c>
      <c r="H21" s="266" t="s">
        <v>70</v>
      </c>
      <c r="I21" s="274">
        <f>SUM(J21:N22)</f>
        <v>1</v>
      </c>
      <c r="J21" s="271">
        <v>0.01</v>
      </c>
      <c r="K21" s="268">
        <v>0.1</v>
      </c>
      <c r="L21" s="284">
        <v>0.3</v>
      </c>
      <c r="M21" s="268">
        <v>0.55000000000000004</v>
      </c>
      <c r="N21" s="268">
        <v>0.04</v>
      </c>
      <c r="O21" s="262">
        <v>4.4999999999999998E-2</v>
      </c>
      <c r="P21" s="263"/>
      <c r="Q21" s="263"/>
      <c r="R21" s="262">
        <v>0</v>
      </c>
      <c r="S21" s="263"/>
      <c r="T21" s="263"/>
      <c r="U21" s="262">
        <v>0</v>
      </c>
      <c r="V21" s="263"/>
      <c r="W21" s="263"/>
      <c r="X21" s="262">
        <v>0</v>
      </c>
      <c r="Y21" s="263"/>
      <c r="Z21" s="263"/>
      <c r="AA21" s="288">
        <f>+R21+O21+U21+X21</f>
        <v>4.4999999999999998E-2</v>
      </c>
      <c r="AB21" s="273">
        <f>+AA21/K21</f>
        <v>0.44999999999999996</v>
      </c>
      <c r="AC21" s="273">
        <f>+(J21+AA21)/I21</f>
        <v>5.5E-2</v>
      </c>
      <c r="AD21" s="286" t="s">
        <v>228</v>
      </c>
      <c r="AE21" s="260" t="s">
        <v>223</v>
      </c>
      <c r="AF21" s="286" t="s">
        <v>225</v>
      </c>
    </row>
    <row r="22" spans="1:32" ht="124.5" customHeight="1" x14ac:dyDescent="0.25">
      <c r="A22" s="266"/>
      <c r="B22" s="267"/>
      <c r="C22" s="266"/>
      <c r="D22" s="266"/>
      <c r="E22" s="266"/>
      <c r="F22" s="270"/>
      <c r="G22" s="266"/>
      <c r="H22" s="266"/>
      <c r="I22" s="275"/>
      <c r="J22" s="272"/>
      <c r="K22" s="269"/>
      <c r="L22" s="285"/>
      <c r="M22" s="269"/>
      <c r="N22" s="269"/>
      <c r="O22" s="264"/>
      <c r="P22" s="265"/>
      <c r="Q22" s="265"/>
      <c r="R22" s="264"/>
      <c r="S22" s="265"/>
      <c r="T22" s="265"/>
      <c r="U22" s="264"/>
      <c r="V22" s="265"/>
      <c r="W22" s="265"/>
      <c r="X22" s="264"/>
      <c r="Y22" s="265"/>
      <c r="Z22" s="265"/>
      <c r="AA22" s="289"/>
      <c r="AB22" s="273"/>
      <c r="AC22" s="273"/>
      <c r="AD22" s="287"/>
      <c r="AE22" s="261"/>
      <c r="AF22" s="287"/>
    </row>
  </sheetData>
  <mergeCells count="150">
    <mergeCell ref="C2:AE2"/>
    <mergeCell ref="G13:G14"/>
    <mergeCell ref="C7:G7"/>
    <mergeCell ref="C8:G8"/>
    <mergeCell ref="C9:G9"/>
    <mergeCell ref="A2:B5"/>
    <mergeCell ref="AE13:AE14"/>
    <mergeCell ref="L13:L14"/>
    <mergeCell ref="M13:M14"/>
    <mergeCell ref="N13:N14"/>
    <mergeCell ref="C5:Q5"/>
    <mergeCell ref="C4:AE4"/>
    <mergeCell ref="I13:I14"/>
    <mergeCell ref="X13:X14"/>
    <mergeCell ref="AB13:AB14"/>
    <mergeCell ref="O13:O14"/>
    <mergeCell ref="AC13:AC14"/>
    <mergeCell ref="AD13:AD14"/>
    <mergeCell ref="W13:W14"/>
    <mergeCell ref="Z13:Z14"/>
    <mergeCell ref="Y13:Y14"/>
    <mergeCell ref="AA13:AA14"/>
    <mergeCell ref="P13:P14"/>
    <mergeCell ref="Q13:Q14"/>
    <mergeCell ref="AD11:AF11"/>
    <mergeCell ref="C3:AE3"/>
    <mergeCell ref="K15:K16"/>
    <mergeCell ref="L15:L16"/>
    <mergeCell ref="M15:M16"/>
    <mergeCell ref="AF13:AF14"/>
    <mergeCell ref="R5:AE5"/>
    <mergeCell ref="C13:C14"/>
    <mergeCell ref="V13:V14"/>
    <mergeCell ref="O11:AC11"/>
    <mergeCell ref="D15:D16"/>
    <mergeCell ref="AF2:AF5"/>
    <mergeCell ref="R13:R14"/>
    <mergeCell ref="S13:S14"/>
    <mergeCell ref="T13:T14"/>
    <mergeCell ref="U13:U14"/>
    <mergeCell ref="F15:F16"/>
    <mergeCell ref="G15:G16"/>
    <mergeCell ref="H15:H16"/>
    <mergeCell ref="I15:I16"/>
    <mergeCell ref="J15:J16"/>
    <mergeCell ref="F13:F14"/>
    <mergeCell ref="E13:E14"/>
    <mergeCell ref="I11:N11"/>
    <mergeCell ref="A11:H11"/>
    <mergeCell ref="H13:H14"/>
    <mergeCell ref="B13:B14"/>
    <mergeCell ref="J13:J14"/>
    <mergeCell ref="K13:K14"/>
    <mergeCell ref="A13:A14"/>
    <mergeCell ref="D13:D14"/>
    <mergeCell ref="AF15:AF16"/>
    <mergeCell ref="E17:E18"/>
    <mergeCell ref="F17:F18"/>
    <mergeCell ref="G17:G18"/>
    <mergeCell ref="H17:H18"/>
    <mergeCell ref="I17:I18"/>
    <mergeCell ref="Z15:Z16"/>
    <mergeCell ref="AA15:AA16"/>
    <mergeCell ref="AB15:AB16"/>
    <mergeCell ref="AC15:AC16"/>
    <mergeCell ref="AD15:AD16"/>
    <mergeCell ref="T15:T16"/>
    <mergeCell ref="U15:U16"/>
    <mergeCell ref="V15:V16"/>
    <mergeCell ref="W15:W16"/>
    <mergeCell ref="X15:X16"/>
    <mergeCell ref="Y15:Y16"/>
    <mergeCell ref="N15:N16"/>
    <mergeCell ref="O15:O16"/>
    <mergeCell ref="P15:P16"/>
    <mergeCell ref="Q15:Q16"/>
    <mergeCell ref="R15:R16"/>
    <mergeCell ref="S15:S16"/>
    <mergeCell ref="E15:E16"/>
    <mergeCell ref="C17:C18"/>
    <mergeCell ref="D17:D18"/>
    <mergeCell ref="AF17:AF18"/>
    <mergeCell ref="AB17:AB18"/>
    <mergeCell ref="AC17:AC18"/>
    <mergeCell ref="AD17:AD18"/>
    <mergeCell ref="X17:Z18"/>
    <mergeCell ref="AA17:AA18"/>
    <mergeCell ref="AE17:AE18"/>
    <mergeCell ref="U17:W18"/>
    <mergeCell ref="AF21:AF22"/>
    <mergeCell ref="A15:A16"/>
    <mergeCell ref="B15:B16"/>
    <mergeCell ref="C15:C16"/>
    <mergeCell ref="AF19:AF20"/>
    <mergeCell ref="AB19:AB20"/>
    <mergeCell ref="AD19:AD20"/>
    <mergeCell ref="AD21:AD22"/>
    <mergeCell ref="G21:G22"/>
    <mergeCell ref="AE21:AE22"/>
    <mergeCell ref="AA21:AA22"/>
    <mergeCell ref="AB21:AB22"/>
    <mergeCell ref="E21:E22"/>
    <mergeCell ref="AE19:AE20"/>
    <mergeCell ref="U19:W20"/>
    <mergeCell ref="X19:Z20"/>
    <mergeCell ref="AA19:AA20"/>
    <mergeCell ref="H19:H20"/>
    <mergeCell ref="AC21:AC22"/>
    <mergeCell ref="M17:M18"/>
    <mergeCell ref="N17:N18"/>
    <mergeCell ref="A17:A18"/>
    <mergeCell ref="B17:B18"/>
    <mergeCell ref="L19:L20"/>
    <mergeCell ref="M19:M20"/>
    <mergeCell ref="M21:M22"/>
    <mergeCell ref="N21:N22"/>
    <mergeCell ref="O17:Q18"/>
    <mergeCell ref="R17:T18"/>
    <mergeCell ref="L21:L22"/>
    <mergeCell ref="I19:I20"/>
    <mergeCell ref="J19:J20"/>
    <mergeCell ref="K19:K20"/>
    <mergeCell ref="R19:T20"/>
    <mergeCell ref="J17:J18"/>
    <mergeCell ref="K17:K18"/>
    <mergeCell ref="L17:L18"/>
    <mergeCell ref="AE15:AE16"/>
    <mergeCell ref="X21:Z22"/>
    <mergeCell ref="A21:A22"/>
    <mergeCell ref="B21:B22"/>
    <mergeCell ref="C21:C22"/>
    <mergeCell ref="D21:D22"/>
    <mergeCell ref="O21:Q22"/>
    <mergeCell ref="R21:T22"/>
    <mergeCell ref="K21:K22"/>
    <mergeCell ref="F21:F22"/>
    <mergeCell ref="A19:A20"/>
    <mergeCell ref="B19:B20"/>
    <mergeCell ref="C19:C20"/>
    <mergeCell ref="D19:D20"/>
    <mergeCell ref="O19:Q20"/>
    <mergeCell ref="J21:J22"/>
    <mergeCell ref="N19:N20"/>
    <mergeCell ref="E19:E20"/>
    <mergeCell ref="F19:F20"/>
    <mergeCell ref="G19:G20"/>
    <mergeCell ref="AC19:AC20"/>
    <mergeCell ref="U21:W22"/>
    <mergeCell ref="H21:H22"/>
    <mergeCell ref="I21:I22"/>
  </mergeCells>
  <phoneticPr fontId="6" type="noConversion"/>
  <printOptions horizontalCentered="1"/>
  <pageMargins left="0.23622047244094491" right="0.23622047244094491" top="0.74803149606299213" bottom="0.74803149606299213" header="0.31496062992125984" footer="0.31496062992125984"/>
  <pageSetup scale="30" fitToWidth="0" orientation="landscape"/>
  <headerFooter>
    <oddFooter>&amp;L&amp;"Arial,Normal"&amp;7PE01-PR01-F01&amp;C&amp;"Arial,Normal"&amp;7Versión Impresa no controlada, verificar su vigencia en el listado Maestro de Documentos&amp;R&amp;"Arial,Normal"Pag &amp;P de  &amp;N</oddFooter>
  </headerFooter>
  <drawing r:id="rId1"/>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2"/>
  <dimension ref="B1:L30"/>
  <sheetViews>
    <sheetView topLeftCell="A7" workbookViewId="0">
      <selection activeCell="B14" sqref="B14:K19"/>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5.85546875" customWidth="1"/>
    <col min="6" max="6" width="47" customWidth="1"/>
    <col min="7" max="8" width="16.140625" customWidth="1"/>
    <col min="9" max="9" width="16.28515625" customWidth="1"/>
    <col min="10" max="10" width="15.7109375" customWidth="1"/>
    <col min="11" max="11" width="20" customWidth="1"/>
    <col min="13" max="13" width="17.85546875" bestFit="1" customWidth="1"/>
    <col min="108" max="108" width="11.42578125" customWidth="1"/>
    <col min="198" max="198" width="1.42578125" customWidth="1"/>
  </cols>
  <sheetData>
    <row r="1" spans="2:11" ht="18" customHeight="1" thickBot="1" x14ac:dyDescent="0.3">
      <c r="B1" s="447"/>
      <c r="C1" s="450" t="s">
        <v>24</v>
      </c>
      <c r="D1" s="451"/>
      <c r="E1" s="451"/>
      <c r="F1" s="451"/>
      <c r="G1" s="451"/>
      <c r="H1" s="452"/>
      <c r="I1" s="453"/>
      <c r="J1" s="454"/>
    </row>
    <row r="2" spans="2:11" ht="18" customHeight="1" thickBot="1" x14ac:dyDescent="0.3">
      <c r="B2" s="448"/>
      <c r="C2" s="459" t="s">
        <v>25</v>
      </c>
      <c r="D2" s="460"/>
      <c r="E2" s="460"/>
      <c r="F2" s="460"/>
      <c r="G2" s="460"/>
      <c r="H2" s="461"/>
      <c r="I2" s="455"/>
      <c r="J2" s="456"/>
    </row>
    <row r="3" spans="2:11" ht="18" customHeight="1" thickBot="1" x14ac:dyDescent="0.3">
      <c r="B3" s="448"/>
      <c r="C3" s="459" t="s">
        <v>183</v>
      </c>
      <c r="D3" s="460"/>
      <c r="E3" s="460"/>
      <c r="F3" s="460"/>
      <c r="G3" s="460"/>
      <c r="H3" s="461"/>
      <c r="I3" s="455"/>
      <c r="J3" s="456"/>
    </row>
    <row r="4" spans="2:11" ht="18" customHeight="1" thickBot="1" x14ac:dyDescent="0.3">
      <c r="B4" s="449"/>
      <c r="C4" s="459" t="s">
        <v>143</v>
      </c>
      <c r="D4" s="460"/>
      <c r="E4" s="460"/>
      <c r="F4" s="461"/>
      <c r="G4" s="462" t="s">
        <v>190</v>
      </c>
      <c r="H4" s="463"/>
      <c r="I4" s="457"/>
      <c r="J4" s="458"/>
    </row>
    <row r="5" spans="2:11" ht="18" customHeight="1" thickBot="1" x14ac:dyDescent="0.3">
      <c r="B5" s="53"/>
      <c r="C5" s="54"/>
      <c r="D5" s="54"/>
      <c r="E5" s="54"/>
      <c r="F5" s="54"/>
      <c r="G5" s="54"/>
      <c r="H5" s="54"/>
      <c r="I5" s="54"/>
      <c r="J5" s="55"/>
    </row>
    <row r="6" spans="2:11" ht="51.75" customHeight="1" thickBot="1" x14ac:dyDescent="0.3">
      <c r="B6" s="1" t="s">
        <v>199</v>
      </c>
      <c r="C6" s="464" t="str">
        <f>+'[6]Sección 1. Metas - Magnitud'!C7</f>
        <v>1032 - Gestión y control de tránsito y transporte</v>
      </c>
      <c r="D6" s="465"/>
      <c r="E6" s="466"/>
      <c r="F6" s="56"/>
      <c r="G6" s="54"/>
      <c r="H6" s="54"/>
      <c r="I6" s="54"/>
      <c r="J6" s="55"/>
    </row>
    <row r="7" spans="2:11" ht="32.25" customHeight="1" thickBot="1" x14ac:dyDescent="0.3">
      <c r="B7" s="2" t="s">
        <v>0</v>
      </c>
      <c r="C7" s="464" t="str">
        <f>+'[6]Sección 1. Metas - Magnitud'!C8:F8</f>
        <v>Dirección de Control y Vigilancia</v>
      </c>
      <c r="D7" s="465"/>
      <c r="E7" s="466"/>
      <c r="F7" s="56"/>
      <c r="G7" s="54"/>
      <c r="H7" s="54"/>
      <c r="I7" s="54"/>
      <c r="J7" s="55"/>
    </row>
    <row r="8" spans="2:11" ht="32.25" customHeight="1" thickBot="1" x14ac:dyDescent="0.3">
      <c r="B8" s="2" t="s">
        <v>144</v>
      </c>
      <c r="C8" s="464" t="str">
        <f>+'[6]Sección 1. Metas - Magnitud'!C9:F9</f>
        <v>Subsecretaría de Servicios de la Movilidad</v>
      </c>
      <c r="D8" s="465"/>
      <c r="E8" s="466"/>
      <c r="F8" s="4"/>
      <c r="G8" s="54"/>
      <c r="H8" s="54"/>
      <c r="I8" s="54"/>
      <c r="J8" s="55"/>
    </row>
    <row r="9" spans="2:11" ht="33.75" customHeight="1" thickBot="1" x14ac:dyDescent="0.3">
      <c r="B9" s="2" t="s">
        <v>28</v>
      </c>
      <c r="C9" s="464" t="s">
        <v>184</v>
      </c>
      <c r="D9" s="465"/>
      <c r="E9" s="466"/>
      <c r="F9" s="56"/>
      <c r="G9" s="54"/>
      <c r="H9" s="54"/>
      <c r="I9" s="54"/>
      <c r="J9" s="55"/>
    </row>
    <row r="10" spans="2:11" ht="33.75" customHeight="1" thickBot="1" x14ac:dyDescent="0.3">
      <c r="B10" s="102" t="s">
        <v>197</v>
      </c>
      <c r="C10" s="464" t="str">
        <f>+'[8]HV 14'!F9</f>
        <v>14. Realizar 241 visitas administrativas y de seguimiento a empresas prestadoras del servicio público de transporte.</v>
      </c>
      <c r="D10" s="465"/>
      <c r="E10" s="466"/>
      <c r="F10" s="56"/>
      <c r="G10" s="54"/>
      <c r="H10" s="54"/>
      <c r="I10" s="54"/>
      <c r="J10" s="55"/>
    </row>
    <row r="11" spans="2:11" ht="34.5" customHeight="1" x14ac:dyDescent="0.25"/>
    <row r="12" spans="2:11" ht="21.75" customHeight="1" x14ac:dyDescent="0.25">
      <c r="B12" s="440" t="s">
        <v>218</v>
      </c>
      <c r="C12" s="441"/>
      <c r="D12" s="441"/>
      <c r="E12" s="441"/>
      <c r="F12" s="441"/>
      <c r="G12" s="441"/>
      <c r="H12" s="442"/>
      <c r="I12" s="689" t="s">
        <v>145</v>
      </c>
      <c r="J12" s="690"/>
      <c r="K12" s="690"/>
    </row>
    <row r="13" spans="2:11" s="58" customFormat="1" ht="30" customHeight="1" x14ac:dyDescent="0.25">
      <c r="B13" s="132" t="s">
        <v>146</v>
      </c>
      <c r="C13" s="132" t="s">
        <v>147</v>
      </c>
      <c r="D13" s="132" t="s">
        <v>196</v>
      </c>
      <c r="E13" s="132" t="s">
        <v>148</v>
      </c>
      <c r="F13" s="132" t="s">
        <v>149</v>
      </c>
      <c r="G13" s="132" t="s">
        <v>191</v>
      </c>
      <c r="H13" s="132" t="s">
        <v>192</v>
      </c>
      <c r="I13" s="131" t="s">
        <v>193</v>
      </c>
      <c r="J13" s="131" t="s">
        <v>194</v>
      </c>
      <c r="K13" s="131" t="s">
        <v>195</v>
      </c>
    </row>
    <row r="14" spans="2:11" s="58" customFormat="1" x14ac:dyDescent="0.25">
      <c r="B14" s="150"/>
      <c r="C14" s="151"/>
      <c r="D14" s="152"/>
      <c r="E14" s="153"/>
      <c r="F14" s="151"/>
      <c r="G14" s="152"/>
      <c r="H14" s="154"/>
      <c r="I14" s="155"/>
      <c r="J14" s="156"/>
      <c r="K14" s="157"/>
    </row>
    <row r="15" spans="2:11" ht="165" customHeight="1" x14ac:dyDescent="0.25">
      <c r="B15" s="150"/>
      <c r="C15" s="158"/>
      <c r="D15" s="152"/>
      <c r="E15" s="159"/>
      <c r="F15" s="160"/>
      <c r="G15" s="152"/>
      <c r="H15" s="154"/>
      <c r="I15" s="155"/>
      <c r="J15" s="156"/>
      <c r="K15" s="687"/>
    </row>
    <row r="16" spans="2:11" x14ac:dyDescent="0.25">
      <c r="B16" s="150"/>
      <c r="C16" s="151"/>
      <c r="D16" s="152"/>
      <c r="E16" s="153"/>
      <c r="F16" s="151"/>
      <c r="G16" s="152"/>
      <c r="H16" s="154"/>
      <c r="I16" s="155"/>
      <c r="J16" s="156"/>
      <c r="K16" s="688"/>
    </row>
    <row r="17" spans="2:12" x14ac:dyDescent="0.25">
      <c r="B17" s="150"/>
      <c r="C17" s="161"/>
      <c r="D17" s="152"/>
      <c r="E17" s="153"/>
      <c r="F17" s="161"/>
      <c r="G17" s="152"/>
      <c r="H17" s="162"/>
      <c r="I17" s="155"/>
      <c r="J17" s="156"/>
      <c r="K17" s="157"/>
    </row>
    <row r="18" spans="2:12" x14ac:dyDescent="0.25">
      <c r="B18" s="150"/>
      <c r="C18" s="161"/>
      <c r="D18" s="152"/>
      <c r="E18" s="153"/>
      <c r="F18" s="161"/>
      <c r="G18" s="152"/>
      <c r="H18" s="162"/>
      <c r="I18" s="163"/>
      <c r="J18" s="156"/>
      <c r="K18" s="164"/>
    </row>
    <row r="19" spans="2:12" ht="15" customHeight="1" x14ac:dyDescent="0.25">
      <c r="B19" s="683" t="s">
        <v>17</v>
      </c>
      <c r="C19" s="684"/>
      <c r="D19" s="165">
        <f>SUM(D15:D16)</f>
        <v>0</v>
      </c>
      <c r="E19" s="685" t="s">
        <v>17</v>
      </c>
      <c r="F19" s="686"/>
      <c r="G19" s="165">
        <v>1</v>
      </c>
      <c r="H19" s="166"/>
      <c r="I19" s="167">
        <f>SUM(I14:I18)</f>
        <v>0</v>
      </c>
      <c r="J19" s="168"/>
      <c r="K19" s="168"/>
    </row>
    <row r="23" spans="2:12" x14ac:dyDescent="0.25">
      <c r="L23" s="139"/>
    </row>
    <row r="24" spans="2:12" x14ac:dyDescent="0.25">
      <c r="L24" s="139"/>
    </row>
    <row r="25" spans="2:12" x14ac:dyDescent="0.25">
      <c r="L25" s="139"/>
    </row>
    <row r="26" spans="2:12" x14ac:dyDescent="0.25">
      <c r="L26" s="139"/>
    </row>
    <row r="27" spans="2:12" x14ac:dyDescent="0.25">
      <c r="L27" s="139"/>
    </row>
    <row r="28" spans="2:12" x14ac:dyDescent="0.25">
      <c r="L28" s="139"/>
    </row>
    <row r="30" spans="2:12" x14ac:dyDescent="0.25">
      <c r="L30" s="140"/>
    </row>
  </sheetData>
  <mergeCells count="17">
    <mergeCell ref="B19:C19"/>
    <mergeCell ref="E19:F19"/>
    <mergeCell ref="K15:K16"/>
    <mergeCell ref="C10:E10"/>
    <mergeCell ref="I12:K12"/>
    <mergeCell ref="C8:E8"/>
    <mergeCell ref="C9:E9"/>
    <mergeCell ref="B12:H12"/>
    <mergeCell ref="C6:E6"/>
    <mergeCell ref="C7:E7"/>
    <mergeCell ref="B1:B4"/>
    <mergeCell ref="C1:H1"/>
    <mergeCell ref="I1:J4"/>
    <mergeCell ref="C2:H2"/>
    <mergeCell ref="C3:H3"/>
    <mergeCell ref="C4:F4"/>
    <mergeCell ref="G4:H4"/>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3"/>
  <dimension ref="J9:N27"/>
  <sheetViews>
    <sheetView workbookViewId="0">
      <selection activeCell="G36" sqref="G36"/>
    </sheetView>
  </sheetViews>
  <sheetFormatPr baseColWidth="10" defaultRowHeight="15" x14ac:dyDescent="0.25"/>
  <sheetData>
    <row r="9" spans="10:12" x14ac:dyDescent="0.25">
      <c r="K9" s="138" t="s">
        <v>213</v>
      </c>
      <c r="L9" s="138" t="s">
        <v>214</v>
      </c>
    </row>
    <row r="10" spans="10:12" x14ac:dyDescent="0.25">
      <c r="J10" s="135" t="s">
        <v>208</v>
      </c>
      <c r="K10" s="135">
        <v>77</v>
      </c>
      <c r="L10" s="135">
        <v>2</v>
      </c>
    </row>
    <row r="11" spans="10:12" x14ac:dyDescent="0.25">
      <c r="J11" s="104"/>
      <c r="K11" s="104"/>
      <c r="L11" s="104">
        <v>37</v>
      </c>
    </row>
    <row r="12" spans="10:12" x14ac:dyDescent="0.25">
      <c r="J12" s="104"/>
      <c r="K12" s="104"/>
      <c r="L12" s="104">
        <v>43</v>
      </c>
    </row>
    <row r="13" spans="10:12" x14ac:dyDescent="0.25">
      <c r="K13" s="104" t="s">
        <v>4</v>
      </c>
      <c r="L13" s="133">
        <f>SUM(L10:L12)</f>
        <v>82</v>
      </c>
    </row>
    <row r="14" spans="10:12" x14ac:dyDescent="0.25">
      <c r="J14" s="135" t="s">
        <v>209</v>
      </c>
      <c r="K14" s="135">
        <v>115</v>
      </c>
      <c r="L14" s="135">
        <v>16</v>
      </c>
    </row>
    <row r="15" spans="10:12" x14ac:dyDescent="0.25">
      <c r="J15" s="104"/>
      <c r="K15" s="104"/>
      <c r="L15" s="104">
        <v>27</v>
      </c>
    </row>
    <row r="16" spans="10:12" x14ac:dyDescent="0.25">
      <c r="J16" s="104"/>
      <c r="K16" s="104"/>
      <c r="L16" s="104">
        <v>10</v>
      </c>
    </row>
    <row r="17" spans="10:14" x14ac:dyDescent="0.25">
      <c r="J17" s="104"/>
      <c r="K17" s="104" t="s">
        <v>4</v>
      </c>
      <c r="L17" s="133">
        <f>SUM(L14:L16)</f>
        <v>53</v>
      </c>
    </row>
    <row r="18" spans="10:14" x14ac:dyDescent="0.25">
      <c r="J18" s="135" t="s">
        <v>210</v>
      </c>
      <c r="K18" s="135">
        <v>7</v>
      </c>
      <c r="L18" s="135">
        <v>13</v>
      </c>
    </row>
    <row r="19" spans="10:14" x14ac:dyDescent="0.25">
      <c r="J19" s="104"/>
      <c r="K19" s="104"/>
      <c r="L19" s="104">
        <v>14</v>
      </c>
    </row>
    <row r="20" spans="10:14" x14ac:dyDescent="0.25">
      <c r="J20" s="104"/>
      <c r="K20" s="104"/>
      <c r="L20" s="104">
        <v>10</v>
      </c>
    </row>
    <row r="21" spans="10:14" x14ac:dyDescent="0.25">
      <c r="J21" s="104"/>
      <c r="K21" s="104" t="s">
        <v>4</v>
      </c>
      <c r="L21" s="133">
        <f>SUM(L18:L20)</f>
        <v>37</v>
      </c>
    </row>
    <row r="22" spans="10:14" x14ac:dyDescent="0.25">
      <c r="J22" s="135" t="s">
        <v>211</v>
      </c>
      <c r="K22" s="135">
        <v>52</v>
      </c>
      <c r="L22" s="135">
        <v>10</v>
      </c>
    </row>
    <row r="23" spans="10:14" x14ac:dyDescent="0.25">
      <c r="J23" s="104"/>
      <c r="K23" s="104"/>
      <c r="L23" s="104">
        <v>0</v>
      </c>
    </row>
    <row r="24" spans="10:14" x14ac:dyDescent="0.25">
      <c r="J24" s="104"/>
      <c r="K24" s="104"/>
      <c r="L24" s="104">
        <v>59</v>
      </c>
    </row>
    <row r="25" spans="10:14" x14ac:dyDescent="0.25">
      <c r="J25" s="104"/>
      <c r="K25" s="104" t="s">
        <v>4</v>
      </c>
      <c r="L25" s="133">
        <f>SUM(L22:L24)</f>
        <v>69</v>
      </c>
    </row>
    <row r="27" spans="10:14" x14ac:dyDescent="0.25">
      <c r="J27" s="136" t="s">
        <v>212</v>
      </c>
      <c r="K27" s="136">
        <f>SUM(K10:K22)</f>
        <v>251</v>
      </c>
      <c r="L27" s="136">
        <f>+L13+L17+L21+L25</f>
        <v>241</v>
      </c>
      <c r="M27" s="137">
        <f>+L27/K27</f>
        <v>0.96015936254980083</v>
      </c>
      <c r="N27" s="134"/>
    </row>
  </sheetData>
  <pageMargins left="0.7" right="0.7" top="0.75" bottom="0.75" header="0.3" footer="0.3"/>
  <pageSetup orientation="portrait"/>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4"/>
  <dimension ref="A1"/>
  <sheetViews>
    <sheetView workbookViewId="0">
      <selection activeCell="D15" sqref="D15:D35"/>
    </sheetView>
  </sheetViews>
  <sheetFormatPr baseColWidth="10" defaultRowHeight="15" x14ac:dyDescent="0.25"/>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tabColor theme="9" tint="-0.249977111117893"/>
  </sheetPr>
  <dimension ref="B1:X68"/>
  <sheetViews>
    <sheetView topLeftCell="A37" zoomScale="90" zoomScaleNormal="90" zoomScalePageLayoutView="90" workbookViewId="0">
      <selection activeCell="C51" sqref="C51:I5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26"/>
      <c r="C2" s="424" t="s">
        <v>24</v>
      </c>
      <c r="D2" s="424"/>
      <c r="E2" s="424"/>
      <c r="F2" s="424"/>
      <c r="G2" s="424"/>
      <c r="H2" s="424"/>
      <c r="I2" s="428"/>
      <c r="J2" s="13"/>
      <c r="K2" s="13"/>
      <c r="M2" s="14" t="s">
        <v>47</v>
      </c>
    </row>
    <row r="3" spans="2:14" ht="25.5" customHeight="1" x14ac:dyDescent="0.2">
      <c r="B3" s="427"/>
      <c r="C3" s="425" t="s">
        <v>25</v>
      </c>
      <c r="D3" s="425"/>
      <c r="E3" s="425"/>
      <c r="F3" s="425"/>
      <c r="G3" s="425"/>
      <c r="H3" s="425"/>
      <c r="I3" s="429"/>
      <c r="J3" s="13"/>
      <c r="K3" s="13"/>
      <c r="M3" s="14" t="s">
        <v>48</v>
      </c>
    </row>
    <row r="4" spans="2:14" ht="25.5" customHeight="1" x14ac:dyDescent="0.2">
      <c r="B4" s="427"/>
      <c r="C4" s="425" t="s">
        <v>49</v>
      </c>
      <c r="D4" s="425"/>
      <c r="E4" s="425"/>
      <c r="F4" s="425"/>
      <c r="G4" s="425"/>
      <c r="H4" s="425"/>
      <c r="I4" s="429"/>
      <c r="J4" s="13"/>
      <c r="K4" s="13"/>
      <c r="M4" s="14" t="s">
        <v>50</v>
      </c>
    </row>
    <row r="5" spans="2:14" ht="25.5" customHeight="1" x14ac:dyDescent="0.2">
      <c r="B5" s="427"/>
      <c r="C5" s="425" t="s">
        <v>51</v>
      </c>
      <c r="D5" s="425"/>
      <c r="E5" s="425"/>
      <c r="F5" s="425"/>
      <c r="G5" s="430" t="s">
        <v>52</v>
      </c>
      <c r="H5" s="430"/>
      <c r="I5" s="429"/>
      <c r="J5" s="13"/>
      <c r="K5" s="13"/>
      <c r="M5" s="14" t="s">
        <v>53</v>
      </c>
    </row>
    <row r="6" spans="2:14" ht="23.25" customHeight="1" x14ac:dyDescent="0.2">
      <c r="B6" s="409" t="s">
        <v>54</v>
      </c>
      <c r="C6" s="410"/>
      <c r="D6" s="410"/>
      <c r="E6" s="410"/>
      <c r="F6" s="410"/>
      <c r="G6" s="410"/>
      <c r="H6" s="410"/>
      <c r="I6" s="411"/>
      <c r="J6" s="15"/>
      <c r="K6" s="15"/>
    </row>
    <row r="7" spans="2:14" ht="24" customHeight="1" x14ac:dyDescent="0.2">
      <c r="B7" s="412" t="s">
        <v>55</v>
      </c>
      <c r="C7" s="413"/>
      <c r="D7" s="413"/>
      <c r="E7" s="413"/>
      <c r="F7" s="413"/>
      <c r="G7" s="413"/>
      <c r="H7" s="413"/>
      <c r="I7" s="414"/>
      <c r="J7" s="16"/>
      <c r="K7" s="16"/>
    </row>
    <row r="8" spans="2:14" ht="24" customHeight="1" x14ac:dyDescent="0.2">
      <c r="B8" s="415" t="s">
        <v>56</v>
      </c>
      <c r="C8" s="416"/>
      <c r="D8" s="416"/>
      <c r="E8" s="416"/>
      <c r="F8" s="416"/>
      <c r="G8" s="416"/>
      <c r="H8" s="416"/>
      <c r="I8" s="417"/>
      <c r="J8" s="60"/>
      <c r="K8" s="60"/>
      <c r="N8" s="6" t="s">
        <v>57</v>
      </c>
    </row>
    <row r="9" spans="2:14" ht="30.75" customHeight="1" x14ac:dyDescent="0.2">
      <c r="B9" s="115" t="s">
        <v>58</v>
      </c>
      <c r="C9" s="61">
        <v>231</v>
      </c>
      <c r="D9" s="421" t="s">
        <v>59</v>
      </c>
      <c r="E9" s="421"/>
      <c r="F9" s="372" t="s">
        <v>201</v>
      </c>
      <c r="G9" s="373"/>
      <c r="H9" s="373"/>
      <c r="I9" s="374"/>
      <c r="J9" s="17"/>
      <c r="K9" s="17"/>
      <c r="M9" s="14" t="s">
        <v>60</v>
      </c>
      <c r="N9" s="6" t="s">
        <v>61</v>
      </c>
    </row>
    <row r="10" spans="2:14" ht="30.75" customHeight="1" x14ac:dyDescent="0.2">
      <c r="B10" s="20" t="s">
        <v>62</v>
      </c>
      <c r="C10" s="62" t="s">
        <v>81</v>
      </c>
      <c r="D10" s="422" t="s">
        <v>63</v>
      </c>
      <c r="E10" s="423"/>
      <c r="F10" s="406" t="s">
        <v>155</v>
      </c>
      <c r="G10" s="407"/>
      <c r="H10" s="18" t="s">
        <v>64</v>
      </c>
      <c r="I10" s="117" t="s">
        <v>81</v>
      </c>
      <c r="J10" s="19"/>
      <c r="K10" s="19"/>
      <c r="M10" s="14" t="s">
        <v>65</v>
      </c>
      <c r="N10" s="6" t="s">
        <v>66</v>
      </c>
    </row>
    <row r="11" spans="2:14" ht="30.75" customHeight="1" x14ac:dyDescent="0.2">
      <c r="B11" s="20" t="s">
        <v>67</v>
      </c>
      <c r="C11" s="418" t="s">
        <v>156</v>
      </c>
      <c r="D11" s="418"/>
      <c r="E11" s="418"/>
      <c r="F11" s="418"/>
      <c r="G11" s="18" t="s">
        <v>68</v>
      </c>
      <c r="H11" s="419">
        <v>1032</v>
      </c>
      <c r="I11" s="420"/>
      <c r="J11" s="21"/>
      <c r="K11" s="21"/>
      <c r="M11" s="14" t="s">
        <v>69</v>
      </c>
      <c r="N11" s="6" t="s">
        <v>70</v>
      </c>
    </row>
    <row r="12" spans="2:14" ht="30.75" customHeight="1" x14ac:dyDescent="0.2">
      <c r="B12" s="20" t="s">
        <v>71</v>
      </c>
      <c r="C12" s="403" t="s">
        <v>65</v>
      </c>
      <c r="D12" s="403"/>
      <c r="E12" s="403"/>
      <c r="F12" s="403"/>
      <c r="G12" s="18" t="s">
        <v>72</v>
      </c>
      <c r="H12" s="404" t="s">
        <v>157</v>
      </c>
      <c r="I12" s="405"/>
      <c r="J12" s="22"/>
      <c r="K12" s="22"/>
      <c r="M12" s="23" t="s">
        <v>73</v>
      </c>
    </row>
    <row r="13" spans="2:14" ht="30.75" customHeight="1" x14ac:dyDescent="0.2">
      <c r="B13" s="20" t="s">
        <v>74</v>
      </c>
      <c r="C13" s="399" t="s">
        <v>45</v>
      </c>
      <c r="D13" s="399"/>
      <c r="E13" s="399"/>
      <c r="F13" s="399"/>
      <c r="G13" s="399"/>
      <c r="H13" s="399"/>
      <c r="I13" s="400"/>
      <c r="J13" s="24"/>
      <c r="K13" s="24"/>
      <c r="M13" s="23"/>
    </row>
    <row r="14" spans="2:14" ht="30.75" customHeight="1" x14ac:dyDescent="0.2">
      <c r="B14" s="20" t="s">
        <v>75</v>
      </c>
      <c r="C14" s="406" t="s">
        <v>202</v>
      </c>
      <c r="D14" s="407"/>
      <c r="E14" s="407"/>
      <c r="F14" s="407"/>
      <c r="G14" s="407"/>
      <c r="H14" s="407"/>
      <c r="I14" s="408"/>
      <c r="J14" s="19"/>
      <c r="K14" s="19"/>
      <c r="M14" s="23"/>
      <c r="N14" s="6" t="s">
        <v>76</v>
      </c>
    </row>
    <row r="15" spans="2:14" ht="30.75" customHeight="1" x14ac:dyDescent="0.2">
      <c r="B15" s="20" t="s">
        <v>77</v>
      </c>
      <c r="C15" s="393" t="s">
        <v>203</v>
      </c>
      <c r="D15" s="393"/>
      <c r="E15" s="393"/>
      <c r="F15" s="393"/>
      <c r="G15" s="18" t="s">
        <v>78</v>
      </c>
      <c r="H15" s="395" t="s">
        <v>91</v>
      </c>
      <c r="I15" s="396"/>
      <c r="J15" s="19"/>
      <c r="K15" s="19"/>
      <c r="M15" s="23" t="s">
        <v>80</v>
      </c>
      <c r="N15" s="6" t="s">
        <v>81</v>
      </c>
    </row>
    <row r="16" spans="2:14" ht="30.75" customHeight="1" x14ac:dyDescent="0.2">
      <c r="B16" s="20" t="s">
        <v>82</v>
      </c>
      <c r="C16" s="397" t="s">
        <v>215</v>
      </c>
      <c r="D16" s="398"/>
      <c r="E16" s="398"/>
      <c r="F16" s="398"/>
      <c r="G16" s="18" t="s">
        <v>83</v>
      </c>
      <c r="H16" s="395" t="s">
        <v>70</v>
      </c>
      <c r="I16" s="396"/>
      <c r="J16" s="19"/>
      <c r="K16" s="19"/>
      <c r="M16" s="23" t="s">
        <v>84</v>
      </c>
    </row>
    <row r="17" spans="2:14" ht="36" customHeight="1" x14ac:dyDescent="0.2">
      <c r="B17" s="20" t="s">
        <v>85</v>
      </c>
      <c r="C17" s="399" t="s">
        <v>204</v>
      </c>
      <c r="D17" s="399"/>
      <c r="E17" s="399"/>
      <c r="F17" s="399"/>
      <c r="G17" s="399"/>
      <c r="H17" s="399"/>
      <c r="I17" s="400"/>
      <c r="J17" s="24"/>
      <c r="K17" s="24"/>
      <c r="M17" s="23" t="s">
        <v>86</v>
      </c>
      <c r="N17" s="6" t="s">
        <v>39</v>
      </c>
    </row>
    <row r="18" spans="2:14" ht="30.75" customHeight="1" x14ac:dyDescent="0.2">
      <c r="B18" s="20" t="s">
        <v>87</v>
      </c>
      <c r="C18" s="393" t="s">
        <v>163</v>
      </c>
      <c r="D18" s="393"/>
      <c r="E18" s="393"/>
      <c r="F18" s="393"/>
      <c r="G18" s="393"/>
      <c r="H18" s="393"/>
      <c r="I18" s="394"/>
      <c r="J18" s="25"/>
      <c r="K18" s="25"/>
      <c r="M18" s="23" t="s">
        <v>88</v>
      </c>
      <c r="N18" s="6" t="s">
        <v>40</v>
      </c>
    </row>
    <row r="19" spans="2:14" ht="30.75" customHeight="1" x14ac:dyDescent="0.2">
      <c r="B19" s="20" t="s">
        <v>89</v>
      </c>
      <c r="C19" s="393" t="s">
        <v>159</v>
      </c>
      <c r="D19" s="393"/>
      <c r="E19" s="393"/>
      <c r="F19" s="393"/>
      <c r="G19" s="393"/>
      <c r="H19" s="393"/>
      <c r="I19" s="394"/>
      <c r="J19" s="26"/>
      <c r="K19" s="26"/>
      <c r="M19" s="23"/>
      <c r="N19" s="6" t="s">
        <v>41</v>
      </c>
    </row>
    <row r="20" spans="2:14" ht="30.75" customHeight="1" x14ac:dyDescent="0.2">
      <c r="B20" s="20" t="s">
        <v>90</v>
      </c>
      <c r="C20" s="401" t="s">
        <v>151</v>
      </c>
      <c r="D20" s="401"/>
      <c r="E20" s="401"/>
      <c r="F20" s="401"/>
      <c r="G20" s="401"/>
      <c r="H20" s="401"/>
      <c r="I20" s="402"/>
      <c r="J20" s="27"/>
      <c r="K20" s="27"/>
      <c r="M20" s="23" t="s">
        <v>91</v>
      </c>
      <c r="N20" s="6" t="s">
        <v>42</v>
      </c>
    </row>
    <row r="21" spans="2:14" ht="27.75" customHeight="1" x14ac:dyDescent="0.2">
      <c r="B21" s="388" t="s">
        <v>92</v>
      </c>
      <c r="C21" s="390" t="s">
        <v>93</v>
      </c>
      <c r="D21" s="390"/>
      <c r="E21" s="390"/>
      <c r="F21" s="391" t="s">
        <v>94</v>
      </c>
      <c r="G21" s="391"/>
      <c r="H21" s="391"/>
      <c r="I21" s="392"/>
      <c r="J21" s="28"/>
      <c r="K21" s="28"/>
      <c r="M21" s="23" t="s">
        <v>79</v>
      </c>
      <c r="N21" s="6" t="s">
        <v>43</v>
      </c>
    </row>
    <row r="22" spans="2:14" ht="27" customHeight="1" x14ac:dyDescent="0.2">
      <c r="B22" s="389"/>
      <c r="C22" s="393" t="s">
        <v>160</v>
      </c>
      <c r="D22" s="393"/>
      <c r="E22" s="393"/>
      <c r="F22" s="393" t="s">
        <v>161</v>
      </c>
      <c r="G22" s="393"/>
      <c r="H22" s="393"/>
      <c r="I22" s="394"/>
      <c r="J22" s="26"/>
      <c r="K22" s="26"/>
      <c r="M22" s="23" t="s">
        <v>95</v>
      </c>
      <c r="N22" s="6" t="s">
        <v>44</v>
      </c>
    </row>
    <row r="23" spans="2:14" ht="39.75" customHeight="1" x14ac:dyDescent="0.2">
      <c r="B23" s="20" t="s">
        <v>96</v>
      </c>
      <c r="C23" s="395" t="s">
        <v>151</v>
      </c>
      <c r="D23" s="395"/>
      <c r="E23" s="395"/>
      <c r="F23" s="395" t="s">
        <v>151</v>
      </c>
      <c r="G23" s="395"/>
      <c r="H23" s="395"/>
      <c r="I23" s="396"/>
      <c r="J23" s="19"/>
      <c r="K23" s="19"/>
      <c r="M23" s="23"/>
      <c r="N23" s="6" t="s">
        <v>45</v>
      </c>
    </row>
    <row r="24" spans="2:14" ht="44.25" customHeight="1" x14ac:dyDescent="0.2">
      <c r="B24" s="20" t="s">
        <v>97</v>
      </c>
      <c r="C24" s="369" t="s">
        <v>205</v>
      </c>
      <c r="D24" s="370"/>
      <c r="E24" s="371"/>
      <c r="F24" s="372" t="s">
        <v>206</v>
      </c>
      <c r="G24" s="373"/>
      <c r="H24" s="373"/>
      <c r="I24" s="374"/>
      <c r="J24" s="25"/>
      <c r="K24" s="25"/>
      <c r="M24" s="29"/>
      <c r="N24" s="6" t="s">
        <v>46</v>
      </c>
    </row>
    <row r="25" spans="2:14" ht="29.25" customHeight="1" x14ac:dyDescent="0.2">
      <c r="B25" s="20" t="s">
        <v>98</v>
      </c>
      <c r="C25" s="375" t="s">
        <v>215</v>
      </c>
      <c r="D25" s="376"/>
      <c r="E25" s="377"/>
      <c r="F25" s="18" t="s">
        <v>99</v>
      </c>
      <c r="G25" s="378">
        <v>0.3</v>
      </c>
      <c r="H25" s="379"/>
      <c r="I25" s="380"/>
      <c r="J25" s="30"/>
      <c r="K25" s="30"/>
      <c r="M25" s="29"/>
    </row>
    <row r="26" spans="2:14" ht="27" customHeight="1" x14ac:dyDescent="0.2">
      <c r="B26" s="20" t="s">
        <v>100</v>
      </c>
      <c r="C26" s="372" t="s">
        <v>216</v>
      </c>
      <c r="D26" s="373"/>
      <c r="E26" s="381"/>
      <c r="F26" s="18" t="s">
        <v>101</v>
      </c>
      <c r="G26" s="382">
        <v>0.3</v>
      </c>
      <c r="H26" s="383"/>
      <c r="I26" s="384"/>
      <c r="J26" s="31"/>
      <c r="K26" s="31"/>
      <c r="M26" s="29"/>
    </row>
    <row r="27" spans="2:14" ht="47.25" customHeight="1" x14ac:dyDescent="0.2">
      <c r="B27" s="114" t="s">
        <v>102</v>
      </c>
      <c r="C27" s="385" t="s">
        <v>86</v>
      </c>
      <c r="D27" s="386"/>
      <c r="E27" s="387"/>
      <c r="F27" s="32" t="s">
        <v>103</v>
      </c>
      <c r="G27" s="382" t="s">
        <v>182</v>
      </c>
      <c r="H27" s="383"/>
      <c r="I27" s="384"/>
      <c r="J27" s="28"/>
      <c r="K27" s="28"/>
      <c r="M27" s="29"/>
    </row>
    <row r="28" spans="2:14" ht="30" customHeight="1" x14ac:dyDescent="0.2">
      <c r="B28" s="352" t="s">
        <v>104</v>
      </c>
      <c r="C28" s="353"/>
      <c r="D28" s="353"/>
      <c r="E28" s="353"/>
      <c r="F28" s="353"/>
      <c r="G28" s="353"/>
      <c r="H28" s="353"/>
      <c r="I28" s="354"/>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73">
        <v>0</v>
      </c>
      <c r="D30" s="74">
        <f>+C30</f>
        <v>0</v>
      </c>
      <c r="E30" s="94">
        <v>0</v>
      </c>
      <c r="F30" s="75">
        <f>+E30</f>
        <v>0</v>
      </c>
      <c r="G30" s="50" t="e">
        <f>+C30/E30</f>
        <v>#DIV/0!</v>
      </c>
      <c r="H30" s="51" t="e">
        <f>+D30/F30</f>
        <v>#DIV/0!</v>
      </c>
      <c r="I30" s="52">
        <f>+D30/$G$26</f>
        <v>0</v>
      </c>
      <c r="J30" s="71">
        <v>0.99</v>
      </c>
      <c r="K30" s="38"/>
      <c r="M30" s="29"/>
    </row>
    <row r="31" spans="2:14" ht="19.5" customHeight="1" x14ac:dyDescent="0.2">
      <c r="B31" s="37" t="s">
        <v>114</v>
      </c>
      <c r="C31" s="73">
        <v>0</v>
      </c>
      <c r="D31" s="74">
        <f>+D30+C31</f>
        <v>0</v>
      </c>
      <c r="E31" s="94">
        <v>0</v>
      </c>
      <c r="F31" s="75">
        <f>+F30+E31</f>
        <v>0</v>
      </c>
      <c r="G31" s="50" t="e">
        <f t="shared" ref="G31:H40" si="0">+C31/E31</f>
        <v>#DIV/0!</v>
      </c>
      <c r="H31" s="51" t="e">
        <f t="shared" si="0"/>
        <v>#DIV/0!</v>
      </c>
      <c r="I31" s="52">
        <f t="shared" ref="I31:I41" si="1">+D31/$G$26</f>
        <v>0</v>
      </c>
      <c r="J31" s="71">
        <v>0.99</v>
      </c>
      <c r="K31" s="38"/>
      <c r="M31" s="29"/>
    </row>
    <row r="32" spans="2:14" ht="19.5" customHeight="1" x14ac:dyDescent="0.2">
      <c r="B32" s="37" t="s">
        <v>115</v>
      </c>
      <c r="C32" s="73">
        <v>0</v>
      </c>
      <c r="D32" s="74">
        <f t="shared" ref="D32:D40" si="2">+D31+C32</f>
        <v>0</v>
      </c>
      <c r="E32" s="94">
        <v>0.19</v>
      </c>
      <c r="F32" s="75">
        <f t="shared" ref="F32:F41" si="3">+F31+E32</f>
        <v>0.19</v>
      </c>
      <c r="G32" s="50">
        <f t="shared" si="0"/>
        <v>0</v>
      </c>
      <c r="H32" s="51">
        <f t="shared" si="0"/>
        <v>0</v>
      </c>
      <c r="I32" s="52">
        <f t="shared" si="1"/>
        <v>0</v>
      </c>
      <c r="J32" s="71">
        <v>0.99</v>
      </c>
      <c r="K32" s="38"/>
      <c r="M32" s="29"/>
    </row>
    <row r="33" spans="2:11" ht="19.5" customHeight="1" x14ac:dyDescent="0.2">
      <c r="B33" s="37" t="s">
        <v>116</v>
      </c>
      <c r="C33" s="73">
        <v>0</v>
      </c>
      <c r="D33" s="74">
        <f t="shared" si="2"/>
        <v>0</v>
      </c>
      <c r="E33" s="94">
        <v>0</v>
      </c>
      <c r="F33" s="75">
        <f t="shared" si="3"/>
        <v>0.19</v>
      </c>
      <c r="G33" s="50" t="e">
        <f t="shared" si="0"/>
        <v>#DIV/0!</v>
      </c>
      <c r="H33" s="51">
        <f t="shared" si="0"/>
        <v>0</v>
      </c>
      <c r="I33" s="52">
        <f t="shared" si="1"/>
        <v>0</v>
      </c>
      <c r="J33" s="71">
        <v>0.99</v>
      </c>
      <c r="K33" s="38"/>
    </row>
    <row r="34" spans="2:11" ht="19.5" customHeight="1" x14ac:dyDescent="0.2">
      <c r="B34" s="37" t="s">
        <v>117</v>
      </c>
      <c r="C34" s="73">
        <v>0</v>
      </c>
      <c r="D34" s="74">
        <f t="shared" si="2"/>
        <v>0</v>
      </c>
      <c r="E34" s="94">
        <v>0</v>
      </c>
      <c r="F34" s="75">
        <f t="shared" si="3"/>
        <v>0.19</v>
      </c>
      <c r="G34" s="50" t="e">
        <f t="shared" si="0"/>
        <v>#DIV/0!</v>
      </c>
      <c r="H34" s="51">
        <f t="shared" si="0"/>
        <v>0</v>
      </c>
      <c r="I34" s="52">
        <f t="shared" si="1"/>
        <v>0</v>
      </c>
      <c r="J34" s="71">
        <v>0.99</v>
      </c>
      <c r="K34" s="38"/>
    </row>
    <row r="35" spans="2:11" ht="19.5" customHeight="1" x14ac:dyDescent="0.2">
      <c r="B35" s="37" t="s">
        <v>118</v>
      </c>
      <c r="C35" s="73">
        <v>0</v>
      </c>
      <c r="D35" s="74">
        <f t="shared" si="2"/>
        <v>0</v>
      </c>
      <c r="E35" s="94">
        <v>0</v>
      </c>
      <c r="F35" s="75">
        <f t="shared" si="3"/>
        <v>0.19</v>
      </c>
      <c r="G35" s="50" t="e">
        <f t="shared" si="0"/>
        <v>#DIV/0!</v>
      </c>
      <c r="H35" s="51">
        <f t="shared" si="0"/>
        <v>0</v>
      </c>
      <c r="I35" s="52">
        <f t="shared" si="1"/>
        <v>0</v>
      </c>
      <c r="J35" s="71">
        <v>0.99</v>
      </c>
      <c r="K35" s="38"/>
    </row>
    <row r="36" spans="2:11" ht="19.5" customHeight="1" x14ac:dyDescent="0.2">
      <c r="B36" s="37" t="s">
        <v>119</v>
      </c>
      <c r="C36" s="73">
        <v>0</v>
      </c>
      <c r="D36" s="74">
        <f t="shared" si="2"/>
        <v>0</v>
      </c>
      <c r="E36" s="94">
        <v>0</v>
      </c>
      <c r="F36" s="75">
        <f t="shared" si="3"/>
        <v>0.19</v>
      </c>
      <c r="G36" s="50" t="e">
        <f t="shared" si="0"/>
        <v>#DIV/0!</v>
      </c>
      <c r="H36" s="51">
        <f t="shared" si="0"/>
        <v>0</v>
      </c>
      <c r="I36" s="52">
        <f t="shared" si="1"/>
        <v>0</v>
      </c>
      <c r="J36" s="71">
        <v>0.99</v>
      </c>
      <c r="K36" s="38"/>
    </row>
    <row r="37" spans="2:11" ht="19.5" customHeight="1" x14ac:dyDescent="0.2">
      <c r="B37" s="37" t="s">
        <v>120</v>
      </c>
      <c r="C37" s="73">
        <v>0</v>
      </c>
      <c r="D37" s="74">
        <f t="shared" si="2"/>
        <v>0</v>
      </c>
      <c r="E37" s="94">
        <v>0</v>
      </c>
      <c r="F37" s="75">
        <f t="shared" si="3"/>
        <v>0.19</v>
      </c>
      <c r="G37" s="50" t="e">
        <f t="shared" si="0"/>
        <v>#DIV/0!</v>
      </c>
      <c r="H37" s="51">
        <f t="shared" si="0"/>
        <v>0</v>
      </c>
      <c r="I37" s="52">
        <f t="shared" si="1"/>
        <v>0</v>
      </c>
      <c r="J37" s="71">
        <v>0.99</v>
      </c>
      <c r="K37" s="38"/>
    </row>
    <row r="38" spans="2:11" ht="19.5" customHeight="1" x14ac:dyDescent="0.2">
      <c r="B38" s="37" t="s">
        <v>121</v>
      </c>
      <c r="C38" s="73">
        <v>0</v>
      </c>
      <c r="D38" s="74">
        <f t="shared" si="2"/>
        <v>0</v>
      </c>
      <c r="E38" s="94">
        <v>0.02</v>
      </c>
      <c r="F38" s="75">
        <f t="shared" si="3"/>
        <v>0.21</v>
      </c>
      <c r="G38" s="50">
        <f t="shared" si="0"/>
        <v>0</v>
      </c>
      <c r="H38" s="51">
        <f t="shared" si="0"/>
        <v>0</v>
      </c>
      <c r="I38" s="52">
        <f t="shared" si="1"/>
        <v>0</v>
      </c>
      <c r="J38" s="71">
        <v>0.99</v>
      </c>
      <c r="K38" s="38"/>
    </row>
    <row r="39" spans="2:11" ht="19.5" customHeight="1" x14ac:dyDescent="0.2">
      <c r="B39" s="37" t="s">
        <v>122</v>
      </c>
      <c r="C39" s="73">
        <v>0</v>
      </c>
      <c r="D39" s="74">
        <f t="shared" si="2"/>
        <v>0</v>
      </c>
      <c r="E39" s="94">
        <v>0</v>
      </c>
      <c r="F39" s="75">
        <f t="shared" si="3"/>
        <v>0.21</v>
      </c>
      <c r="G39" s="50" t="e">
        <f t="shared" si="0"/>
        <v>#DIV/0!</v>
      </c>
      <c r="H39" s="51">
        <f t="shared" si="0"/>
        <v>0</v>
      </c>
      <c r="I39" s="52">
        <f t="shared" si="1"/>
        <v>0</v>
      </c>
      <c r="J39" s="71">
        <v>0.99</v>
      </c>
      <c r="K39" s="38"/>
    </row>
    <row r="40" spans="2:11" ht="19.5" customHeight="1" x14ac:dyDescent="0.2">
      <c r="B40" s="37" t="s">
        <v>123</v>
      </c>
      <c r="C40" s="73">
        <v>0</v>
      </c>
      <c r="D40" s="74">
        <f t="shared" si="2"/>
        <v>0</v>
      </c>
      <c r="E40" s="94">
        <v>0</v>
      </c>
      <c r="F40" s="75">
        <f t="shared" si="3"/>
        <v>0.21</v>
      </c>
      <c r="G40" s="50" t="e">
        <f t="shared" si="0"/>
        <v>#DIV/0!</v>
      </c>
      <c r="H40" s="51">
        <f t="shared" si="0"/>
        <v>0</v>
      </c>
      <c r="I40" s="52">
        <f t="shared" si="1"/>
        <v>0</v>
      </c>
      <c r="J40" s="71">
        <v>0.99</v>
      </c>
      <c r="K40" s="38"/>
    </row>
    <row r="41" spans="2:11" ht="19.5" customHeight="1" x14ac:dyDescent="0.2">
      <c r="B41" s="37" t="s">
        <v>124</v>
      </c>
      <c r="C41" s="73">
        <v>0</v>
      </c>
      <c r="D41" s="74">
        <f>+D40+C41</f>
        <v>0</v>
      </c>
      <c r="E41" s="94">
        <v>0.04</v>
      </c>
      <c r="F41" s="75">
        <f t="shared" si="3"/>
        <v>0.25</v>
      </c>
      <c r="G41" s="50">
        <f>+C41/E41</f>
        <v>0</v>
      </c>
      <c r="H41" s="51">
        <f>+D41/F41</f>
        <v>0</v>
      </c>
      <c r="I41" s="52">
        <f t="shared" si="1"/>
        <v>0</v>
      </c>
      <c r="J41" s="71">
        <v>0.99</v>
      </c>
      <c r="K41" s="38"/>
    </row>
    <row r="42" spans="2:11" ht="54.75" customHeight="1" x14ac:dyDescent="0.2">
      <c r="B42" s="79" t="s">
        <v>125</v>
      </c>
      <c r="C42" s="346" t="s">
        <v>224</v>
      </c>
      <c r="D42" s="346"/>
      <c r="E42" s="346"/>
      <c r="F42" s="346"/>
      <c r="G42" s="346"/>
      <c r="H42" s="346"/>
      <c r="I42" s="347"/>
      <c r="J42" s="39"/>
      <c r="K42" s="39"/>
    </row>
    <row r="43" spans="2:11" ht="29.25" customHeight="1" x14ac:dyDescent="0.2">
      <c r="B43" s="352" t="s">
        <v>126</v>
      </c>
      <c r="C43" s="353"/>
      <c r="D43" s="353"/>
      <c r="E43" s="353"/>
      <c r="F43" s="353"/>
      <c r="G43" s="353"/>
      <c r="H43" s="353"/>
      <c r="I43" s="354"/>
      <c r="J43" s="60"/>
      <c r="K43" s="60"/>
    </row>
    <row r="44" spans="2:11" ht="32.25" customHeight="1" x14ac:dyDescent="0.2">
      <c r="B44" s="360"/>
      <c r="C44" s="361"/>
      <c r="D44" s="361"/>
      <c r="E44" s="361"/>
      <c r="F44" s="361"/>
      <c r="G44" s="361"/>
      <c r="H44" s="361"/>
      <c r="I44" s="362"/>
      <c r="J44" s="60"/>
      <c r="K44" s="60"/>
    </row>
    <row r="45" spans="2:11" ht="32.25" customHeight="1" x14ac:dyDescent="0.2">
      <c r="B45" s="363"/>
      <c r="C45" s="364"/>
      <c r="D45" s="364"/>
      <c r="E45" s="364"/>
      <c r="F45" s="364"/>
      <c r="G45" s="364"/>
      <c r="H45" s="364"/>
      <c r="I45" s="365"/>
      <c r="J45" s="39"/>
      <c r="K45" s="39"/>
    </row>
    <row r="46" spans="2:11" ht="32.25" customHeight="1" x14ac:dyDescent="0.2">
      <c r="B46" s="363"/>
      <c r="C46" s="364"/>
      <c r="D46" s="364"/>
      <c r="E46" s="364"/>
      <c r="F46" s="364"/>
      <c r="G46" s="364"/>
      <c r="H46" s="364"/>
      <c r="I46" s="365"/>
      <c r="J46" s="39"/>
      <c r="K46" s="39"/>
    </row>
    <row r="47" spans="2:11" ht="32.25" customHeight="1" x14ac:dyDescent="0.2">
      <c r="B47" s="363"/>
      <c r="C47" s="364"/>
      <c r="D47" s="364"/>
      <c r="E47" s="364"/>
      <c r="F47" s="364"/>
      <c r="G47" s="364"/>
      <c r="H47" s="364"/>
      <c r="I47" s="365"/>
      <c r="J47" s="39"/>
      <c r="K47" s="39"/>
    </row>
    <row r="48" spans="2:11" ht="32.25" customHeight="1" x14ac:dyDescent="0.2">
      <c r="B48" s="366"/>
      <c r="C48" s="367"/>
      <c r="D48" s="367"/>
      <c r="E48" s="367"/>
      <c r="F48" s="367"/>
      <c r="G48" s="367"/>
      <c r="H48" s="367"/>
      <c r="I48" s="368"/>
      <c r="J48" s="40"/>
      <c r="K48" s="40"/>
    </row>
    <row r="49" spans="2:11" ht="83.25" customHeight="1" x14ac:dyDescent="0.2">
      <c r="B49" s="20" t="s">
        <v>127</v>
      </c>
      <c r="C49" s="346" t="s">
        <v>224</v>
      </c>
      <c r="D49" s="346"/>
      <c r="E49" s="346"/>
      <c r="F49" s="346"/>
      <c r="G49" s="346"/>
      <c r="H49" s="346"/>
      <c r="I49" s="347"/>
      <c r="J49" s="41"/>
      <c r="K49" s="41"/>
    </row>
    <row r="50" spans="2:11" ht="34.5" customHeight="1" x14ac:dyDescent="0.2">
      <c r="B50" s="20" t="s">
        <v>128</v>
      </c>
      <c r="C50" s="330" t="s">
        <v>182</v>
      </c>
      <c r="D50" s="330"/>
      <c r="E50" s="330"/>
      <c r="F50" s="330"/>
      <c r="G50" s="330"/>
      <c r="H50" s="330"/>
      <c r="I50" s="348"/>
      <c r="J50" s="41"/>
      <c r="K50" s="41"/>
    </row>
    <row r="51" spans="2:11" ht="34.5" customHeight="1" x14ac:dyDescent="0.2">
      <c r="B51" s="116" t="s">
        <v>129</v>
      </c>
      <c r="C51" s="349" t="s">
        <v>225</v>
      </c>
      <c r="D51" s="350"/>
      <c r="E51" s="350"/>
      <c r="F51" s="350"/>
      <c r="G51" s="350"/>
      <c r="H51" s="350"/>
      <c r="I51" s="351"/>
      <c r="J51" s="41"/>
      <c r="K51" s="41"/>
    </row>
    <row r="52" spans="2:11" ht="29.25" customHeight="1" x14ac:dyDescent="0.2">
      <c r="B52" s="352" t="s">
        <v>130</v>
      </c>
      <c r="C52" s="353"/>
      <c r="D52" s="353"/>
      <c r="E52" s="353"/>
      <c r="F52" s="353"/>
      <c r="G52" s="353"/>
      <c r="H52" s="353"/>
      <c r="I52" s="354"/>
      <c r="J52" s="41"/>
      <c r="K52" s="41"/>
    </row>
    <row r="53" spans="2:11" ht="33" customHeight="1" x14ac:dyDescent="0.2">
      <c r="B53" s="355" t="s">
        <v>131</v>
      </c>
      <c r="C53" s="113" t="s">
        <v>132</v>
      </c>
      <c r="D53" s="356" t="s">
        <v>133</v>
      </c>
      <c r="E53" s="356"/>
      <c r="F53" s="356"/>
      <c r="G53" s="356" t="s">
        <v>134</v>
      </c>
      <c r="H53" s="356"/>
      <c r="I53" s="357"/>
      <c r="J53" s="42"/>
      <c r="K53" s="42"/>
    </row>
    <row r="54" spans="2:11" ht="31.5" customHeight="1" x14ac:dyDescent="0.2">
      <c r="B54" s="355"/>
      <c r="C54" s="43"/>
      <c r="D54" s="330"/>
      <c r="E54" s="330"/>
      <c r="F54" s="330"/>
      <c r="G54" s="358"/>
      <c r="H54" s="358"/>
      <c r="I54" s="359"/>
      <c r="J54" s="42"/>
      <c r="K54" s="42"/>
    </row>
    <row r="55" spans="2:11" ht="31.5" customHeight="1" x14ac:dyDescent="0.2">
      <c r="B55" s="116" t="s">
        <v>135</v>
      </c>
      <c r="C55" s="342" t="s">
        <v>164</v>
      </c>
      <c r="D55" s="342"/>
      <c r="E55" s="343" t="s">
        <v>136</v>
      </c>
      <c r="F55" s="343"/>
      <c r="G55" s="342" t="s">
        <v>186</v>
      </c>
      <c r="H55" s="342"/>
      <c r="I55" s="344"/>
      <c r="J55" s="44"/>
      <c r="K55" s="44"/>
    </row>
    <row r="56" spans="2:11" ht="31.5" customHeight="1" x14ac:dyDescent="0.2">
      <c r="B56" s="116" t="s">
        <v>137</v>
      </c>
      <c r="C56" s="330" t="str">
        <f>+'[3]HV 1'!C56:D56</f>
        <v>NICOLAS ADOLFO CORREAL HUERTAS</v>
      </c>
      <c r="D56" s="330"/>
      <c r="E56" s="345" t="s">
        <v>138</v>
      </c>
      <c r="F56" s="345"/>
      <c r="G56" s="342" t="str">
        <f>+'[4]HV 1'!G56:I56</f>
        <v>DIANA VIDAL</v>
      </c>
      <c r="H56" s="342"/>
      <c r="I56" s="344"/>
      <c r="J56" s="44"/>
      <c r="K56" s="44"/>
    </row>
    <row r="57" spans="2:11" ht="31.5" customHeight="1" x14ac:dyDescent="0.2">
      <c r="B57" s="116" t="s">
        <v>139</v>
      </c>
      <c r="C57" s="330"/>
      <c r="D57" s="330"/>
      <c r="E57" s="331" t="s">
        <v>140</v>
      </c>
      <c r="F57" s="332"/>
      <c r="G57" s="335"/>
      <c r="H57" s="336"/>
      <c r="I57" s="337"/>
      <c r="J57" s="45"/>
      <c r="K57" s="45"/>
    </row>
    <row r="58" spans="2:11" ht="31.5" customHeight="1" thickBot="1" x14ac:dyDescent="0.25">
      <c r="B58" s="80" t="s">
        <v>141</v>
      </c>
      <c r="C58" s="341"/>
      <c r="D58" s="341"/>
      <c r="E58" s="333"/>
      <c r="F58" s="334"/>
      <c r="G58" s="338"/>
      <c r="H58" s="339"/>
      <c r="I58" s="340"/>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2:H2"/>
    <mergeCell ref="C3:H3"/>
    <mergeCell ref="B2:B5"/>
    <mergeCell ref="I2:I5"/>
    <mergeCell ref="C4:H4"/>
    <mergeCell ref="C5:F5"/>
    <mergeCell ref="G5:H5"/>
    <mergeCell ref="B6:I6"/>
    <mergeCell ref="B7:I7"/>
    <mergeCell ref="B8:I8"/>
    <mergeCell ref="F10:G10"/>
    <mergeCell ref="C11:F11"/>
    <mergeCell ref="H11:I11"/>
    <mergeCell ref="D9:E9"/>
    <mergeCell ref="F9:I9"/>
    <mergeCell ref="D10:E10"/>
    <mergeCell ref="C12:F12"/>
    <mergeCell ref="H12:I12"/>
    <mergeCell ref="C13:I13"/>
    <mergeCell ref="C14:I14"/>
    <mergeCell ref="C15:F15"/>
    <mergeCell ref="H15:I15"/>
    <mergeCell ref="C23:E23"/>
    <mergeCell ref="F23:I23"/>
    <mergeCell ref="C16:F16"/>
    <mergeCell ref="H16:I16"/>
    <mergeCell ref="C17:I17"/>
    <mergeCell ref="C18:I18"/>
    <mergeCell ref="C19:I19"/>
    <mergeCell ref="C20:I20"/>
    <mergeCell ref="B21:B22"/>
    <mergeCell ref="C21:E21"/>
    <mergeCell ref="F21:I21"/>
    <mergeCell ref="C22:E22"/>
    <mergeCell ref="F22:I22"/>
    <mergeCell ref="B44:I48"/>
    <mergeCell ref="C24:E24"/>
    <mergeCell ref="F24:I24"/>
    <mergeCell ref="C25:E25"/>
    <mergeCell ref="G25:I25"/>
    <mergeCell ref="C26:E26"/>
    <mergeCell ref="G26:I26"/>
    <mergeCell ref="C27:E27"/>
    <mergeCell ref="G27:I27"/>
    <mergeCell ref="B28:I28"/>
    <mergeCell ref="C42:I42"/>
    <mergeCell ref="B43:I43"/>
    <mergeCell ref="C49:I49"/>
    <mergeCell ref="C50:I50"/>
    <mergeCell ref="C51:I51"/>
    <mergeCell ref="B52:I52"/>
    <mergeCell ref="B53:B54"/>
    <mergeCell ref="D53:F53"/>
    <mergeCell ref="G53:I53"/>
    <mergeCell ref="D54:F54"/>
    <mergeCell ref="G54:I54"/>
    <mergeCell ref="C57:D57"/>
    <mergeCell ref="E57:F58"/>
    <mergeCell ref="G57:I58"/>
    <mergeCell ref="C58:D58"/>
    <mergeCell ref="C55:D55"/>
    <mergeCell ref="E55:F55"/>
    <mergeCell ref="G55:I55"/>
    <mergeCell ref="C56:D56"/>
    <mergeCell ref="E56:F56"/>
    <mergeCell ref="G56:I56"/>
  </mergeCells>
  <dataValidations count="8">
    <dataValidation type="list" allowBlank="1" showInputMessage="1" showErrorMessage="1" sqref="C27:E27" xr:uid="{00000000-0002-0000-0100-000000000000}">
      <formula1>$M$15:$M$18</formula1>
    </dataValidation>
    <dataValidation type="list" allowBlank="1" showInputMessage="1" showErrorMessage="1" sqref="C12:F12" xr:uid="{00000000-0002-0000-0100-000001000000}">
      <formula1>$M$9:$M$12</formula1>
    </dataValidation>
    <dataValidation type="list" allowBlank="1" showInputMessage="1" showErrorMessage="1" sqref="K15" xr:uid="{00000000-0002-0000-0100-000002000000}">
      <formula1>O20:O22</formula1>
    </dataValidation>
    <dataValidation type="list" allowBlank="1" showInputMessage="1" showErrorMessage="1" sqref="H15:J15" xr:uid="{00000000-0002-0000-0100-000003000000}">
      <formula1>M20:M22</formula1>
    </dataValidation>
    <dataValidation type="list" allowBlank="1" showInputMessage="1" showErrorMessage="1" sqref="J13:K13" xr:uid="{00000000-0002-0000-0100-000004000000}">
      <formula1>$M$24:$M$31</formula1>
    </dataValidation>
    <dataValidation type="list" allowBlank="1" showInputMessage="1" showErrorMessage="1" sqref="C13:I13" xr:uid="{00000000-0002-0000-0100-000005000000}">
      <formula1>$N$17:$N$24</formula1>
    </dataValidation>
    <dataValidation type="list" allowBlank="1" showInputMessage="1" showErrorMessage="1" sqref="H16:I16" xr:uid="{00000000-0002-0000-0100-000006000000}">
      <formula1>$N$8:$N$11</formula1>
    </dataValidation>
    <dataValidation type="list" allowBlank="1" showInputMessage="1" showErrorMessage="1" sqref="C10 I10" xr:uid="{00000000-0002-0000-0100-000007000000}">
      <formula1>$N$14:$N$15</formula1>
    </dataValidation>
  </dataValidations>
  <pageMargins left="0.7" right="0.7" top="0.75" bottom="0.75" header="0.3" footer="0.3"/>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tabColor theme="9" tint="-0.249977111117893"/>
  </sheetPr>
  <dimension ref="B1:M18"/>
  <sheetViews>
    <sheetView topLeftCell="A7" zoomScale="90" zoomScaleNormal="90" zoomScalePageLayoutView="90" workbookViewId="0">
      <selection activeCell="A7" sqref="A1:IV65536"/>
    </sheetView>
  </sheetViews>
  <sheetFormatPr baseColWidth="10" defaultRowHeight="15" x14ac:dyDescent="0.25"/>
  <cols>
    <col min="1" max="1" width="1.28515625" customWidth="1"/>
    <col min="2" max="2" width="20.140625" style="57" customWidth="1"/>
    <col min="3" max="3" width="34.42578125" customWidth="1"/>
    <col min="4" max="4" width="14.28515625" customWidth="1"/>
    <col min="5" max="5" width="6.7109375" customWidth="1"/>
    <col min="6" max="6" width="31" customWidth="1"/>
    <col min="7" max="8" width="16.140625" customWidth="1"/>
    <col min="9" max="9" width="16.28515625" customWidth="1"/>
    <col min="10" max="10" width="15.7109375" customWidth="1"/>
    <col min="11" max="11" width="54.42578125" customWidth="1"/>
    <col min="13" max="13" width="17.85546875" bestFit="1" customWidth="1"/>
    <col min="108" max="108" width="11.42578125" customWidth="1"/>
    <col min="198" max="198" width="1.42578125" customWidth="1"/>
  </cols>
  <sheetData>
    <row r="1" spans="2:13" ht="18" customHeight="1" thickBot="1" x14ac:dyDescent="0.3">
      <c r="B1" s="447"/>
      <c r="C1" s="450" t="s">
        <v>24</v>
      </c>
      <c r="D1" s="451"/>
      <c r="E1" s="451"/>
      <c r="F1" s="451"/>
      <c r="G1" s="451"/>
      <c r="H1" s="452"/>
      <c r="I1" s="453"/>
      <c r="J1" s="454"/>
    </row>
    <row r="2" spans="2:13" ht="18" customHeight="1" thickBot="1" x14ac:dyDescent="0.3">
      <c r="B2" s="448"/>
      <c r="C2" s="459" t="s">
        <v>25</v>
      </c>
      <c r="D2" s="460"/>
      <c r="E2" s="460"/>
      <c r="F2" s="460"/>
      <c r="G2" s="460"/>
      <c r="H2" s="461"/>
      <c r="I2" s="455"/>
      <c r="J2" s="456"/>
    </row>
    <row r="3" spans="2:13" ht="18" customHeight="1" thickBot="1" x14ac:dyDescent="0.3">
      <c r="B3" s="448"/>
      <c r="C3" s="459" t="s">
        <v>142</v>
      </c>
      <c r="D3" s="460"/>
      <c r="E3" s="460"/>
      <c r="F3" s="460"/>
      <c r="G3" s="460"/>
      <c r="H3" s="461"/>
      <c r="I3" s="455"/>
      <c r="J3" s="456"/>
    </row>
    <row r="4" spans="2:13" ht="18" customHeight="1" thickBot="1" x14ac:dyDescent="0.3">
      <c r="B4" s="449"/>
      <c r="C4" s="459" t="s">
        <v>143</v>
      </c>
      <c r="D4" s="460"/>
      <c r="E4" s="460"/>
      <c r="F4" s="461"/>
      <c r="G4" s="462" t="s">
        <v>190</v>
      </c>
      <c r="H4" s="463"/>
      <c r="I4" s="457"/>
      <c r="J4" s="458"/>
    </row>
    <row r="5" spans="2:13" ht="18" customHeight="1" thickBot="1" x14ac:dyDescent="0.3">
      <c r="B5" s="53"/>
      <c r="C5" s="54"/>
      <c r="D5" s="54"/>
      <c r="E5" s="54"/>
      <c r="F5" s="54"/>
      <c r="G5" s="54"/>
      <c r="H5" s="54"/>
      <c r="I5" s="54"/>
      <c r="J5" s="55"/>
    </row>
    <row r="6" spans="2:13" ht="51.75" customHeight="1" thickBot="1" x14ac:dyDescent="0.3">
      <c r="B6" s="1" t="s">
        <v>185</v>
      </c>
      <c r="C6" s="464" t="str">
        <f>+'[6]Sección 1. Metas - Magnitud'!C7</f>
        <v>1032 - Gestión y control de tránsito y transporte</v>
      </c>
      <c r="D6" s="465"/>
      <c r="E6" s="466"/>
      <c r="F6" s="56"/>
      <c r="G6" s="54"/>
      <c r="H6" s="54"/>
      <c r="I6" s="54"/>
      <c r="J6" s="55"/>
    </row>
    <row r="7" spans="2:13" ht="32.25" customHeight="1" thickBot="1" x14ac:dyDescent="0.3">
      <c r="B7" s="2" t="s">
        <v>0</v>
      </c>
      <c r="C7" s="464" t="str">
        <f>+'[6]Sección 1. Metas - Magnitud'!C8:F8</f>
        <v>Dirección de Control y Vigilancia</v>
      </c>
      <c r="D7" s="465"/>
      <c r="E7" s="466"/>
      <c r="F7" s="56"/>
      <c r="G7" s="54"/>
      <c r="H7" s="54"/>
      <c r="I7" s="54"/>
      <c r="J7" s="55"/>
    </row>
    <row r="8" spans="2:13" ht="32.25" customHeight="1" thickBot="1" x14ac:dyDescent="0.3">
      <c r="B8" s="2" t="s">
        <v>144</v>
      </c>
      <c r="C8" s="464" t="str">
        <f>+'[6]Sección 1. Metas - Magnitud'!C9:F9</f>
        <v>Subsecretaría de Servicios de la Movilidad</v>
      </c>
      <c r="D8" s="465"/>
      <c r="E8" s="466"/>
      <c r="F8" s="4"/>
      <c r="G8" s="54"/>
      <c r="H8" s="54"/>
      <c r="I8" s="54"/>
      <c r="J8" s="55"/>
    </row>
    <row r="9" spans="2:13" ht="33.75" customHeight="1" thickBot="1" x14ac:dyDescent="0.3">
      <c r="B9" s="2" t="s">
        <v>28</v>
      </c>
      <c r="C9" s="464" t="s">
        <v>184</v>
      </c>
      <c r="D9" s="465"/>
      <c r="E9" s="466"/>
      <c r="F9" s="56"/>
      <c r="G9" s="54"/>
      <c r="H9" s="54"/>
      <c r="I9" s="54"/>
      <c r="J9" s="55"/>
    </row>
    <row r="10" spans="2:13" ht="32.25" customHeight="1" thickBot="1" x14ac:dyDescent="0.3">
      <c r="B10" s="2" t="s">
        <v>197</v>
      </c>
      <c r="C10" s="464" t="s">
        <v>202</v>
      </c>
      <c r="D10" s="465"/>
      <c r="E10" s="466"/>
    </row>
    <row r="12" spans="2:13" x14ac:dyDescent="0.25">
      <c r="B12" s="440" t="s">
        <v>217</v>
      </c>
      <c r="C12" s="441"/>
      <c r="D12" s="441"/>
      <c r="E12" s="441"/>
      <c r="F12" s="441"/>
      <c r="G12" s="441"/>
      <c r="H12" s="442"/>
      <c r="I12" s="432" t="s">
        <v>145</v>
      </c>
      <c r="J12" s="433"/>
      <c r="K12" s="433"/>
    </row>
    <row r="13" spans="2:13" s="58" customFormat="1" ht="30" customHeight="1" x14ac:dyDescent="0.25">
      <c r="B13" s="434" t="s">
        <v>146</v>
      </c>
      <c r="C13" s="434" t="s">
        <v>147</v>
      </c>
      <c r="D13" s="434" t="s">
        <v>196</v>
      </c>
      <c r="E13" s="434" t="s">
        <v>148</v>
      </c>
      <c r="F13" s="434" t="s">
        <v>149</v>
      </c>
      <c r="G13" s="434" t="s">
        <v>191</v>
      </c>
      <c r="H13" s="434" t="s">
        <v>192</v>
      </c>
      <c r="I13" s="436" t="s">
        <v>193</v>
      </c>
      <c r="J13" s="438" t="s">
        <v>194</v>
      </c>
      <c r="K13" s="431" t="s">
        <v>195</v>
      </c>
    </row>
    <row r="14" spans="2:13" s="58" customFormat="1" x14ac:dyDescent="0.25">
      <c r="B14" s="435"/>
      <c r="C14" s="435"/>
      <c r="D14" s="435"/>
      <c r="E14" s="435"/>
      <c r="F14" s="435"/>
      <c r="G14" s="435"/>
      <c r="H14" s="435"/>
      <c r="I14" s="437"/>
      <c r="J14" s="439"/>
      <c r="K14" s="431"/>
    </row>
    <row r="15" spans="2:13" s="58" customFormat="1" ht="105" x14ac:dyDescent="0.25">
      <c r="B15" s="98">
        <v>1</v>
      </c>
      <c r="C15" s="142" t="s">
        <v>229</v>
      </c>
      <c r="D15" s="97">
        <v>0.19</v>
      </c>
      <c r="E15" s="93"/>
      <c r="F15" s="95" t="s">
        <v>230</v>
      </c>
      <c r="G15" s="171">
        <v>0.19</v>
      </c>
      <c r="H15" s="108">
        <v>43160</v>
      </c>
      <c r="I15" s="106">
        <v>0.19</v>
      </c>
      <c r="J15" s="112">
        <v>43132</v>
      </c>
      <c r="K15" s="103"/>
      <c r="M15" s="110"/>
    </row>
    <row r="16" spans="2:13" ht="60" x14ac:dyDescent="0.25">
      <c r="B16" s="141">
        <v>2</v>
      </c>
      <c r="C16" s="104" t="s">
        <v>231</v>
      </c>
      <c r="D16" s="97">
        <v>0.02</v>
      </c>
      <c r="E16" s="93"/>
      <c r="F16" s="95" t="s">
        <v>232</v>
      </c>
      <c r="G16" s="171">
        <v>0.02</v>
      </c>
      <c r="H16" s="108">
        <v>43344</v>
      </c>
      <c r="I16" s="106"/>
      <c r="J16" s="112"/>
      <c r="K16" s="103"/>
      <c r="M16" s="111"/>
    </row>
    <row r="17" spans="2:11" ht="75" x14ac:dyDescent="0.25">
      <c r="B17" s="170">
        <v>3</v>
      </c>
      <c r="C17" s="77" t="s">
        <v>226</v>
      </c>
      <c r="D17" s="97">
        <v>0.04</v>
      </c>
      <c r="E17" s="93"/>
      <c r="F17" s="95" t="s">
        <v>233</v>
      </c>
      <c r="G17" s="171">
        <v>0.04</v>
      </c>
      <c r="H17" s="108">
        <v>43435</v>
      </c>
      <c r="I17" s="106"/>
      <c r="J17" s="112"/>
      <c r="K17" s="103"/>
    </row>
    <row r="18" spans="2:11" x14ac:dyDescent="0.25">
      <c r="B18" s="443" t="s">
        <v>17</v>
      </c>
      <c r="C18" s="444"/>
      <c r="D18" s="59">
        <f>SUM(D15:D17)</f>
        <v>0.25</v>
      </c>
      <c r="E18" s="445" t="s">
        <v>17</v>
      </c>
      <c r="F18" s="446"/>
      <c r="G18" s="59">
        <f>SUM(G15:G17)</f>
        <v>0.25</v>
      </c>
      <c r="H18" s="169"/>
      <c r="I18" s="107">
        <f>SUM(I15:I17)</f>
        <v>0.19</v>
      </c>
      <c r="J18" s="105"/>
      <c r="K18" s="105"/>
    </row>
  </sheetData>
  <mergeCells count="26">
    <mergeCell ref="B18:C18"/>
    <mergeCell ref="E18:F18"/>
    <mergeCell ref="B1:B4"/>
    <mergeCell ref="C1:H1"/>
    <mergeCell ref="I1:J4"/>
    <mergeCell ref="C2:H2"/>
    <mergeCell ref="C3:H3"/>
    <mergeCell ref="C4:F4"/>
    <mergeCell ref="G4:H4"/>
    <mergeCell ref="H13:H14"/>
    <mergeCell ref="C6:E6"/>
    <mergeCell ref="C7:E7"/>
    <mergeCell ref="C8:E8"/>
    <mergeCell ref="C9:E9"/>
    <mergeCell ref="C10:E10"/>
    <mergeCell ref="K13:K14"/>
    <mergeCell ref="I12:K12"/>
    <mergeCell ref="B13:B14"/>
    <mergeCell ref="C13:C14"/>
    <mergeCell ref="D13:D14"/>
    <mergeCell ref="E13:E14"/>
    <mergeCell ref="F13:F14"/>
    <mergeCell ref="G13:G14"/>
    <mergeCell ref="I13:I14"/>
    <mergeCell ref="J13:J14"/>
    <mergeCell ref="B12:H12"/>
  </mergeCells>
  <pageMargins left="0.7" right="0.7" top="0.75" bottom="0.75" header="0.3" footer="0.3"/>
  <pageSetup orientation="portrait"/>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B1:X60"/>
  <sheetViews>
    <sheetView topLeftCell="A41" zoomScale="85" zoomScaleNormal="85" zoomScalePageLayoutView="85" workbookViewId="0">
      <selection activeCell="C47" sqref="C47:I47"/>
    </sheetView>
  </sheetViews>
  <sheetFormatPr baseColWidth="10" defaultColWidth="10.85546875" defaultRowHeight="12.75" x14ac:dyDescent="0.2"/>
  <cols>
    <col min="1" max="1" width="1" style="7" customWidth="1"/>
    <col min="2" max="2" width="25.42578125" style="8" customWidth="1"/>
    <col min="3" max="3" width="14.5703125" style="7" customWidth="1"/>
    <col min="4" max="4" width="15.7109375" style="7" customWidth="1"/>
    <col min="5" max="5" width="23.42578125" style="7" customWidth="1"/>
    <col min="6" max="6" width="20.85546875" style="7" customWidth="1"/>
    <col min="7" max="7" width="19.85546875" style="8" customWidth="1"/>
    <col min="8" max="8" width="19.85546875" style="7" customWidth="1"/>
    <col min="9" max="9" width="16.28515625" style="7" customWidth="1"/>
    <col min="10" max="11" width="22.42578125" style="7" customWidth="1"/>
    <col min="12" max="24" width="10.85546875" style="12"/>
    <col min="25" max="16384" width="10.85546875" style="7"/>
  </cols>
  <sheetData>
    <row r="1" spans="2:15" ht="37.5" customHeight="1" x14ac:dyDescent="0.2">
      <c r="B1" s="558"/>
      <c r="C1" s="561" t="s">
        <v>25</v>
      </c>
      <c r="D1" s="561"/>
      <c r="E1" s="561"/>
      <c r="F1" s="561"/>
      <c r="G1" s="561"/>
      <c r="H1" s="561"/>
      <c r="I1" s="562"/>
      <c r="J1" s="177"/>
      <c r="K1" s="177"/>
      <c r="L1" s="209"/>
      <c r="M1" s="210" t="s">
        <v>47</v>
      </c>
      <c r="N1" s="209"/>
      <c r="O1" s="209"/>
    </row>
    <row r="2" spans="2:15" ht="37.5" customHeight="1" x14ac:dyDescent="0.2">
      <c r="B2" s="559"/>
      <c r="C2" s="565" t="s">
        <v>239</v>
      </c>
      <c r="D2" s="565"/>
      <c r="E2" s="565"/>
      <c r="F2" s="565"/>
      <c r="G2" s="565"/>
      <c r="H2" s="565"/>
      <c r="I2" s="563"/>
      <c r="J2" s="177"/>
      <c r="K2" s="177"/>
      <c r="L2" s="209"/>
      <c r="M2" s="210" t="s">
        <v>48</v>
      </c>
      <c r="N2" s="209"/>
      <c r="O2" s="209"/>
    </row>
    <row r="3" spans="2:15" ht="37.5" customHeight="1" thickBot="1" x14ac:dyDescent="0.25">
      <c r="B3" s="560"/>
      <c r="C3" s="566" t="s">
        <v>240</v>
      </c>
      <c r="D3" s="566"/>
      <c r="E3" s="566"/>
      <c r="F3" s="566" t="s">
        <v>241</v>
      </c>
      <c r="G3" s="566"/>
      <c r="H3" s="566"/>
      <c r="I3" s="564"/>
      <c r="J3" s="177"/>
      <c r="K3" s="177"/>
      <c r="L3" s="209"/>
      <c r="M3" s="210" t="s">
        <v>50</v>
      </c>
      <c r="N3" s="209"/>
      <c r="O3" s="209"/>
    </row>
    <row r="4" spans="2:15" ht="23.25" customHeight="1" x14ac:dyDescent="0.2">
      <c r="B4" s="554"/>
      <c r="C4" s="555"/>
      <c r="D4" s="555"/>
      <c r="E4" s="555"/>
      <c r="F4" s="555"/>
      <c r="G4" s="555"/>
      <c r="H4" s="555"/>
      <c r="I4" s="556"/>
      <c r="J4" s="179"/>
      <c r="K4" s="179"/>
      <c r="L4" s="209"/>
      <c r="M4" s="209"/>
      <c r="N4" s="209"/>
      <c r="O4" s="209"/>
    </row>
    <row r="5" spans="2:15" ht="24" customHeight="1" x14ac:dyDescent="0.2">
      <c r="B5" s="467" t="s">
        <v>234</v>
      </c>
      <c r="C5" s="468"/>
      <c r="D5" s="468"/>
      <c r="E5" s="468"/>
      <c r="F5" s="468"/>
      <c r="G5" s="468"/>
      <c r="H5" s="468"/>
      <c r="I5" s="469"/>
      <c r="J5" s="180"/>
      <c r="K5" s="180"/>
      <c r="L5" s="209"/>
      <c r="M5" s="209"/>
      <c r="N5" s="209" t="s">
        <v>57</v>
      </c>
      <c r="O5" s="209"/>
    </row>
    <row r="6" spans="2:15" ht="30.75" customHeight="1" x14ac:dyDescent="0.2">
      <c r="B6" s="206" t="s">
        <v>242</v>
      </c>
      <c r="C6" s="212">
        <v>1</v>
      </c>
      <c r="D6" s="557" t="s">
        <v>243</v>
      </c>
      <c r="E6" s="557"/>
      <c r="F6" s="525" t="s">
        <v>300</v>
      </c>
      <c r="G6" s="525"/>
      <c r="H6" s="525"/>
      <c r="I6" s="526"/>
      <c r="J6" s="182"/>
      <c r="K6" s="182"/>
      <c r="L6" s="209"/>
      <c r="M6" s="210" t="s">
        <v>60</v>
      </c>
      <c r="N6" s="209" t="s">
        <v>61</v>
      </c>
      <c r="O6" s="209"/>
    </row>
    <row r="7" spans="2:15" ht="30.75" customHeight="1" x14ac:dyDescent="0.2">
      <c r="B7" s="206" t="s">
        <v>244</v>
      </c>
      <c r="C7" s="212" t="s">
        <v>81</v>
      </c>
      <c r="D7" s="557" t="s">
        <v>245</v>
      </c>
      <c r="E7" s="557"/>
      <c r="F7" s="527" t="s">
        <v>296</v>
      </c>
      <c r="G7" s="527"/>
      <c r="H7" s="213" t="s">
        <v>246</v>
      </c>
      <c r="I7" s="214" t="s">
        <v>76</v>
      </c>
      <c r="J7" s="183"/>
      <c r="K7" s="183"/>
      <c r="L7" s="209"/>
      <c r="M7" s="210" t="s">
        <v>65</v>
      </c>
      <c r="N7" s="209" t="s">
        <v>66</v>
      </c>
      <c r="O7" s="209"/>
    </row>
    <row r="8" spans="2:15" ht="62.25" customHeight="1" x14ac:dyDescent="0.2">
      <c r="B8" s="206" t="s">
        <v>247</v>
      </c>
      <c r="C8" s="525" t="s">
        <v>301</v>
      </c>
      <c r="D8" s="525"/>
      <c r="E8" s="525"/>
      <c r="F8" s="525"/>
      <c r="G8" s="204" t="s">
        <v>248</v>
      </c>
      <c r="H8" s="546">
        <v>7556</v>
      </c>
      <c r="I8" s="547"/>
      <c r="J8" s="21"/>
      <c r="K8" s="21"/>
      <c r="L8" s="209"/>
      <c r="M8" s="210" t="s">
        <v>69</v>
      </c>
      <c r="N8" s="209" t="s">
        <v>70</v>
      </c>
      <c r="O8" s="209"/>
    </row>
    <row r="9" spans="2:15" ht="30.75" customHeight="1" x14ac:dyDescent="0.2">
      <c r="B9" s="206" t="s">
        <v>48</v>
      </c>
      <c r="C9" s="548" t="s">
        <v>65</v>
      </c>
      <c r="D9" s="548"/>
      <c r="E9" s="548"/>
      <c r="F9" s="548"/>
      <c r="G9" s="204" t="s">
        <v>249</v>
      </c>
      <c r="H9" s="549" t="s">
        <v>302</v>
      </c>
      <c r="I9" s="550"/>
      <c r="J9" s="22"/>
      <c r="K9" s="22"/>
      <c r="L9" s="209"/>
      <c r="M9" s="211" t="s">
        <v>73</v>
      </c>
      <c r="N9" s="209"/>
      <c r="O9" s="209"/>
    </row>
    <row r="10" spans="2:15" ht="66" customHeight="1" x14ac:dyDescent="0.2">
      <c r="B10" s="206" t="s">
        <v>250</v>
      </c>
      <c r="C10" s="525" t="s">
        <v>304</v>
      </c>
      <c r="D10" s="525"/>
      <c r="E10" s="525"/>
      <c r="F10" s="525"/>
      <c r="G10" s="525"/>
      <c r="H10" s="525"/>
      <c r="I10" s="526"/>
      <c r="J10" s="185"/>
      <c r="K10" s="185"/>
      <c r="L10" s="209"/>
      <c r="M10" s="211"/>
      <c r="N10" s="209"/>
      <c r="O10" s="209"/>
    </row>
    <row r="11" spans="2:15" ht="58.5" customHeight="1" x14ac:dyDescent="0.2">
      <c r="B11" s="206" t="s">
        <v>251</v>
      </c>
      <c r="C11" s="525" t="s">
        <v>311</v>
      </c>
      <c r="D11" s="525"/>
      <c r="E11" s="525"/>
      <c r="F11" s="525"/>
      <c r="G11" s="525"/>
      <c r="H11" s="525"/>
      <c r="I11" s="525"/>
      <c r="J11" s="183"/>
      <c r="K11" s="183"/>
      <c r="L11" s="209"/>
      <c r="M11" s="211"/>
      <c r="N11" s="209" t="s">
        <v>76</v>
      </c>
      <c r="O11" s="209"/>
    </row>
    <row r="12" spans="2:15" ht="30.75" customHeight="1" x14ac:dyDescent="0.2">
      <c r="B12" s="206" t="s">
        <v>254</v>
      </c>
      <c r="C12" s="525" t="s">
        <v>305</v>
      </c>
      <c r="D12" s="525"/>
      <c r="E12" s="525"/>
      <c r="F12" s="525"/>
      <c r="G12" s="204" t="s">
        <v>252</v>
      </c>
      <c r="H12" s="551" t="s">
        <v>91</v>
      </c>
      <c r="I12" s="552"/>
      <c r="J12" s="183"/>
      <c r="K12" s="183"/>
      <c r="L12" s="209"/>
      <c r="M12" s="211" t="s">
        <v>80</v>
      </c>
      <c r="N12" s="209" t="s">
        <v>81</v>
      </c>
      <c r="O12" s="209"/>
    </row>
    <row r="13" spans="2:15" ht="30.75" customHeight="1" x14ac:dyDescent="0.2">
      <c r="B13" s="206" t="s">
        <v>255</v>
      </c>
      <c r="C13" s="553" t="s">
        <v>328</v>
      </c>
      <c r="D13" s="553"/>
      <c r="E13" s="553"/>
      <c r="F13" s="553"/>
      <c r="G13" s="204" t="s">
        <v>253</v>
      </c>
      <c r="H13" s="551" t="s">
        <v>70</v>
      </c>
      <c r="I13" s="552"/>
      <c r="J13" s="183"/>
      <c r="K13" s="183"/>
      <c r="L13" s="209"/>
      <c r="M13" s="211" t="s">
        <v>84</v>
      </c>
      <c r="N13" s="209"/>
      <c r="O13" s="209"/>
    </row>
    <row r="14" spans="2:15" ht="54" customHeight="1" x14ac:dyDescent="0.2">
      <c r="B14" s="206" t="s">
        <v>256</v>
      </c>
      <c r="C14" s="525" t="s">
        <v>306</v>
      </c>
      <c r="D14" s="525"/>
      <c r="E14" s="525"/>
      <c r="F14" s="525"/>
      <c r="G14" s="525"/>
      <c r="H14" s="525"/>
      <c r="I14" s="526"/>
      <c r="J14" s="185"/>
      <c r="K14" s="185"/>
      <c r="L14" s="209"/>
      <c r="M14" s="211" t="s">
        <v>86</v>
      </c>
      <c r="N14" s="209"/>
      <c r="O14" s="209"/>
    </row>
    <row r="15" spans="2:15" ht="30.75" customHeight="1" x14ac:dyDescent="0.2">
      <c r="B15" s="206" t="s">
        <v>257</v>
      </c>
      <c r="C15" s="544" t="s">
        <v>292</v>
      </c>
      <c r="D15" s="544"/>
      <c r="E15" s="544"/>
      <c r="F15" s="544"/>
      <c r="G15" s="544"/>
      <c r="H15" s="544"/>
      <c r="I15" s="545"/>
      <c r="J15" s="186"/>
      <c r="K15" s="186"/>
      <c r="L15" s="209"/>
      <c r="M15" s="211" t="s">
        <v>88</v>
      </c>
      <c r="N15" s="209"/>
      <c r="O15" s="209"/>
    </row>
    <row r="16" spans="2:15" ht="20.25" customHeight="1" x14ac:dyDescent="0.2">
      <c r="B16" s="206" t="s">
        <v>258</v>
      </c>
      <c r="C16" s="525" t="s">
        <v>310</v>
      </c>
      <c r="D16" s="525"/>
      <c r="E16" s="525"/>
      <c r="F16" s="525"/>
      <c r="G16" s="525"/>
      <c r="H16" s="525"/>
      <c r="I16" s="526"/>
      <c r="J16" s="187"/>
      <c r="K16" s="187"/>
      <c r="L16" s="209"/>
      <c r="M16" s="211"/>
      <c r="N16" s="209"/>
      <c r="O16" s="209"/>
    </row>
    <row r="17" spans="2:15" ht="30.75" customHeight="1" x14ac:dyDescent="0.2">
      <c r="B17" s="206" t="s">
        <v>259</v>
      </c>
      <c r="C17" s="527" t="s">
        <v>291</v>
      </c>
      <c r="D17" s="528"/>
      <c r="E17" s="528"/>
      <c r="F17" s="528"/>
      <c r="G17" s="528"/>
      <c r="H17" s="528"/>
      <c r="I17" s="529"/>
      <c r="J17" s="188"/>
      <c r="K17" s="188"/>
      <c r="L17" s="209"/>
      <c r="M17" s="211" t="s">
        <v>91</v>
      </c>
      <c r="N17" s="209"/>
      <c r="O17" s="209"/>
    </row>
    <row r="18" spans="2:15" ht="18" customHeight="1" x14ac:dyDescent="0.2">
      <c r="B18" s="530" t="s">
        <v>265</v>
      </c>
      <c r="C18" s="531" t="s">
        <v>237</v>
      </c>
      <c r="D18" s="531"/>
      <c r="E18" s="531"/>
      <c r="F18" s="532" t="s">
        <v>238</v>
      </c>
      <c r="G18" s="532"/>
      <c r="H18" s="532"/>
      <c r="I18" s="533"/>
      <c r="J18" s="28"/>
      <c r="K18" s="28"/>
      <c r="L18" s="209"/>
      <c r="M18" s="211" t="s">
        <v>79</v>
      </c>
      <c r="N18" s="209"/>
      <c r="O18" s="209"/>
    </row>
    <row r="19" spans="2:15" ht="39.75" customHeight="1" x14ac:dyDescent="0.2">
      <c r="B19" s="530"/>
      <c r="C19" s="525" t="s">
        <v>307</v>
      </c>
      <c r="D19" s="525"/>
      <c r="E19" s="525"/>
      <c r="F19" s="525" t="s">
        <v>325</v>
      </c>
      <c r="G19" s="525"/>
      <c r="H19" s="525"/>
      <c r="I19" s="526"/>
      <c r="J19" s="187"/>
      <c r="K19" s="187"/>
      <c r="L19" s="209"/>
      <c r="M19" s="211" t="s">
        <v>95</v>
      </c>
      <c r="N19" s="209"/>
      <c r="O19" s="209"/>
    </row>
    <row r="20" spans="2:15" ht="39.75" customHeight="1" x14ac:dyDescent="0.2">
      <c r="B20" s="206" t="s">
        <v>266</v>
      </c>
      <c r="C20" s="534" t="s">
        <v>291</v>
      </c>
      <c r="D20" s="535"/>
      <c r="E20" s="536"/>
      <c r="F20" s="537" t="s">
        <v>291</v>
      </c>
      <c r="G20" s="537"/>
      <c r="H20" s="537"/>
      <c r="I20" s="538"/>
      <c r="J20" s="183"/>
      <c r="K20" s="183"/>
      <c r="L20" s="209"/>
      <c r="M20" s="211"/>
      <c r="N20" s="209"/>
      <c r="O20" s="209"/>
    </row>
    <row r="21" spans="2:15" ht="57.75" customHeight="1" x14ac:dyDescent="0.2">
      <c r="B21" s="206" t="s">
        <v>267</v>
      </c>
      <c r="C21" s="539" t="s">
        <v>308</v>
      </c>
      <c r="D21" s="540"/>
      <c r="E21" s="541"/>
      <c r="F21" s="496" t="s">
        <v>326</v>
      </c>
      <c r="G21" s="497"/>
      <c r="H21" s="497"/>
      <c r="I21" s="498"/>
      <c r="J21" s="186"/>
      <c r="K21" s="186"/>
      <c r="L21" s="209"/>
      <c r="M21" s="211"/>
      <c r="N21" s="209"/>
      <c r="O21" s="209"/>
    </row>
    <row r="22" spans="2:15" ht="23.25" customHeight="1" x14ac:dyDescent="0.2">
      <c r="B22" s="206" t="s">
        <v>268</v>
      </c>
      <c r="C22" s="520">
        <v>44256</v>
      </c>
      <c r="D22" s="542"/>
      <c r="E22" s="543"/>
      <c r="F22" s="172" t="s">
        <v>271</v>
      </c>
      <c r="G22" s="215">
        <v>0</v>
      </c>
      <c r="H22" s="172" t="s">
        <v>275</v>
      </c>
      <c r="I22" s="216">
        <v>0</v>
      </c>
      <c r="J22" s="30"/>
      <c r="K22" s="30"/>
      <c r="L22" s="209"/>
      <c r="M22" s="211"/>
      <c r="N22" s="209"/>
      <c r="O22" s="209"/>
    </row>
    <row r="23" spans="2:15" ht="27" customHeight="1" x14ac:dyDescent="0.2">
      <c r="B23" s="206" t="s">
        <v>269</v>
      </c>
      <c r="C23" s="520">
        <v>44561</v>
      </c>
      <c r="D23" s="497"/>
      <c r="E23" s="521"/>
      <c r="F23" s="172" t="s">
        <v>272</v>
      </c>
      <c r="G23" s="522">
        <v>0.56000000000000005</v>
      </c>
      <c r="H23" s="523"/>
      <c r="I23" s="524"/>
      <c r="J23" s="31"/>
      <c r="K23" s="31"/>
      <c r="L23" s="209"/>
      <c r="M23" s="211"/>
      <c r="N23" s="209"/>
      <c r="O23" s="209"/>
    </row>
    <row r="24" spans="2:15" ht="30.75" customHeight="1" x14ac:dyDescent="0.2">
      <c r="B24" s="205" t="s">
        <v>270</v>
      </c>
      <c r="C24" s="493" t="s">
        <v>293</v>
      </c>
      <c r="D24" s="494"/>
      <c r="E24" s="495"/>
      <c r="F24" s="173" t="s">
        <v>274</v>
      </c>
      <c r="G24" s="496" t="s">
        <v>223</v>
      </c>
      <c r="H24" s="497"/>
      <c r="I24" s="498"/>
      <c r="J24" s="28"/>
      <c r="K24" s="28"/>
      <c r="M24" s="189"/>
    </row>
    <row r="25" spans="2:15" ht="22.5" customHeight="1" x14ac:dyDescent="0.2">
      <c r="B25" s="467" t="s">
        <v>235</v>
      </c>
      <c r="C25" s="468"/>
      <c r="D25" s="468"/>
      <c r="E25" s="468"/>
      <c r="F25" s="468"/>
      <c r="G25" s="468"/>
      <c r="H25" s="468"/>
      <c r="I25" s="469"/>
      <c r="J25" s="180"/>
      <c r="K25" s="180"/>
      <c r="M25" s="189"/>
    </row>
    <row r="26" spans="2:15" ht="43.5" customHeight="1" x14ac:dyDescent="0.2">
      <c r="B26" s="174" t="s">
        <v>105</v>
      </c>
      <c r="C26" s="204" t="s">
        <v>261</v>
      </c>
      <c r="D26" s="204" t="s">
        <v>260</v>
      </c>
      <c r="E26" s="175" t="s">
        <v>264</v>
      </c>
      <c r="F26" s="204" t="s">
        <v>263</v>
      </c>
      <c r="G26" s="204" t="s">
        <v>262</v>
      </c>
      <c r="H26" s="175" t="s">
        <v>276</v>
      </c>
      <c r="I26" s="176" t="s">
        <v>273</v>
      </c>
      <c r="J26" s="187"/>
      <c r="K26" s="187"/>
      <c r="M26" s="189"/>
    </row>
    <row r="27" spans="2:15" ht="15.6" customHeight="1" x14ac:dyDescent="0.2">
      <c r="B27" s="174" t="s">
        <v>294</v>
      </c>
      <c r="C27" s="246">
        <v>0</v>
      </c>
      <c r="D27" s="241">
        <v>0</v>
      </c>
      <c r="E27" s="217">
        <v>0</v>
      </c>
      <c r="F27" s="517">
        <f>+SUM(C27:C38)</f>
        <v>0.56000000000000005</v>
      </c>
      <c r="G27" s="514">
        <f>+SUM(D27:D38)</f>
        <v>0.56000000000000005</v>
      </c>
      <c r="H27" s="250"/>
      <c r="I27" s="511">
        <f>+G27+I22</f>
        <v>0.56000000000000005</v>
      </c>
      <c r="J27" s="187"/>
      <c r="K27" s="187"/>
      <c r="M27" s="189"/>
    </row>
    <row r="28" spans="2:15" ht="15.6" customHeight="1" x14ac:dyDescent="0.2">
      <c r="B28" s="174" t="s">
        <v>114</v>
      </c>
      <c r="C28" s="246">
        <v>0</v>
      </c>
      <c r="D28" s="240">
        <v>0</v>
      </c>
      <c r="E28" s="217">
        <v>0</v>
      </c>
      <c r="F28" s="518"/>
      <c r="G28" s="515"/>
      <c r="H28" s="250"/>
      <c r="I28" s="512"/>
      <c r="J28" s="187"/>
      <c r="K28" s="187"/>
      <c r="M28" s="189"/>
    </row>
    <row r="29" spans="2:15" ht="15.6" customHeight="1" x14ac:dyDescent="0.2">
      <c r="B29" s="174" t="s">
        <v>115</v>
      </c>
      <c r="C29" s="246">
        <f>7%*G23</f>
        <v>3.9200000000000006E-2</v>
      </c>
      <c r="D29" s="246">
        <f>7%*G23</f>
        <v>3.9200000000000006E-2</v>
      </c>
      <c r="E29" s="217">
        <f>+D29/C29</f>
        <v>1</v>
      </c>
      <c r="F29" s="518"/>
      <c r="G29" s="515"/>
      <c r="H29" s="251">
        <f>+(D29*100%)/$G$23</f>
        <v>7.0000000000000007E-2</v>
      </c>
      <c r="I29" s="512"/>
      <c r="J29" s="187"/>
      <c r="K29" s="187"/>
      <c r="M29" s="189"/>
    </row>
    <row r="30" spans="2:15" ht="15.6" customHeight="1" x14ac:dyDescent="0.2">
      <c r="B30" s="174" t="s">
        <v>116</v>
      </c>
      <c r="C30" s="246">
        <f>0.05*G23</f>
        <v>2.8000000000000004E-2</v>
      </c>
      <c r="D30" s="246">
        <f>0.05*G23</f>
        <v>2.8000000000000004E-2</v>
      </c>
      <c r="E30" s="217">
        <f>+D30/C30</f>
        <v>1</v>
      </c>
      <c r="F30" s="518"/>
      <c r="G30" s="515"/>
      <c r="H30" s="251">
        <f t="shared" ref="H30:H38" si="0">+IF(D30="","",((D30*100%)/$G$23)+H29)</f>
        <v>0.12000000000000001</v>
      </c>
      <c r="I30" s="512"/>
      <c r="J30" s="187"/>
      <c r="K30" s="187"/>
      <c r="M30" s="189"/>
    </row>
    <row r="31" spans="2:15" ht="15.6" customHeight="1" x14ac:dyDescent="0.2">
      <c r="B31" s="174" t="s">
        <v>117</v>
      </c>
      <c r="C31" s="246">
        <f>0.1*G23</f>
        <v>5.6000000000000008E-2</v>
      </c>
      <c r="D31" s="246">
        <f>10%*G23</f>
        <v>5.6000000000000008E-2</v>
      </c>
      <c r="E31" s="217">
        <f t="shared" ref="E31:E35" si="1">+D31/C31</f>
        <v>1</v>
      </c>
      <c r="F31" s="518"/>
      <c r="G31" s="515"/>
      <c r="H31" s="251">
        <f t="shared" si="0"/>
        <v>0.22000000000000003</v>
      </c>
      <c r="I31" s="512"/>
      <c r="J31" s="187"/>
      <c r="K31" s="187"/>
      <c r="M31" s="189"/>
    </row>
    <row r="32" spans="2:15" ht="15.6" customHeight="1" x14ac:dyDescent="0.2">
      <c r="B32" s="174" t="s">
        <v>118</v>
      </c>
      <c r="C32" s="246">
        <f>9%*G23</f>
        <v>5.04E-2</v>
      </c>
      <c r="D32" s="246">
        <f>9%*G23</f>
        <v>5.04E-2</v>
      </c>
      <c r="E32" s="217">
        <f t="shared" si="1"/>
        <v>1</v>
      </c>
      <c r="F32" s="518"/>
      <c r="G32" s="515"/>
      <c r="H32" s="251">
        <f t="shared" si="0"/>
        <v>0.31000000000000005</v>
      </c>
      <c r="I32" s="512"/>
      <c r="J32" s="187"/>
      <c r="K32" s="187"/>
      <c r="M32" s="189"/>
    </row>
    <row r="33" spans="2:11" ht="19.5" customHeight="1" x14ac:dyDescent="0.2">
      <c r="B33" s="174" t="s">
        <v>119</v>
      </c>
      <c r="C33" s="246">
        <f>30%*G23</f>
        <v>0.16800000000000001</v>
      </c>
      <c r="D33" s="246">
        <v>0</v>
      </c>
      <c r="E33" s="217">
        <v>0</v>
      </c>
      <c r="F33" s="518"/>
      <c r="G33" s="515"/>
      <c r="H33" s="251">
        <f t="shared" si="0"/>
        <v>0.31000000000000005</v>
      </c>
      <c r="I33" s="512"/>
      <c r="J33" s="38"/>
      <c r="K33" s="38"/>
    </row>
    <row r="34" spans="2:11" ht="19.5" customHeight="1" x14ac:dyDescent="0.2">
      <c r="B34" s="174" t="s">
        <v>120</v>
      </c>
      <c r="C34" s="246">
        <f>25%*G23</f>
        <v>0.14000000000000001</v>
      </c>
      <c r="D34" s="246">
        <f>1%*G23</f>
        <v>5.6000000000000008E-3</v>
      </c>
      <c r="E34" s="217">
        <f t="shared" si="1"/>
        <v>0.04</v>
      </c>
      <c r="F34" s="518"/>
      <c r="G34" s="515"/>
      <c r="H34" s="251">
        <f t="shared" si="0"/>
        <v>0.32000000000000006</v>
      </c>
      <c r="I34" s="512"/>
      <c r="J34" s="38"/>
      <c r="K34" s="38"/>
    </row>
    <row r="35" spans="2:11" ht="19.5" customHeight="1" x14ac:dyDescent="0.2">
      <c r="B35" s="174" t="s">
        <v>121</v>
      </c>
      <c r="C35" s="246">
        <f>14%*G23</f>
        <v>7.8400000000000011E-2</v>
      </c>
      <c r="D35" s="246">
        <v>0</v>
      </c>
      <c r="E35" s="217">
        <f t="shared" si="1"/>
        <v>0</v>
      </c>
      <c r="F35" s="518"/>
      <c r="G35" s="515"/>
      <c r="H35" s="251">
        <f t="shared" si="0"/>
        <v>0.32000000000000006</v>
      </c>
      <c r="I35" s="512"/>
      <c r="J35" s="38"/>
      <c r="K35" s="38"/>
    </row>
    <row r="36" spans="2:11" ht="19.5" customHeight="1" x14ac:dyDescent="0.2">
      <c r="B36" s="174" t="s">
        <v>122</v>
      </c>
      <c r="C36" s="246">
        <f>0*G23</f>
        <v>0</v>
      </c>
      <c r="D36" s="246">
        <f>68%*G23</f>
        <v>0.38080000000000008</v>
      </c>
      <c r="E36" s="217">
        <v>1</v>
      </c>
      <c r="F36" s="518"/>
      <c r="G36" s="515"/>
      <c r="H36" s="251">
        <f t="shared" si="0"/>
        <v>1</v>
      </c>
      <c r="I36" s="512"/>
      <c r="J36" s="38"/>
      <c r="K36" s="38"/>
    </row>
    <row r="37" spans="2:11" ht="19.5" customHeight="1" x14ac:dyDescent="0.2">
      <c r="B37" s="174" t="s">
        <v>123</v>
      </c>
      <c r="C37" s="246">
        <f>0*G23</f>
        <v>0</v>
      </c>
      <c r="D37" s="246">
        <v>0</v>
      </c>
      <c r="E37" s="217">
        <v>0</v>
      </c>
      <c r="F37" s="518"/>
      <c r="G37" s="515"/>
      <c r="H37" s="251">
        <f t="shared" si="0"/>
        <v>1</v>
      </c>
      <c r="I37" s="512"/>
      <c r="J37" s="38"/>
      <c r="K37" s="38"/>
    </row>
    <row r="38" spans="2:11" ht="19.5" customHeight="1" x14ac:dyDescent="0.2">
      <c r="B38" s="174" t="s">
        <v>124</v>
      </c>
      <c r="C38" s="246">
        <f>0*G23</f>
        <v>0</v>
      </c>
      <c r="D38" s="246">
        <v>0</v>
      </c>
      <c r="E38" s="217">
        <v>0</v>
      </c>
      <c r="F38" s="519"/>
      <c r="G38" s="516"/>
      <c r="H38" s="251">
        <f t="shared" si="0"/>
        <v>1</v>
      </c>
      <c r="I38" s="513"/>
      <c r="J38" s="38"/>
      <c r="K38" s="38"/>
    </row>
    <row r="39" spans="2:11" ht="50.25" customHeight="1" x14ac:dyDescent="0.2">
      <c r="B39" s="198" t="s">
        <v>277</v>
      </c>
      <c r="C39" s="499" t="s">
        <v>340</v>
      </c>
      <c r="D39" s="500"/>
      <c r="E39" s="500"/>
      <c r="F39" s="500"/>
      <c r="G39" s="500"/>
      <c r="H39" s="500"/>
      <c r="I39" s="501"/>
      <c r="J39" s="190"/>
      <c r="K39" s="190"/>
    </row>
    <row r="40" spans="2:11" ht="34.5" customHeight="1" x14ac:dyDescent="0.2">
      <c r="B40" s="502"/>
      <c r="C40" s="503"/>
      <c r="D40" s="503"/>
      <c r="E40" s="503"/>
      <c r="F40" s="503"/>
      <c r="G40" s="503"/>
      <c r="H40" s="503"/>
      <c r="I40" s="504"/>
      <c r="J40" s="180"/>
      <c r="K40" s="180"/>
    </row>
    <row r="41" spans="2:11" ht="34.5" customHeight="1" x14ac:dyDescent="0.2">
      <c r="B41" s="505"/>
      <c r="C41" s="506"/>
      <c r="D41" s="506"/>
      <c r="E41" s="506"/>
      <c r="F41" s="506"/>
      <c r="G41" s="506"/>
      <c r="H41" s="506"/>
      <c r="I41" s="507"/>
      <c r="J41" s="190"/>
      <c r="K41" s="190"/>
    </row>
    <row r="42" spans="2:11" ht="34.5" customHeight="1" x14ac:dyDescent="0.2">
      <c r="B42" s="505"/>
      <c r="C42" s="506"/>
      <c r="D42" s="506"/>
      <c r="E42" s="506"/>
      <c r="F42" s="506"/>
      <c r="G42" s="506"/>
      <c r="H42" s="506"/>
      <c r="I42" s="507"/>
      <c r="J42" s="190"/>
      <c r="K42" s="190"/>
    </row>
    <row r="43" spans="2:11" ht="34.5" customHeight="1" x14ac:dyDescent="0.2">
      <c r="B43" s="505"/>
      <c r="C43" s="506"/>
      <c r="D43" s="506"/>
      <c r="E43" s="506"/>
      <c r="F43" s="506"/>
      <c r="G43" s="506"/>
      <c r="H43" s="506"/>
      <c r="I43" s="507"/>
      <c r="J43" s="190"/>
      <c r="K43" s="190"/>
    </row>
    <row r="44" spans="2:11" ht="34.5" customHeight="1" x14ac:dyDescent="0.2">
      <c r="B44" s="508"/>
      <c r="C44" s="509"/>
      <c r="D44" s="509"/>
      <c r="E44" s="509"/>
      <c r="F44" s="509"/>
      <c r="G44" s="509"/>
      <c r="H44" s="509"/>
      <c r="I44" s="510"/>
      <c r="J44" s="179"/>
      <c r="K44" s="179"/>
    </row>
    <row r="45" spans="2:11" ht="87" customHeight="1" x14ac:dyDescent="0.2">
      <c r="B45" s="206" t="s">
        <v>278</v>
      </c>
      <c r="C45" s="691" t="s">
        <v>344</v>
      </c>
      <c r="D45" s="692"/>
      <c r="E45" s="692"/>
      <c r="F45" s="692"/>
      <c r="G45" s="692"/>
      <c r="H45" s="692"/>
      <c r="I45" s="693"/>
      <c r="J45" s="191"/>
      <c r="K45" s="191"/>
    </row>
    <row r="46" spans="2:11" ht="33" customHeight="1" x14ac:dyDescent="0.2">
      <c r="B46" s="206" t="s">
        <v>279</v>
      </c>
      <c r="C46" s="473" t="s">
        <v>350</v>
      </c>
      <c r="D46" s="474"/>
      <c r="E46" s="474"/>
      <c r="F46" s="474"/>
      <c r="G46" s="474"/>
      <c r="H46" s="474"/>
      <c r="I46" s="475"/>
      <c r="J46" s="191"/>
      <c r="K46" s="191"/>
    </row>
    <row r="47" spans="2:11" ht="48.75" customHeight="1" x14ac:dyDescent="0.2">
      <c r="B47" s="199" t="s">
        <v>280</v>
      </c>
      <c r="C47" s="476" t="s">
        <v>351</v>
      </c>
      <c r="D47" s="477"/>
      <c r="E47" s="477"/>
      <c r="F47" s="477"/>
      <c r="G47" s="477"/>
      <c r="H47" s="477"/>
      <c r="I47" s="478"/>
      <c r="J47" s="191"/>
      <c r="K47" s="191"/>
    </row>
    <row r="48" spans="2:11" ht="22.5" customHeight="1" x14ac:dyDescent="0.2">
      <c r="B48" s="467" t="s">
        <v>236</v>
      </c>
      <c r="C48" s="468"/>
      <c r="D48" s="468"/>
      <c r="E48" s="468"/>
      <c r="F48" s="468"/>
      <c r="G48" s="468"/>
      <c r="H48" s="468"/>
      <c r="I48" s="469"/>
      <c r="J48" s="191"/>
      <c r="K48" s="191"/>
    </row>
    <row r="49" spans="2:11" ht="22.5" customHeight="1" x14ac:dyDescent="0.2">
      <c r="B49" s="487" t="s">
        <v>281</v>
      </c>
      <c r="C49" s="203" t="s">
        <v>282</v>
      </c>
      <c r="D49" s="489" t="s">
        <v>283</v>
      </c>
      <c r="E49" s="489"/>
      <c r="F49" s="489"/>
      <c r="G49" s="489" t="s">
        <v>284</v>
      </c>
      <c r="H49" s="489"/>
      <c r="I49" s="490"/>
      <c r="J49" s="192"/>
      <c r="K49" s="192"/>
    </row>
    <row r="50" spans="2:11" ht="30.75" customHeight="1" x14ac:dyDescent="0.2">
      <c r="B50" s="488"/>
      <c r="C50" s="218"/>
      <c r="D50" s="491"/>
      <c r="E50" s="491"/>
      <c r="F50" s="491"/>
      <c r="G50" s="491"/>
      <c r="H50" s="491"/>
      <c r="I50" s="492"/>
      <c r="J50" s="192"/>
      <c r="K50" s="192"/>
    </row>
    <row r="51" spans="2:11" ht="32.25" customHeight="1" x14ac:dyDescent="0.2">
      <c r="B51" s="200" t="s">
        <v>285</v>
      </c>
      <c r="C51" s="479" t="s">
        <v>303</v>
      </c>
      <c r="D51" s="480"/>
      <c r="E51" s="480"/>
      <c r="F51" s="480"/>
      <c r="G51" s="480"/>
      <c r="H51" s="480"/>
      <c r="I51" s="481"/>
      <c r="J51" s="193"/>
      <c r="K51" s="193"/>
    </row>
    <row r="52" spans="2:11" ht="28.5" customHeight="1" x14ac:dyDescent="0.2">
      <c r="B52" s="201" t="s">
        <v>286</v>
      </c>
      <c r="C52" s="479" t="s">
        <v>303</v>
      </c>
      <c r="D52" s="480"/>
      <c r="E52" s="480"/>
      <c r="F52" s="480"/>
      <c r="G52" s="480"/>
      <c r="H52" s="480"/>
      <c r="I52" s="481"/>
      <c r="J52" s="193"/>
      <c r="K52" s="193"/>
    </row>
    <row r="53" spans="2:11" ht="30" customHeight="1" x14ac:dyDescent="0.2">
      <c r="B53" s="199" t="s">
        <v>287</v>
      </c>
      <c r="C53" s="482" t="s">
        <v>339</v>
      </c>
      <c r="D53" s="483"/>
      <c r="E53" s="483"/>
      <c r="F53" s="483"/>
      <c r="G53" s="483"/>
      <c r="H53" s="483"/>
      <c r="I53" s="484"/>
      <c r="J53" s="194"/>
      <c r="K53" s="194"/>
    </row>
    <row r="54" spans="2:11" ht="31.5" customHeight="1" thickBot="1" x14ac:dyDescent="0.25">
      <c r="B54" s="202" t="s">
        <v>288</v>
      </c>
      <c r="C54" s="485" t="s">
        <v>295</v>
      </c>
      <c r="D54" s="485"/>
      <c r="E54" s="485"/>
      <c r="F54" s="485"/>
      <c r="G54" s="485"/>
      <c r="H54" s="485"/>
      <c r="I54" s="486"/>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C24:E24"/>
    <mergeCell ref="G24:I24"/>
    <mergeCell ref="B25:I25"/>
    <mergeCell ref="C39:I39"/>
    <mergeCell ref="B40:I44"/>
    <mergeCell ref="I27:I38"/>
    <mergeCell ref="G27:G38"/>
    <mergeCell ref="F27:F38"/>
    <mergeCell ref="C53:I53"/>
    <mergeCell ref="C54:I54"/>
    <mergeCell ref="B49:B50"/>
    <mergeCell ref="D49:F49"/>
    <mergeCell ref="G49:I49"/>
    <mergeCell ref="D50:F50"/>
    <mergeCell ref="G50:I50"/>
    <mergeCell ref="C51:I51"/>
    <mergeCell ref="B48:I48"/>
    <mergeCell ref="C45:I45"/>
    <mergeCell ref="C46:I46"/>
    <mergeCell ref="C47:I47"/>
    <mergeCell ref="C52:I52"/>
  </mergeCells>
  <phoneticPr fontId="74" type="noConversion"/>
  <dataValidations count="7">
    <dataValidation type="list" allowBlank="1" showInputMessage="1" showErrorMessage="1" sqref="C7 I7" xr:uid="{00000000-0002-0000-0300-000000000000}">
      <formula1>$N$11:$N$12</formula1>
    </dataValidation>
    <dataValidation type="list" allowBlank="1" showInputMessage="1" showErrorMessage="1" sqref="H13:I13" xr:uid="{00000000-0002-0000-0300-000001000000}">
      <formula1>$N$5:$N$8</formula1>
    </dataValidation>
    <dataValidation type="list" allowBlank="1" showInputMessage="1" showErrorMessage="1" sqref="C9:F9" xr:uid="{00000000-0002-0000-0300-000002000000}">
      <formula1>$M$6:$M$9</formula1>
    </dataValidation>
    <dataValidation type="list" allowBlank="1" showInputMessage="1" showErrorMessage="1" sqref="C24:E24" xr:uid="{00000000-0002-0000-0300-000003000000}">
      <formula1>$M$12:$M$15</formula1>
    </dataValidation>
    <dataValidation type="list" allowBlank="1" showInputMessage="1" showErrorMessage="1" sqref="H12:I12" xr:uid="{00000000-0002-0000-0300-000004000000}">
      <formula1>M17:M19</formula1>
    </dataValidation>
    <dataValidation type="list" showDropDown="1" showInputMessage="1" showErrorMessage="1" sqref="K12" xr:uid="{00000000-0002-0000-0300-000005000000}">
      <formula1>O17:O19</formula1>
    </dataValidation>
    <dataValidation type="list" allowBlank="1" showInputMessage="1" showErrorMessage="1" sqref="J10:K10" xr:uid="{00000000-0002-0000-03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28737" r:id="rId4">
          <objectPr defaultSize="0" autoPict="0" r:id="rId5">
            <anchor moveWithCells="1" sizeWithCells="1">
              <from>
                <xdr:col>8</xdr:col>
                <xdr:colOff>47625</xdr:colOff>
                <xdr:row>1</xdr:row>
                <xdr:rowOff>28575</xdr:rowOff>
              </from>
              <to>
                <xdr:col>8</xdr:col>
                <xdr:colOff>1057275</xdr:colOff>
                <xdr:row>1</xdr:row>
                <xdr:rowOff>447675</xdr:rowOff>
              </to>
            </anchor>
          </objectPr>
        </oleObject>
      </mc:Choice>
      <mc:Fallback>
        <oleObject progId="PBrush" shapeId="35828737" r:id="rId4"/>
      </mc:Fallback>
    </mc:AlternateContent>
  </oleObjec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B1:X60"/>
  <sheetViews>
    <sheetView topLeftCell="A42" zoomScale="85" zoomScaleNormal="85" zoomScalePageLayoutView="85" workbookViewId="0">
      <selection activeCell="C46" sqref="C46:I47"/>
    </sheetView>
  </sheetViews>
  <sheetFormatPr baseColWidth="10" defaultColWidth="10.85546875" defaultRowHeight="12.75" x14ac:dyDescent="0.2"/>
  <cols>
    <col min="1" max="1" width="1" style="7" customWidth="1"/>
    <col min="2" max="2" width="25.42578125" style="8" customWidth="1"/>
    <col min="3" max="5" width="25.7109375" style="7" customWidth="1"/>
    <col min="6" max="6" width="25" style="7" customWidth="1"/>
    <col min="7" max="7" width="22" style="8" customWidth="1"/>
    <col min="8" max="8" width="20.42578125" style="7" customWidth="1"/>
    <col min="9" max="9" width="27" style="7" customWidth="1"/>
    <col min="10" max="11" width="22.42578125" style="7" customWidth="1"/>
    <col min="12" max="24" width="10.85546875" style="12"/>
    <col min="25" max="16384" width="10.85546875" style="7"/>
  </cols>
  <sheetData>
    <row r="1" spans="2:14" ht="37.5" customHeight="1" x14ac:dyDescent="0.2">
      <c r="B1" s="558"/>
      <c r="C1" s="602" t="s">
        <v>25</v>
      </c>
      <c r="D1" s="602"/>
      <c r="E1" s="602"/>
      <c r="F1" s="602"/>
      <c r="G1" s="602"/>
      <c r="H1" s="602"/>
      <c r="I1" s="562"/>
      <c r="J1" s="177"/>
      <c r="K1" s="177"/>
      <c r="M1" s="178" t="s">
        <v>47</v>
      </c>
    </row>
    <row r="2" spans="2:14" ht="37.5" customHeight="1" x14ac:dyDescent="0.2">
      <c r="B2" s="559"/>
      <c r="C2" s="565" t="s">
        <v>239</v>
      </c>
      <c r="D2" s="565"/>
      <c r="E2" s="565"/>
      <c r="F2" s="565"/>
      <c r="G2" s="565"/>
      <c r="H2" s="565"/>
      <c r="I2" s="563"/>
      <c r="J2" s="177"/>
      <c r="K2" s="177"/>
      <c r="M2" s="178" t="s">
        <v>48</v>
      </c>
    </row>
    <row r="3" spans="2:14" ht="37.5" customHeight="1" thickBot="1" x14ac:dyDescent="0.25">
      <c r="B3" s="560"/>
      <c r="C3" s="566" t="s">
        <v>240</v>
      </c>
      <c r="D3" s="566"/>
      <c r="E3" s="566"/>
      <c r="F3" s="566" t="s">
        <v>241</v>
      </c>
      <c r="G3" s="566"/>
      <c r="H3" s="566"/>
      <c r="I3" s="564"/>
      <c r="J3" s="177"/>
      <c r="K3" s="177"/>
      <c r="M3" s="178" t="s">
        <v>50</v>
      </c>
    </row>
    <row r="4" spans="2:14" ht="23.25" customHeight="1" x14ac:dyDescent="0.2">
      <c r="B4" s="554"/>
      <c r="C4" s="555"/>
      <c r="D4" s="555"/>
      <c r="E4" s="555"/>
      <c r="F4" s="555"/>
      <c r="G4" s="555"/>
      <c r="H4" s="555"/>
      <c r="I4" s="556"/>
      <c r="J4" s="179"/>
      <c r="K4" s="179"/>
    </row>
    <row r="5" spans="2:14" ht="24" customHeight="1" x14ac:dyDescent="0.2">
      <c r="B5" s="467" t="s">
        <v>234</v>
      </c>
      <c r="C5" s="468"/>
      <c r="D5" s="468"/>
      <c r="E5" s="468"/>
      <c r="F5" s="468"/>
      <c r="G5" s="468"/>
      <c r="H5" s="468"/>
      <c r="I5" s="469"/>
      <c r="J5" s="180"/>
      <c r="K5" s="180"/>
      <c r="N5" s="181" t="s">
        <v>57</v>
      </c>
    </row>
    <row r="6" spans="2:14" ht="30.75" customHeight="1" x14ac:dyDescent="0.2">
      <c r="B6" s="206" t="s">
        <v>242</v>
      </c>
      <c r="C6" s="247">
        <v>2</v>
      </c>
      <c r="D6" s="557" t="s">
        <v>243</v>
      </c>
      <c r="E6" s="557"/>
      <c r="F6" s="525" t="s">
        <v>300</v>
      </c>
      <c r="G6" s="525"/>
      <c r="H6" s="525"/>
      <c r="I6" s="526"/>
      <c r="J6" s="182"/>
      <c r="K6" s="182"/>
      <c r="M6" s="178" t="s">
        <v>60</v>
      </c>
      <c r="N6" s="181" t="s">
        <v>61</v>
      </c>
    </row>
    <row r="7" spans="2:14" ht="30.75" customHeight="1" x14ac:dyDescent="0.2">
      <c r="B7" s="206" t="s">
        <v>244</v>
      </c>
      <c r="C7" s="247" t="s">
        <v>81</v>
      </c>
      <c r="D7" s="557" t="s">
        <v>245</v>
      </c>
      <c r="E7" s="557"/>
      <c r="F7" s="527" t="s">
        <v>296</v>
      </c>
      <c r="G7" s="527"/>
      <c r="H7" s="213" t="s">
        <v>246</v>
      </c>
      <c r="I7" s="214" t="s">
        <v>76</v>
      </c>
      <c r="J7" s="183"/>
      <c r="K7" s="183"/>
      <c r="M7" s="178" t="s">
        <v>65</v>
      </c>
      <c r="N7" s="181" t="s">
        <v>66</v>
      </c>
    </row>
    <row r="8" spans="2:14" ht="30.75" customHeight="1" x14ac:dyDescent="0.2">
      <c r="B8" s="206" t="s">
        <v>247</v>
      </c>
      <c r="C8" s="525" t="s">
        <v>301</v>
      </c>
      <c r="D8" s="525"/>
      <c r="E8" s="525"/>
      <c r="F8" s="525"/>
      <c r="G8" s="248" t="s">
        <v>248</v>
      </c>
      <c r="H8" s="546">
        <v>7556</v>
      </c>
      <c r="I8" s="547"/>
      <c r="J8" s="21"/>
      <c r="K8" s="21"/>
      <c r="M8" s="178" t="s">
        <v>69</v>
      </c>
      <c r="N8" s="181" t="s">
        <v>70</v>
      </c>
    </row>
    <row r="9" spans="2:14" ht="30.75" customHeight="1" thickBot="1" x14ac:dyDescent="0.25">
      <c r="B9" s="206" t="s">
        <v>48</v>
      </c>
      <c r="C9" s="584" t="s">
        <v>65</v>
      </c>
      <c r="D9" s="584"/>
      <c r="E9" s="584"/>
      <c r="F9" s="584"/>
      <c r="G9" s="257" t="s">
        <v>249</v>
      </c>
      <c r="H9" s="585" t="s">
        <v>302</v>
      </c>
      <c r="I9" s="586"/>
      <c r="J9" s="22"/>
      <c r="K9" s="22"/>
      <c r="M9" s="184" t="s">
        <v>73</v>
      </c>
    </row>
    <row r="10" spans="2:14" ht="39" customHeight="1" x14ac:dyDescent="0.2">
      <c r="B10" s="256" t="s">
        <v>250</v>
      </c>
      <c r="C10" s="587" t="s">
        <v>304</v>
      </c>
      <c r="D10" s="588"/>
      <c r="E10" s="588"/>
      <c r="F10" s="588"/>
      <c r="G10" s="588"/>
      <c r="H10" s="588"/>
      <c r="I10" s="589"/>
      <c r="J10" s="185"/>
      <c r="K10" s="185"/>
      <c r="M10" s="184"/>
    </row>
    <row r="11" spans="2:14" ht="50.25" customHeight="1" x14ac:dyDescent="0.2">
      <c r="B11" s="256" t="s">
        <v>251</v>
      </c>
      <c r="C11" s="590" t="s">
        <v>311</v>
      </c>
      <c r="D11" s="591"/>
      <c r="E11" s="591"/>
      <c r="F11" s="591"/>
      <c r="G11" s="591"/>
      <c r="H11" s="591"/>
      <c r="I11" s="592"/>
      <c r="J11" s="183"/>
      <c r="K11" s="183"/>
      <c r="M11" s="184"/>
      <c r="N11" s="181" t="s">
        <v>76</v>
      </c>
    </row>
    <row r="12" spans="2:14" ht="30.75" customHeight="1" x14ac:dyDescent="0.2">
      <c r="B12" s="256" t="s">
        <v>254</v>
      </c>
      <c r="C12" s="593" t="s">
        <v>327</v>
      </c>
      <c r="D12" s="594"/>
      <c r="E12" s="594"/>
      <c r="F12" s="594"/>
      <c r="G12" s="226" t="s">
        <v>252</v>
      </c>
      <c r="H12" s="595" t="s">
        <v>91</v>
      </c>
      <c r="I12" s="596"/>
      <c r="J12" s="183"/>
      <c r="K12" s="183"/>
      <c r="M12" s="184" t="s">
        <v>80</v>
      </c>
      <c r="N12" s="181" t="s">
        <v>81</v>
      </c>
    </row>
    <row r="13" spans="2:14" ht="30.75" customHeight="1" x14ac:dyDescent="0.2">
      <c r="B13" s="256" t="s">
        <v>255</v>
      </c>
      <c r="C13" s="597" t="s">
        <v>328</v>
      </c>
      <c r="D13" s="598"/>
      <c r="E13" s="598"/>
      <c r="F13" s="598"/>
      <c r="G13" s="229" t="s">
        <v>253</v>
      </c>
      <c r="H13" s="595" t="s">
        <v>70</v>
      </c>
      <c r="I13" s="596"/>
      <c r="J13" s="183"/>
      <c r="K13" s="183"/>
      <c r="M13" s="184" t="s">
        <v>84</v>
      </c>
    </row>
    <row r="14" spans="2:14" ht="54" customHeight="1" thickBot="1" x14ac:dyDescent="0.25">
      <c r="B14" s="256" t="s">
        <v>256</v>
      </c>
      <c r="C14" s="599" t="s">
        <v>318</v>
      </c>
      <c r="D14" s="600"/>
      <c r="E14" s="600"/>
      <c r="F14" s="600"/>
      <c r="G14" s="600"/>
      <c r="H14" s="600"/>
      <c r="I14" s="601"/>
      <c r="J14" s="185"/>
      <c r="K14" s="185"/>
      <c r="M14" s="184" t="s">
        <v>86</v>
      </c>
      <c r="N14" s="181"/>
    </row>
    <row r="15" spans="2:14" ht="30.75" customHeight="1" x14ac:dyDescent="0.2">
      <c r="B15" s="206" t="s">
        <v>257</v>
      </c>
      <c r="C15" s="583" t="s">
        <v>289</v>
      </c>
      <c r="D15" s="583"/>
      <c r="E15" s="583"/>
      <c r="F15" s="583"/>
      <c r="G15" s="583"/>
      <c r="H15" s="583"/>
      <c r="I15" s="583"/>
      <c r="J15" s="186"/>
      <c r="K15" s="186"/>
      <c r="M15" s="184" t="s">
        <v>88</v>
      </c>
      <c r="N15" s="181"/>
    </row>
    <row r="16" spans="2:14" ht="35.450000000000003" customHeight="1" x14ac:dyDescent="0.2">
      <c r="B16" s="206" t="s">
        <v>258</v>
      </c>
      <c r="C16" s="525" t="s">
        <v>310</v>
      </c>
      <c r="D16" s="525"/>
      <c r="E16" s="525"/>
      <c r="F16" s="525"/>
      <c r="G16" s="525"/>
      <c r="H16" s="525"/>
      <c r="I16" s="526"/>
      <c r="J16" s="187"/>
      <c r="K16" s="187"/>
      <c r="M16" s="184"/>
      <c r="N16" s="181"/>
    </row>
    <row r="17" spans="2:14" ht="30.75" customHeight="1" x14ac:dyDescent="0.2">
      <c r="B17" s="206" t="s">
        <v>259</v>
      </c>
      <c r="C17" s="527" t="s">
        <v>152</v>
      </c>
      <c r="D17" s="528"/>
      <c r="E17" s="528"/>
      <c r="F17" s="528"/>
      <c r="G17" s="528"/>
      <c r="H17" s="528"/>
      <c r="I17" s="528"/>
      <c r="J17" s="188"/>
      <c r="K17" s="188"/>
      <c r="M17" s="184" t="s">
        <v>91</v>
      </c>
      <c r="N17" s="181"/>
    </row>
    <row r="18" spans="2:14" ht="18" customHeight="1" x14ac:dyDescent="0.2">
      <c r="B18" s="530" t="s">
        <v>265</v>
      </c>
      <c r="C18" s="531" t="s">
        <v>237</v>
      </c>
      <c r="D18" s="531"/>
      <c r="E18" s="531"/>
      <c r="F18" s="532" t="s">
        <v>238</v>
      </c>
      <c r="G18" s="532"/>
      <c r="H18" s="532"/>
      <c r="I18" s="533"/>
      <c r="J18" s="28"/>
      <c r="K18" s="28"/>
      <c r="M18" s="184" t="s">
        <v>79</v>
      </c>
      <c r="N18" s="181"/>
    </row>
    <row r="19" spans="2:14" ht="39.75" customHeight="1" x14ac:dyDescent="0.2">
      <c r="B19" s="530"/>
      <c r="C19" s="525" t="s">
        <v>307</v>
      </c>
      <c r="D19" s="525"/>
      <c r="E19" s="525"/>
      <c r="F19" s="525" t="s">
        <v>329</v>
      </c>
      <c r="G19" s="525"/>
      <c r="H19" s="525"/>
      <c r="I19" s="526"/>
      <c r="J19" s="187"/>
      <c r="K19" s="187"/>
      <c r="M19" s="184" t="s">
        <v>95</v>
      </c>
      <c r="N19" s="181"/>
    </row>
    <row r="20" spans="2:14" ht="39.75" customHeight="1" x14ac:dyDescent="0.2">
      <c r="B20" s="206" t="s">
        <v>266</v>
      </c>
      <c r="C20" s="534" t="s">
        <v>152</v>
      </c>
      <c r="D20" s="535"/>
      <c r="E20" s="536"/>
      <c r="F20" s="537" t="s">
        <v>152</v>
      </c>
      <c r="G20" s="537"/>
      <c r="H20" s="537"/>
      <c r="I20" s="538"/>
      <c r="J20" s="183"/>
      <c r="K20" s="183"/>
      <c r="M20" s="184"/>
      <c r="N20" s="181"/>
    </row>
    <row r="21" spans="2:14" ht="65.25" customHeight="1" x14ac:dyDescent="0.2">
      <c r="B21" s="206" t="s">
        <v>267</v>
      </c>
      <c r="C21" s="539" t="s">
        <v>308</v>
      </c>
      <c r="D21" s="540"/>
      <c r="E21" s="541"/>
      <c r="F21" s="496" t="s">
        <v>309</v>
      </c>
      <c r="G21" s="497"/>
      <c r="H21" s="497"/>
      <c r="I21" s="498"/>
      <c r="J21" s="186"/>
      <c r="K21" s="186"/>
      <c r="M21" s="189"/>
      <c r="N21" s="181"/>
    </row>
    <row r="22" spans="2:14" ht="23.25" customHeight="1" x14ac:dyDescent="0.2">
      <c r="B22" s="206" t="s">
        <v>268</v>
      </c>
      <c r="C22" s="575">
        <v>44256</v>
      </c>
      <c r="D22" s="581"/>
      <c r="E22" s="582"/>
      <c r="F22" s="172" t="s">
        <v>271</v>
      </c>
      <c r="G22" s="221">
        <v>0</v>
      </c>
      <c r="H22" s="172" t="s">
        <v>275</v>
      </c>
      <c r="I22" s="221">
        <v>0</v>
      </c>
      <c r="J22" s="30"/>
      <c r="K22" s="30"/>
      <c r="M22" s="189"/>
    </row>
    <row r="23" spans="2:14" ht="27" customHeight="1" x14ac:dyDescent="0.2">
      <c r="B23" s="206" t="s">
        <v>269</v>
      </c>
      <c r="C23" s="575">
        <v>44561</v>
      </c>
      <c r="D23" s="576"/>
      <c r="E23" s="577"/>
      <c r="F23" s="172" t="s">
        <v>272</v>
      </c>
      <c r="G23" s="578">
        <v>0.25</v>
      </c>
      <c r="H23" s="579"/>
      <c r="I23" s="580"/>
      <c r="J23" s="31"/>
      <c r="K23" s="31"/>
      <c r="M23" s="189"/>
    </row>
    <row r="24" spans="2:14" ht="30.75" customHeight="1" x14ac:dyDescent="0.2">
      <c r="B24" s="205" t="s">
        <v>270</v>
      </c>
      <c r="C24" s="572" t="s">
        <v>293</v>
      </c>
      <c r="D24" s="573"/>
      <c r="E24" s="574"/>
      <c r="F24" s="173" t="s">
        <v>274</v>
      </c>
      <c r="G24" s="496" t="s">
        <v>223</v>
      </c>
      <c r="H24" s="497"/>
      <c r="I24" s="498"/>
      <c r="J24" s="28"/>
      <c r="K24" s="28"/>
      <c r="M24" s="189"/>
    </row>
    <row r="25" spans="2:14" ht="22.5" customHeight="1" x14ac:dyDescent="0.2">
      <c r="B25" s="467" t="s">
        <v>235</v>
      </c>
      <c r="C25" s="468"/>
      <c r="D25" s="468"/>
      <c r="E25" s="468"/>
      <c r="F25" s="468"/>
      <c r="G25" s="468"/>
      <c r="H25" s="468"/>
      <c r="I25" s="469"/>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42">
        <v>0</v>
      </c>
      <c r="D27" s="242">
        <v>0</v>
      </c>
      <c r="E27" s="217">
        <v>0</v>
      </c>
      <c r="F27" s="514">
        <f>+SUM(C27:C38)</f>
        <v>0.25</v>
      </c>
      <c r="G27" s="517">
        <f>+SUM(D27:D38)</f>
        <v>0.25</v>
      </c>
      <c r="H27" s="252"/>
      <c r="I27" s="511">
        <f>+G27+I22</f>
        <v>0.25</v>
      </c>
      <c r="J27" s="187"/>
      <c r="K27" s="187"/>
      <c r="M27" s="189"/>
    </row>
    <row r="28" spans="2:14" ht="15.6" customHeight="1" x14ac:dyDescent="0.2">
      <c r="B28" s="174" t="s">
        <v>114</v>
      </c>
      <c r="C28" s="242">
        <v>0</v>
      </c>
      <c r="D28" s="220">
        <v>0</v>
      </c>
      <c r="E28" s="217">
        <v>0</v>
      </c>
      <c r="F28" s="515"/>
      <c r="G28" s="518"/>
      <c r="H28" s="252"/>
      <c r="I28" s="512"/>
      <c r="J28" s="187"/>
      <c r="K28" s="187"/>
      <c r="M28" s="189"/>
    </row>
    <row r="29" spans="2:14" ht="15.6" customHeight="1" x14ac:dyDescent="0.2">
      <c r="B29" s="174" t="s">
        <v>115</v>
      </c>
      <c r="C29" s="242">
        <f>7%*G23</f>
        <v>1.7500000000000002E-2</v>
      </c>
      <c r="D29" s="258">
        <f>7%*G23</f>
        <v>1.7500000000000002E-2</v>
      </c>
      <c r="E29" s="217">
        <f>+D29/C29</f>
        <v>1</v>
      </c>
      <c r="F29" s="515"/>
      <c r="G29" s="518"/>
      <c r="H29" s="251">
        <f>+(D29*100%)/$G$23</f>
        <v>7.0000000000000007E-2</v>
      </c>
      <c r="I29" s="512"/>
      <c r="J29" s="187"/>
      <c r="K29" s="187"/>
      <c r="M29" s="189"/>
    </row>
    <row r="30" spans="2:14" ht="15.6" customHeight="1" x14ac:dyDescent="0.2">
      <c r="B30" s="174" t="s">
        <v>116</v>
      </c>
      <c r="C30" s="242">
        <f>0.05*G23</f>
        <v>1.2500000000000001E-2</v>
      </c>
      <c r="D30" s="258">
        <f>0.05*G23</f>
        <v>1.2500000000000001E-2</v>
      </c>
      <c r="E30" s="217">
        <f>+D30/C30</f>
        <v>1</v>
      </c>
      <c r="F30" s="515"/>
      <c r="G30" s="518"/>
      <c r="H30" s="251">
        <f>+IF(D30="","",((D30*100%)/$G$23)+H29)</f>
        <v>0.12000000000000001</v>
      </c>
      <c r="I30" s="512"/>
      <c r="J30" s="187"/>
      <c r="K30" s="187"/>
      <c r="M30" s="189"/>
    </row>
    <row r="31" spans="2:14" ht="15.6" customHeight="1" x14ac:dyDescent="0.2">
      <c r="B31" s="174" t="s">
        <v>117</v>
      </c>
      <c r="C31" s="242">
        <f>0.1*G23</f>
        <v>2.5000000000000001E-2</v>
      </c>
      <c r="D31" s="258">
        <f>10%*G23</f>
        <v>2.5000000000000001E-2</v>
      </c>
      <c r="E31" s="217">
        <f>+D31/C31</f>
        <v>1</v>
      </c>
      <c r="F31" s="515"/>
      <c r="G31" s="518"/>
      <c r="H31" s="251">
        <f t="shared" ref="H31:H38" si="0">+IF(D31="","",((D31*100%)/$G$23)+H30)</f>
        <v>0.22000000000000003</v>
      </c>
      <c r="I31" s="512"/>
      <c r="J31" s="187"/>
      <c r="K31" s="187"/>
      <c r="M31" s="189"/>
    </row>
    <row r="32" spans="2:14" ht="15.6" customHeight="1" x14ac:dyDescent="0.2">
      <c r="B32" s="174" t="s">
        <v>118</v>
      </c>
      <c r="C32" s="242">
        <f>9%*G23</f>
        <v>2.2499999999999999E-2</v>
      </c>
      <c r="D32" s="258">
        <f>9%*G23</f>
        <v>2.2499999999999999E-2</v>
      </c>
      <c r="E32" s="217">
        <f>+D32/C32</f>
        <v>1</v>
      </c>
      <c r="F32" s="515"/>
      <c r="G32" s="518"/>
      <c r="H32" s="251">
        <f t="shared" si="0"/>
        <v>0.31000000000000005</v>
      </c>
      <c r="I32" s="512"/>
      <c r="J32" s="187"/>
      <c r="K32" s="187"/>
      <c r="M32" s="189"/>
    </row>
    <row r="33" spans="2:11" ht="19.5" customHeight="1" x14ac:dyDescent="0.2">
      <c r="B33" s="174" t="s">
        <v>119</v>
      </c>
      <c r="C33" s="242">
        <f>30%*G23</f>
        <v>7.4999999999999997E-2</v>
      </c>
      <c r="D33" s="220">
        <v>0</v>
      </c>
      <c r="E33" s="217">
        <f t="shared" ref="E33:E36" si="1">+D33/C33</f>
        <v>0</v>
      </c>
      <c r="F33" s="515"/>
      <c r="G33" s="518"/>
      <c r="H33" s="251">
        <f t="shared" si="0"/>
        <v>0.31000000000000005</v>
      </c>
      <c r="I33" s="512"/>
      <c r="J33" s="38"/>
      <c r="K33" s="38"/>
    </row>
    <row r="34" spans="2:11" ht="19.5" customHeight="1" x14ac:dyDescent="0.2">
      <c r="B34" s="174" t="s">
        <v>120</v>
      </c>
      <c r="C34" s="242">
        <f>25%*G23</f>
        <v>6.25E-2</v>
      </c>
      <c r="D34" s="694">
        <f>1%*G23</f>
        <v>2.5000000000000001E-3</v>
      </c>
      <c r="E34" s="217">
        <f t="shared" si="1"/>
        <v>0.04</v>
      </c>
      <c r="F34" s="515"/>
      <c r="G34" s="518"/>
      <c r="H34" s="251">
        <f t="shared" si="0"/>
        <v>0.32000000000000006</v>
      </c>
      <c r="I34" s="512"/>
      <c r="J34" s="38"/>
      <c r="K34" s="38"/>
    </row>
    <row r="35" spans="2:11" ht="19.5" customHeight="1" x14ac:dyDescent="0.2">
      <c r="B35" s="174" t="s">
        <v>121</v>
      </c>
      <c r="C35" s="242">
        <f>14%*G23</f>
        <v>3.5000000000000003E-2</v>
      </c>
      <c r="D35" s="242">
        <v>0</v>
      </c>
      <c r="E35" s="217">
        <f t="shared" si="1"/>
        <v>0</v>
      </c>
      <c r="F35" s="515"/>
      <c r="G35" s="518"/>
      <c r="H35" s="251">
        <f t="shared" si="0"/>
        <v>0.32000000000000006</v>
      </c>
      <c r="I35" s="512"/>
      <c r="J35" s="38"/>
      <c r="K35" s="38"/>
    </row>
    <row r="36" spans="2:11" ht="19.5" customHeight="1" x14ac:dyDescent="0.2">
      <c r="B36" s="174" t="s">
        <v>122</v>
      </c>
      <c r="C36" s="242">
        <f>0*G23</f>
        <v>0</v>
      </c>
      <c r="D36" s="242">
        <f>68%*G23</f>
        <v>0.17</v>
      </c>
      <c r="E36" s="217">
        <v>1</v>
      </c>
      <c r="F36" s="515"/>
      <c r="G36" s="518"/>
      <c r="H36" s="251">
        <f t="shared" si="0"/>
        <v>1</v>
      </c>
      <c r="I36" s="512"/>
      <c r="J36" s="38"/>
      <c r="K36" s="38"/>
    </row>
    <row r="37" spans="2:11" ht="19.5" customHeight="1" x14ac:dyDescent="0.2">
      <c r="B37" s="174" t="s">
        <v>123</v>
      </c>
      <c r="C37" s="242">
        <f>0*G23</f>
        <v>0</v>
      </c>
      <c r="D37" s="242">
        <v>0</v>
      </c>
      <c r="E37" s="217">
        <v>0</v>
      </c>
      <c r="F37" s="515"/>
      <c r="G37" s="518"/>
      <c r="H37" s="251">
        <f t="shared" si="0"/>
        <v>1</v>
      </c>
      <c r="I37" s="512"/>
      <c r="J37" s="38"/>
      <c r="K37" s="38"/>
    </row>
    <row r="38" spans="2:11" ht="19.5" customHeight="1" x14ac:dyDescent="0.2">
      <c r="B38" s="174" t="s">
        <v>124</v>
      </c>
      <c r="C38" s="242">
        <f>0*G23</f>
        <v>0</v>
      </c>
      <c r="D38" s="220">
        <v>0</v>
      </c>
      <c r="E38" s="217">
        <v>0</v>
      </c>
      <c r="F38" s="516"/>
      <c r="G38" s="519"/>
      <c r="H38" s="251">
        <f t="shared" si="0"/>
        <v>1</v>
      </c>
      <c r="I38" s="513"/>
      <c r="J38" s="38"/>
      <c r="K38" s="38"/>
    </row>
    <row r="39" spans="2:11" ht="66.75" customHeight="1" x14ac:dyDescent="0.2">
      <c r="B39" s="198" t="s">
        <v>277</v>
      </c>
      <c r="C39" s="499" t="s">
        <v>349</v>
      </c>
      <c r="D39" s="500"/>
      <c r="E39" s="500"/>
      <c r="F39" s="500"/>
      <c r="G39" s="500"/>
      <c r="H39" s="500"/>
      <c r="I39" s="501"/>
      <c r="J39" s="190"/>
      <c r="K39" s="190"/>
    </row>
    <row r="40" spans="2:11" ht="34.5" customHeight="1" x14ac:dyDescent="0.2">
      <c r="B40" s="502"/>
      <c r="C40" s="503"/>
      <c r="D40" s="503"/>
      <c r="E40" s="503"/>
      <c r="F40" s="503"/>
      <c r="G40" s="503"/>
      <c r="H40" s="503"/>
      <c r="I40" s="504"/>
      <c r="J40" s="180"/>
      <c r="K40" s="180"/>
    </row>
    <row r="41" spans="2:11" ht="34.5" customHeight="1" x14ac:dyDescent="0.2">
      <c r="B41" s="505"/>
      <c r="C41" s="506"/>
      <c r="D41" s="506"/>
      <c r="E41" s="506"/>
      <c r="F41" s="506"/>
      <c r="G41" s="506"/>
      <c r="H41" s="506"/>
      <c r="I41" s="507"/>
      <c r="J41" s="190"/>
      <c r="K41" s="190"/>
    </row>
    <row r="42" spans="2:11" ht="34.5" customHeight="1" x14ac:dyDescent="0.2">
      <c r="B42" s="505"/>
      <c r="C42" s="506"/>
      <c r="D42" s="506"/>
      <c r="E42" s="506"/>
      <c r="F42" s="506"/>
      <c r="G42" s="506"/>
      <c r="H42" s="506"/>
      <c r="I42" s="507"/>
      <c r="J42" s="190"/>
      <c r="K42" s="190"/>
    </row>
    <row r="43" spans="2:11" ht="34.5" customHeight="1" x14ac:dyDescent="0.2">
      <c r="B43" s="505"/>
      <c r="C43" s="506"/>
      <c r="D43" s="506"/>
      <c r="E43" s="506"/>
      <c r="F43" s="506"/>
      <c r="G43" s="506"/>
      <c r="H43" s="506"/>
      <c r="I43" s="507"/>
      <c r="J43" s="190"/>
      <c r="K43" s="190"/>
    </row>
    <row r="44" spans="2:11" ht="34.5" customHeight="1" x14ac:dyDescent="0.2">
      <c r="B44" s="508"/>
      <c r="C44" s="509"/>
      <c r="D44" s="509"/>
      <c r="E44" s="509"/>
      <c r="F44" s="509"/>
      <c r="G44" s="509"/>
      <c r="H44" s="509"/>
      <c r="I44" s="510"/>
      <c r="J44" s="179"/>
      <c r="K44" s="179"/>
    </row>
    <row r="45" spans="2:11" ht="58.5" customHeight="1" x14ac:dyDescent="0.2">
      <c r="B45" s="206" t="s">
        <v>278</v>
      </c>
      <c r="C45" s="470" t="s">
        <v>345</v>
      </c>
      <c r="D45" s="471"/>
      <c r="E45" s="471"/>
      <c r="F45" s="471"/>
      <c r="G45" s="471"/>
      <c r="H45" s="471"/>
      <c r="I45" s="472"/>
      <c r="J45" s="191"/>
      <c r="K45" s="191"/>
    </row>
    <row r="46" spans="2:11" ht="30.75" customHeight="1" x14ac:dyDescent="0.2">
      <c r="B46" s="206" t="s">
        <v>279</v>
      </c>
      <c r="C46" s="473" t="s">
        <v>350</v>
      </c>
      <c r="D46" s="474"/>
      <c r="E46" s="474"/>
      <c r="F46" s="474"/>
      <c r="G46" s="474"/>
      <c r="H46" s="474"/>
      <c r="I46" s="475"/>
      <c r="J46" s="191"/>
      <c r="K46" s="191"/>
    </row>
    <row r="47" spans="2:11" ht="36" customHeight="1" x14ac:dyDescent="0.2">
      <c r="B47" s="199" t="s">
        <v>280</v>
      </c>
      <c r="C47" s="476" t="s">
        <v>351</v>
      </c>
      <c r="D47" s="477"/>
      <c r="E47" s="477"/>
      <c r="F47" s="477"/>
      <c r="G47" s="477"/>
      <c r="H47" s="477"/>
      <c r="I47" s="478"/>
      <c r="J47" s="191"/>
      <c r="K47" s="191"/>
    </row>
    <row r="48" spans="2:11" ht="22.5" customHeight="1" x14ac:dyDescent="0.2">
      <c r="B48" s="467" t="s">
        <v>236</v>
      </c>
      <c r="C48" s="468"/>
      <c r="D48" s="468"/>
      <c r="E48" s="468"/>
      <c r="F48" s="468"/>
      <c r="G48" s="468"/>
      <c r="H48" s="468"/>
      <c r="I48" s="469"/>
      <c r="J48" s="191"/>
      <c r="K48" s="191"/>
    </row>
    <row r="49" spans="2:11" ht="22.5" customHeight="1" x14ac:dyDescent="0.2">
      <c r="B49" s="487" t="s">
        <v>281</v>
      </c>
      <c r="C49" s="203" t="s">
        <v>282</v>
      </c>
      <c r="D49" s="489" t="s">
        <v>283</v>
      </c>
      <c r="E49" s="489"/>
      <c r="F49" s="489"/>
      <c r="G49" s="489" t="s">
        <v>284</v>
      </c>
      <c r="H49" s="489"/>
      <c r="I49" s="490"/>
      <c r="J49" s="192"/>
      <c r="K49" s="192"/>
    </row>
    <row r="50" spans="2:11" ht="30.75" customHeight="1" x14ac:dyDescent="0.2">
      <c r="B50" s="488"/>
      <c r="C50" s="207"/>
      <c r="D50" s="570"/>
      <c r="E50" s="570"/>
      <c r="F50" s="570"/>
      <c r="G50" s="570"/>
      <c r="H50" s="570"/>
      <c r="I50" s="571"/>
      <c r="J50" s="192"/>
      <c r="K50" s="192"/>
    </row>
    <row r="51" spans="2:11" ht="32.25" customHeight="1" x14ac:dyDescent="0.2">
      <c r="B51" s="200" t="s">
        <v>285</v>
      </c>
      <c r="C51" s="479" t="s">
        <v>303</v>
      </c>
      <c r="D51" s="480"/>
      <c r="E51" s="480"/>
      <c r="F51" s="480"/>
      <c r="G51" s="480"/>
      <c r="H51" s="480"/>
      <c r="I51" s="481"/>
      <c r="J51" s="193"/>
      <c r="K51" s="193"/>
    </row>
    <row r="52" spans="2:11" ht="28.5" customHeight="1" x14ac:dyDescent="0.2">
      <c r="B52" s="201" t="s">
        <v>286</v>
      </c>
      <c r="C52" s="479" t="s">
        <v>303</v>
      </c>
      <c r="D52" s="480"/>
      <c r="E52" s="480"/>
      <c r="F52" s="480"/>
      <c r="G52" s="480"/>
      <c r="H52" s="480"/>
      <c r="I52" s="481"/>
      <c r="J52" s="193"/>
      <c r="K52" s="193"/>
    </row>
    <row r="53" spans="2:11" ht="30" customHeight="1" x14ac:dyDescent="0.2">
      <c r="B53" s="199" t="s">
        <v>287</v>
      </c>
      <c r="C53" s="482" t="s">
        <v>339</v>
      </c>
      <c r="D53" s="483"/>
      <c r="E53" s="483"/>
      <c r="F53" s="483"/>
      <c r="G53" s="483"/>
      <c r="H53" s="483"/>
      <c r="I53" s="484"/>
      <c r="J53" s="194"/>
      <c r="K53" s="194"/>
    </row>
    <row r="54" spans="2:11" ht="31.5" customHeight="1" thickBot="1" x14ac:dyDescent="0.25">
      <c r="B54" s="202" t="s">
        <v>288</v>
      </c>
      <c r="C54" s="567" t="s">
        <v>295</v>
      </c>
      <c r="D54" s="568"/>
      <c r="E54" s="568"/>
      <c r="F54" s="568"/>
      <c r="G54" s="568"/>
      <c r="H54" s="568"/>
      <c r="I54" s="569"/>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disablePrompts="1" count="7">
    <dataValidation type="list" allowBlank="1" showInputMessage="1" showErrorMessage="1" sqref="J10:K10" xr:uid="{00000000-0002-0000-0400-000000000000}">
      <formula1>$M$21:$M$26</formula1>
    </dataValidation>
    <dataValidation type="list" showDropDown="1" showInputMessage="1" showErrorMessage="1" sqref="K12" xr:uid="{00000000-0002-0000-0400-000001000000}">
      <formula1>O17:O19</formula1>
    </dataValidation>
    <dataValidation type="list" allowBlank="1" showInputMessage="1" showErrorMessage="1" sqref="H12:I12" xr:uid="{00000000-0002-0000-0400-000002000000}">
      <formula1>M17:M19</formula1>
    </dataValidation>
    <dataValidation type="list" allowBlank="1" showInputMessage="1" showErrorMessage="1" sqref="C24:E24" xr:uid="{00000000-0002-0000-0400-000003000000}">
      <formula1>$M$12:$M$15</formula1>
    </dataValidation>
    <dataValidation type="list" allowBlank="1" showInputMessage="1" showErrorMessage="1" sqref="C9:F9" xr:uid="{00000000-0002-0000-0400-000004000000}">
      <formula1>$M$6:$M$9</formula1>
    </dataValidation>
    <dataValidation type="list" allowBlank="1" showInputMessage="1" showErrorMessage="1" sqref="H13:I13" xr:uid="{00000000-0002-0000-0400-000005000000}">
      <formula1>$N$5:$N$8</formula1>
    </dataValidation>
    <dataValidation type="list" allowBlank="1" showInputMessage="1" showErrorMessage="1" sqref="C7 I7" xr:uid="{00000000-0002-0000-04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4337" r:id="rId4">
          <objectPr defaultSize="0" autoPict="0" r:id="rId5">
            <anchor moveWithCells="1" sizeWithCells="1">
              <from>
                <xdr:col>8</xdr:col>
                <xdr:colOff>19050</xdr:colOff>
                <xdr:row>1</xdr:row>
                <xdr:rowOff>28575</xdr:rowOff>
              </from>
              <to>
                <xdr:col>8</xdr:col>
                <xdr:colOff>1714500</xdr:colOff>
                <xdr:row>2</xdr:row>
                <xdr:rowOff>57150</xdr:rowOff>
              </to>
            </anchor>
          </objectPr>
        </oleObject>
      </mc:Choice>
      <mc:Fallback>
        <oleObject progId="PBrush" shapeId="35854337" r:id="rId4"/>
      </mc:Fallback>
    </mc:AlternateContent>
  </oleObjec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B1:X60"/>
  <sheetViews>
    <sheetView topLeftCell="A40" zoomScale="85" zoomScaleNormal="85" workbookViewId="0">
      <selection activeCell="C46" sqref="C46:I47"/>
    </sheetView>
  </sheetViews>
  <sheetFormatPr baseColWidth="10" defaultColWidth="11.42578125" defaultRowHeight="12.75" x14ac:dyDescent="0.2"/>
  <cols>
    <col min="1" max="1" width="1" style="7" customWidth="1"/>
    <col min="2" max="2" width="25.42578125" style="8" customWidth="1"/>
    <col min="3" max="3" width="19.1406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44"/>
      <c r="C1" s="645" t="s">
        <v>25</v>
      </c>
      <c r="D1" s="645"/>
      <c r="E1" s="645"/>
      <c r="F1" s="645"/>
      <c r="G1" s="645"/>
      <c r="H1" s="645"/>
      <c r="I1" s="646"/>
      <c r="J1" s="177"/>
      <c r="K1" s="177"/>
      <c r="M1" s="178" t="s">
        <v>47</v>
      </c>
    </row>
    <row r="2" spans="2:14" ht="37.5" customHeight="1" x14ac:dyDescent="0.2">
      <c r="B2" s="644"/>
      <c r="C2" s="645" t="s">
        <v>239</v>
      </c>
      <c r="D2" s="645"/>
      <c r="E2" s="645"/>
      <c r="F2" s="645"/>
      <c r="G2" s="645"/>
      <c r="H2" s="645"/>
      <c r="I2" s="646"/>
      <c r="J2" s="177"/>
      <c r="K2" s="177"/>
      <c r="M2" s="178" t="s">
        <v>48</v>
      </c>
    </row>
    <row r="3" spans="2:14" ht="37.5" customHeight="1" x14ac:dyDescent="0.2">
      <c r="B3" s="644"/>
      <c r="C3" s="645" t="s">
        <v>240</v>
      </c>
      <c r="D3" s="645"/>
      <c r="E3" s="645"/>
      <c r="F3" s="645" t="s">
        <v>241</v>
      </c>
      <c r="G3" s="645"/>
      <c r="H3" s="645"/>
      <c r="I3" s="646"/>
      <c r="J3" s="177"/>
      <c r="K3" s="177"/>
      <c r="M3" s="178" t="s">
        <v>50</v>
      </c>
    </row>
    <row r="4" spans="2:14" ht="23.25" customHeight="1" x14ac:dyDescent="0.2">
      <c r="B4" s="642"/>
      <c r="C4" s="642"/>
      <c r="D4" s="642"/>
      <c r="E4" s="642"/>
      <c r="F4" s="642"/>
      <c r="G4" s="642"/>
      <c r="H4" s="642"/>
      <c r="I4" s="642"/>
      <c r="J4" s="179"/>
      <c r="K4" s="179"/>
    </row>
    <row r="5" spans="2:14" ht="24" customHeight="1" x14ac:dyDescent="0.2">
      <c r="B5" s="643" t="s">
        <v>234</v>
      </c>
      <c r="C5" s="643"/>
      <c r="D5" s="643"/>
      <c r="E5" s="643"/>
      <c r="F5" s="643"/>
      <c r="G5" s="643"/>
      <c r="H5" s="643"/>
      <c r="I5" s="643"/>
      <c r="J5" s="180"/>
      <c r="K5" s="180"/>
      <c r="N5" s="181" t="s">
        <v>57</v>
      </c>
    </row>
    <row r="6" spans="2:14" ht="30.75" customHeight="1" x14ac:dyDescent="0.2">
      <c r="B6" s="225" t="s">
        <v>242</v>
      </c>
      <c r="C6" s="247">
        <v>3</v>
      </c>
      <c r="D6" s="557" t="s">
        <v>243</v>
      </c>
      <c r="E6" s="557"/>
      <c r="F6" s="525" t="s">
        <v>300</v>
      </c>
      <c r="G6" s="525"/>
      <c r="H6" s="525"/>
      <c r="I6" s="526"/>
      <c r="J6" s="182"/>
      <c r="K6" s="182"/>
      <c r="M6" s="178" t="s">
        <v>60</v>
      </c>
      <c r="N6" s="181" t="s">
        <v>61</v>
      </c>
    </row>
    <row r="7" spans="2:14" ht="30.75" customHeight="1" x14ac:dyDescent="0.2">
      <c r="B7" s="225" t="s">
        <v>244</v>
      </c>
      <c r="C7" s="247" t="s">
        <v>81</v>
      </c>
      <c r="D7" s="557" t="s">
        <v>245</v>
      </c>
      <c r="E7" s="557"/>
      <c r="F7" s="527" t="s">
        <v>296</v>
      </c>
      <c r="G7" s="527"/>
      <c r="H7" s="213" t="s">
        <v>246</v>
      </c>
      <c r="I7" s="214" t="s">
        <v>76</v>
      </c>
      <c r="J7" s="183"/>
      <c r="K7" s="183"/>
      <c r="M7" s="178" t="s">
        <v>65</v>
      </c>
      <c r="N7" s="181" t="s">
        <v>66</v>
      </c>
    </row>
    <row r="8" spans="2:14" ht="30.75" customHeight="1" x14ac:dyDescent="0.2">
      <c r="B8" s="225" t="s">
        <v>247</v>
      </c>
      <c r="C8" s="525" t="s">
        <v>301</v>
      </c>
      <c r="D8" s="525"/>
      <c r="E8" s="525"/>
      <c r="F8" s="525"/>
      <c r="G8" s="248" t="s">
        <v>248</v>
      </c>
      <c r="H8" s="546">
        <v>7556</v>
      </c>
      <c r="I8" s="547"/>
      <c r="J8" s="21"/>
      <c r="K8" s="21"/>
      <c r="M8" s="178" t="s">
        <v>69</v>
      </c>
      <c r="N8" s="181" t="s">
        <v>70</v>
      </c>
    </row>
    <row r="9" spans="2:14" ht="30.75" customHeight="1" x14ac:dyDescent="0.2">
      <c r="B9" s="225" t="s">
        <v>48</v>
      </c>
      <c r="C9" s="548" t="s">
        <v>65</v>
      </c>
      <c r="D9" s="548"/>
      <c r="E9" s="548"/>
      <c r="F9" s="548"/>
      <c r="G9" s="248" t="s">
        <v>249</v>
      </c>
      <c r="H9" s="549" t="s">
        <v>302</v>
      </c>
      <c r="I9" s="550"/>
      <c r="J9" s="22"/>
      <c r="K9" s="22"/>
      <c r="M9" s="184" t="s">
        <v>73</v>
      </c>
    </row>
    <row r="10" spans="2:14" ht="30.75" customHeight="1" x14ac:dyDescent="0.2">
      <c r="B10" s="225" t="s">
        <v>250</v>
      </c>
      <c r="C10" s="525" t="s">
        <v>304</v>
      </c>
      <c r="D10" s="525"/>
      <c r="E10" s="525"/>
      <c r="F10" s="525"/>
      <c r="G10" s="525"/>
      <c r="H10" s="525"/>
      <c r="I10" s="526"/>
      <c r="J10" s="185"/>
      <c r="K10" s="185"/>
      <c r="M10" s="184"/>
    </row>
    <row r="11" spans="2:14" ht="45.75" customHeight="1" x14ac:dyDescent="0.2">
      <c r="B11" s="225" t="s">
        <v>251</v>
      </c>
      <c r="C11" s="525" t="s">
        <v>311</v>
      </c>
      <c r="D11" s="525"/>
      <c r="E11" s="525"/>
      <c r="F11" s="525"/>
      <c r="G11" s="525"/>
      <c r="H11" s="525"/>
      <c r="I11" s="525"/>
      <c r="J11" s="183"/>
      <c r="K11" s="183"/>
      <c r="M11" s="184"/>
      <c r="N11" s="181" t="s">
        <v>76</v>
      </c>
    </row>
    <row r="12" spans="2:14" ht="30.75" customHeight="1" x14ac:dyDescent="0.2">
      <c r="B12" s="225" t="s">
        <v>254</v>
      </c>
      <c r="C12" s="594" t="s">
        <v>330</v>
      </c>
      <c r="D12" s="594"/>
      <c r="E12" s="594"/>
      <c r="F12" s="594"/>
      <c r="G12" s="226" t="s">
        <v>252</v>
      </c>
      <c r="H12" s="594" t="s">
        <v>91</v>
      </c>
      <c r="I12" s="639"/>
      <c r="J12" s="183"/>
      <c r="K12" s="183"/>
      <c r="M12" s="184" t="s">
        <v>80</v>
      </c>
      <c r="N12" s="181" t="s">
        <v>81</v>
      </c>
    </row>
    <row r="13" spans="2:14" ht="30.75" customHeight="1" x14ac:dyDescent="0.2">
      <c r="B13" s="225" t="s">
        <v>255</v>
      </c>
      <c r="C13" s="640" t="s">
        <v>331</v>
      </c>
      <c r="D13" s="640"/>
      <c r="E13" s="640"/>
      <c r="F13" s="640"/>
      <c r="G13" s="226" t="s">
        <v>253</v>
      </c>
      <c r="H13" s="627" t="s">
        <v>70</v>
      </c>
      <c r="I13" s="641"/>
      <c r="J13" s="183"/>
      <c r="K13" s="183"/>
      <c r="M13" s="184" t="s">
        <v>84</v>
      </c>
    </row>
    <row r="14" spans="2:14" ht="64.5" customHeight="1" x14ac:dyDescent="0.2">
      <c r="B14" s="225" t="s">
        <v>256</v>
      </c>
      <c r="C14" s="544" t="s">
        <v>319</v>
      </c>
      <c r="D14" s="544"/>
      <c r="E14" s="544"/>
      <c r="F14" s="544"/>
      <c r="G14" s="544"/>
      <c r="H14" s="544"/>
      <c r="I14" s="545"/>
      <c r="J14" s="185"/>
      <c r="K14" s="185"/>
      <c r="M14" s="184" t="s">
        <v>86</v>
      </c>
      <c r="N14" s="181"/>
    </row>
    <row r="15" spans="2:14" ht="30.75" customHeight="1" x14ac:dyDescent="0.2">
      <c r="B15" s="225" t="s">
        <v>257</v>
      </c>
      <c r="C15" s="594" t="s">
        <v>297</v>
      </c>
      <c r="D15" s="594"/>
      <c r="E15" s="594"/>
      <c r="F15" s="594"/>
      <c r="G15" s="594"/>
      <c r="H15" s="594"/>
      <c r="I15" s="639"/>
      <c r="J15" s="186"/>
      <c r="K15" s="186"/>
      <c r="M15" s="184" t="s">
        <v>88</v>
      </c>
      <c r="N15" s="181"/>
    </row>
    <row r="16" spans="2:14" ht="20.25" customHeight="1" x14ac:dyDescent="0.2">
      <c r="B16" s="225" t="s">
        <v>258</v>
      </c>
      <c r="C16" s="525" t="s">
        <v>322</v>
      </c>
      <c r="D16" s="525"/>
      <c r="E16" s="525"/>
      <c r="F16" s="525"/>
      <c r="G16" s="525"/>
      <c r="H16" s="525"/>
      <c r="I16" s="526"/>
      <c r="J16" s="187"/>
      <c r="K16" s="187"/>
      <c r="M16" s="184"/>
      <c r="N16" s="181"/>
    </row>
    <row r="17" spans="2:14" ht="30.75" customHeight="1" x14ac:dyDescent="0.2">
      <c r="B17" s="225" t="s">
        <v>259</v>
      </c>
      <c r="C17" s="627" t="s">
        <v>151</v>
      </c>
      <c r="D17" s="628"/>
      <c r="E17" s="628"/>
      <c r="F17" s="628"/>
      <c r="G17" s="628"/>
      <c r="H17" s="628"/>
      <c r="I17" s="629"/>
      <c r="J17" s="188"/>
      <c r="K17" s="188"/>
      <c r="M17" s="184" t="s">
        <v>91</v>
      </c>
      <c r="N17" s="181"/>
    </row>
    <row r="18" spans="2:14" ht="18" customHeight="1" x14ac:dyDescent="0.2">
      <c r="B18" s="630" t="s">
        <v>265</v>
      </c>
      <c r="C18" s="631" t="s">
        <v>237</v>
      </c>
      <c r="D18" s="631"/>
      <c r="E18" s="631"/>
      <c r="F18" s="632" t="s">
        <v>238</v>
      </c>
      <c r="G18" s="632"/>
      <c r="H18" s="632"/>
      <c r="I18" s="632"/>
      <c r="J18" s="28"/>
      <c r="K18" s="28"/>
      <c r="M18" s="184" t="s">
        <v>79</v>
      </c>
      <c r="N18" s="181"/>
    </row>
    <row r="19" spans="2:14" ht="39.75" customHeight="1" x14ac:dyDescent="0.2">
      <c r="B19" s="630"/>
      <c r="C19" s="525" t="s">
        <v>312</v>
      </c>
      <c r="D19" s="525"/>
      <c r="E19" s="525"/>
      <c r="F19" s="525" t="s">
        <v>332</v>
      </c>
      <c r="G19" s="525"/>
      <c r="H19" s="525"/>
      <c r="I19" s="526"/>
      <c r="J19" s="187"/>
      <c r="K19" s="187"/>
      <c r="M19" s="184" t="s">
        <v>95</v>
      </c>
      <c r="N19" s="181"/>
    </row>
    <row r="20" spans="2:14" ht="39.75" customHeight="1" x14ac:dyDescent="0.2">
      <c r="B20" s="227" t="s">
        <v>266</v>
      </c>
      <c r="C20" s="534" t="s">
        <v>152</v>
      </c>
      <c r="D20" s="535"/>
      <c r="E20" s="536"/>
      <c r="F20" s="537" t="s">
        <v>152</v>
      </c>
      <c r="G20" s="537"/>
      <c r="H20" s="537"/>
      <c r="I20" s="538"/>
      <c r="J20" s="183"/>
      <c r="K20" s="183"/>
      <c r="M20" s="184"/>
      <c r="N20" s="181"/>
    </row>
    <row r="21" spans="2:14" ht="42" customHeight="1" x14ac:dyDescent="0.2">
      <c r="B21" s="227" t="s">
        <v>267</v>
      </c>
      <c r="C21" s="633" t="s">
        <v>313</v>
      </c>
      <c r="D21" s="634"/>
      <c r="E21" s="635"/>
      <c r="F21" s="611" t="s">
        <v>314</v>
      </c>
      <c r="G21" s="612"/>
      <c r="H21" s="612"/>
      <c r="I21" s="636"/>
      <c r="J21" s="186"/>
      <c r="K21" s="186"/>
      <c r="M21" s="189"/>
      <c r="N21" s="181"/>
    </row>
    <row r="22" spans="2:14" ht="23.25" customHeight="1" x14ac:dyDescent="0.2">
      <c r="B22" s="227" t="s">
        <v>268</v>
      </c>
      <c r="C22" s="626" t="s">
        <v>333</v>
      </c>
      <c r="D22" s="637"/>
      <c r="E22" s="638"/>
      <c r="F22" s="226" t="s">
        <v>271</v>
      </c>
      <c r="G22" s="243">
        <v>0</v>
      </c>
      <c r="H22" s="226" t="s">
        <v>275</v>
      </c>
      <c r="I22" s="244">
        <v>0</v>
      </c>
      <c r="J22" s="30"/>
      <c r="K22" s="30"/>
      <c r="M22" s="189"/>
    </row>
    <row r="23" spans="2:14" ht="27" customHeight="1" x14ac:dyDescent="0.2">
      <c r="B23" s="227" t="s">
        <v>269</v>
      </c>
      <c r="C23" s="626">
        <v>44561</v>
      </c>
      <c r="D23" s="612"/>
      <c r="E23" s="613"/>
      <c r="F23" s="226" t="s">
        <v>272</v>
      </c>
      <c r="G23" s="695">
        <v>0.02</v>
      </c>
      <c r="H23" s="696"/>
      <c r="I23" s="697"/>
      <c r="J23" s="31"/>
      <c r="K23" s="31"/>
      <c r="M23" s="189"/>
    </row>
    <row r="24" spans="2:14" ht="30.75" customHeight="1" x14ac:dyDescent="0.2">
      <c r="B24" s="219" t="s">
        <v>270</v>
      </c>
      <c r="C24" s="608" t="s">
        <v>88</v>
      </c>
      <c r="D24" s="609"/>
      <c r="E24" s="610"/>
      <c r="F24" s="173" t="s">
        <v>274</v>
      </c>
      <c r="G24" s="611" t="s">
        <v>223</v>
      </c>
      <c r="H24" s="612"/>
      <c r="I24" s="613"/>
      <c r="J24" s="28"/>
      <c r="K24" s="28"/>
      <c r="M24" s="189"/>
    </row>
    <row r="25" spans="2:14" ht="22.5" customHeight="1" x14ac:dyDescent="0.2">
      <c r="B25" s="614" t="s">
        <v>235</v>
      </c>
      <c r="C25" s="607"/>
      <c r="D25" s="607"/>
      <c r="E25" s="607"/>
      <c r="F25" s="607"/>
      <c r="G25" s="607"/>
      <c r="H25" s="607"/>
      <c r="I25" s="615"/>
      <c r="J25" s="180"/>
      <c r="K25" s="180"/>
      <c r="M25" s="189"/>
    </row>
    <row r="26" spans="2:14" ht="43.5" customHeight="1" x14ac:dyDescent="0.2">
      <c r="B26" s="228" t="s">
        <v>105</v>
      </c>
      <c r="C26" s="229" t="s">
        <v>261</v>
      </c>
      <c r="D26" s="229" t="s">
        <v>260</v>
      </c>
      <c r="E26" s="230" t="s">
        <v>264</v>
      </c>
      <c r="F26" s="229" t="s">
        <v>263</v>
      </c>
      <c r="G26" s="229" t="s">
        <v>262</v>
      </c>
      <c r="H26" s="230" t="s">
        <v>298</v>
      </c>
      <c r="I26" s="231" t="s">
        <v>273</v>
      </c>
      <c r="J26" s="187"/>
      <c r="K26" s="187"/>
      <c r="M26" s="189"/>
    </row>
    <row r="27" spans="2:14" ht="19.5" customHeight="1" x14ac:dyDescent="0.2">
      <c r="B27" s="232" t="s">
        <v>113</v>
      </c>
      <c r="C27" s="242">
        <v>0</v>
      </c>
      <c r="D27" s="242">
        <v>0</v>
      </c>
      <c r="E27" s="217">
        <v>0</v>
      </c>
      <c r="F27" s="514">
        <f>SUM(C27:C38)</f>
        <v>2.0000000000000004E-2</v>
      </c>
      <c r="G27" s="616">
        <f>SUM(D27:D38)</f>
        <v>0.02</v>
      </c>
      <c r="H27" s="253"/>
      <c r="I27" s="616">
        <f>G27+I22</f>
        <v>0.02</v>
      </c>
      <c r="J27" s="38"/>
      <c r="K27" s="38"/>
      <c r="M27" s="189"/>
    </row>
    <row r="28" spans="2:14" ht="19.5" customHeight="1" x14ac:dyDescent="0.2">
      <c r="B28" s="232" t="s">
        <v>114</v>
      </c>
      <c r="C28" s="242">
        <v>0</v>
      </c>
      <c r="D28" s="242">
        <v>0</v>
      </c>
      <c r="E28" s="217">
        <v>0</v>
      </c>
      <c r="F28" s="515"/>
      <c r="G28" s="617"/>
      <c r="H28" s="253"/>
      <c r="I28" s="617"/>
      <c r="J28" s="38"/>
      <c r="K28" s="38"/>
      <c r="M28" s="189"/>
    </row>
    <row r="29" spans="2:14" ht="19.5" customHeight="1" x14ac:dyDescent="0.2">
      <c r="B29" s="232" t="s">
        <v>115</v>
      </c>
      <c r="C29" s="242">
        <f>2%*G23</f>
        <v>4.0000000000000002E-4</v>
      </c>
      <c r="D29" s="242">
        <f>2%*G23</f>
        <v>4.0000000000000002E-4</v>
      </c>
      <c r="E29" s="217">
        <f>+D29/C29</f>
        <v>1</v>
      </c>
      <c r="F29" s="515"/>
      <c r="G29" s="617"/>
      <c r="H29" s="251">
        <f>+(D29*100%)/$G$23</f>
        <v>0.02</v>
      </c>
      <c r="I29" s="617"/>
      <c r="J29" s="38"/>
      <c r="K29" s="38"/>
      <c r="M29" s="189"/>
    </row>
    <row r="30" spans="2:14" ht="19.5" customHeight="1" x14ac:dyDescent="0.2">
      <c r="B30" s="232" t="s">
        <v>116</v>
      </c>
      <c r="C30" s="242">
        <f>4%*G23</f>
        <v>8.0000000000000004E-4</v>
      </c>
      <c r="D30" s="242">
        <f>4%*G23</f>
        <v>8.0000000000000004E-4</v>
      </c>
      <c r="E30" s="217">
        <f t="shared" ref="E30:E32" si="0">+D30/C30</f>
        <v>1</v>
      </c>
      <c r="F30" s="515"/>
      <c r="G30" s="617"/>
      <c r="H30" s="251">
        <f>+IF(D30="","",((D30*100%)/$G$23)+H29)</f>
        <v>0.06</v>
      </c>
      <c r="I30" s="617"/>
      <c r="J30" s="38"/>
      <c r="K30" s="38"/>
    </row>
    <row r="31" spans="2:14" ht="19.5" customHeight="1" x14ac:dyDescent="0.2">
      <c r="B31" s="232" t="s">
        <v>117</v>
      </c>
      <c r="C31" s="242">
        <f>13%*G23</f>
        <v>2.6000000000000003E-3</v>
      </c>
      <c r="D31" s="694">
        <f>13%*G23</f>
        <v>2.6000000000000003E-3</v>
      </c>
      <c r="E31" s="217">
        <f t="shared" si="0"/>
        <v>1</v>
      </c>
      <c r="F31" s="515"/>
      <c r="G31" s="617"/>
      <c r="H31" s="251">
        <f t="shared" ref="H31:H38" si="1">+IF(D31="","",((D31*100%)/$G$23)+H30)</f>
        <v>0.19</v>
      </c>
      <c r="I31" s="617"/>
      <c r="J31" s="38"/>
      <c r="K31" s="38"/>
    </row>
    <row r="32" spans="2:14" ht="19.5" customHeight="1" x14ac:dyDescent="0.2">
      <c r="B32" s="232" t="s">
        <v>118</v>
      </c>
      <c r="C32" s="242">
        <f>12%*G23</f>
        <v>2.3999999999999998E-3</v>
      </c>
      <c r="D32" s="694">
        <f>9%*G23</f>
        <v>1.8E-3</v>
      </c>
      <c r="E32" s="217">
        <f t="shared" si="0"/>
        <v>0.75</v>
      </c>
      <c r="F32" s="515"/>
      <c r="G32" s="617"/>
      <c r="H32" s="251">
        <f t="shared" si="1"/>
        <v>0.28000000000000003</v>
      </c>
      <c r="I32" s="617"/>
      <c r="J32" s="38"/>
      <c r="K32" s="38"/>
    </row>
    <row r="33" spans="2:11" ht="19.5" customHeight="1" x14ac:dyDescent="0.2">
      <c r="B33" s="232" t="s">
        <v>119</v>
      </c>
      <c r="C33" s="242">
        <f>25%*G23</f>
        <v>5.0000000000000001E-3</v>
      </c>
      <c r="D33" s="694">
        <v>0</v>
      </c>
      <c r="E33" s="217">
        <v>0</v>
      </c>
      <c r="F33" s="515"/>
      <c r="G33" s="617"/>
      <c r="H33" s="251">
        <f t="shared" si="1"/>
        <v>0.28000000000000003</v>
      </c>
      <c r="I33" s="617"/>
      <c r="J33" s="38"/>
      <c r="K33" s="38"/>
    </row>
    <row r="34" spans="2:11" ht="19.5" customHeight="1" x14ac:dyDescent="0.2">
      <c r="B34" s="232" t="s">
        <v>120</v>
      </c>
      <c r="C34" s="242">
        <f>25%*G23</f>
        <v>5.0000000000000001E-3</v>
      </c>
      <c r="D34" s="694">
        <v>0</v>
      </c>
      <c r="E34" s="217">
        <v>0</v>
      </c>
      <c r="F34" s="515"/>
      <c r="G34" s="617"/>
      <c r="H34" s="251">
        <f t="shared" si="1"/>
        <v>0.28000000000000003</v>
      </c>
      <c r="I34" s="617"/>
      <c r="J34" s="38"/>
      <c r="K34" s="38"/>
    </row>
    <row r="35" spans="2:11" ht="19.5" customHeight="1" x14ac:dyDescent="0.2">
      <c r="B35" s="232" t="s">
        <v>121</v>
      </c>
      <c r="C35" s="242">
        <f>19%*G23</f>
        <v>3.8E-3</v>
      </c>
      <c r="D35" s="694">
        <v>0</v>
      </c>
      <c r="E35" s="217">
        <v>0</v>
      </c>
      <c r="F35" s="515"/>
      <c r="G35" s="617"/>
      <c r="H35" s="251">
        <f t="shared" si="1"/>
        <v>0.28000000000000003</v>
      </c>
      <c r="I35" s="617"/>
      <c r="J35" s="38"/>
      <c r="K35" s="38"/>
    </row>
    <row r="36" spans="2:11" ht="19.5" customHeight="1" x14ac:dyDescent="0.2">
      <c r="B36" s="232" t="s">
        <v>122</v>
      </c>
      <c r="C36" s="242">
        <f>0*G23</f>
        <v>0</v>
      </c>
      <c r="D36" s="694">
        <f>72%*G23</f>
        <v>1.44E-2</v>
      </c>
      <c r="E36" s="217">
        <v>1</v>
      </c>
      <c r="F36" s="515"/>
      <c r="G36" s="617"/>
      <c r="H36" s="251">
        <f t="shared" si="1"/>
        <v>1</v>
      </c>
      <c r="I36" s="617"/>
      <c r="J36" s="38"/>
      <c r="K36" s="38"/>
    </row>
    <row r="37" spans="2:11" ht="19.5" customHeight="1" x14ac:dyDescent="0.2">
      <c r="B37" s="232" t="s">
        <v>123</v>
      </c>
      <c r="C37" s="242">
        <f>0*G23</f>
        <v>0</v>
      </c>
      <c r="D37" s="220">
        <v>0</v>
      </c>
      <c r="E37" s="217">
        <v>0</v>
      </c>
      <c r="F37" s="515"/>
      <c r="G37" s="617"/>
      <c r="H37" s="251">
        <f t="shared" si="1"/>
        <v>1</v>
      </c>
      <c r="I37" s="617"/>
      <c r="J37" s="38"/>
      <c r="K37" s="38"/>
    </row>
    <row r="38" spans="2:11" ht="19.5" customHeight="1" x14ac:dyDescent="0.2">
      <c r="B38" s="232" t="s">
        <v>124</v>
      </c>
      <c r="C38" s="242">
        <f>0*G23</f>
        <v>0</v>
      </c>
      <c r="D38" s="220">
        <v>0</v>
      </c>
      <c r="E38" s="217">
        <v>0</v>
      </c>
      <c r="F38" s="516"/>
      <c r="G38" s="618"/>
      <c r="H38" s="251">
        <f t="shared" si="1"/>
        <v>1</v>
      </c>
      <c r="I38" s="618"/>
      <c r="J38" s="38"/>
      <c r="K38" s="38"/>
    </row>
    <row r="39" spans="2:11" ht="57.75" customHeight="1" x14ac:dyDescent="0.2">
      <c r="B39" s="233" t="s">
        <v>277</v>
      </c>
      <c r="C39" s="499" t="s">
        <v>341</v>
      </c>
      <c r="D39" s="500"/>
      <c r="E39" s="500"/>
      <c r="F39" s="500"/>
      <c r="G39" s="500"/>
      <c r="H39" s="500"/>
      <c r="I39" s="501"/>
      <c r="J39" s="190"/>
      <c r="K39" s="190"/>
    </row>
    <row r="40" spans="2:11" ht="34.5" customHeight="1" x14ac:dyDescent="0.2">
      <c r="B40" s="619"/>
      <c r="C40" s="503"/>
      <c r="D40" s="503"/>
      <c r="E40" s="503"/>
      <c r="F40" s="503"/>
      <c r="G40" s="503"/>
      <c r="H40" s="503"/>
      <c r="I40" s="620"/>
      <c r="J40" s="180"/>
      <c r="K40" s="180"/>
    </row>
    <row r="41" spans="2:11" ht="34.5" customHeight="1" x14ac:dyDescent="0.2">
      <c r="B41" s="621"/>
      <c r="C41" s="622"/>
      <c r="D41" s="622"/>
      <c r="E41" s="622"/>
      <c r="F41" s="622"/>
      <c r="G41" s="622"/>
      <c r="H41" s="622"/>
      <c r="I41" s="623"/>
      <c r="J41" s="190"/>
      <c r="K41" s="190"/>
    </row>
    <row r="42" spans="2:11" ht="34.5" customHeight="1" x14ac:dyDescent="0.2">
      <c r="B42" s="621"/>
      <c r="C42" s="622"/>
      <c r="D42" s="622"/>
      <c r="E42" s="622"/>
      <c r="F42" s="622"/>
      <c r="G42" s="622"/>
      <c r="H42" s="622"/>
      <c r="I42" s="623"/>
      <c r="J42" s="190"/>
      <c r="K42" s="190"/>
    </row>
    <row r="43" spans="2:11" ht="34.5" customHeight="1" x14ac:dyDescent="0.2">
      <c r="B43" s="621"/>
      <c r="C43" s="622"/>
      <c r="D43" s="622"/>
      <c r="E43" s="622"/>
      <c r="F43" s="622"/>
      <c r="G43" s="622"/>
      <c r="H43" s="622"/>
      <c r="I43" s="623"/>
      <c r="J43" s="190"/>
      <c r="K43" s="190"/>
    </row>
    <row r="44" spans="2:11" ht="34.5" customHeight="1" x14ac:dyDescent="0.2">
      <c r="B44" s="624"/>
      <c r="C44" s="509"/>
      <c r="D44" s="509"/>
      <c r="E44" s="509"/>
      <c r="F44" s="509"/>
      <c r="G44" s="509"/>
      <c r="H44" s="509"/>
      <c r="I44" s="625"/>
      <c r="J44" s="179"/>
      <c r="K44" s="179"/>
    </row>
    <row r="45" spans="2:11" ht="69.75" customHeight="1" x14ac:dyDescent="0.2">
      <c r="B45" s="225" t="s">
        <v>278</v>
      </c>
      <c r="C45" s="470" t="s">
        <v>346</v>
      </c>
      <c r="D45" s="471"/>
      <c r="E45" s="471"/>
      <c r="F45" s="471"/>
      <c r="G45" s="471"/>
      <c r="H45" s="471"/>
      <c r="I45" s="472"/>
      <c r="J45" s="191"/>
      <c r="K45" s="191"/>
    </row>
    <row r="46" spans="2:11" ht="32.25" customHeight="1" x14ac:dyDescent="0.2">
      <c r="B46" s="225" t="s">
        <v>279</v>
      </c>
      <c r="C46" s="473" t="s">
        <v>350</v>
      </c>
      <c r="D46" s="474"/>
      <c r="E46" s="474"/>
      <c r="F46" s="474"/>
      <c r="G46" s="474"/>
      <c r="H46" s="474"/>
      <c r="I46" s="475"/>
      <c r="J46" s="191"/>
      <c r="K46" s="191"/>
    </row>
    <row r="47" spans="2:11" ht="29.25" customHeight="1" x14ac:dyDescent="0.2">
      <c r="B47" s="234" t="s">
        <v>280</v>
      </c>
      <c r="C47" s="476" t="s">
        <v>351</v>
      </c>
      <c r="D47" s="477"/>
      <c r="E47" s="477"/>
      <c r="F47" s="477"/>
      <c r="G47" s="477"/>
      <c r="H47" s="477"/>
      <c r="I47" s="478"/>
      <c r="J47" s="191"/>
      <c r="K47" s="191"/>
    </row>
    <row r="48" spans="2:11" ht="22.5" customHeight="1" x14ac:dyDescent="0.2">
      <c r="B48" s="607" t="s">
        <v>236</v>
      </c>
      <c r="C48" s="607"/>
      <c r="D48" s="607"/>
      <c r="E48" s="607"/>
      <c r="F48" s="607"/>
      <c r="G48" s="607"/>
      <c r="H48" s="607"/>
      <c r="I48" s="607"/>
      <c r="J48" s="191"/>
      <c r="K48" s="191"/>
    </row>
    <row r="49" spans="2:11" ht="22.5" customHeight="1" x14ac:dyDescent="0.2">
      <c r="B49" s="603" t="s">
        <v>281</v>
      </c>
      <c r="C49" s="235" t="s">
        <v>282</v>
      </c>
      <c r="D49" s="605" t="s">
        <v>283</v>
      </c>
      <c r="E49" s="605"/>
      <c r="F49" s="605"/>
      <c r="G49" s="605" t="s">
        <v>284</v>
      </c>
      <c r="H49" s="605"/>
      <c r="I49" s="605"/>
      <c r="J49" s="192"/>
      <c r="K49" s="192"/>
    </row>
    <row r="50" spans="2:11" ht="30.75" customHeight="1" x14ac:dyDescent="0.2">
      <c r="B50" s="604"/>
      <c r="C50" s="236"/>
      <c r="D50" s="606"/>
      <c r="E50" s="606"/>
      <c r="F50" s="606"/>
      <c r="G50" s="606"/>
      <c r="H50" s="606"/>
      <c r="I50" s="606"/>
      <c r="J50" s="192"/>
      <c r="K50" s="192"/>
    </row>
    <row r="51" spans="2:11" ht="32.25" customHeight="1" x14ac:dyDescent="0.2">
      <c r="B51" s="237" t="s">
        <v>285</v>
      </c>
      <c r="C51" s="479" t="s">
        <v>303</v>
      </c>
      <c r="D51" s="480"/>
      <c r="E51" s="480"/>
      <c r="F51" s="480"/>
      <c r="G51" s="480"/>
      <c r="H51" s="480"/>
      <c r="I51" s="481"/>
      <c r="J51" s="193"/>
      <c r="K51" s="193"/>
    </row>
    <row r="52" spans="2:11" ht="28.5" customHeight="1" x14ac:dyDescent="0.2">
      <c r="B52" s="226" t="s">
        <v>286</v>
      </c>
      <c r="C52" s="479" t="s">
        <v>303</v>
      </c>
      <c r="D52" s="480"/>
      <c r="E52" s="480"/>
      <c r="F52" s="480"/>
      <c r="G52" s="480"/>
      <c r="H52" s="480"/>
      <c r="I52" s="481"/>
      <c r="J52" s="193"/>
      <c r="K52" s="193"/>
    </row>
    <row r="53" spans="2:11" ht="30" customHeight="1" x14ac:dyDescent="0.2">
      <c r="B53" s="234" t="s">
        <v>287</v>
      </c>
      <c r="C53" s="482" t="s">
        <v>339</v>
      </c>
      <c r="D53" s="483"/>
      <c r="E53" s="483"/>
      <c r="F53" s="483"/>
      <c r="G53" s="483"/>
      <c r="H53" s="483"/>
      <c r="I53" s="484"/>
      <c r="J53" s="194"/>
      <c r="K53" s="194"/>
    </row>
    <row r="54" spans="2:11" ht="31.5" customHeight="1" thickBot="1" x14ac:dyDescent="0.25">
      <c r="B54" s="234" t="s">
        <v>288</v>
      </c>
      <c r="C54" s="485" t="s">
        <v>295</v>
      </c>
      <c r="D54" s="485"/>
      <c r="E54" s="485"/>
      <c r="F54" s="485"/>
      <c r="G54" s="485"/>
      <c r="H54" s="485"/>
      <c r="I54" s="486"/>
      <c r="J54" s="195"/>
      <c r="K54" s="195"/>
    </row>
    <row r="55" spans="2:11" ht="12.75" customHeight="1" x14ac:dyDescent="0.2">
      <c r="B55" s="47"/>
      <c r="C55" s="196"/>
      <c r="D55" s="196"/>
      <c r="E55" s="197"/>
      <c r="F55" s="197"/>
      <c r="G55" s="238"/>
      <c r="H55" s="48"/>
      <c r="I55" s="196"/>
      <c r="J55" s="195"/>
      <c r="K55" s="195"/>
    </row>
    <row r="56" spans="2:11" x14ac:dyDescent="0.2">
      <c r="B56" s="47"/>
      <c r="C56" s="196"/>
      <c r="D56" s="196"/>
      <c r="E56" s="197"/>
      <c r="F56" s="197"/>
      <c r="G56" s="238"/>
      <c r="H56" s="48"/>
      <c r="I56" s="196"/>
      <c r="J56" s="195"/>
      <c r="K56" s="195"/>
    </row>
    <row r="57" spans="2:11" x14ac:dyDescent="0.2">
      <c r="B57" s="47"/>
      <c r="C57" s="196"/>
      <c r="D57" s="196"/>
      <c r="E57" s="197"/>
      <c r="F57" s="197"/>
      <c r="G57" s="238"/>
      <c r="H57" s="48"/>
      <c r="I57" s="196"/>
      <c r="J57" s="195"/>
      <c r="K57" s="195"/>
    </row>
    <row r="58" spans="2:11" x14ac:dyDescent="0.2">
      <c r="B58" s="47"/>
      <c r="C58" s="196"/>
      <c r="D58" s="196"/>
      <c r="E58" s="197"/>
      <c r="F58" s="197"/>
      <c r="G58" s="238"/>
      <c r="H58" s="48"/>
      <c r="I58" s="196"/>
      <c r="J58" s="195"/>
      <c r="K58" s="195"/>
    </row>
    <row r="59" spans="2:11" x14ac:dyDescent="0.2">
      <c r="B59" s="47"/>
      <c r="C59" s="196"/>
      <c r="D59" s="196"/>
      <c r="E59" s="197"/>
      <c r="F59" s="197"/>
      <c r="G59" s="238"/>
      <c r="H59" s="48"/>
      <c r="I59" s="196"/>
      <c r="J59" s="195"/>
      <c r="K59" s="195"/>
    </row>
    <row r="60" spans="2:11" ht="25.5" customHeight="1" x14ac:dyDescent="0.2">
      <c r="B60" s="47"/>
      <c r="C60" s="196"/>
      <c r="D60" s="196"/>
      <c r="E60" s="197"/>
      <c r="F60" s="197"/>
      <c r="G60" s="23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500-000000000000}">
      <formula1>$N$11:$N$12</formula1>
    </dataValidation>
    <dataValidation type="list" allowBlank="1" showInputMessage="1" showErrorMessage="1" sqref="H13:I13" xr:uid="{00000000-0002-0000-0500-000001000000}">
      <formula1>$N$5:$N$8</formula1>
    </dataValidation>
    <dataValidation type="list" allowBlank="1" showInputMessage="1" showErrorMessage="1" sqref="J10:K10" xr:uid="{00000000-0002-0000-0500-000002000000}">
      <formula1>$M$21:$M$28</formula1>
    </dataValidation>
    <dataValidation type="list" allowBlank="1" showInputMessage="1" showErrorMessage="1" sqref="C9:F9" xr:uid="{00000000-0002-0000-0500-000003000000}">
      <formula1>$M$6:$M$9</formula1>
    </dataValidation>
    <dataValidation type="list" allowBlank="1" showInputMessage="1" showErrorMessage="1" sqref="C24:E24" xr:uid="{00000000-0002-0000-0500-000004000000}">
      <formula1>$M$12:$M$15</formula1>
    </dataValidation>
    <dataValidation type="list" allowBlank="1" showInputMessage="1" showErrorMessage="1" sqref="H12:I12" xr:uid="{00000000-0002-0000-0500-000005000000}">
      <formula1>M17:M19</formula1>
    </dataValidation>
    <dataValidation type="list" showDropDown="1" showInputMessage="1" showErrorMessage="1" sqref="K12" xr:uid="{00000000-0002-0000-0500-000006000000}">
      <formula1>O17:O19</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4577"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4577" r:id="rId4"/>
      </mc:Fallback>
    </mc:AlternateContent>
  </oleObject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B1:X60"/>
  <sheetViews>
    <sheetView topLeftCell="C44" zoomScaleNormal="100" workbookViewId="0">
      <selection activeCell="C46" sqref="C46:I47"/>
    </sheetView>
  </sheetViews>
  <sheetFormatPr baseColWidth="10" defaultColWidth="11.42578125" defaultRowHeight="12.75" x14ac:dyDescent="0.2"/>
  <cols>
    <col min="1" max="1" width="1" style="7" customWidth="1"/>
    <col min="2" max="2" width="25.42578125" style="8" customWidth="1"/>
    <col min="3" max="3" width="14.5703125" style="7" customWidth="1"/>
    <col min="4" max="4" width="20.140625" style="7" customWidth="1"/>
    <col min="5" max="5" width="16.42578125" style="7" customWidth="1"/>
    <col min="6" max="6" width="25" style="7" customWidth="1"/>
    <col min="7" max="7" width="22" style="9" customWidth="1"/>
    <col min="8" max="8" width="20.5703125" style="7" customWidth="1"/>
    <col min="9" max="11" width="22.42578125" style="7" customWidth="1"/>
    <col min="12" max="24" width="11.42578125" style="12"/>
    <col min="25" max="16384" width="11.42578125" style="7"/>
  </cols>
  <sheetData>
    <row r="1" spans="2:14" ht="37.5" customHeight="1" x14ac:dyDescent="0.2">
      <c r="B1" s="644"/>
      <c r="C1" s="645" t="s">
        <v>25</v>
      </c>
      <c r="D1" s="645"/>
      <c r="E1" s="645"/>
      <c r="F1" s="645"/>
      <c r="G1" s="645"/>
      <c r="H1" s="645"/>
      <c r="I1" s="646"/>
      <c r="J1" s="177"/>
      <c r="K1" s="177"/>
      <c r="M1" s="178" t="s">
        <v>47</v>
      </c>
    </row>
    <row r="2" spans="2:14" ht="37.5" customHeight="1" x14ac:dyDescent="0.2">
      <c r="B2" s="644"/>
      <c r="C2" s="645" t="s">
        <v>239</v>
      </c>
      <c r="D2" s="645"/>
      <c r="E2" s="645"/>
      <c r="F2" s="645"/>
      <c r="G2" s="645"/>
      <c r="H2" s="645"/>
      <c r="I2" s="646"/>
      <c r="J2" s="177"/>
      <c r="K2" s="177"/>
      <c r="M2" s="178" t="s">
        <v>48</v>
      </c>
    </row>
    <row r="3" spans="2:14" ht="37.5" customHeight="1" x14ac:dyDescent="0.2">
      <c r="B3" s="644"/>
      <c r="C3" s="645" t="s">
        <v>240</v>
      </c>
      <c r="D3" s="645"/>
      <c r="E3" s="645"/>
      <c r="F3" s="645" t="s">
        <v>241</v>
      </c>
      <c r="G3" s="645"/>
      <c r="H3" s="645"/>
      <c r="I3" s="646"/>
      <c r="J3" s="177"/>
      <c r="K3" s="177"/>
      <c r="M3" s="178" t="s">
        <v>50</v>
      </c>
    </row>
    <row r="4" spans="2:14" ht="23.25" customHeight="1" x14ac:dyDescent="0.2">
      <c r="B4" s="642"/>
      <c r="C4" s="642"/>
      <c r="D4" s="642"/>
      <c r="E4" s="642"/>
      <c r="F4" s="642"/>
      <c r="G4" s="642"/>
      <c r="H4" s="642"/>
      <c r="I4" s="642"/>
      <c r="J4" s="179"/>
      <c r="K4" s="179"/>
    </row>
    <row r="5" spans="2:14" ht="24" customHeight="1" x14ac:dyDescent="0.2">
      <c r="B5" s="643" t="s">
        <v>234</v>
      </c>
      <c r="C5" s="643"/>
      <c r="D5" s="643"/>
      <c r="E5" s="643"/>
      <c r="F5" s="643"/>
      <c r="G5" s="643"/>
      <c r="H5" s="643"/>
      <c r="I5" s="643"/>
      <c r="J5" s="180"/>
      <c r="K5" s="180"/>
      <c r="N5" s="181" t="s">
        <v>57</v>
      </c>
    </row>
    <row r="6" spans="2:14" ht="53.25" customHeight="1" x14ac:dyDescent="0.2">
      <c r="B6" s="225" t="s">
        <v>242</v>
      </c>
      <c r="C6" s="247">
        <v>4</v>
      </c>
      <c r="D6" s="557" t="s">
        <v>243</v>
      </c>
      <c r="E6" s="557"/>
      <c r="F6" s="525" t="s">
        <v>300</v>
      </c>
      <c r="G6" s="525"/>
      <c r="H6" s="525"/>
      <c r="I6" s="526"/>
      <c r="J6" s="182"/>
      <c r="K6" s="182"/>
      <c r="M6" s="178" t="s">
        <v>60</v>
      </c>
      <c r="N6" s="181" t="s">
        <v>61</v>
      </c>
    </row>
    <row r="7" spans="2:14" ht="30.75" customHeight="1" x14ac:dyDescent="0.2">
      <c r="B7" s="225" t="s">
        <v>244</v>
      </c>
      <c r="C7" s="247" t="s">
        <v>81</v>
      </c>
      <c r="D7" s="557" t="s">
        <v>245</v>
      </c>
      <c r="E7" s="557"/>
      <c r="F7" s="527" t="s">
        <v>296</v>
      </c>
      <c r="G7" s="527"/>
      <c r="H7" s="213" t="s">
        <v>246</v>
      </c>
      <c r="I7" s="214" t="s">
        <v>76</v>
      </c>
      <c r="J7" s="183"/>
      <c r="K7" s="183"/>
      <c r="M7" s="178" t="s">
        <v>65</v>
      </c>
      <c r="N7" s="181" t="s">
        <v>66</v>
      </c>
    </row>
    <row r="8" spans="2:14" ht="57" customHeight="1" x14ac:dyDescent="0.2">
      <c r="B8" s="225" t="s">
        <v>247</v>
      </c>
      <c r="C8" s="525" t="s">
        <v>301</v>
      </c>
      <c r="D8" s="525"/>
      <c r="E8" s="525"/>
      <c r="F8" s="525"/>
      <c r="G8" s="248" t="s">
        <v>248</v>
      </c>
      <c r="H8" s="546">
        <v>7556</v>
      </c>
      <c r="I8" s="547"/>
      <c r="J8" s="21"/>
      <c r="K8" s="21"/>
      <c r="M8" s="178" t="s">
        <v>69</v>
      </c>
      <c r="N8" s="181" t="s">
        <v>70</v>
      </c>
    </row>
    <row r="9" spans="2:14" ht="30.75" customHeight="1" x14ac:dyDescent="0.2">
      <c r="B9" s="225" t="s">
        <v>48</v>
      </c>
      <c r="C9" s="548" t="s">
        <v>65</v>
      </c>
      <c r="D9" s="548"/>
      <c r="E9" s="548"/>
      <c r="F9" s="548"/>
      <c r="G9" s="248" t="s">
        <v>249</v>
      </c>
      <c r="H9" s="549" t="s">
        <v>302</v>
      </c>
      <c r="I9" s="550"/>
      <c r="J9" s="22"/>
      <c r="K9" s="22"/>
      <c r="M9" s="184" t="s">
        <v>73</v>
      </c>
    </row>
    <row r="10" spans="2:14" ht="30.75" customHeight="1" x14ac:dyDescent="0.2">
      <c r="B10" s="225" t="s">
        <v>250</v>
      </c>
      <c r="C10" s="525" t="s">
        <v>304</v>
      </c>
      <c r="D10" s="525"/>
      <c r="E10" s="525"/>
      <c r="F10" s="525"/>
      <c r="G10" s="525"/>
      <c r="H10" s="525"/>
      <c r="I10" s="526"/>
      <c r="J10" s="185"/>
      <c r="K10" s="185"/>
      <c r="M10" s="184"/>
    </row>
    <row r="11" spans="2:14" ht="47.25" customHeight="1" x14ac:dyDescent="0.2">
      <c r="B11" s="225" t="s">
        <v>251</v>
      </c>
      <c r="C11" s="525" t="s">
        <v>311</v>
      </c>
      <c r="D11" s="525"/>
      <c r="E11" s="525"/>
      <c r="F11" s="525"/>
      <c r="G11" s="525"/>
      <c r="H11" s="525"/>
      <c r="I11" s="525"/>
      <c r="J11" s="183"/>
      <c r="K11" s="183"/>
      <c r="M11" s="184"/>
      <c r="N11" s="181" t="s">
        <v>76</v>
      </c>
    </row>
    <row r="12" spans="2:14" ht="30.75" customHeight="1" x14ac:dyDescent="0.2">
      <c r="B12" s="225" t="s">
        <v>254</v>
      </c>
      <c r="C12" s="594" t="s">
        <v>334</v>
      </c>
      <c r="D12" s="594"/>
      <c r="E12" s="594"/>
      <c r="F12" s="594"/>
      <c r="G12" s="226" t="s">
        <v>252</v>
      </c>
      <c r="H12" s="652" t="s">
        <v>91</v>
      </c>
      <c r="I12" s="652"/>
      <c r="J12" s="183"/>
      <c r="K12" s="183"/>
      <c r="M12" s="184" t="s">
        <v>80</v>
      </c>
      <c r="N12" s="181" t="s">
        <v>81</v>
      </c>
    </row>
    <row r="13" spans="2:14" ht="30.75" customHeight="1" x14ac:dyDescent="0.2">
      <c r="B13" s="225" t="s">
        <v>255</v>
      </c>
      <c r="C13" s="640" t="s">
        <v>331</v>
      </c>
      <c r="D13" s="640"/>
      <c r="E13" s="640"/>
      <c r="F13" s="640"/>
      <c r="G13" s="226" t="s">
        <v>253</v>
      </c>
      <c r="H13" s="650" t="s">
        <v>70</v>
      </c>
      <c r="I13" s="650"/>
      <c r="J13" s="183"/>
      <c r="K13" s="183"/>
      <c r="M13" s="184" t="s">
        <v>84</v>
      </c>
    </row>
    <row r="14" spans="2:14" ht="64.5" customHeight="1" x14ac:dyDescent="0.2">
      <c r="B14" s="225" t="s">
        <v>256</v>
      </c>
      <c r="C14" s="591" t="s">
        <v>320</v>
      </c>
      <c r="D14" s="591"/>
      <c r="E14" s="591"/>
      <c r="F14" s="591"/>
      <c r="G14" s="591"/>
      <c r="H14" s="591"/>
      <c r="I14" s="591"/>
      <c r="J14" s="185"/>
      <c r="K14" s="185"/>
      <c r="M14" s="184" t="s">
        <v>86</v>
      </c>
      <c r="N14" s="181"/>
    </row>
    <row r="15" spans="2:14" ht="30.75" customHeight="1" x14ac:dyDescent="0.2">
      <c r="B15" s="225" t="s">
        <v>257</v>
      </c>
      <c r="C15" s="594" t="s">
        <v>292</v>
      </c>
      <c r="D15" s="594"/>
      <c r="E15" s="594"/>
      <c r="F15" s="594"/>
      <c r="G15" s="594"/>
      <c r="H15" s="594"/>
      <c r="I15" s="594"/>
      <c r="J15" s="186"/>
      <c r="K15" s="186"/>
      <c r="M15" s="184" t="s">
        <v>88</v>
      </c>
      <c r="N15" s="181"/>
    </row>
    <row r="16" spans="2:14" ht="47.25" customHeight="1" x14ac:dyDescent="0.2">
      <c r="B16" s="225" t="s">
        <v>258</v>
      </c>
      <c r="C16" s="591" t="s">
        <v>323</v>
      </c>
      <c r="D16" s="591"/>
      <c r="E16" s="591"/>
      <c r="F16" s="591"/>
      <c r="G16" s="591"/>
      <c r="H16" s="591"/>
      <c r="I16" s="591"/>
      <c r="J16" s="187"/>
      <c r="K16" s="187"/>
      <c r="M16" s="184"/>
      <c r="N16" s="181"/>
    </row>
    <row r="17" spans="2:14" ht="30.75" customHeight="1" x14ac:dyDescent="0.2">
      <c r="B17" s="225" t="s">
        <v>259</v>
      </c>
      <c r="C17" s="650" t="s">
        <v>151</v>
      </c>
      <c r="D17" s="651"/>
      <c r="E17" s="651"/>
      <c r="F17" s="651"/>
      <c r="G17" s="651"/>
      <c r="H17" s="651"/>
      <c r="I17" s="651"/>
      <c r="J17" s="188"/>
      <c r="K17" s="188"/>
      <c r="M17" s="184" t="s">
        <v>91</v>
      </c>
      <c r="N17" s="181"/>
    </row>
    <row r="18" spans="2:14" ht="18" customHeight="1" x14ac:dyDescent="0.2">
      <c r="B18" s="630" t="s">
        <v>265</v>
      </c>
      <c r="C18" s="631" t="s">
        <v>237</v>
      </c>
      <c r="D18" s="631"/>
      <c r="E18" s="631"/>
      <c r="F18" s="632" t="s">
        <v>238</v>
      </c>
      <c r="G18" s="632"/>
      <c r="H18" s="632"/>
      <c r="I18" s="632"/>
      <c r="J18" s="28"/>
      <c r="K18" s="28"/>
      <c r="M18" s="184" t="s">
        <v>79</v>
      </c>
      <c r="N18" s="181"/>
    </row>
    <row r="19" spans="2:14" ht="96" customHeight="1" x14ac:dyDescent="0.2">
      <c r="B19" s="630"/>
      <c r="C19" s="525" t="s">
        <v>336</v>
      </c>
      <c r="D19" s="525"/>
      <c r="E19" s="525"/>
      <c r="F19" s="525" t="s">
        <v>335</v>
      </c>
      <c r="G19" s="525"/>
      <c r="H19" s="525"/>
      <c r="I19" s="526"/>
      <c r="J19" s="187"/>
      <c r="K19" s="187"/>
      <c r="M19" s="184" t="s">
        <v>95</v>
      </c>
      <c r="N19" s="181"/>
    </row>
    <row r="20" spans="2:14" ht="39.75" customHeight="1" x14ac:dyDescent="0.2">
      <c r="B20" s="227" t="s">
        <v>266</v>
      </c>
      <c r="C20" s="534" t="s">
        <v>152</v>
      </c>
      <c r="D20" s="535"/>
      <c r="E20" s="536"/>
      <c r="F20" s="537" t="s">
        <v>152</v>
      </c>
      <c r="G20" s="537"/>
      <c r="H20" s="537"/>
      <c r="I20" s="538"/>
      <c r="J20" s="183"/>
      <c r="K20" s="183"/>
      <c r="M20" s="184"/>
      <c r="N20" s="181"/>
    </row>
    <row r="21" spans="2:14" ht="58.5" customHeight="1" x14ac:dyDescent="0.2">
      <c r="B21" s="227" t="s">
        <v>267</v>
      </c>
      <c r="C21" s="633" t="s">
        <v>299</v>
      </c>
      <c r="D21" s="634"/>
      <c r="E21" s="635"/>
      <c r="F21" s="611" t="s">
        <v>315</v>
      </c>
      <c r="G21" s="612"/>
      <c r="H21" s="612"/>
      <c r="I21" s="636"/>
      <c r="J21" s="186"/>
      <c r="K21" s="186"/>
      <c r="M21" s="189"/>
      <c r="N21" s="181"/>
    </row>
    <row r="22" spans="2:14" ht="23.25" customHeight="1" x14ac:dyDescent="0.2">
      <c r="B22" s="227" t="s">
        <v>268</v>
      </c>
      <c r="C22" s="626">
        <v>44256</v>
      </c>
      <c r="D22" s="637"/>
      <c r="E22" s="638"/>
      <c r="F22" s="226" t="s">
        <v>271</v>
      </c>
      <c r="G22" s="243">
        <v>0</v>
      </c>
      <c r="H22" s="226" t="s">
        <v>275</v>
      </c>
      <c r="I22" s="244">
        <v>0</v>
      </c>
      <c r="J22" s="30"/>
      <c r="K22" s="30"/>
      <c r="M22" s="189"/>
    </row>
    <row r="23" spans="2:14" ht="27" customHeight="1" x14ac:dyDescent="0.2">
      <c r="B23" s="227" t="s">
        <v>269</v>
      </c>
      <c r="C23" s="626">
        <v>44561</v>
      </c>
      <c r="D23" s="612"/>
      <c r="E23" s="613"/>
      <c r="F23" s="226" t="s">
        <v>272</v>
      </c>
      <c r="G23" s="695">
        <v>0.05</v>
      </c>
      <c r="H23" s="696"/>
      <c r="I23" s="697"/>
      <c r="J23" s="31"/>
      <c r="K23" s="31"/>
      <c r="M23" s="189"/>
    </row>
    <row r="24" spans="2:14" ht="30.75" customHeight="1" x14ac:dyDescent="0.2">
      <c r="B24" s="219" t="s">
        <v>270</v>
      </c>
      <c r="C24" s="572" t="s">
        <v>88</v>
      </c>
      <c r="D24" s="573"/>
      <c r="E24" s="574"/>
      <c r="F24" s="173" t="s">
        <v>274</v>
      </c>
      <c r="G24" s="611" t="s">
        <v>223</v>
      </c>
      <c r="H24" s="612"/>
      <c r="I24" s="613"/>
      <c r="J24" s="28"/>
      <c r="K24" s="28"/>
      <c r="M24" s="189"/>
    </row>
    <row r="25" spans="2:14" ht="22.5" customHeight="1" x14ac:dyDescent="0.2">
      <c r="B25" s="614" t="s">
        <v>235</v>
      </c>
      <c r="C25" s="607"/>
      <c r="D25" s="607"/>
      <c r="E25" s="607"/>
      <c r="F25" s="607"/>
      <c r="G25" s="607"/>
      <c r="H25" s="607"/>
      <c r="I25" s="615"/>
      <c r="J25" s="180"/>
      <c r="K25" s="180"/>
      <c r="M25" s="189"/>
    </row>
    <row r="26" spans="2:14" ht="43.5" customHeight="1" x14ac:dyDescent="0.2">
      <c r="B26" s="228" t="s">
        <v>105</v>
      </c>
      <c r="C26" s="229" t="s">
        <v>261</v>
      </c>
      <c r="D26" s="229" t="s">
        <v>260</v>
      </c>
      <c r="E26" s="230" t="s">
        <v>264</v>
      </c>
      <c r="F26" s="229" t="s">
        <v>263</v>
      </c>
      <c r="G26" s="229" t="s">
        <v>262</v>
      </c>
      <c r="H26" s="230" t="s">
        <v>298</v>
      </c>
      <c r="I26" s="231" t="s">
        <v>273</v>
      </c>
      <c r="J26" s="187"/>
      <c r="K26" s="187"/>
      <c r="M26" s="189"/>
    </row>
    <row r="27" spans="2:14" ht="19.5" customHeight="1" x14ac:dyDescent="0.2">
      <c r="B27" s="232" t="s">
        <v>113</v>
      </c>
      <c r="C27" s="242">
        <v>0</v>
      </c>
      <c r="D27" s="245">
        <v>0</v>
      </c>
      <c r="E27" s="249">
        <v>0</v>
      </c>
      <c r="F27" s="698">
        <f>SUM(C27:C38)</f>
        <v>5.000000000000001E-2</v>
      </c>
      <c r="G27" s="698">
        <f>SUM(D27:D38)</f>
        <v>0.05</v>
      </c>
      <c r="H27" s="254"/>
      <c r="I27" s="647">
        <f>G27+I22</f>
        <v>0.05</v>
      </c>
      <c r="J27" s="239"/>
      <c r="K27" s="38"/>
      <c r="M27" s="189"/>
    </row>
    <row r="28" spans="2:14" ht="19.5" customHeight="1" x14ac:dyDescent="0.2">
      <c r="B28" s="232" t="s">
        <v>114</v>
      </c>
      <c r="C28" s="242">
        <v>0</v>
      </c>
      <c r="D28" s="245">
        <v>0</v>
      </c>
      <c r="E28" s="249">
        <v>0</v>
      </c>
      <c r="F28" s="699"/>
      <c r="G28" s="699"/>
      <c r="H28" s="254"/>
      <c r="I28" s="648"/>
      <c r="J28" s="239"/>
      <c r="K28" s="38"/>
      <c r="M28" s="189"/>
    </row>
    <row r="29" spans="2:14" ht="19.5" customHeight="1" x14ac:dyDescent="0.2">
      <c r="B29" s="232" t="s">
        <v>115</v>
      </c>
      <c r="C29" s="242">
        <f>2%*G23</f>
        <v>1E-3</v>
      </c>
      <c r="D29" s="242">
        <f>2%*G23</f>
        <v>1E-3</v>
      </c>
      <c r="E29" s="249">
        <f t="shared" ref="E29:E38" si="0">+D29/C29</f>
        <v>1</v>
      </c>
      <c r="F29" s="699"/>
      <c r="G29" s="699"/>
      <c r="H29" s="251">
        <f>+(D29*100%)/$G$23</f>
        <v>0.02</v>
      </c>
      <c r="I29" s="648"/>
      <c r="J29" s="239"/>
      <c r="K29" s="38"/>
      <c r="M29" s="189"/>
    </row>
    <row r="30" spans="2:14" ht="19.5" customHeight="1" x14ac:dyDescent="0.2">
      <c r="B30" s="232" t="s">
        <v>116</v>
      </c>
      <c r="C30" s="242">
        <f>4%*G23</f>
        <v>2E-3</v>
      </c>
      <c r="D30" s="242">
        <f>4%*G23</f>
        <v>2E-3</v>
      </c>
      <c r="E30" s="249">
        <f t="shared" si="0"/>
        <v>1</v>
      </c>
      <c r="F30" s="699"/>
      <c r="G30" s="699"/>
      <c r="H30" s="251">
        <f>+IF(D30="","",((D30*100%)/$G$23)+H29)</f>
        <v>0.06</v>
      </c>
      <c r="I30" s="648"/>
      <c r="J30" s="239"/>
      <c r="K30" s="38"/>
    </row>
    <row r="31" spans="2:14" ht="19.5" customHeight="1" x14ac:dyDescent="0.2">
      <c r="B31" s="232" t="s">
        <v>117</v>
      </c>
      <c r="C31" s="242">
        <f>10%*G23</f>
        <v>5.000000000000001E-3</v>
      </c>
      <c r="D31" s="242">
        <f>10%*G23</f>
        <v>5.000000000000001E-3</v>
      </c>
      <c r="E31" s="249">
        <f t="shared" si="0"/>
        <v>1</v>
      </c>
      <c r="F31" s="699"/>
      <c r="G31" s="699"/>
      <c r="H31" s="251">
        <f t="shared" ref="H31:H38" si="1">+IF(D31="","",((D31*100%)/$G$23)+H30)</f>
        <v>0.16000000000000003</v>
      </c>
      <c r="I31" s="648"/>
      <c r="J31" s="239"/>
      <c r="K31" s="38"/>
    </row>
    <row r="32" spans="2:14" ht="19.5" customHeight="1" x14ac:dyDescent="0.2">
      <c r="B32" s="232" t="s">
        <v>118</v>
      </c>
      <c r="C32" s="242">
        <f>14%*G23</f>
        <v>7.000000000000001E-3</v>
      </c>
      <c r="D32" s="259">
        <f>11%*G23</f>
        <v>5.5000000000000005E-3</v>
      </c>
      <c r="E32" s="249">
        <f t="shared" si="0"/>
        <v>0.7857142857142857</v>
      </c>
      <c r="F32" s="699"/>
      <c r="G32" s="699"/>
      <c r="H32" s="251">
        <f t="shared" si="1"/>
        <v>0.27</v>
      </c>
      <c r="I32" s="648"/>
      <c r="J32" s="239"/>
      <c r="K32" s="38"/>
    </row>
    <row r="33" spans="2:11" ht="19.5" customHeight="1" x14ac:dyDescent="0.2">
      <c r="B33" s="232" t="s">
        <v>119</v>
      </c>
      <c r="C33" s="242">
        <f>25%*G23</f>
        <v>1.2500000000000001E-2</v>
      </c>
      <c r="D33" s="245">
        <v>0</v>
      </c>
      <c r="E33" s="249">
        <v>0</v>
      </c>
      <c r="F33" s="699"/>
      <c r="G33" s="699"/>
      <c r="H33" s="251">
        <f t="shared" si="1"/>
        <v>0.27</v>
      </c>
      <c r="I33" s="648"/>
      <c r="J33" s="239"/>
      <c r="K33" s="38"/>
    </row>
    <row r="34" spans="2:11" ht="19.5" customHeight="1" x14ac:dyDescent="0.2">
      <c r="B34" s="232" t="s">
        <v>120</v>
      </c>
      <c r="C34" s="242">
        <f>25%*G23</f>
        <v>1.2500000000000001E-2</v>
      </c>
      <c r="D34" s="245">
        <v>0</v>
      </c>
      <c r="E34" s="249">
        <f t="shared" si="0"/>
        <v>0</v>
      </c>
      <c r="F34" s="699"/>
      <c r="G34" s="699"/>
      <c r="H34" s="251">
        <f t="shared" si="1"/>
        <v>0.27</v>
      </c>
      <c r="I34" s="648"/>
      <c r="J34" s="239"/>
      <c r="K34" s="38"/>
    </row>
    <row r="35" spans="2:11" ht="19.5" customHeight="1" x14ac:dyDescent="0.2">
      <c r="B35" s="232" t="s">
        <v>121</v>
      </c>
      <c r="C35" s="242">
        <f>20%*G23</f>
        <v>1.0000000000000002E-2</v>
      </c>
      <c r="D35" s="245">
        <v>0</v>
      </c>
      <c r="E35" s="249">
        <f t="shared" si="0"/>
        <v>0</v>
      </c>
      <c r="F35" s="699"/>
      <c r="G35" s="699"/>
      <c r="H35" s="251">
        <f t="shared" si="1"/>
        <v>0.27</v>
      </c>
      <c r="I35" s="648"/>
      <c r="J35" s="239"/>
      <c r="K35" s="38"/>
    </row>
    <row r="36" spans="2:11" ht="19.5" customHeight="1" x14ac:dyDescent="0.2">
      <c r="B36" s="232" t="s">
        <v>122</v>
      </c>
      <c r="C36" s="242">
        <f>0*G23</f>
        <v>0</v>
      </c>
      <c r="D36" s="245">
        <f>73%*G23</f>
        <v>3.6499999999999998E-2</v>
      </c>
      <c r="E36" s="249">
        <v>1</v>
      </c>
      <c r="F36" s="699"/>
      <c r="G36" s="699"/>
      <c r="H36" s="251">
        <f t="shared" si="1"/>
        <v>0.99999999999999989</v>
      </c>
      <c r="I36" s="648"/>
      <c r="J36" s="239"/>
      <c r="K36" s="38"/>
    </row>
    <row r="37" spans="2:11" ht="19.5" customHeight="1" x14ac:dyDescent="0.2">
      <c r="B37" s="232" t="s">
        <v>123</v>
      </c>
      <c r="C37" s="242">
        <f>0*G23</f>
        <v>0</v>
      </c>
      <c r="D37" s="245">
        <v>0</v>
      </c>
      <c r="E37" s="249">
        <v>0</v>
      </c>
      <c r="F37" s="699"/>
      <c r="G37" s="699"/>
      <c r="H37" s="251">
        <f t="shared" si="1"/>
        <v>0.99999999999999989</v>
      </c>
      <c r="I37" s="648"/>
      <c r="J37" s="239"/>
      <c r="K37" s="38"/>
    </row>
    <row r="38" spans="2:11" ht="19.5" customHeight="1" x14ac:dyDescent="0.2">
      <c r="B38" s="232" t="s">
        <v>124</v>
      </c>
      <c r="C38" s="242">
        <f>0*G23</f>
        <v>0</v>
      </c>
      <c r="D38" s="245">
        <v>0</v>
      </c>
      <c r="E38" s="249">
        <v>0</v>
      </c>
      <c r="F38" s="700"/>
      <c r="G38" s="700"/>
      <c r="H38" s="251">
        <f t="shared" si="1"/>
        <v>0.99999999999999989</v>
      </c>
      <c r="I38" s="649"/>
      <c r="J38" s="239"/>
      <c r="K38" s="38"/>
    </row>
    <row r="39" spans="2:11" ht="54.75" customHeight="1" x14ac:dyDescent="0.2">
      <c r="B39" s="233" t="s">
        <v>277</v>
      </c>
      <c r="C39" s="499" t="s">
        <v>342</v>
      </c>
      <c r="D39" s="500"/>
      <c r="E39" s="500"/>
      <c r="F39" s="500"/>
      <c r="G39" s="500"/>
      <c r="H39" s="500"/>
      <c r="I39" s="501"/>
      <c r="J39" s="190"/>
      <c r="K39" s="190"/>
    </row>
    <row r="40" spans="2:11" ht="45" customHeight="1" x14ac:dyDescent="0.2">
      <c r="B40" s="619"/>
      <c r="C40" s="503"/>
      <c r="D40" s="503"/>
      <c r="E40" s="503"/>
      <c r="F40" s="503"/>
      <c r="G40" s="503"/>
      <c r="H40" s="503"/>
      <c r="I40" s="620"/>
      <c r="J40" s="180"/>
      <c r="K40" s="180"/>
    </row>
    <row r="41" spans="2:11" ht="45" customHeight="1" x14ac:dyDescent="0.2">
      <c r="B41" s="621"/>
      <c r="C41" s="622"/>
      <c r="D41" s="622"/>
      <c r="E41" s="622"/>
      <c r="F41" s="622"/>
      <c r="G41" s="622"/>
      <c r="H41" s="622"/>
      <c r="I41" s="623"/>
      <c r="J41" s="190"/>
      <c r="K41" s="190"/>
    </row>
    <row r="42" spans="2:11" ht="45" customHeight="1" x14ac:dyDescent="0.2">
      <c r="B42" s="621"/>
      <c r="C42" s="622"/>
      <c r="D42" s="622"/>
      <c r="E42" s="622"/>
      <c r="F42" s="622"/>
      <c r="G42" s="622"/>
      <c r="H42" s="622"/>
      <c r="I42" s="623"/>
      <c r="J42" s="190"/>
      <c r="K42" s="190"/>
    </row>
    <row r="43" spans="2:11" ht="45" customHeight="1" x14ac:dyDescent="0.2">
      <c r="B43" s="621"/>
      <c r="C43" s="622"/>
      <c r="D43" s="622"/>
      <c r="E43" s="622"/>
      <c r="F43" s="622"/>
      <c r="G43" s="622"/>
      <c r="H43" s="622"/>
      <c r="I43" s="623"/>
      <c r="J43" s="190"/>
      <c r="K43" s="190"/>
    </row>
    <row r="44" spans="2:11" ht="45" customHeight="1" x14ac:dyDescent="0.2">
      <c r="B44" s="624"/>
      <c r="C44" s="509"/>
      <c r="D44" s="509"/>
      <c r="E44" s="509"/>
      <c r="F44" s="509"/>
      <c r="G44" s="509"/>
      <c r="H44" s="509"/>
      <c r="I44" s="625"/>
      <c r="J44" s="179"/>
      <c r="K44" s="179"/>
    </row>
    <row r="45" spans="2:11" ht="62.25" customHeight="1" x14ac:dyDescent="0.2">
      <c r="B45" s="225" t="s">
        <v>278</v>
      </c>
      <c r="C45" s="470" t="s">
        <v>347</v>
      </c>
      <c r="D45" s="471"/>
      <c r="E45" s="471"/>
      <c r="F45" s="471"/>
      <c r="G45" s="471"/>
      <c r="H45" s="471"/>
      <c r="I45" s="472"/>
      <c r="J45" s="191"/>
      <c r="K45" s="191"/>
    </row>
    <row r="46" spans="2:11" ht="32.25" customHeight="1" x14ac:dyDescent="0.2">
      <c r="B46" s="225" t="s">
        <v>279</v>
      </c>
      <c r="C46" s="473" t="s">
        <v>350</v>
      </c>
      <c r="D46" s="474"/>
      <c r="E46" s="474"/>
      <c r="F46" s="474"/>
      <c r="G46" s="474"/>
      <c r="H46" s="474"/>
      <c r="I46" s="475"/>
      <c r="J46" s="191"/>
      <c r="K46" s="191"/>
    </row>
    <row r="47" spans="2:11" ht="40.5" customHeight="1" x14ac:dyDescent="0.2">
      <c r="B47" s="234" t="s">
        <v>280</v>
      </c>
      <c r="C47" s="476" t="s">
        <v>351</v>
      </c>
      <c r="D47" s="477"/>
      <c r="E47" s="477"/>
      <c r="F47" s="477"/>
      <c r="G47" s="477"/>
      <c r="H47" s="477"/>
      <c r="I47" s="478"/>
      <c r="J47" s="191"/>
      <c r="K47" s="191"/>
    </row>
    <row r="48" spans="2:11" ht="22.5" customHeight="1" x14ac:dyDescent="0.2">
      <c r="B48" s="607" t="s">
        <v>236</v>
      </c>
      <c r="C48" s="607"/>
      <c r="D48" s="607"/>
      <c r="E48" s="607"/>
      <c r="F48" s="607"/>
      <c r="G48" s="607"/>
      <c r="H48" s="607"/>
      <c r="I48" s="607"/>
      <c r="J48" s="191"/>
      <c r="K48" s="191"/>
    </row>
    <row r="49" spans="2:11" ht="22.5" customHeight="1" x14ac:dyDescent="0.2">
      <c r="B49" s="603" t="s">
        <v>281</v>
      </c>
      <c r="C49" s="235" t="s">
        <v>282</v>
      </c>
      <c r="D49" s="605" t="s">
        <v>283</v>
      </c>
      <c r="E49" s="605"/>
      <c r="F49" s="605"/>
      <c r="G49" s="605" t="s">
        <v>284</v>
      </c>
      <c r="H49" s="605"/>
      <c r="I49" s="605"/>
      <c r="J49" s="192"/>
      <c r="K49" s="192"/>
    </row>
    <row r="50" spans="2:11" ht="30.75" customHeight="1" x14ac:dyDescent="0.2">
      <c r="B50" s="604"/>
      <c r="C50" s="236"/>
      <c r="D50" s="606"/>
      <c r="E50" s="606"/>
      <c r="F50" s="606"/>
      <c r="G50" s="606"/>
      <c r="H50" s="606"/>
      <c r="I50" s="606"/>
      <c r="J50" s="192"/>
      <c r="K50" s="192"/>
    </row>
    <row r="51" spans="2:11" ht="32.25" customHeight="1" x14ac:dyDescent="0.2">
      <c r="B51" s="237" t="s">
        <v>285</v>
      </c>
      <c r="C51" s="479" t="s">
        <v>303</v>
      </c>
      <c r="D51" s="480"/>
      <c r="E51" s="480"/>
      <c r="F51" s="480"/>
      <c r="G51" s="480"/>
      <c r="H51" s="480"/>
      <c r="I51" s="481"/>
      <c r="J51" s="193"/>
      <c r="K51" s="193"/>
    </row>
    <row r="52" spans="2:11" ht="28.5" customHeight="1" x14ac:dyDescent="0.2">
      <c r="B52" s="226" t="s">
        <v>286</v>
      </c>
      <c r="C52" s="479" t="s">
        <v>303</v>
      </c>
      <c r="D52" s="480"/>
      <c r="E52" s="480"/>
      <c r="F52" s="480"/>
      <c r="G52" s="480"/>
      <c r="H52" s="480"/>
      <c r="I52" s="481"/>
      <c r="J52" s="193"/>
      <c r="K52" s="193"/>
    </row>
    <row r="53" spans="2:11" ht="30" customHeight="1" x14ac:dyDescent="0.2">
      <c r="B53" s="234" t="s">
        <v>287</v>
      </c>
      <c r="C53" s="482" t="s">
        <v>339</v>
      </c>
      <c r="D53" s="483"/>
      <c r="E53" s="483"/>
      <c r="F53" s="483"/>
      <c r="G53" s="483"/>
      <c r="H53" s="483"/>
      <c r="I53" s="484"/>
      <c r="J53" s="194"/>
      <c r="K53" s="194"/>
    </row>
    <row r="54" spans="2:11" ht="31.5" customHeight="1" thickBot="1" x14ac:dyDescent="0.25">
      <c r="B54" s="234" t="s">
        <v>288</v>
      </c>
      <c r="C54" s="485" t="s">
        <v>295</v>
      </c>
      <c r="D54" s="485"/>
      <c r="E54" s="485"/>
      <c r="F54" s="485"/>
      <c r="G54" s="485"/>
      <c r="H54" s="485"/>
      <c r="I54" s="486"/>
      <c r="J54" s="195"/>
      <c r="K54" s="195"/>
    </row>
    <row r="55" spans="2:11" ht="12.75" customHeight="1" x14ac:dyDescent="0.2">
      <c r="B55" s="47"/>
      <c r="C55" s="196"/>
      <c r="D55" s="196"/>
      <c r="E55" s="197"/>
      <c r="F55" s="197"/>
      <c r="G55" s="238"/>
      <c r="H55" s="48"/>
      <c r="I55" s="196"/>
      <c r="J55" s="195"/>
      <c r="K55" s="195"/>
    </row>
    <row r="56" spans="2:11" x14ac:dyDescent="0.2">
      <c r="B56" s="47"/>
      <c r="C56" s="196"/>
      <c r="D56" s="196"/>
      <c r="E56" s="197"/>
      <c r="F56" s="197"/>
      <c r="G56" s="238"/>
      <c r="H56" s="48"/>
      <c r="I56" s="196"/>
      <c r="J56" s="195"/>
      <c r="K56" s="195"/>
    </row>
    <row r="57" spans="2:11" x14ac:dyDescent="0.2">
      <c r="B57" s="47"/>
      <c r="C57" s="196"/>
      <c r="D57" s="196"/>
      <c r="E57" s="197"/>
      <c r="F57" s="197"/>
      <c r="G57" s="238"/>
      <c r="H57" s="48"/>
      <c r="I57" s="196"/>
      <c r="J57" s="195"/>
      <c r="K57" s="195"/>
    </row>
    <row r="58" spans="2:11" x14ac:dyDescent="0.2">
      <c r="B58" s="47"/>
      <c r="C58" s="196"/>
      <c r="D58" s="196"/>
      <c r="E58" s="197"/>
      <c r="F58" s="197"/>
      <c r="G58" s="238"/>
      <c r="H58" s="48"/>
      <c r="I58" s="196"/>
      <c r="J58" s="195"/>
      <c r="K58" s="195"/>
    </row>
    <row r="59" spans="2:11" x14ac:dyDescent="0.2">
      <c r="B59" s="47"/>
      <c r="C59" s="196"/>
      <c r="D59" s="196"/>
      <c r="E59" s="197"/>
      <c r="F59" s="197"/>
      <c r="G59" s="238"/>
      <c r="H59" s="48"/>
      <c r="I59" s="196"/>
      <c r="J59" s="195"/>
      <c r="K59" s="195"/>
    </row>
    <row r="60" spans="2:11" ht="25.5" customHeight="1" x14ac:dyDescent="0.2">
      <c r="B60" s="47"/>
      <c r="C60" s="196"/>
      <c r="D60" s="196"/>
      <c r="E60" s="197"/>
      <c r="F60" s="197"/>
      <c r="G60" s="23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showDropDown="1" showInputMessage="1" showErrorMessage="1" sqref="K12" xr:uid="{00000000-0002-0000-0600-000000000000}">
      <formula1>O17:O19</formula1>
    </dataValidation>
    <dataValidation type="list" allowBlank="1" showInputMessage="1" showErrorMessage="1" sqref="H12:I12" xr:uid="{00000000-0002-0000-0600-000001000000}">
      <formula1>M17:M19</formula1>
    </dataValidation>
    <dataValidation type="list" allowBlank="1" showInputMessage="1" showErrorMessage="1" sqref="C24:E24" xr:uid="{00000000-0002-0000-0600-000002000000}">
      <formula1>$M$12:$M$15</formula1>
    </dataValidation>
    <dataValidation type="list" allowBlank="1" showInputMessage="1" showErrorMessage="1" sqref="C9:F9" xr:uid="{00000000-0002-0000-0600-000003000000}">
      <formula1>$M$6:$M$9</formula1>
    </dataValidation>
    <dataValidation type="list" allowBlank="1" showInputMessage="1" showErrorMessage="1" sqref="J10:K10" xr:uid="{00000000-0002-0000-0600-000004000000}">
      <formula1>$M$21:$M$28</formula1>
    </dataValidation>
    <dataValidation type="list" allowBlank="1" showInputMessage="1" showErrorMessage="1" sqref="H13:I13" xr:uid="{00000000-0002-0000-0600-000005000000}">
      <formula1>$N$5:$N$8</formula1>
    </dataValidation>
    <dataValidation type="list" allowBlank="1" showInputMessage="1" showErrorMessage="1" sqref="C7 I7" xr:uid="{00000000-0002-0000-0600-000006000000}">
      <formula1>$N$11:$N$12</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65601" r:id="rId4">
          <objectPr defaultSize="0" autoPict="0" r:id="rId5">
            <anchor moveWithCells="1" sizeWithCells="1">
              <from>
                <xdr:col>8</xdr:col>
                <xdr:colOff>47625</xdr:colOff>
                <xdr:row>1</xdr:row>
                <xdr:rowOff>19050</xdr:rowOff>
              </from>
              <to>
                <xdr:col>8</xdr:col>
                <xdr:colOff>1447800</xdr:colOff>
                <xdr:row>1</xdr:row>
                <xdr:rowOff>447675</xdr:rowOff>
              </to>
            </anchor>
          </objectPr>
        </oleObject>
      </mc:Choice>
      <mc:Fallback>
        <oleObject progId="PBrush" shapeId="35865601" r:id="rId4"/>
      </mc:Fallback>
    </mc:AlternateContent>
  </oleObject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B1:X60"/>
  <sheetViews>
    <sheetView tabSelected="1" topLeftCell="B38" zoomScaleNormal="100" zoomScalePageLayoutView="85" workbookViewId="0">
      <selection activeCell="C45" sqref="C45:I45"/>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8" customWidth="1"/>
    <col min="8" max="8" width="20.42578125" style="7" customWidth="1"/>
    <col min="9" max="11" width="22.42578125" style="7" customWidth="1"/>
    <col min="12" max="12" width="10.85546875" style="12"/>
    <col min="13" max="14" width="0" style="12" hidden="1" customWidth="1"/>
    <col min="15" max="24" width="10.85546875" style="12"/>
    <col min="25" max="16384" width="10.85546875" style="7"/>
  </cols>
  <sheetData>
    <row r="1" spans="2:14" ht="37.5" customHeight="1" x14ac:dyDescent="0.2">
      <c r="B1" s="558"/>
      <c r="C1" s="561" t="s">
        <v>25</v>
      </c>
      <c r="D1" s="561"/>
      <c r="E1" s="561"/>
      <c r="F1" s="561"/>
      <c r="G1" s="561"/>
      <c r="H1" s="561"/>
      <c r="I1" s="562"/>
      <c r="J1" s="177"/>
      <c r="K1" s="177"/>
      <c r="M1" s="178" t="s">
        <v>47</v>
      </c>
    </row>
    <row r="2" spans="2:14" ht="37.5" customHeight="1" x14ac:dyDescent="0.2">
      <c r="B2" s="559"/>
      <c r="C2" s="565" t="s">
        <v>239</v>
      </c>
      <c r="D2" s="565"/>
      <c r="E2" s="565"/>
      <c r="F2" s="565"/>
      <c r="G2" s="565"/>
      <c r="H2" s="565"/>
      <c r="I2" s="563"/>
      <c r="J2" s="177"/>
      <c r="K2" s="177"/>
      <c r="M2" s="178" t="s">
        <v>48</v>
      </c>
    </row>
    <row r="3" spans="2:14" ht="37.5" customHeight="1" thickBot="1" x14ac:dyDescent="0.25">
      <c r="B3" s="560"/>
      <c r="C3" s="566" t="s">
        <v>240</v>
      </c>
      <c r="D3" s="566"/>
      <c r="E3" s="566"/>
      <c r="F3" s="566" t="s">
        <v>241</v>
      </c>
      <c r="G3" s="566"/>
      <c r="H3" s="566"/>
      <c r="I3" s="564"/>
      <c r="J3" s="177"/>
      <c r="K3" s="177"/>
      <c r="M3" s="178" t="s">
        <v>50</v>
      </c>
    </row>
    <row r="4" spans="2:14" ht="23.25" customHeight="1" x14ac:dyDescent="0.2">
      <c r="B4" s="554"/>
      <c r="C4" s="555"/>
      <c r="D4" s="555"/>
      <c r="E4" s="555"/>
      <c r="F4" s="555"/>
      <c r="G4" s="555"/>
      <c r="H4" s="555"/>
      <c r="I4" s="556"/>
      <c r="J4" s="179"/>
      <c r="K4" s="179"/>
    </row>
    <row r="5" spans="2:14" ht="24" customHeight="1" x14ac:dyDescent="0.2">
      <c r="B5" s="467" t="s">
        <v>234</v>
      </c>
      <c r="C5" s="468"/>
      <c r="D5" s="468"/>
      <c r="E5" s="468"/>
      <c r="F5" s="468"/>
      <c r="G5" s="468"/>
      <c r="H5" s="468"/>
      <c r="I5" s="469"/>
      <c r="J5" s="180"/>
      <c r="K5" s="180"/>
      <c r="N5" s="181" t="s">
        <v>57</v>
      </c>
    </row>
    <row r="6" spans="2:14" ht="60" customHeight="1" x14ac:dyDescent="0.2">
      <c r="B6" s="206" t="s">
        <v>242</v>
      </c>
      <c r="C6" s="247">
        <v>5</v>
      </c>
      <c r="D6" s="557" t="s">
        <v>243</v>
      </c>
      <c r="E6" s="557"/>
      <c r="F6" s="525" t="s">
        <v>300</v>
      </c>
      <c r="G6" s="525"/>
      <c r="H6" s="525"/>
      <c r="I6" s="526"/>
      <c r="J6" s="182"/>
      <c r="K6" s="182"/>
      <c r="M6" s="178" t="s">
        <v>60</v>
      </c>
      <c r="N6" s="181" t="s">
        <v>61</v>
      </c>
    </row>
    <row r="7" spans="2:14" ht="30.75" customHeight="1" x14ac:dyDescent="0.2">
      <c r="B7" s="206" t="s">
        <v>244</v>
      </c>
      <c r="C7" s="247" t="s">
        <v>81</v>
      </c>
      <c r="D7" s="557" t="s">
        <v>245</v>
      </c>
      <c r="E7" s="557"/>
      <c r="F7" s="527" t="s">
        <v>296</v>
      </c>
      <c r="G7" s="527"/>
      <c r="H7" s="213" t="s">
        <v>246</v>
      </c>
      <c r="I7" s="214" t="s">
        <v>76</v>
      </c>
      <c r="J7" s="183"/>
      <c r="K7" s="183"/>
      <c r="M7" s="178" t="s">
        <v>65</v>
      </c>
      <c r="N7" s="181" t="s">
        <v>66</v>
      </c>
    </row>
    <row r="8" spans="2:14" ht="54" customHeight="1" x14ac:dyDescent="0.2">
      <c r="B8" s="206" t="s">
        <v>247</v>
      </c>
      <c r="C8" s="525" t="s">
        <v>301</v>
      </c>
      <c r="D8" s="525"/>
      <c r="E8" s="525"/>
      <c r="F8" s="525"/>
      <c r="G8" s="248" t="s">
        <v>248</v>
      </c>
      <c r="H8" s="546">
        <v>7556</v>
      </c>
      <c r="I8" s="547"/>
      <c r="J8" s="21"/>
      <c r="K8" s="21"/>
      <c r="M8" s="178" t="s">
        <v>69</v>
      </c>
      <c r="N8" s="181" t="s">
        <v>70</v>
      </c>
    </row>
    <row r="9" spans="2:14" ht="30.75" customHeight="1" x14ac:dyDescent="0.2">
      <c r="B9" s="206" t="s">
        <v>48</v>
      </c>
      <c r="C9" s="548" t="s">
        <v>65</v>
      </c>
      <c r="D9" s="548"/>
      <c r="E9" s="548"/>
      <c r="F9" s="548"/>
      <c r="G9" s="248" t="s">
        <v>249</v>
      </c>
      <c r="H9" s="549" t="s">
        <v>302</v>
      </c>
      <c r="I9" s="550"/>
      <c r="J9" s="22"/>
      <c r="K9" s="22"/>
      <c r="M9" s="184" t="s">
        <v>73</v>
      </c>
    </row>
    <row r="10" spans="2:14" ht="39" customHeight="1" x14ac:dyDescent="0.2">
      <c r="B10" s="206" t="s">
        <v>250</v>
      </c>
      <c r="C10" s="525" t="s">
        <v>304</v>
      </c>
      <c r="D10" s="525"/>
      <c r="E10" s="525"/>
      <c r="F10" s="525"/>
      <c r="G10" s="525"/>
      <c r="H10" s="525"/>
      <c r="I10" s="526"/>
      <c r="J10" s="185"/>
      <c r="K10" s="185"/>
      <c r="M10" s="184"/>
    </row>
    <row r="11" spans="2:14" ht="48.75" customHeight="1" x14ac:dyDescent="0.2">
      <c r="B11" s="206" t="s">
        <v>251</v>
      </c>
      <c r="C11" s="525" t="s">
        <v>311</v>
      </c>
      <c r="D11" s="525"/>
      <c r="E11" s="525"/>
      <c r="F11" s="525"/>
      <c r="G11" s="525"/>
      <c r="H11" s="525"/>
      <c r="I11" s="525"/>
      <c r="J11" s="183"/>
      <c r="K11" s="183"/>
      <c r="M11" s="184"/>
      <c r="N11" s="181" t="s">
        <v>76</v>
      </c>
    </row>
    <row r="12" spans="2:14" ht="30.75" customHeight="1" x14ac:dyDescent="0.2">
      <c r="B12" s="206" t="s">
        <v>254</v>
      </c>
      <c r="C12" s="544" t="s">
        <v>337</v>
      </c>
      <c r="D12" s="544"/>
      <c r="E12" s="544"/>
      <c r="F12" s="544"/>
      <c r="G12" s="172" t="s">
        <v>252</v>
      </c>
      <c r="H12" s="537" t="s">
        <v>91</v>
      </c>
      <c r="I12" s="537"/>
      <c r="J12" s="183"/>
      <c r="K12" s="183"/>
      <c r="M12" s="184" t="s">
        <v>80</v>
      </c>
      <c r="N12" s="181" t="s">
        <v>81</v>
      </c>
    </row>
    <row r="13" spans="2:14" ht="30.75" customHeight="1" x14ac:dyDescent="0.2">
      <c r="B13" s="206" t="s">
        <v>255</v>
      </c>
      <c r="C13" s="553" t="s">
        <v>331</v>
      </c>
      <c r="D13" s="553"/>
      <c r="E13" s="553"/>
      <c r="F13" s="553"/>
      <c r="G13" s="172" t="s">
        <v>253</v>
      </c>
      <c r="H13" s="527" t="s">
        <v>70</v>
      </c>
      <c r="I13" s="527"/>
      <c r="J13" s="183"/>
      <c r="K13" s="183"/>
      <c r="M13" s="184" t="s">
        <v>84</v>
      </c>
    </row>
    <row r="14" spans="2:14" ht="36.75" customHeight="1" x14ac:dyDescent="0.2">
      <c r="B14" s="206" t="s">
        <v>256</v>
      </c>
      <c r="C14" s="653" t="s">
        <v>321</v>
      </c>
      <c r="D14" s="654"/>
      <c r="E14" s="654"/>
      <c r="F14" s="654"/>
      <c r="G14" s="654"/>
      <c r="H14" s="654"/>
      <c r="I14" s="654"/>
      <c r="J14" s="185"/>
      <c r="K14" s="185"/>
      <c r="M14" s="184" t="s">
        <v>86</v>
      </c>
      <c r="N14" s="181"/>
    </row>
    <row r="15" spans="2:14" ht="30.75" customHeight="1" x14ac:dyDescent="0.2">
      <c r="B15" s="206" t="s">
        <v>257</v>
      </c>
      <c r="C15" s="544" t="s">
        <v>290</v>
      </c>
      <c r="D15" s="544"/>
      <c r="E15" s="544"/>
      <c r="F15" s="544"/>
      <c r="G15" s="544"/>
      <c r="H15" s="544"/>
      <c r="I15" s="544"/>
      <c r="J15" s="186"/>
      <c r="K15" s="186"/>
      <c r="M15" s="184" t="s">
        <v>88</v>
      </c>
      <c r="N15" s="181"/>
    </row>
    <row r="16" spans="2:14" ht="33.75" customHeight="1" x14ac:dyDescent="0.2">
      <c r="B16" s="206" t="s">
        <v>258</v>
      </c>
      <c r="C16" s="525" t="s">
        <v>324</v>
      </c>
      <c r="D16" s="525"/>
      <c r="E16" s="525"/>
      <c r="F16" s="525"/>
      <c r="G16" s="525"/>
      <c r="H16" s="525"/>
      <c r="I16" s="525"/>
      <c r="J16" s="187"/>
      <c r="K16" s="187"/>
      <c r="M16" s="184"/>
      <c r="N16" s="181"/>
    </row>
    <row r="17" spans="2:14" ht="30.75" customHeight="1" x14ac:dyDescent="0.2">
      <c r="B17" s="206" t="s">
        <v>259</v>
      </c>
      <c r="C17" s="527" t="s">
        <v>152</v>
      </c>
      <c r="D17" s="528"/>
      <c r="E17" s="528"/>
      <c r="F17" s="528"/>
      <c r="G17" s="528"/>
      <c r="H17" s="528"/>
      <c r="I17" s="528"/>
      <c r="J17" s="188"/>
      <c r="K17" s="188"/>
      <c r="M17" s="184" t="s">
        <v>91</v>
      </c>
      <c r="N17" s="181"/>
    </row>
    <row r="18" spans="2:14" ht="18" customHeight="1" x14ac:dyDescent="0.2">
      <c r="B18" s="530" t="s">
        <v>265</v>
      </c>
      <c r="C18" s="531" t="s">
        <v>237</v>
      </c>
      <c r="D18" s="531"/>
      <c r="E18" s="531"/>
      <c r="F18" s="532" t="s">
        <v>238</v>
      </c>
      <c r="G18" s="532"/>
      <c r="H18" s="532"/>
      <c r="I18" s="533"/>
      <c r="J18" s="28"/>
      <c r="K18" s="28"/>
      <c r="M18" s="184" t="s">
        <v>79</v>
      </c>
      <c r="N18" s="181"/>
    </row>
    <row r="19" spans="2:14" ht="83.25" customHeight="1" x14ac:dyDescent="0.2">
      <c r="B19" s="530"/>
      <c r="C19" s="525" t="s">
        <v>316</v>
      </c>
      <c r="D19" s="525"/>
      <c r="E19" s="525"/>
      <c r="F19" s="525" t="s">
        <v>338</v>
      </c>
      <c r="G19" s="525"/>
      <c r="H19" s="525"/>
      <c r="I19" s="526"/>
      <c r="J19" s="187"/>
      <c r="K19" s="187"/>
      <c r="M19" s="184" t="s">
        <v>95</v>
      </c>
      <c r="N19" s="181"/>
    </row>
    <row r="20" spans="2:14" ht="39.75" customHeight="1" x14ac:dyDescent="0.2">
      <c r="B20" s="206" t="s">
        <v>266</v>
      </c>
      <c r="C20" s="534" t="s">
        <v>291</v>
      </c>
      <c r="D20" s="535"/>
      <c r="E20" s="536"/>
      <c r="F20" s="537" t="s">
        <v>291</v>
      </c>
      <c r="G20" s="537"/>
      <c r="H20" s="537"/>
      <c r="I20" s="538"/>
      <c r="J20" s="183"/>
      <c r="K20" s="183"/>
      <c r="M20" s="184"/>
      <c r="N20" s="181"/>
    </row>
    <row r="21" spans="2:14" ht="61.5" customHeight="1" x14ac:dyDescent="0.2">
      <c r="B21" s="206" t="s">
        <v>267</v>
      </c>
      <c r="C21" s="633" t="s">
        <v>299</v>
      </c>
      <c r="D21" s="634"/>
      <c r="E21" s="635"/>
      <c r="F21" s="611" t="s">
        <v>317</v>
      </c>
      <c r="G21" s="612"/>
      <c r="H21" s="612"/>
      <c r="I21" s="636"/>
      <c r="J21" s="186"/>
      <c r="K21" s="186"/>
      <c r="M21" s="189"/>
      <c r="N21" s="181"/>
    </row>
    <row r="22" spans="2:14" ht="23.25" customHeight="1" x14ac:dyDescent="0.2">
      <c r="B22" s="206" t="s">
        <v>268</v>
      </c>
      <c r="C22" s="520">
        <v>44256</v>
      </c>
      <c r="D22" s="542"/>
      <c r="E22" s="543"/>
      <c r="F22" s="172" t="s">
        <v>271</v>
      </c>
      <c r="G22" s="222">
        <v>0</v>
      </c>
      <c r="H22" s="172" t="s">
        <v>275</v>
      </c>
      <c r="I22" s="223">
        <v>0</v>
      </c>
      <c r="J22" s="30"/>
      <c r="K22" s="30"/>
      <c r="M22" s="189"/>
    </row>
    <row r="23" spans="2:14" ht="27" customHeight="1" x14ac:dyDescent="0.2">
      <c r="B23" s="206" t="s">
        <v>269</v>
      </c>
      <c r="C23" s="520">
        <v>44561</v>
      </c>
      <c r="D23" s="497"/>
      <c r="E23" s="521"/>
      <c r="F23" s="172" t="s">
        <v>272</v>
      </c>
      <c r="G23" s="701">
        <v>0.1</v>
      </c>
      <c r="H23" s="702"/>
      <c r="I23" s="703"/>
      <c r="J23" s="31"/>
      <c r="K23" s="31"/>
      <c r="M23" s="189"/>
    </row>
    <row r="24" spans="2:14" ht="30.75" customHeight="1" x14ac:dyDescent="0.2">
      <c r="B24" s="205" t="s">
        <v>270</v>
      </c>
      <c r="C24" s="493" t="s">
        <v>293</v>
      </c>
      <c r="D24" s="494"/>
      <c r="E24" s="495"/>
      <c r="F24" s="173" t="s">
        <v>274</v>
      </c>
      <c r="G24" s="496" t="s">
        <v>223</v>
      </c>
      <c r="H24" s="497"/>
      <c r="I24" s="498"/>
      <c r="J24" s="28"/>
      <c r="K24" s="28"/>
      <c r="M24" s="189"/>
    </row>
    <row r="25" spans="2:14" ht="22.5" customHeight="1" x14ac:dyDescent="0.2">
      <c r="B25" s="467" t="s">
        <v>235</v>
      </c>
      <c r="C25" s="468"/>
      <c r="D25" s="468"/>
      <c r="E25" s="468"/>
      <c r="F25" s="468"/>
      <c r="G25" s="468"/>
      <c r="H25" s="468"/>
      <c r="I25" s="469"/>
      <c r="J25" s="180"/>
      <c r="K25" s="180"/>
      <c r="M25" s="189"/>
    </row>
    <row r="26" spans="2:14" ht="43.5" customHeight="1" x14ac:dyDescent="0.2">
      <c r="B26" s="174" t="s">
        <v>105</v>
      </c>
      <c r="C26" s="204" t="s">
        <v>261</v>
      </c>
      <c r="D26" s="204" t="s">
        <v>260</v>
      </c>
      <c r="E26" s="175" t="s">
        <v>264</v>
      </c>
      <c r="F26" s="204" t="s">
        <v>263</v>
      </c>
      <c r="G26" s="204" t="s">
        <v>262</v>
      </c>
      <c r="H26" s="175" t="s">
        <v>276</v>
      </c>
      <c r="I26" s="176" t="s">
        <v>273</v>
      </c>
      <c r="J26" s="187"/>
      <c r="K26" s="187"/>
      <c r="M26" s="189"/>
    </row>
    <row r="27" spans="2:14" ht="15.6" customHeight="1" x14ac:dyDescent="0.2">
      <c r="B27" s="174" t="s">
        <v>294</v>
      </c>
      <c r="C27" s="224">
        <v>0</v>
      </c>
      <c r="D27" s="224"/>
      <c r="E27" s="217">
        <v>0</v>
      </c>
      <c r="F27" s="706">
        <f>+SUM(C27:C38)</f>
        <v>0.1</v>
      </c>
      <c r="G27" s="706">
        <f>+SUM(D27:D38)</f>
        <v>6.0400000000000009E-2</v>
      </c>
      <c r="H27" s="255"/>
      <c r="I27" s="709">
        <f>+G27+I22</f>
        <v>6.0400000000000009E-2</v>
      </c>
      <c r="J27" s="187"/>
      <c r="K27" s="187"/>
      <c r="M27" s="189"/>
    </row>
    <row r="28" spans="2:14" ht="15.6" customHeight="1" x14ac:dyDescent="0.2">
      <c r="B28" s="174" t="s">
        <v>114</v>
      </c>
      <c r="C28" s="224">
        <v>0</v>
      </c>
      <c r="D28" s="224"/>
      <c r="E28" s="217">
        <v>0</v>
      </c>
      <c r="F28" s="707"/>
      <c r="G28" s="707"/>
      <c r="H28" s="255"/>
      <c r="I28" s="710"/>
      <c r="J28" s="187"/>
      <c r="K28" s="187"/>
      <c r="M28" s="189"/>
    </row>
    <row r="29" spans="2:14" ht="15.6" customHeight="1" x14ac:dyDescent="0.2">
      <c r="B29" s="174" t="s">
        <v>115</v>
      </c>
      <c r="C29" s="704">
        <f>5%*G23</f>
        <v>5.000000000000001E-3</v>
      </c>
      <c r="D29" s="704">
        <f>5%*G23</f>
        <v>5.000000000000001E-3</v>
      </c>
      <c r="E29" s="217">
        <f>+D29/C29</f>
        <v>1</v>
      </c>
      <c r="F29" s="707"/>
      <c r="G29" s="707"/>
      <c r="H29" s="251">
        <f>+(D29*100%)/$G$23</f>
        <v>5.000000000000001E-2</v>
      </c>
      <c r="I29" s="710"/>
      <c r="J29" s="187"/>
      <c r="K29" s="187"/>
      <c r="M29" s="189"/>
    </row>
    <row r="30" spans="2:14" ht="15.6" customHeight="1" x14ac:dyDescent="0.2">
      <c r="B30" s="174" t="s">
        <v>116</v>
      </c>
      <c r="C30" s="704">
        <f>2%*G23</f>
        <v>2E-3</v>
      </c>
      <c r="D30" s="704">
        <f>2%*G23</f>
        <v>2E-3</v>
      </c>
      <c r="E30" s="217">
        <f t="shared" ref="E30:E38" si="0">+D30/C30</f>
        <v>1</v>
      </c>
      <c r="F30" s="707"/>
      <c r="G30" s="707"/>
      <c r="H30" s="251">
        <f>+IF(D30="","",((D30*100%)/$G$23)+H29)</f>
        <v>7.0000000000000007E-2</v>
      </c>
      <c r="I30" s="710"/>
      <c r="J30" s="187"/>
      <c r="K30" s="187"/>
      <c r="M30" s="189"/>
    </row>
    <row r="31" spans="2:14" ht="15.6" customHeight="1" x14ac:dyDescent="0.2">
      <c r="B31" s="174" t="s">
        <v>117</v>
      </c>
      <c r="C31" s="704">
        <f>8%*G23</f>
        <v>8.0000000000000002E-3</v>
      </c>
      <c r="D31" s="704">
        <f>8%*G23</f>
        <v>8.0000000000000002E-3</v>
      </c>
      <c r="E31" s="217">
        <f t="shared" si="0"/>
        <v>1</v>
      </c>
      <c r="F31" s="707"/>
      <c r="G31" s="707"/>
      <c r="H31" s="251">
        <f t="shared" ref="H31:H38" si="1">+IF(D31="","",((D31*100%)/$G$23)+H30)</f>
        <v>0.15000000000000002</v>
      </c>
      <c r="I31" s="710"/>
      <c r="J31" s="187"/>
      <c r="K31" s="187"/>
      <c r="M31" s="189"/>
    </row>
    <row r="32" spans="2:14" ht="15.6" customHeight="1" x14ac:dyDescent="0.2">
      <c r="B32" s="174" t="s">
        <v>118</v>
      </c>
      <c r="C32" s="704">
        <f>5%*G23</f>
        <v>5.000000000000001E-3</v>
      </c>
      <c r="D32" s="704">
        <f>5%*G23</f>
        <v>5.000000000000001E-3</v>
      </c>
      <c r="E32" s="217">
        <f>+D32/C32</f>
        <v>1</v>
      </c>
      <c r="F32" s="707"/>
      <c r="G32" s="707"/>
      <c r="H32" s="251">
        <f t="shared" si="1"/>
        <v>0.20000000000000004</v>
      </c>
      <c r="I32" s="710"/>
      <c r="J32" s="187"/>
      <c r="K32" s="187"/>
      <c r="M32" s="189"/>
    </row>
    <row r="33" spans="2:11" ht="19.5" customHeight="1" x14ac:dyDescent="0.2">
      <c r="B33" s="174" t="s">
        <v>119</v>
      </c>
      <c r="C33" s="704">
        <f>5%*G23</f>
        <v>5.000000000000001E-3</v>
      </c>
      <c r="D33" s="704">
        <f>22.1%*G23</f>
        <v>2.2100000000000002E-2</v>
      </c>
      <c r="E33" s="217">
        <f>+D33/C33</f>
        <v>4.419999999999999</v>
      </c>
      <c r="F33" s="707"/>
      <c r="G33" s="707"/>
      <c r="H33" s="251">
        <f t="shared" si="1"/>
        <v>0.42100000000000004</v>
      </c>
      <c r="I33" s="710"/>
      <c r="J33" s="38"/>
      <c r="K33" s="38"/>
    </row>
    <row r="34" spans="2:11" ht="19.5" customHeight="1" x14ac:dyDescent="0.2">
      <c r="B34" s="174" t="s">
        <v>120</v>
      </c>
      <c r="C34" s="704">
        <f>15%*G23</f>
        <v>1.4999999999999999E-2</v>
      </c>
      <c r="D34" s="704">
        <f>1.5%*G23</f>
        <v>1.5E-3</v>
      </c>
      <c r="E34" s="217">
        <f t="shared" si="0"/>
        <v>0.1</v>
      </c>
      <c r="F34" s="707"/>
      <c r="G34" s="707"/>
      <c r="H34" s="251">
        <f t="shared" si="1"/>
        <v>0.43600000000000005</v>
      </c>
      <c r="I34" s="710"/>
      <c r="J34" s="38"/>
      <c r="K34" s="38"/>
    </row>
    <row r="35" spans="2:11" ht="19.5" customHeight="1" x14ac:dyDescent="0.2">
      <c r="B35" s="174" t="s">
        <v>121</v>
      </c>
      <c r="C35" s="704">
        <f>15%*G23</f>
        <v>1.4999999999999999E-2</v>
      </c>
      <c r="D35" s="704">
        <f>1.8%*G23</f>
        <v>1.8000000000000004E-3</v>
      </c>
      <c r="E35" s="217">
        <f t="shared" si="0"/>
        <v>0.12000000000000002</v>
      </c>
      <c r="F35" s="707"/>
      <c r="G35" s="707"/>
      <c r="H35" s="251">
        <f t="shared" si="1"/>
        <v>0.45400000000000007</v>
      </c>
      <c r="I35" s="710"/>
      <c r="J35" s="38"/>
      <c r="K35" s="38"/>
    </row>
    <row r="36" spans="2:11" ht="19.5" customHeight="1" x14ac:dyDescent="0.2">
      <c r="B36" s="174" t="s">
        <v>122</v>
      </c>
      <c r="C36" s="704">
        <f>0.15*G23</f>
        <v>1.4999999999999999E-2</v>
      </c>
      <c r="D36" s="705">
        <f>15%*G23</f>
        <v>1.4999999999999999E-2</v>
      </c>
      <c r="E36" s="217">
        <f t="shared" si="0"/>
        <v>1</v>
      </c>
      <c r="F36" s="707"/>
      <c r="G36" s="707"/>
      <c r="H36" s="251">
        <f t="shared" si="1"/>
        <v>0.60400000000000009</v>
      </c>
      <c r="I36" s="710"/>
      <c r="J36" s="38"/>
      <c r="K36" s="38"/>
    </row>
    <row r="37" spans="2:11" ht="19.5" customHeight="1" x14ac:dyDescent="0.2">
      <c r="B37" s="174" t="s">
        <v>123</v>
      </c>
      <c r="C37" s="704">
        <f>0.15*G23</f>
        <v>1.4999999999999999E-2</v>
      </c>
      <c r="D37" s="705"/>
      <c r="E37" s="217">
        <f t="shared" si="0"/>
        <v>0</v>
      </c>
      <c r="F37" s="707"/>
      <c r="G37" s="707"/>
      <c r="H37" s="251" t="str">
        <f t="shared" si="1"/>
        <v/>
      </c>
      <c r="I37" s="710"/>
      <c r="J37" s="38"/>
      <c r="K37" s="38"/>
    </row>
    <row r="38" spans="2:11" ht="19.5" customHeight="1" x14ac:dyDescent="0.2">
      <c r="B38" s="174" t="s">
        <v>124</v>
      </c>
      <c r="C38" s="704">
        <f>0.15*G23</f>
        <v>1.4999999999999999E-2</v>
      </c>
      <c r="D38" s="705"/>
      <c r="E38" s="217">
        <f t="shared" si="0"/>
        <v>0</v>
      </c>
      <c r="F38" s="708"/>
      <c r="G38" s="708"/>
      <c r="H38" s="251" t="str">
        <f t="shared" si="1"/>
        <v/>
      </c>
      <c r="I38" s="711"/>
      <c r="J38" s="38"/>
      <c r="K38" s="38"/>
    </row>
    <row r="39" spans="2:11" ht="52.5" customHeight="1" x14ac:dyDescent="0.2">
      <c r="B39" s="198" t="s">
        <v>277</v>
      </c>
      <c r="C39" s="499" t="s">
        <v>343</v>
      </c>
      <c r="D39" s="500"/>
      <c r="E39" s="500"/>
      <c r="F39" s="500"/>
      <c r="G39" s="500"/>
      <c r="H39" s="500"/>
      <c r="I39" s="501"/>
      <c r="J39" s="190"/>
      <c r="K39" s="190"/>
    </row>
    <row r="40" spans="2:11" ht="34.5" customHeight="1" x14ac:dyDescent="0.2">
      <c r="B40" s="502"/>
      <c r="C40" s="503"/>
      <c r="D40" s="503"/>
      <c r="E40" s="503"/>
      <c r="F40" s="503"/>
      <c r="G40" s="503"/>
      <c r="H40" s="503"/>
      <c r="I40" s="504"/>
      <c r="J40" s="180"/>
      <c r="K40" s="180"/>
    </row>
    <row r="41" spans="2:11" ht="34.5" customHeight="1" x14ac:dyDescent="0.2">
      <c r="B41" s="505"/>
      <c r="C41" s="506"/>
      <c r="D41" s="506"/>
      <c r="E41" s="506"/>
      <c r="F41" s="506"/>
      <c r="G41" s="506"/>
      <c r="H41" s="506"/>
      <c r="I41" s="507"/>
      <c r="J41" s="190"/>
      <c r="K41" s="190"/>
    </row>
    <row r="42" spans="2:11" ht="34.5" customHeight="1" x14ac:dyDescent="0.2">
      <c r="B42" s="505"/>
      <c r="C42" s="506"/>
      <c r="D42" s="506"/>
      <c r="E42" s="506"/>
      <c r="F42" s="506"/>
      <c r="G42" s="506"/>
      <c r="H42" s="506"/>
      <c r="I42" s="507"/>
      <c r="J42" s="190"/>
      <c r="K42" s="190"/>
    </row>
    <row r="43" spans="2:11" ht="34.5" customHeight="1" x14ac:dyDescent="0.2">
      <c r="B43" s="505"/>
      <c r="C43" s="506"/>
      <c r="D43" s="506"/>
      <c r="E43" s="506"/>
      <c r="F43" s="506"/>
      <c r="G43" s="506"/>
      <c r="H43" s="506"/>
      <c r="I43" s="507"/>
      <c r="J43" s="190"/>
      <c r="K43" s="190"/>
    </row>
    <row r="44" spans="2:11" ht="34.5" customHeight="1" x14ac:dyDescent="0.2">
      <c r="B44" s="508"/>
      <c r="C44" s="509"/>
      <c r="D44" s="509"/>
      <c r="E44" s="509"/>
      <c r="F44" s="509"/>
      <c r="G44" s="509"/>
      <c r="H44" s="509"/>
      <c r="I44" s="510"/>
      <c r="J44" s="179"/>
      <c r="K44" s="179"/>
    </row>
    <row r="45" spans="2:11" ht="54.75" customHeight="1" x14ac:dyDescent="0.2">
      <c r="B45" s="206" t="s">
        <v>278</v>
      </c>
      <c r="C45" s="470" t="s">
        <v>348</v>
      </c>
      <c r="D45" s="471"/>
      <c r="E45" s="471"/>
      <c r="F45" s="471"/>
      <c r="G45" s="471"/>
      <c r="H45" s="471"/>
      <c r="I45" s="472"/>
      <c r="J45" s="191"/>
      <c r="K45" s="191"/>
    </row>
    <row r="46" spans="2:11" ht="43.5" customHeight="1" x14ac:dyDescent="0.2">
      <c r="B46" s="206" t="s">
        <v>279</v>
      </c>
      <c r="C46" s="473" t="s">
        <v>350</v>
      </c>
      <c r="D46" s="474"/>
      <c r="E46" s="474"/>
      <c r="F46" s="474"/>
      <c r="G46" s="474"/>
      <c r="H46" s="474"/>
      <c r="I46" s="475"/>
      <c r="J46" s="191"/>
      <c r="K46" s="191"/>
    </row>
    <row r="47" spans="2:11" ht="43.5" customHeight="1" x14ac:dyDescent="0.2">
      <c r="B47" s="199" t="s">
        <v>280</v>
      </c>
      <c r="C47" s="476" t="s">
        <v>351</v>
      </c>
      <c r="D47" s="477"/>
      <c r="E47" s="477"/>
      <c r="F47" s="477"/>
      <c r="G47" s="477"/>
      <c r="H47" s="477"/>
      <c r="I47" s="478"/>
      <c r="J47" s="191"/>
      <c r="K47" s="191"/>
    </row>
    <row r="48" spans="2:11" ht="22.5" customHeight="1" x14ac:dyDescent="0.2">
      <c r="B48" s="467" t="s">
        <v>236</v>
      </c>
      <c r="C48" s="468"/>
      <c r="D48" s="468"/>
      <c r="E48" s="468"/>
      <c r="F48" s="468"/>
      <c r="G48" s="468"/>
      <c r="H48" s="468"/>
      <c r="I48" s="469"/>
      <c r="J48" s="191"/>
      <c r="K48" s="191"/>
    </row>
    <row r="49" spans="2:11" ht="22.5" customHeight="1" x14ac:dyDescent="0.2">
      <c r="B49" s="487" t="s">
        <v>281</v>
      </c>
      <c r="C49" s="203" t="s">
        <v>282</v>
      </c>
      <c r="D49" s="489" t="s">
        <v>283</v>
      </c>
      <c r="E49" s="489"/>
      <c r="F49" s="489"/>
      <c r="G49" s="489" t="s">
        <v>284</v>
      </c>
      <c r="H49" s="489"/>
      <c r="I49" s="490"/>
      <c r="J49" s="192"/>
      <c r="K49" s="192"/>
    </row>
    <row r="50" spans="2:11" ht="30.75" customHeight="1" x14ac:dyDescent="0.2">
      <c r="B50" s="488"/>
      <c r="C50" s="207"/>
      <c r="D50" s="570"/>
      <c r="E50" s="570"/>
      <c r="F50" s="570"/>
      <c r="G50" s="570"/>
      <c r="H50" s="570"/>
      <c r="I50" s="571"/>
      <c r="J50" s="192"/>
      <c r="K50" s="192"/>
    </row>
    <row r="51" spans="2:11" ht="32.25" customHeight="1" x14ac:dyDescent="0.2">
      <c r="B51" s="200" t="s">
        <v>285</v>
      </c>
      <c r="C51" s="479" t="s">
        <v>303</v>
      </c>
      <c r="D51" s="480"/>
      <c r="E51" s="480"/>
      <c r="F51" s="480"/>
      <c r="G51" s="480"/>
      <c r="H51" s="480"/>
      <c r="I51" s="481"/>
      <c r="J51" s="193"/>
      <c r="K51" s="193"/>
    </row>
    <row r="52" spans="2:11" ht="28.5" customHeight="1" x14ac:dyDescent="0.2">
      <c r="B52" s="201" t="s">
        <v>286</v>
      </c>
      <c r="C52" s="479" t="s">
        <v>303</v>
      </c>
      <c r="D52" s="480"/>
      <c r="E52" s="480"/>
      <c r="F52" s="480"/>
      <c r="G52" s="480"/>
      <c r="H52" s="480"/>
      <c r="I52" s="481"/>
      <c r="J52" s="193"/>
      <c r="K52" s="193"/>
    </row>
    <row r="53" spans="2:11" ht="30" customHeight="1" x14ac:dyDescent="0.2">
      <c r="B53" s="199" t="s">
        <v>287</v>
      </c>
      <c r="C53" s="482" t="s">
        <v>339</v>
      </c>
      <c r="D53" s="483"/>
      <c r="E53" s="483"/>
      <c r="F53" s="483"/>
      <c r="G53" s="483"/>
      <c r="H53" s="483"/>
      <c r="I53" s="484"/>
      <c r="J53" s="194"/>
      <c r="K53" s="194"/>
    </row>
    <row r="54" spans="2:11" ht="31.5" customHeight="1" thickBot="1" x14ac:dyDescent="0.25">
      <c r="B54" s="202" t="s">
        <v>288</v>
      </c>
      <c r="C54" s="485" t="s">
        <v>295</v>
      </c>
      <c r="D54" s="485"/>
      <c r="E54" s="485"/>
      <c r="F54" s="485"/>
      <c r="G54" s="485"/>
      <c r="H54" s="485"/>
      <c r="I54" s="486"/>
      <c r="J54" s="195"/>
      <c r="K54" s="195"/>
    </row>
    <row r="55" spans="2:11" x14ac:dyDescent="0.2">
      <c r="B55" s="47"/>
      <c r="C55" s="196"/>
      <c r="D55" s="196"/>
      <c r="E55" s="197"/>
      <c r="F55" s="197"/>
      <c r="G55" s="208"/>
      <c r="H55" s="48"/>
      <c r="I55" s="196"/>
      <c r="J55" s="195"/>
      <c r="K55" s="195"/>
    </row>
    <row r="56" spans="2:11" x14ac:dyDescent="0.2">
      <c r="B56" s="47"/>
      <c r="C56" s="196"/>
      <c r="D56" s="196"/>
      <c r="E56" s="197"/>
      <c r="F56" s="197"/>
      <c r="G56" s="208"/>
      <c r="H56" s="48"/>
      <c r="I56" s="196"/>
      <c r="J56" s="195"/>
      <c r="K56" s="195"/>
    </row>
    <row r="57" spans="2:11" x14ac:dyDescent="0.2">
      <c r="B57" s="47"/>
      <c r="C57" s="196"/>
      <c r="D57" s="196"/>
      <c r="E57" s="197"/>
      <c r="F57" s="197"/>
      <c r="G57" s="208"/>
      <c r="H57" s="48"/>
      <c r="I57" s="196"/>
      <c r="J57" s="195"/>
      <c r="K57" s="195"/>
    </row>
    <row r="58" spans="2:11" x14ac:dyDescent="0.2">
      <c r="B58" s="47"/>
      <c r="C58" s="196"/>
      <c r="D58" s="196"/>
      <c r="E58" s="197"/>
      <c r="F58" s="197"/>
      <c r="G58" s="208"/>
      <c r="H58" s="48"/>
      <c r="I58" s="196"/>
      <c r="J58" s="195"/>
      <c r="K58" s="195"/>
    </row>
    <row r="59" spans="2:11" x14ac:dyDescent="0.2">
      <c r="B59" s="47"/>
      <c r="C59" s="196"/>
      <c r="D59" s="196"/>
      <c r="E59" s="197"/>
      <c r="F59" s="197"/>
      <c r="G59" s="208"/>
      <c r="H59" s="48"/>
      <c r="I59" s="196"/>
      <c r="J59" s="195"/>
      <c r="K59" s="195"/>
    </row>
    <row r="60" spans="2:11" ht="25.5" customHeight="1" x14ac:dyDescent="0.2">
      <c r="B60" s="47"/>
      <c r="C60" s="196"/>
      <c r="D60" s="196"/>
      <c r="E60" s="197"/>
      <c r="F60" s="197"/>
      <c r="G60" s="208"/>
      <c r="H60" s="48"/>
      <c r="I60" s="196"/>
      <c r="J60" s="195"/>
      <c r="K60" s="195"/>
    </row>
  </sheetData>
  <mergeCells count="59">
    <mergeCell ref="B1:B3"/>
    <mergeCell ref="C1:H1"/>
    <mergeCell ref="I1:I3"/>
    <mergeCell ref="C2:H2"/>
    <mergeCell ref="C3:E3"/>
    <mergeCell ref="F3:H3"/>
    <mergeCell ref="B4:I4"/>
    <mergeCell ref="B5:I5"/>
    <mergeCell ref="D6:E6"/>
    <mergeCell ref="F6:I6"/>
    <mergeCell ref="D7:E7"/>
    <mergeCell ref="F7:G7"/>
    <mergeCell ref="C15:I15"/>
    <mergeCell ref="C8:F8"/>
    <mergeCell ref="H8:I8"/>
    <mergeCell ref="C9:F9"/>
    <mergeCell ref="H9:I9"/>
    <mergeCell ref="C10:I10"/>
    <mergeCell ref="C11:I11"/>
    <mergeCell ref="C12:F12"/>
    <mergeCell ref="H12:I12"/>
    <mergeCell ref="C13:F13"/>
    <mergeCell ref="H13:I13"/>
    <mergeCell ref="C14:I14"/>
    <mergeCell ref="C23:E23"/>
    <mergeCell ref="G23:I23"/>
    <mergeCell ref="C16:I16"/>
    <mergeCell ref="C17:I17"/>
    <mergeCell ref="B18:B19"/>
    <mergeCell ref="C18:E18"/>
    <mergeCell ref="F18:I18"/>
    <mergeCell ref="C19:E19"/>
    <mergeCell ref="F19:I19"/>
    <mergeCell ref="C20:E20"/>
    <mergeCell ref="F20:I20"/>
    <mergeCell ref="C21:E21"/>
    <mergeCell ref="F21:I21"/>
    <mergeCell ref="C22:E22"/>
    <mergeCell ref="B48:I48"/>
    <mergeCell ref="C24:E24"/>
    <mergeCell ref="G24:I24"/>
    <mergeCell ref="B25:I25"/>
    <mergeCell ref="F27:F38"/>
    <mergeCell ref="G27:G38"/>
    <mergeCell ref="I27:I38"/>
    <mergeCell ref="C39:I39"/>
    <mergeCell ref="B40:I44"/>
    <mergeCell ref="C45:I45"/>
    <mergeCell ref="C46:I46"/>
    <mergeCell ref="C47:I47"/>
    <mergeCell ref="C52:I52"/>
    <mergeCell ref="C53:I53"/>
    <mergeCell ref="C54:I54"/>
    <mergeCell ref="B49:B50"/>
    <mergeCell ref="D49:F49"/>
    <mergeCell ref="G49:I49"/>
    <mergeCell ref="D50:F50"/>
    <mergeCell ref="G50:I50"/>
    <mergeCell ref="C51:I51"/>
  </mergeCells>
  <dataValidations count="7">
    <dataValidation type="list" allowBlank="1" showInputMessage="1" showErrorMessage="1" sqref="C7 I7" xr:uid="{00000000-0002-0000-0700-000000000000}">
      <formula1>$N$11:$N$12</formula1>
    </dataValidation>
    <dataValidation type="list" allowBlank="1" showInputMessage="1" showErrorMessage="1" sqref="H13:I13" xr:uid="{00000000-0002-0000-0700-000001000000}">
      <formula1>$N$5:$N$8</formula1>
    </dataValidation>
    <dataValidation type="list" allowBlank="1" showInputMessage="1" showErrorMessage="1" sqref="C9:F9" xr:uid="{00000000-0002-0000-0700-000002000000}">
      <formula1>$M$6:$M$9</formula1>
    </dataValidation>
    <dataValidation type="list" allowBlank="1" showInputMessage="1" showErrorMessage="1" sqref="C24:E24" xr:uid="{00000000-0002-0000-0700-000003000000}">
      <formula1>$M$12:$M$15</formula1>
    </dataValidation>
    <dataValidation type="list" allowBlank="1" showInputMessage="1" showErrorMessage="1" sqref="H12:I12" xr:uid="{00000000-0002-0000-0700-000004000000}">
      <formula1>M17:M19</formula1>
    </dataValidation>
    <dataValidation type="list" showDropDown="1" showInputMessage="1" showErrorMessage="1" sqref="K12" xr:uid="{00000000-0002-0000-0700-000005000000}">
      <formula1>O17:O19</formula1>
    </dataValidation>
    <dataValidation type="list" allowBlank="1" showInputMessage="1" showErrorMessage="1" sqref="J10:K10" xr:uid="{00000000-0002-0000-0700-000006000000}">
      <formula1>$M$21:$M$26</formula1>
    </dataValidation>
  </dataValidations>
  <pageMargins left="0.7" right="0.7" top="0.75" bottom="0.75" header="0.3" footer="0.3"/>
  <pageSetup orientation="portrait" r:id="rId1"/>
  <drawing r:id="rId2"/>
  <legacyDrawing r:id="rId3"/>
  <oleObjects>
    <mc:AlternateContent xmlns:mc="http://schemas.openxmlformats.org/markup-compatibility/2006">
      <mc:Choice Requires="x14">
        <oleObject progId="PBrush" shapeId="35857409" r:id="rId4">
          <objectPr defaultSize="0" autoPict="0" r:id="rId5">
            <anchor moveWithCells="1" sizeWithCells="1">
              <from>
                <xdr:col>8</xdr:col>
                <xdr:colOff>47625</xdr:colOff>
                <xdr:row>1</xdr:row>
                <xdr:rowOff>28575</xdr:rowOff>
              </from>
              <to>
                <xdr:col>8</xdr:col>
                <xdr:colOff>1447800</xdr:colOff>
                <xdr:row>1</xdr:row>
                <xdr:rowOff>447675</xdr:rowOff>
              </to>
            </anchor>
          </objectPr>
        </oleObject>
      </mc:Choice>
      <mc:Fallback>
        <oleObject progId="PBrush" shapeId="35857409" r:id="rId4"/>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11">
    <tabColor theme="3" tint="0.79998168889431442"/>
  </sheetPr>
  <dimension ref="B1:X68"/>
  <sheetViews>
    <sheetView topLeftCell="B22" zoomScale="90" zoomScaleNormal="90" zoomScalePageLayoutView="90" workbookViewId="0">
      <selection activeCell="C30" sqref="C30:I41"/>
    </sheetView>
  </sheetViews>
  <sheetFormatPr baseColWidth="10" defaultColWidth="10.85546875" defaultRowHeight="12.75" x14ac:dyDescent="0.2"/>
  <cols>
    <col min="1" max="1" width="1" style="7" customWidth="1"/>
    <col min="2" max="2" width="25.42578125" style="8" customWidth="1"/>
    <col min="3" max="3" width="14.42578125" style="7" customWidth="1"/>
    <col min="4" max="4" width="20.140625" style="7" customWidth="1"/>
    <col min="5" max="5" width="16.42578125" style="7" customWidth="1"/>
    <col min="6" max="6" width="25" style="7" customWidth="1"/>
    <col min="7" max="7" width="22" style="9" customWidth="1"/>
    <col min="8" max="8" width="20.42578125" style="7" customWidth="1"/>
    <col min="9" max="9" width="22.42578125" style="7" customWidth="1"/>
    <col min="10" max="11" width="22.42578125" style="10" customWidth="1"/>
    <col min="12" max="21" width="10.85546875" style="11"/>
    <col min="22" max="24" width="10.85546875" style="12"/>
    <col min="25" max="16384" width="10.85546875" style="7"/>
  </cols>
  <sheetData>
    <row r="1" spans="2:14" ht="6" customHeight="1" thickBot="1" x14ac:dyDescent="0.25"/>
    <row r="2" spans="2:14" ht="25.5" customHeight="1" x14ac:dyDescent="0.2">
      <c r="B2" s="426"/>
      <c r="C2" s="424" t="s">
        <v>24</v>
      </c>
      <c r="D2" s="424"/>
      <c r="E2" s="424"/>
      <c r="F2" s="424"/>
      <c r="G2" s="424"/>
      <c r="H2" s="424"/>
      <c r="I2" s="428"/>
      <c r="J2" s="13"/>
      <c r="K2" s="13"/>
      <c r="M2" s="14" t="s">
        <v>47</v>
      </c>
    </row>
    <row r="3" spans="2:14" ht="25.5" customHeight="1" x14ac:dyDescent="0.2">
      <c r="B3" s="427"/>
      <c r="C3" s="425" t="s">
        <v>25</v>
      </c>
      <c r="D3" s="425"/>
      <c r="E3" s="425"/>
      <c r="F3" s="425"/>
      <c r="G3" s="425"/>
      <c r="H3" s="425"/>
      <c r="I3" s="429"/>
      <c r="J3" s="13"/>
      <c r="K3" s="13"/>
      <c r="M3" s="14" t="s">
        <v>48</v>
      </c>
    </row>
    <row r="4" spans="2:14" ht="25.5" customHeight="1" x14ac:dyDescent="0.2">
      <c r="B4" s="427"/>
      <c r="C4" s="425" t="s">
        <v>49</v>
      </c>
      <c r="D4" s="425"/>
      <c r="E4" s="425"/>
      <c r="F4" s="425"/>
      <c r="G4" s="425"/>
      <c r="H4" s="425"/>
      <c r="I4" s="429"/>
      <c r="J4" s="13"/>
      <c r="K4" s="13"/>
      <c r="M4" s="14" t="s">
        <v>50</v>
      </c>
    </row>
    <row r="5" spans="2:14" ht="25.5" customHeight="1" x14ac:dyDescent="0.2">
      <c r="B5" s="427"/>
      <c r="C5" s="425" t="s">
        <v>51</v>
      </c>
      <c r="D5" s="425"/>
      <c r="E5" s="425"/>
      <c r="F5" s="425"/>
      <c r="G5" s="430" t="s">
        <v>52</v>
      </c>
      <c r="H5" s="430"/>
      <c r="I5" s="429"/>
      <c r="J5" s="13"/>
      <c r="K5" s="13"/>
      <c r="M5" s="14" t="s">
        <v>53</v>
      </c>
    </row>
    <row r="6" spans="2:14" ht="23.25" customHeight="1" x14ac:dyDescent="0.2">
      <c r="B6" s="409" t="s">
        <v>54</v>
      </c>
      <c r="C6" s="410"/>
      <c r="D6" s="410"/>
      <c r="E6" s="410"/>
      <c r="F6" s="410"/>
      <c r="G6" s="410"/>
      <c r="H6" s="410"/>
      <c r="I6" s="411"/>
      <c r="J6" s="15"/>
      <c r="K6" s="15"/>
    </row>
    <row r="7" spans="2:14" ht="24" customHeight="1" x14ac:dyDescent="0.2">
      <c r="B7" s="412" t="s">
        <v>55</v>
      </c>
      <c r="C7" s="413"/>
      <c r="D7" s="413"/>
      <c r="E7" s="413"/>
      <c r="F7" s="413"/>
      <c r="G7" s="413"/>
      <c r="H7" s="413"/>
      <c r="I7" s="414"/>
      <c r="J7" s="16"/>
      <c r="K7" s="16"/>
    </row>
    <row r="8" spans="2:14" ht="24" customHeight="1" x14ac:dyDescent="0.2">
      <c r="B8" s="415" t="s">
        <v>56</v>
      </c>
      <c r="C8" s="416"/>
      <c r="D8" s="416"/>
      <c r="E8" s="416"/>
      <c r="F8" s="416"/>
      <c r="G8" s="416"/>
      <c r="H8" s="416"/>
      <c r="I8" s="417"/>
      <c r="J8" s="60"/>
      <c r="K8" s="60"/>
      <c r="N8" s="6" t="s">
        <v>57</v>
      </c>
    </row>
    <row r="9" spans="2:14" ht="30.75" customHeight="1" x14ac:dyDescent="0.2">
      <c r="B9" s="100" t="s">
        <v>58</v>
      </c>
      <c r="C9" s="61">
        <v>14</v>
      </c>
      <c r="D9" s="421" t="s">
        <v>59</v>
      </c>
      <c r="E9" s="421"/>
      <c r="F9" s="372" t="s">
        <v>207</v>
      </c>
      <c r="G9" s="373"/>
      <c r="H9" s="373"/>
      <c r="I9" s="374"/>
      <c r="J9" s="17"/>
      <c r="K9" s="17"/>
      <c r="M9" s="14" t="s">
        <v>60</v>
      </c>
      <c r="N9" s="6" t="s">
        <v>61</v>
      </c>
    </row>
    <row r="10" spans="2:14" ht="30.75" customHeight="1" x14ac:dyDescent="0.2">
      <c r="B10" s="20" t="s">
        <v>62</v>
      </c>
      <c r="C10" s="62" t="s">
        <v>81</v>
      </c>
      <c r="D10" s="422" t="s">
        <v>63</v>
      </c>
      <c r="E10" s="423"/>
      <c r="F10" s="406" t="s">
        <v>155</v>
      </c>
      <c r="G10" s="407"/>
      <c r="H10" s="18" t="s">
        <v>64</v>
      </c>
      <c r="I10" s="78" t="s">
        <v>81</v>
      </c>
      <c r="J10" s="19"/>
      <c r="K10" s="19"/>
      <c r="M10" s="14" t="s">
        <v>65</v>
      </c>
      <c r="N10" s="6" t="s">
        <v>66</v>
      </c>
    </row>
    <row r="11" spans="2:14" ht="30.75" customHeight="1" x14ac:dyDescent="0.2">
      <c r="B11" s="20" t="s">
        <v>67</v>
      </c>
      <c r="C11" s="418" t="s">
        <v>156</v>
      </c>
      <c r="D11" s="418"/>
      <c r="E11" s="418"/>
      <c r="F11" s="418"/>
      <c r="G11" s="18" t="s">
        <v>68</v>
      </c>
      <c r="H11" s="419">
        <v>1032</v>
      </c>
      <c r="I11" s="420"/>
      <c r="J11" s="21"/>
      <c r="K11" s="21"/>
      <c r="M11" s="14" t="s">
        <v>69</v>
      </c>
      <c r="N11" s="6" t="s">
        <v>70</v>
      </c>
    </row>
    <row r="12" spans="2:14" ht="30.75" customHeight="1" x14ac:dyDescent="0.2">
      <c r="B12" s="20" t="s">
        <v>71</v>
      </c>
      <c r="C12" s="403" t="s">
        <v>65</v>
      </c>
      <c r="D12" s="403"/>
      <c r="E12" s="403"/>
      <c r="F12" s="403"/>
      <c r="G12" s="18" t="s">
        <v>72</v>
      </c>
      <c r="H12" s="655" t="s">
        <v>165</v>
      </c>
      <c r="I12" s="656"/>
      <c r="J12" s="22"/>
      <c r="K12" s="22"/>
      <c r="M12" s="23" t="s">
        <v>73</v>
      </c>
    </row>
    <row r="13" spans="2:14" ht="30.75" customHeight="1" x14ac:dyDescent="0.2">
      <c r="B13" s="20" t="s">
        <v>74</v>
      </c>
      <c r="C13" s="399" t="s">
        <v>45</v>
      </c>
      <c r="D13" s="399"/>
      <c r="E13" s="399"/>
      <c r="F13" s="399"/>
      <c r="G13" s="399"/>
      <c r="H13" s="399"/>
      <c r="I13" s="400"/>
      <c r="J13" s="24"/>
      <c r="K13" s="24"/>
      <c r="M13" s="23"/>
    </row>
    <row r="14" spans="2:14" ht="30.75" customHeight="1" x14ac:dyDescent="0.2">
      <c r="B14" s="20" t="s">
        <v>75</v>
      </c>
      <c r="C14" s="406" t="s">
        <v>153</v>
      </c>
      <c r="D14" s="407"/>
      <c r="E14" s="407"/>
      <c r="F14" s="407"/>
      <c r="G14" s="407"/>
      <c r="H14" s="407"/>
      <c r="I14" s="408"/>
      <c r="J14" s="19"/>
      <c r="K14" s="19"/>
      <c r="M14" s="23"/>
      <c r="N14" s="6" t="s">
        <v>76</v>
      </c>
    </row>
    <row r="15" spans="2:14" ht="30.75" customHeight="1" x14ac:dyDescent="0.2">
      <c r="B15" s="20" t="s">
        <v>77</v>
      </c>
      <c r="C15" s="372" t="s">
        <v>166</v>
      </c>
      <c r="D15" s="373"/>
      <c r="E15" s="373"/>
      <c r="F15" s="657"/>
      <c r="G15" s="18" t="s">
        <v>78</v>
      </c>
      <c r="H15" s="395" t="s">
        <v>91</v>
      </c>
      <c r="I15" s="396"/>
      <c r="J15" s="19"/>
      <c r="K15" s="19"/>
      <c r="M15" s="23" t="s">
        <v>80</v>
      </c>
      <c r="N15" s="6" t="s">
        <v>81</v>
      </c>
    </row>
    <row r="16" spans="2:14" ht="30.75" customHeight="1" x14ac:dyDescent="0.2">
      <c r="B16" s="20" t="s">
        <v>82</v>
      </c>
      <c r="C16" s="397" t="s">
        <v>215</v>
      </c>
      <c r="D16" s="398"/>
      <c r="E16" s="398"/>
      <c r="F16" s="398"/>
      <c r="G16" s="18" t="s">
        <v>83</v>
      </c>
      <c r="H16" s="395" t="s">
        <v>70</v>
      </c>
      <c r="I16" s="396"/>
      <c r="J16" s="19"/>
      <c r="K16" s="19"/>
      <c r="M16" s="23" t="s">
        <v>84</v>
      </c>
    </row>
    <row r="17" spans="2:14" ht="36" customHeight="1" x14ac:dyDescent="0.2">
      <c r="B17" s="20" t="s">
        <v>85</v>
      </c>
      <c r="C17" s="658" t="s">
        <v>167</v>
      </c>
      <c r="D17" s="659"/>
      <c r="E17" s="659"/>
      <c r="F17" s="659"/>
      <c r="G17" s="659"/>
      <c r="H17" s="659"/>
      <c r="I17" s="660"/>
      <c r="J17" s="24"/>
      <c r="K17" s="24"/>
      <c r="M17" s="23" t="s">
        <v>86</v>
      </c>
      <c r="N17" s="6" t="s">
        <v>39</v>
      </c>
    </row>
    <row r="18" spans="2:14" ht="30.75" customHeight="1" x14ac:dyDescent="0.2">
      <c r="B18" s="20" t="s">
        <v>87</v>
      </c>
      <c r="C18" s="372" t="s">
        <v>168</v>
      </c>
      <c r="D18" s="373"/>
      <c r="E18" s="373"/>
      <c r="F18" s="373"/>
      <c r="G18" s="373"/>
      <c r="H18" s="373"/>
      <c r="I18" s="374"/>
      <c r="J18" s="25"/>
      <c r="K18" s="25"/>
      <c r="M18" s="23" t="s">
        <v>88</v>
      </c>
      <c r="N18" s="6" t="s">
        <v>40</v>
      </c>
    </row>
    <row r="19" spans="2:14" ht="30.75" customHeight="1" x14ac:dyDescent="0.2">
      <c r="B19" s="20" t="s">
        <v>89</v>
      </c>
      <c r="C19" s="661" t="s">
        <v>200</v>
      </c>
      <c r="D19" s="662"/>
      <c r="E19" s="662"/>
      <c r="F19" s="662"/>
      <c r="G19" s="662"/>
      <c r="H19" s="662"/>
      <c r="I19" s="663"/>
      <c r="J19" s="26"/>
      <c r="K19" s="26"/>
      <c r="M19" s="23"/>
      <c r="N19" s="6" t="s">
        <v>41</v>
      </c>
    </row>
    <row r="20" spans="2:14" ht="30.75" customHeight="1" x14ac:dyDescent="0.2">
      <c r="B20" s="20" t="s">
        <v>90</v>
      </c>
      <c r="C20" s="664" t="s">
        <v>152</v>
      </c>
      <c r="D20" s="665"/>
      <c r="E20" s="665"/>
      <c r="F20" s="665"/>
      <c r="G20" s="665"/>
      <c r="H20" s="665"/>
      <c r="I20" s="666"/>
      <c r="J20" s="27"/>
      <c r="K20" s="27"/>
      <c r="M20" s="23" t="s">
        <v>91</v>
      </c>
      <c r="N20" s="6" t="s">
        <v>42</v>
      </c>
    </row>
    <row r="21" spans="2:14" ht="27.75" customHeight="1" x14ac:dyDescent="0.2">
      <c r="B21" s="388" t="s">
        <v>92</v>
      </c>
      <c r="C21" s="390" t="s">
        <v>93</v>
      </c>
      <c r="D21" s="390"/>
      <c r="E21" s="390"/>
      <c r="F21" s="391" t="s">
        <v>94</v>
      </c>
      <c r="G21" s="391"/>
      <c r="H21" s="391"/>
      <c r="I21" s="392"/>
      <c r="J21" s="28"/>
      <c r="K21" s="28"/>
      <c r="M21" s="23" t="s">
        <v>79</v>
      </c>
      <c r="N21" s="6" t="s">
        <v>43</v>
      </c>
    </row>
    <row r="22" spans="2:14" ht="27" customHeight="1" x14ac:dyDescent="0.2">
      <c r="B22" s="389"/>
      <c r="C22" s="661" t="s">
        <v>169</v>
      </c>
      <c r="D22" s="662"/>
      <c r="E22" s="667"/>
      <c r="F22" s="661" t="s">
        <v>171</v>
      </c>
      <c r="G22" s="662"/>
      <c r="H22" s="662"/>
      <c r="I22" s="663"/>
      <c r="J22" s="26"/>
      <c r="K22" s="26"/>
      <c r="M22" s="23" t="s">
        <v>95</v>
      </c>
      <c r="N22" s="6" t="s">
        <v>44</v>
      </c>
    </row>
    <row r="23" spans="2:14" ht="39.75" customHeight="1" x14ac:dyDescent="0.2">
      <c r="B23" s="20" t="s">
        <v>96</v>
      </c>
      <c r="C23" s="406" t="s">
        <v>152</v>
      </c>
      <c r="D23" s="407"/>
      <c r="E23" s="668"/>
      <c r="F23" s="406" t="s">
        <v>152</v>
      </c>
      <c r="G23" s="407"/>
      <c r="H23" s="407"/>
      <c r="I23" s="408"/>
      <c r="J23" s="19"/>
      <c r="K23" s="19"/>
      <c r="M23" s="23"/>
      <c r="N23" s="6" t="s">
        <v>45</v>
      </c>
    </row>
    <row r="24" spans="2:14" ht="44.25" customHeight="1" x14ac:dyDescent="0.2">
      <c r="B24" s="20" t="s">
        <v>97</v>
      </c>
      <c r="C24" s="669" t="s">
        <v>170</v>
      </c>
      <c r="D24" s="670"/>
      <c r="E24" s="671"/>
      <c r="F24" s="661" t="s">
        <v>172</v>
      </c>
      <c r="G24" s="662"/>
      <c r="H24" s="662"/>
      <c r="I24" s="663"/>
      <c r="J24" s="25"/>
      <c r="K24" s="25"/>
      <c r="M24" s="29"/>
      <c r="N24" s="6" t="s">
        <v>46</v>
      </c>
    </row>
    <row r="25" spans="2:14" ht="29.25" customHeight="1" x14ac:dyDescent="0.2">
      <c r="B25" s="20" t="s">
        <v>98</v>
      </c>
      <c r="C25" s="375" t="s">
        <v>215</v>
      </c>
      <c r="D25" s="376"/>
      <c r="E25" s="377"/>
      <c r="F25" s="18" t="s">
        <v>99</v>
      </c>
      <c r="G25" s="672">
        <v>74</v>
      </c>
      <c r="H25" s="673"/>
      <c r="I25" s="674"/>
      <c r="J25" s="30"/>
      <c r="K25" s="30"/>
      <c r="M25" s="29"/>
    </row>
    <row r="26" spans="2:14" ht="27" customHeight="1" x14ac:dyDescent="0.2">
      <c r="B26" s="20" t="s">
        <v>100</v>
      </c>
      <c r="C26" s="372" t="s">
        <v>216</v>
      </c>
      <c r="D26" s="373"/>
      <c r="E26" s="657"/>
      <c r="F26" s="18" t="s">
        <v>101</v>
      </c>
      <c r="G26" s="672">
        <v>0</v>
      </c>
      <c r="H26" s="673"/>
      <c r="I26" s="674"/>
      <c r="J26" s="31"/>
      <c r="K26" s="31"/>
      <c r="M26" s="29"/>
    </row>
    <row r="27" spans="2:14" ht="47.25" customHeight="1" x14ac:dyDescent="0.2">
      <c r="B27" s="99" t="s">
        <v>102</v>
      </c>
      <c r="C27" s="406" t="s">
        <v>86</v>
      </c>
      <c r="D27" s="407"/>
      <c r="E27" s="668"/>
      <c r="F27" s="32" t="s">
        <v>103</v>
      </c>
      <c r="G27" s="382" t="s">
        <v>182</v>
      </c>
      <c r="H27" s="383"/>
      <c r="I27" s="384"/>
      <c r="J27" s="28"/>
      <c r="K27" s="28"/>
      <c r="M27" s="29"/>
    </row>
    <row r="28" spans="2:14" ht="30" customHeight="1" x14ac:dyDescent="0.2">
      <c r="B28" s="352" t="s">
        <v>104</v>
      </c>
      <c r="C28" s="353"/>
      <c r="D28" s="353"/>
      <c r="E28" s="353"/>
      <c r="F28" s="353"/>
      <c r="G28" s="353"/>
      <c r="H28" s="353"/>
      <c r="I28" s="354"/>
      <c r="J28" s="60"/>
      <c r="K28" s="60"/>
      <c r="M28" s="29"/>
    </row>
    <row r="29" spans="2:14" ht="56.25" customHeight="1" x14ac:dyDescent="0.2">
      <c r="B29" s="33" t="s">
        <v>105</v>
      </c>
      <c r="C29" s="34" t="s">
        <v>106</v>
      </c>
      <c r="D29" s="34" t="s">
        <v>107</v>
      </c>
      <c r="E29" s="34" t="s">
        <v>108</v>
      </c>
      <c r="F29" s="34" t="s">
        <v>109</v>
      </c>
      <c r="G29" s="35" t="s">
        <v>110</v>
      </c>
      <c r="H29" s="35" t="s">
        <v>111</v>
      </c>
      <c r="I29" s="36" t="s">
        <v>112</v>
      </c>
      <c r="J29" s="72" t="s">
        <v>162</v>
      </c>
      <c r="K29" s="26"/>
      <c r="M29" s="29"/>
    </row>
    <row r="30" spans="2:14" ht="19.5" customHeight="1" x14ac:dyDescent="0.2">
      <c r="B30" s="37" t="s">
        <v>113</v>
      </c>
      <c r="C30" s="143">
        <v>0</v>
      </c>
      <c r="D30" s="144">
        <f>+C30</f>
        <v>0</v>
      </c>
      <c r="E30" s="145">
        <v>0</v>
      </c>
      <c r="F30" s="146">
        <f>+E30</f>
        <v>0</v>
      </c>
      <c r="G30" s="147" t="e">
        <f>+C30/E30</f>
        <v>#DIV/0!</v>
      </c>
      <c r="H30" s="148" t="e">
        <f>+D30/F30</f>
        <v>#DIV/0!</v>
      </c>
      <c r="I30" s="149" t="e">
        <f>+D30/$G$26</f>
        <v>#DIV/0!</v>
      </c>
      <c r="J30" s="71">
        <v>0.99</v>
      </c>
      <c r="K30" s="38"/>
      <c r="M30" s="29"/>
    </row>
    <row r="31" spans="2:14" ht="19.5" customHeight="1" x14ac:dyDescent="0.2">
      <c r="B31" s="37" t="s">
        <v>114</v>
      </c>
      <c r="C31" s="143">
        <v>0</v>
      </c>
      <c r="D31" s="144">
        <f>+D30+C31</f>
        <v>0</v>
      </c>
      <c r="E31" s="145">
        <v>0</v>
      </c>
      <c r="F31" s="146">
        <f>+F30+E31</f>
        <v>0</v>
      </c>
      <c r="G31" s="147" t="e">
        <f t="shared" ref="G31:G41" si="0">+C31/E31</f>
        <v>#DIV/0!</v>
      </c>
      <c r="H31" s="148" t="e">
        <f t="shared" ref="H31:H41" si="1">+D31/F31</f>
        <v>#DIV/0!</v>
      </c>
      <c r="I31" s="149" t="e">
        <f t="shared" ref="I31:I40" si="2">+D31/$G$26</f>
        <v>#DIV/0!</v>
      </c>
      <c r="J31" s="71">
        <v>0.99</v>
      </c>
      <c r="K31" s="38"/>
      <c r="M31" s="29"/>
    </row>
    <row r="32" spans="2:14" ht="19.5" customHeight="1" x14ac:dyDescent="0.2">
      <c r="B32" s="37" t="s">
        <v>115</v>
      </c>
      <c r="C32" s="143">
        <v>0</v>
      </c>
      <c r="D32" s="144">
        <f t="shared" ref="D32:D41" si="3">+D31+C32</f>
        <v>0</v>
      </c>
      <c r="E32" s="145">
        <v>0</v>
      </c>
      <c r="F32" s="146">
        <f t="shared" ref="F32:F41" si="4">+F31+E32</f>
        <v>0</v>
      </c>
      <c r="G32" s="147" t="e">
        <f t="shared" si="0"/>
        <v>#DIV/0!</v>
      </c>
      <c r="H32" s="148" t="e">
        <f t="shared" si="1"/>
        <v>#DIV/0!</v>
      </c>
      <c r="I32" s="149" t="e">
        <f t="shared" si="2"/>
        <v>#DIV/0!</v>
      </c>
      <c r="J32" s="71">
        <v>0.99</v>
      </c>
      <c r="K32" s="38"/>
      <c r="M32" s="29"/>
    </row>
    <row r="33" spans="2:11" ht="19.5" customHeight="1" x14ac:dyDescent="0.2">
      <c r="B33" s="37" t="s">
        <v>116</v>
      </c>
      <c r="C33" s="143">
        <v>0</v>
      </c>
      <c r="D33" s="144">
        <f t="shared" si="3"/>
        <v>0</v>
      </c>
      <c r="E33" s="145">
        <v>0</v>
      </c>
      <c r="F33" s="146">
        <f t="shared" si="4"/>
        <v>0</v>
      </c>
      <c r="G33" s="147" t="e">
        <f t="shared" si="0"/>
        <v>#DIV/0!</v>
      </c>
      <c r="H33" s="148" t="e">
        <f t="shared" si="1"/>
        <v>#DIV/0!</v>
      </c>
      <c r="I33" s="149" t="e">
        <f t="shared" si="2"/>
        <v>#DIV/0!</v>
      </c>
      <c r="J33" s="71">
        <v>0.99</v>
      </c>
      <c r="K33" s="38"/>
    </row>
    <row r="34" spans="2:11" ht="19.5" customHeight="1" x14ac:dyDescent="0.2">
      <c r="B34" s="37" t="s">
        <v>117</v>
      </c>
      <c r="C34" s="143">
        <v>0</v>
      </c>
      <c r="D34" s="144">
        <f t="shared" si="3"/>
        <v>0</v>
      </c>
      <c r="E34" s="145">
        <v>0</v>
      </c>
      <c r="F34" s="146">
        <f t="shared" si="4"/>
        <v>0</v>
      </c>
      <c r="G34" s="147" t="e">
        <f t="shared" si="0"/>
        <v>#DIV/0!</v>
      </c>
      <c r="H34" s="148" t="e">
        <f t="shared" si="1"/>
        <v>#DIV/0!</v>
      </c>
      <c r="I34" s="149" t="e">
        <f t="shared" si="2"/>
        <v>#DIV/0!</v>
      </c>
      <c r="J34" s="71">
        <v>0.99</v>
      </c>
      <c r="K34" s="38"/>
    </row>
    <row r="35" spans="2:11" ht="19.5" customHeight="1" x14ac:dyDescent="0.2">
      <c r="B35" s="37" t="s">
        <v>118</v>
      </c>
      <c r="C35" s="143">
        <v>0</v>
      </c>
      <c r="D35" s="144">
        <f t="shared" si="3"/>
        <v>0</v>
      </c>
      <c r="E35" s="145">
        <v>0</v>
      </c>
      <c r="F35" s="146">
        <f t="shared" si="4"/>
        <v>0</v>
      </c>
      <c r="G35" s="147" t="e">
        <f t="shared" si="0"/>
        <v>#DIV/0!</v>
      </c>
      <c r="H35" s="148" t="e">
        <f t="shared" si="1"/>
        <v>#DIV/0!</v>
      </c>
      <c r="I35" s="149" t="e">
        <f t="shared" si="2"/>
        <v>#DIV/0!</v>
      </c>
      <c r="J35" s="71">
        <v>0.99</v>
      </c>
      <c r="K35" s="38"/>
    </row>
    <row r="36" spans="2:11" ht="19.5" customHeight="1" x14ac:dyDescent="0.2">
      <c r="B36" s="37" t="s">
        <v>119</v>
      </c>
      <c r="C36" s="143">
        <v>0</v>
      </c>
      <c r="D36" s="144">
        <f t="shared" si="3"/>
        <v>0</v>
      </c>
      <c r="E36" s="145">
        <v>0</v>
      </c>
      <c r="F36" s="146">
        <f t="shared" si="4"/>
        <v>0</v>
      </c>
      <c r="G36" s="147" t="e">
        <f t="shared" si="0"/>
        <v>#DIV/0!</v>
      </c>
      <c r="H36" s="148" t="e">
        <f t="shared" si="1"/>
        <v>#DIV/0!</v>
      </c>
      <c r="I36" s="149" t="e">
        <f t="shared" si="2"/>
        <v>#DIV/0!</v>
      </c>
      <c r="J36" s="71">
        <v>0.99</v>
      </c>
      <c r="K36" s="38"/>
    </row>
    <row r="37" spans="2:11" ht="19.5" customHeight="1" x14ac:dyDescent="0.2">
      <c r="B37" s="37" t="s">
        <v>120</v>
      </c>
      <c r="C37" s="143">
        <v>0</v>
      </c>
      <c r="D37" s="144">
        <f t="shared" si="3"/>
        <v>0</v>
      </c>
      <c r="E37" s="145">
        <v>0</v>
      </c>
      <c r="F37" s="146">
        <f t="shared" si="4"/>
        <v>0</v>
      </c>
      <c r="G37" s="147" t="e">
        <f t="shared" si="0"/>
        <v>#DIV/0!</v>
      </c>
      <c r="H37" s="148" t="e">
        <f t="shared" si="1"/>
        <v>#DIV/0!</v>
      </c>
      <c r="I37" s="149" t="e">
        <f t="shared" si="2"/>
        <v>#DIV/0!</v>
      </c>
      <c r="J37" s="71">
        <v>0.99</v>
      </c>
      <c r="K37" s="38"/>
    </row>
    <row r="38" spans="2:11" ht="19.5" customHeight="1" x14ac:dyDescent="0.2">
      <c r="B38" s="37" t="s">
        <v>121</v>
      </c>
      <c r="C38" s="143">
        <v>0</v>
      </c>
      <c r="D38" s="144">
        <f t="shared" si="3"/>
        <v>0</v>
      </c>
      <c r="E38" s="145">
        <v>0</v>
      </c>
      <c r="F38" s="146">
        <f t="shared" si="4"/>
        <v>0</v>
      </c>
      <c r="G38" s="147" t="e">
        <f t="shared" si="0"/>
        <v>#DIV/0!</v>
      </c>
      <c r="H38" s="148" t="e">
        <f t="shared" si="1"/>
        <v>#DIV/0!</v>
      </c>
      <c r="I38" s="149" t="e">
        <f t="shared" si="2"/>
        <v>#DIV/0!</v>
      </c>
      <c r="J38" s="71">
        <v>0.99</v>
      </c>
      <c r="K38" s="38"/>
    </row>
    <row r="39" spans="2:11" ht="19.5" customHeight="1" x14ac:dyDescent="0.2">
      <c r="B39" s="37" t="s">
        <v>122</v>
      </c>
      <c r="C39" s="143">
        <v>0</v>
      </c>
      <c r="D39" s="144">
        <f t="shared" si="3"/>
        <v>0</v>
      </c>
      <c r="E39" s="145">
        <v>0</v>
      </c>
      <c r="F39" s="146">
        <f t="shared" si="4"/>
        <v>0</v>
      </c>
      <c r="G39" s="147" t="e">
        <f t="shared" si="0"/>
        <v>#DIV/0!</v>
      </c>
      <c r="H39" s="148" t="e">
        <f t="shared" si="1"/>
        <v>#DIV/0!</v>
      </c>
      <c r="I39" s="149" t="e">
        <f t="shared" si="2"/>
        <v>#DIV/0!</v>
      </c>
      <c r="J39" s="71">
        <v>0.99</v>
      </c>
      <c r="K39" s="38"/>
    </row>
    <row r="40" spans="2:11" ht="19.5" customHeight="1" x14ac:dyDescent="0.2">
      <c r="B40" s="37" t="s">
        <v>123</v>
      </c>
      <c r="C40" s="143">
        <v>0</v>
      </c>
      <c r="D40" s="144">
        <f t="shared" si="3"/>
        <v>0</v>
      </c>
      <c r="E40" s="145">
        <v>0</v>
      </c>
      <c r="F40" s="146">
        <f t="shared" si="4"/>
        <v>0</v>
      </c>
      <c r="G40" s="147" t="e">
        <f t="shared" si="0"/>
        <v>#DIV/0!</v>
      </c>
      <c r="H40" s="148" t="e">
        <f t="shared" si="1"/>
        <v>#DIV/0!</v>
      </c>
      <c r="I40" s="149" t="e">
        <f t="shared" si="2"/>
        <v>#DIV/0!</v>
      </c>
      <c r="J40" s="71">
        <v>0.99</v>
      </c>
      <c r="K40" s="38"/>
    </row>
    <row r="41" spans="2:11" ht="19.5" customHeight="1" x14ac:dyDescent="0.2">
      <c r="B41" s="37" t="s">
        <v>124</v>
      </c>
      <c r="C41" s="143">
        <v>0</v>
      </c>
      <c r="D41" s="144">
        <f t="shared" si="3"/>
        <v>0</v>
      </c>
      <c r="E41" s="145">
        <v>0</v>
      </c>
      <c r="F41" s="146">
        <f t="shared" si="4"/>
        <v>0</v>
      </c>
      <c r="G41" s="147" t="e">
        <f t="shared" si="0"/>
        <v>#DIV/0!</v>
      </c>
      <c r="H41" s="148" t="e">
        <f t="shared" si="1"/>
        <v>#DIV/0!</v>
      </c>
      <c r="I41" s="149" t="e">
        <f>+D41/$G$26</f>
        <v>#DIV/0!</v>
      </c>
      <c r="J41" s="71">
        <v>0.99</v>
      </c>
      <c r="K41" s="38"/>
    </row>
    <row r="42" spans="2:11" ht="54.75" customHeight="1" x14ac:dyDescent="0.2">
      <c r="B42" s="79" t="s">
        <v>125</v>
      </c>
      <c r="C42" s="330"/>
      <c r="D42" s="330"/>
      <c r="E42" s="330"/>
      <c r="F42" s="330"/>
      <c r="G42" s="330"/>
      <c r="H42" s="330"/>
      <c r="I42" s="348"/>
      <c r="J42" s="39"/>
      <c r="K42" s="39"/>
    </row>
    <row r="43" spans="2:11" ht="29.25" customHeight="1" x14ac:dyDescent="0.2">
      <c r="B43" s="352" t="s">
        <v>126</v>
      </c>
      <c r="C43" s="353"/>
      <c r="D43" s="353"/>
      <c r="E43" s="353"/>
      <c r="F43" s="353"/>
      <c r="G43" s="353"/>
      <c r="H43" s="353"/>
      <c r="I43" s="354"/>
      <c r="J43" s="60"/>
      <c r="K43" s="60"/>
    </row>
    <row r="44" spans="2:11" ht="32.25" customHeight="1" x14ac:dyDescent="0.2">
      <c r="B44" s="360"/>
      <c r="C44" s="361"/>
      <c r="D44" s="361"/>
      <c r="E44" s="361"/>
      <c r="F44" s="361"/>
      <c r="G44" s="361"/>
      <c r="H44" s="361"/>
      <c r="I44" s="362"/>
      <c r="J44" s="60"/>
      <c r="K44" s="60"/>
    </row>
    <row r="45" spans="2:11" ht="32.25" customHeight="1" x14ac:dyDescent="0.2">
      <c r="B45" s="363"/>
      <c r="C45" s="364"/>
      <c r="D45" s="364"/>
      <c r="E45" s="364"/>
      <c r="F45" s="364"/>
      <c r="G45" s="364"/>
      <c r="H45" s="364"/>
      <c r="I45" s="365"/>
      <c r="J45" s="39"/>
      <c r="K45" s="39"/>
    </row>
    <row r="46" spans="2:11" ht="32.25" customHeight="1" x14ac:dyDescent="0.2">
      <c r="B46" s="363"/>
      <c r="C46" s="364"/>
      <c r="D46" s="364"/>
      <c r="E46" s="364"/>
      <c r="F46" s="364"/>
      <c r="G46" s="364"/>
      <c r="H46" s="364"/>
      <c r="I46" s="365"/>
      <c r="J46" s="39"/>
      <c r="K46" s="39"/>
    </row>
    <row r="47" spans="2:11" ht="32.25" customHeight="1" x14ac:dyDescent="0.2">
      <c r="B47" s="363"/>
      <c r="C47" s="364"/>
      <c r="D47" s="364"/>
      <c r="E47" s="364"/>
      <c r="F47" s="364"/>
      <c r="G47" s="364"/>
      <c r="H47" s="364"/>
      <c r="I47" s="365"/>
      <c r="J47" s="39"/>
      <c r="K47" s="39"/>
    </row>
    <row r="48" spans="2:11" ht="32.25" customHeight="1" x14ac:dyDescent="0.2">
      <c r="B48" s="366"/>
      <c r="C48" s="367"/>
      <c r="D48" s="367"/>
      <c r="E48" s="367"/>
      <c r="F48" s="367"/>
      <c r="G48" s="367"/>
      <c r="H48" s="367"/>
      <c r="I48" s="368"/>
      <c r="J48" s="40"/>
      <c r="K48" s="40"/>
    </row>
    <row r="49" spans="2:11" ht="79.5" customHeight="1" x14ac:dyDescent="0.2">
      <c r="B49" s="20" t="s">
        <v>127</v>
      </c>
      <c r="C49" s="675"/>
      <c r="D49" s="676"/>
      <c r="E49" s="676"/>
      <c r="F49" s="676"/>
      <c r="G49" s="676"/>
      <c r="H49" s="676"/>
      <c r="I49" s="677"/>
      <c r="J49" s="41"/>
      <c r="K49" s="41"/>
    </row>
    <row r="50" spans="2:11" ht="26.25" customHeight="1" x14ac:dyDescent="0.2">
      <c r="B50" s="20" t="s">
        <v>128</v>
      </c>
      <c r="C50" s="678"/>
      <c r="D50" s="679"/>
      <c r="E50" s="679"/>
      <c r="F50" s="679"/>
      <c r="G50" s="679"/>
      <c r="H50" s="679"/>
      <c r="I50" s="680"/>
      <c r="J50" s="41"/>
      <c r="K50" s="41"/>
    </row>
    <row r="51" spans="2:11" ht="64.5" customHeight="1" x14ac:dyDescent="0.2">
      <c r="B51" s="129" t="s">
        <v>129</v>
      </c>
      <c r="C51" s="675"/>
      <c r="D51" s="676"/>
      <c r="E51" s="676"/>
      <c r="F51" s="676"/>
      <c r="G51" s="676"/>
      <c r="H51" s="676"/>
      <c r="I51" s="677"/>
      <c r="J51" s="41"/>
      <c r="K51" s="41"/>
    </row>
    <row r="52" spans="2:11" ht="29.25" customHeight="1" x14ac:dyDescent="0.2">
      <c r="B52" s="352" t="s">
        <v>130</v>
      </c>
      <c r="C52" s="353"/>
      <c r="D52" s="353"/>
      <c r="E52" s="353"/>
      <c r="F52" s="353"/>
      <c r="G52" s="353"/>
      <c r="H52" s="353"/>
      <c r="I52" s="354"/>
      <c r="J52" s="41"/>
      <c r="K52" s="41"/>
    </row>
    <row r="53" spans="2:11" ht="33" customHeight="1" x14ac:dyDescent="0.2">
      <c r="B53" s="355" t="s">
        <v>131</v>
      </c>
      <c r="C53" s="130" t="s">
        <v>132</v>
      </c>
      <c r="D53" s="356" t="s">
        <v>133</v>
      </c>
      <c r="E53" s="356"/>
      <c r="F53" s="356"/>
      <c r="G53" s="356" t="s">
        <v>134</v>
      </c>
      <c r="H53" s="356"/>
      <c r="I53" s="357"/>
      <c r="J53" s="42"/>
      <c r="K53" s="42"/>
    </row>
    <row r="54" spans="2:11" ht="31.5" customHeight="1" x14ac:dyDescent="0.2">
      <c r="B54" s="355"/>
      <c r="C54" s="109"/>
      <c r="D54" s="330"/>
      <c r="E54" s="330"/>
      <c r="F54" s="330"/>
      <c r="G54" s="358"/>
      <c r="H54" s="358"/>
      <c r="I54" s="359"/>
      <c r="J54" s="42"/>
      <c r="K54" s="42"/>
    </row>
    <row r="55" spans="2:11" ht="31.5" customHeight="1" x14ac:dyDescent="0.2">
      <c r="B55" s="129" t="s">
        <v>135</v>
      </c>
      <c r="C55" s="681" t="s">
        <v>173</v>
      </c>
      <c r="D55" s="682"/>
      <c r="E55" s="343" t="s">
        <v>136</v>
      </c>
      <c r="F55" s="343"/>
      <c r="G55" s="342" t="s">
        <v>158</v>
      </c>
      <c r="H55" s="342"/>
      <c r="I55" s="344"/>
      <c r="J55" s="44"/>
      <c r="K55" s="44"/>
    </row>
    <row r="56" spans="2:11" ht="31.5" customHeight="1" x14ac:dyDescent="0.2">
      <c r="B56" s="129" t="s">
        <v>137</v>
      </c>
      <c r="C56" s="330" t="str">
        <f>+'[3]HV 1'!C56:D56</f>
        <v>NICOLAS ADOLFO CORREAL HUERTAS</v>
      </c>
      <c r="D56" s="330"/>
      <c r="E56" s="345" t="s">
        <v>138</v>
      </c>
      <c r="F56" s="345"/>
      <c r="G56" s="342" t="str">
        <f>+'[8]HV 1'!G59:I59</f>
        <v>DIANA VIDAL</v>
      </c>
      <c r="H56" s="342"/>
      <c r="I56" s="344"/>
      <c r="J56" s="44"/>
      <c r="K56" s="44"/>
    </row>
    <row r="57" spans="2:11" ht="31.5" customHeight="1" x14ac:dyDescent="0.2">
      <c r="B57" s="129" t="s">
        <v>139</v>
      </c>
      <c r="C57" s="330"/>
      <c r="D57" s="330"/>
      <c r="E57" s="331" t="s">
        <v>140</v>
      </c>
      <c r="F57" s="332"/>
      <c r="G57" s="335"/>
      <c r="H57" s="336"/>
      <c r="I57" s="337"/>
      <c r="J57" s="45"/>
      <c r="K57" s="45"/>
    </row>
    <row r="58" spans="2:11" ht="31.5" customHeight="1" thickBot="1" x14ac:dyDescent="0.25">
      <c r="B58" s="80" t="s">
        <v>141</v>
      </c>
      <c r="C58" s="341"/>
      <c r="D58" s="341"/>
      <c r="E58" s="333"/>
      <c r="F58" s="334"/>
      <c r="G58" s="338"/>
      <c r="H58" s="339"/>
      <c r="I58" s="340"/>
      <c r="J58" s="45"/>
      <c r="K58" s="45"/>
    </row>
    <row r="59" spans="2:11" hidden="1" x14ac:dyDescent="0.2">
      <c r="B59" s="3"/>
      <c r="C59" s="3"/>
      <c r="D59" s="5"/>
      <c r="E59" s="5"/>
      <c r="F59" s="5"/>
      <c r="G59" s="5"/>
      <c r="H59" s="5"/>
      <c r="I59" s="63"/>
      <c r="J59" s="46"/>
      <c r="K59" s="46"/>
    </row>
    <row r="60" spans="2:11" hidden="1" x14ac:dyDescent="0.2">
      <c r="B60" s="64"/>
      <c r="C60" s="65"/>
      <c r="D60" s="65"/>
      <c r="E60" s="66"/>
      <c r="F60" s="66"/>
      <c r="G60" s="67"/>
      <c r="H60" s="68"/>
      <c r="I60" s="65"/>
      <c r="J60" s="49"/>
      <c r="K60" s="49"/>
    </row>
    <row r="61" spans="2:11" hidden="1" x14ac:dyDescent="0.2">
      <c r="B61" s="64"/>
      <c r="C61" s="65"/>
      <c r="D61" s="65"/>
      <c r="E61" s="66"/>
      <c r="F61" s="66"/>
      <c r="G61" s="67"/>
      <c r="H61" s="68"/>
      <c r="I61" s="65"/>
      <c r="J61" s="49"/>
      <c r="K61" s="49"/>
    </row>
    <row r="62" spans="2:11" hidden="1" x14ac:dyDescent="0.2">
      <c r="B62" s="64"/>
      <c r="C62" s="65"/>
      <c r="D62" s="65"/>
      <c r="E62" s="66"/>
      <c r="F62" s="66"/>
      <c r="G62" s="67"/>
      <c r="H62" s="68"/>
      <c r="I62" s="65"/>
      <c r="J62" s="49"/>
      <c r="K62" s="49"/>
    </row>
    <row r="63" spans="2:11" hidden="1" x14ac:dyDescent="0.2">
      <c r="B63" s="64"/>
      <c r="C63" s="65"/>
      <c r="D63" s="65"/>
      <c r="E63" s="66"/>
      <c r="F63" s="66"/>
      <c r="G63" s="67"/>
      <c r="H63" s="68"/>
      <c r="I63" s="65"/>
      <c r="J63" s="49"/>
      <c r="K63" s="49"/>
    </row>
    <row r="64" spans="2:11" hidden="1" x14ac:dyDescent="0.2">
      <c r="B64" s="64"/>
      <c r="C64" s="65"/>
      <c r="D64" s="65"/>
      <c r="E64" s="66"/>
      <c r="F64" s="66"/>
      <c r="G64" s="67"/>
      <c r="H64" s="68"/>
      <c r="I64" s="65"/>
      <c r="J64" s="49"/>
      <c r="K64" s="49"/>
    </row>
    <row r="65" spans="2:11" hidden="1" x14ac:dyDescent="0.2">
      <c r="B65" s="64"/>
      <c r="C65" s="65"/>
      <c r="D65" s="65"/>
      <c r="E65" s="66"/>
      <c r="F65" s="66"/>
      <c r="G65" s="67"/>
      <c r="H65" s="68"/>
      <c r="I65" s="65"/>
      <c r="J65" s="49"/>
      <c r="K65" s="49"/>
    </row>
    <row r="66" spans="2:11" hidden="1" x14ac:dyDescent="0.2">
      <c r="B66" s="64"/>
      <c r="C66" s="65"/>
      <c r="D66" s="65"/>
      <c r="E66" s="66"/>
      <c r="F66" s="66"/>
      <c r="G66" s="67"/>
      <c r="H66" s="68"/>
      <c r="I66" s="65"/>
      <c r="J66" s="49"/>
      <c r="K66" s="49"/>
    </row>
    <row r="67" spans="2:11" hidden="1" x14ac:dyDescent="0.2">
      <c r="B67" s="64"/>
      <c r="C67" s="65"/>
      <c r="D67" s="65"/>
      <c r="E67" s="66"/>
      <c r="F67" s="66"/>
      <c r="G67" s="67"/>
      <c r="H67" s="68"/>
      <c r="I67" s="65"/>
      <c r="J67" s="49"/>
      <c r="K67" s="49"/>
    </row>
    <row r="68" spans="2:11" x14ac:dyDescent="0.2">
      <c r="B68" s="69"/>
      <c r="C68" s="12"/>
      <c r="D68" s="12"/>
      <c r="E68" s="12"/>
      <c r="F68" s="12"/>
      <c r="G68" s="70"/>
      <c r="H68" s="12"/>
      <c r="I68" s="12"/>
    </row>
  </sheetData>
  <mergeCells count="66">
    <mergeCell ref="C57:D57"/>
    <mergeCell ref="E57:F58"/>
    <mergeCell ref="G57:I58"/>
    <mergeCell ref="C58:D58"/>
    <mergeCell ref="C55:D55"/>
    <mergeCell ref="E55:F55"/>
    <mergeCell ref="G55:I55"/>
    <mergeCell ref="C56:D56"/>
    <mergeCell ref="E56:F56"/>
    <mergeCell ref="G56:I56"/>
    <mergeCell ref="C51:I51"/>
    <mergeCell ref="B52:I52"/>
    <mergeCell ref="B53:B54"/>
    <mergeCell ref="D53:F53"/>
    <mergeCell ref="G53:I53"/>
    <mergeCell ref="D54:F54"/>
    <mergeCell ref="G54:I54"/>
    <mergeCell ref="C42:I42"/>
    <mergeCell ref="B43:I43"/>
    <mergeCell ref="B44:I48"/>
    <mergeCell ref="C49:I49"/>
    <mergeCell ref="C50:I50"/>
    <mergeCell ref="C26:E26"/>
    <mergeCell ref="G26:I26"/>
    <mergeCell ref="C27:E27"/>
    <mergeCell ref="G27:I27"/>
    <mergeCell ref="B28:I28"/>
    <mergeCell ref="C23:E23"/>
    <mergeCell ref="F23:I23"/>
    <mergeCell ref="C24:E24"/>
    <mergeCell ref="F24:I24"/>
    <mergeCell ref="C25:E25"/>
    <mergeCell ref="G25:I25"/>
    <mergeCell ref="C17:I17"/>
    <mergeCell ref="C18:I18"/>
    <mergeCell ref="C19:I19"/>
    <mergeCell ref="C20:I20"/>
    <mergeCell ref="B21:B22"/>
    <mergeCell ref="C21:E21"/>
    <mergeCell ref="F21:I21"/>
    <mergeCell ref="C22:E22"/>
    <mergeCell ref="F22:I22"/>
    <mergeCell ref="C13:I13"/>
    <mergeCell ref="C14:I14"/>
    <mergeCell ref="C15:F15"/>
    <mergeCell ref="H15:I15"/>
    <mergeCell ref="C16:F16"/>
    <mergeCell ref="H16:I16"/>
    <mergeCell ref="D10:E10"/>
    <mergeCell ref="F10:G10"/>
    <mergeCell ref="C11:F11"/>
    <mergeCell ref="H11:I11"/>
    <mergeCell ref="C12:F12"/>
    <mergeCell ref="H12:I12"/>
    <mergeCell ref="B6:I6"/>
    <mergeCell ref="B7:I7"/>
    <mergeCell ref="B8:I8"/>
    <mergeCell ref="D9:E9"/>
    <mergeCell ref="F9:I9"/>
    <mergeCell ref="B2:B5"/>
    <mergeCell ref="C2:H2"/>
    <mergeCell ref="I2:I5"/>
    <mergeCell ref="C3:H3"/>
    <mergeCell ref="C4:H4"/>
    <mergeCell ref="C5:F5"/>
    <mergeCell ref="G5:H5"/>
  </mergeCells>
  <dataValidations count="8">
    <dataValidation type="list" allowBlank="1" showInputMessage="1" showErrorMessage="1" sqref="C27:E27" xr:uid="{00000000-0002-0000-0800-000000000000}">
      <formula1>$M$15:$M$18</formula1>
    </dataValidation>
    <dataValidation type="list" allowBlank="1" showInputMessage="1" showErrorMessage="1" sqref="C12:F12" xr:uid="{00000000-0002-0000-0800-000001000000}">
      <formula1>$M$9:$M$12</formula1>
    </dataValidation>
    <dataValidation type="list" allowBlank="1" showInputMessage="1" showErrorMessage="1" sqref="K15" xr:uid="{00000000-0002-0000-0800-000002000000}">
      <formula1>O20:O22</formula1>
    </dataValidation>
    <dataValidation type="list" allowBlank="1" showInputMessage="1" showErrorMessage="1" sqref="H15:J15" xr:uid="{00000000-0002-0000-0800-000003000000}">
      <formula1>M20:M22</formula1>
    </dataValidation>
    <dataValidation type="list" allowBlank="1" showInputMessage="1" showErrorMessage="1" sqref="J13:K13" xr:uid="{00000000-0002-0000-0800-000004000000}">
      <formula1>$M$24:$M$31</formula1>
    </dataValidation>
    <dataValidation type="list" allowBlank="1" showInputMessage="1" showErrorMessage="1" sqref="C13:I13" xr:uid="{00000000-0002-0000-0800-000005000000}">
      <formula1>$N$17:$N$24</formula1>
    </dataValidation>
    <dataValidation type="list" allowBlank="1" showInputMessage="1" showErrorMessage="1" sqref="H16:I16" xr:uid="{00000000-0002-0000-0800-000006000000}">
      <formula1>$N$8:$N$11</formula1>
    </dataValidation>
    <dataValidation type="list" allowBlank="1" showInputMessage="1" showErrorMessage="1" sqref="C10 I10" xr:uid="{00000000-0002-0000-0800-000007000000}">
      <formula1>$N$14:$N$15</formula1>
    </dataValidation>
  </dataValidations>
  <pageMargins left="0.70866141732283472" right="0.70866141732283472" top="0.74803149606299213" bottom="0.74803149606299213" header="0.31496062992125984" footer="0.31496062992125984"/>
  <pageSetup scale="50" orientation="portrait"/>
  <drawing r:id="rId1"/>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9E35235504AD2141AD281FCE2263AF41" ma:contentTypeVersion="10" ma:contentTypeDescription="Crear nuevo documento." ma:contentTypeScope="" ma:versionID="b3d3a41c2aaa008cae5af340ddeeab0a">
  <xsd:schema xmlns:xsd="http://www.w3.org/2001/XMLSchema" xmlns:xs="http://www.w3.org/2001/XMLSchema" xmlns:p="http://schemas.microsoft.com/office/2006/metadata/properties" xmlns:ns2="d472a95f-029e-48ed-8556-580ff62e7833" xmlns:ns3="08ebe415-1e9a-4b26-acfc-09642d3d19df" targetNamespace="http://schemas.microsoft.com/office/2006/metadata/properties" ma:root="true" ma:fieldsID="e9d9b707683c6b69122fa93f75747aae" ns2:_="" ns3:_="">
    <xsd:import namespace="d472a95f-029e-48ed-8556-580ff62e7833"/>
    <xsd:import namespace="08ebe415-1e9a-4b26-acfc-09642d3d19d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472a95f-029e-48ed-8556-580ff62e783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8ebe415-1e9a-4b26-acfc-09642d3d19df"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2788C33-E6FA-4C62-BC94-CD96BA7719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472a95f-029e-48ed-8556-580ff62e7833"/>
    <ds:schemaRef ds:uri="08ebe415-1e9a-4b26-acfc-09642d3d19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F0EA1A3-3C27-480B-B2AD-449A025DA571}">
  <ds:schemaRefs>
    <ds:schemaRef ds:uri="http://schemas.microsoft.com/sharepoint/v3/contenttype/forms"/>
  </ds:schemaRefs>
</ds:datastoreItem>
</file>

<file path=customXml/itemProps3.xml><?xml version="1.0" encoding="utf-8"?>
<ds:datastoreItem xmlns:ds="http://schemas.openxmlformats.org/officeDocument/2006/customXml" ds:itemID="{3F664237-BA00-4E19-9D4C-97CF951D95E6}">
  <ds:schemaRefs>
    <ds:schemaRef ds:uri="http://schemas.microsoft.com/office/2006/documentManagement/types"/>
    <ds:schemaRef ds:uri="http://schemas.microsoft.com/office/2006/metadata/properties"/>
    <ds:schemaRef ds:uri="08ebe415-1e9a-4b26-acfc-09642d3d19df"/>
    <ds:schemaRef ds:uri="http://www.w3.org/XML/1998/namespace"/>
    <ds:schemaRef ds:uri="http://purl.org/dc/elements/1.1/"/>
    <ds:schemaRef ds:uri="http://purl.org/dc/terms/"/>
    <ds:schemaRef ds:uri="d472a95f-029e-48ed-8556-580ff62e7833"/>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1</vt:i4>
      </vt:variant>
    </vt:vector>
  </HeadingPairs>
  <TitlesOfParts>
    <vt:vector size="13" baseType="lpstr">
      <vt:lpstr>Sección 3. Metas Producto</vt:lpstr>
      <vt:lpstr>MP - SIT</vt:lpstr>
      <vt:lpstr>Act.Meta_SIT</vt:lpstr>
      <vt:lpstr>META 1</vt:lpstr>
      <vt:lpstr>META 2</vt:lpstr>
      <vt:lpstr>META 3</vt:lpstr>
      <vt:lpstr>META 4</vt:lpstr>
      <vt:lpstr>META 5</vt:lpstr>
      <vt:lpstr>HV 14</vt:lpstr>
      <vt:lpstr>Act. 14</vt:lpstr>
      <vt:lpstr>Hoja3</vt:lpstr>
      <vt:lpstr>Hoja1</vt:lpstr>
      <vt:lpstr>'Sección 3. Metas Producto'!Área_de_impresión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Kellis Vanessa Gonzalez Solano</dc:creator>
  <cp:lastModifiedBy>henry henry</cp:lastModifiedBy>
  <cp:lastPrinted>2018-04-10T15:28:46Z</cp:lastPrinted>
  <dcterms:created xsi:type="dcterms:W3CDTF">2010-03-25T16:40:43Z</dcterms:created>
  <dcterms:modified xsi:type="dcterms:W3CDTF">2021-11-23T02:41:56Z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0x0101009E35235504AD2141AD281FCE2263AF41</vt:lpwstr>
  </property>
</Properties>
</file>