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3MARZO/Obligacion9/"/>
    </mc:Choice>
  </mc:AlternateContent>
  <xr:revisionPtr revIDLastSave="70" documentId="13_ncr:1_{54D464D0-28CA-404B-9ACD-BDE3FE3FF90C}" xr6:coauthVersionLast="47" xr6:coauthVersionMax="47" xr10:uidLastSave="{1667CD79-9EFE-4C2F-980E-F3885C69038C}"/>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71" l="1"/>
  <c r="H37" i="71"/>
  <c r="H36" i="71"/>
  <c r="H35" i="71"/>
  <c r="H34" i="71"/>
  <c r="H33" i="71"/>
  <c r="H32" i="71"/>
  <c r="H31" i="71"/>
  <c r="H30" i="71"/>
  <c r="H27" i="71"/>
  <c r="H28" i="71" s="1"/>
  <c r="H29" i="71" s="1"/>
  <c r="E38" i="71"/>
  <c r="E37" i="71"/>
  <c r="E36" i="71"/>
  <c r="E35" i="71"/>
  <c r="E34" i="71"/>
  <c r="E33" i="71"/>
  <c r="E32" i="71"/>
  <c r="E31" i="71"/>
  <c r="E30" i="71"/>
  <c r="E29" i="71"/>
  <c r="E28" i="71"/>
  <c r="E27" i="71"/>
  <c r="H27" i="68"/>
  <c r="H28" i="68" s="1"/>
  <c r="H29" i="68" s="1"/>
  <c r="H30" i="68" s="1"/>
  <c r="H31" i="68" s="1"/>
  <c r="H32" i="68" s="1"/>
  <c r="H33" i="68" s="1"/>
  <c r="H34" i="68" s="1"/>
  <c r="H35" i="68" s="1"/>
  <c r="H36" i="68" s="1"/>
  <c r="H37" i="68" s="1"/>
  <c r="H38" i="68" s="1"/>
  <c r="E38" i="68"/>
  <c r="E37" i="68"/>
  <c r="E36" i="68"/>
  <c r="E35" i="68"/>
  <c r="E34" i="68"/>
  <c r="E33" i="68"/>
  <c r="E32" i="68"/>
  <c r="E31" i="68"/>
  <c r="E30" i="68"/>
  <c r="E29" i="68"/>
  <c r="E28" i="68"/>
  <c r="E27" i="68"/>
  <c r="H27" i="70"/>
  <c r="H28" i="70" s="1"/>
  <c r="H29" i="70" s="1"/>
  <c r="H30" i="70" s="1"/>
  <c r="H31" i="70" s="1"/>
  <c r="H32" i="70" s="1"/>
  <c r="H33" i="70" s="1"/>
  <c r="H34" i="70" s="1"/>
  <c r="H35" i="70" s="1"/>
  <c r="H36" i="70" s="1"/>
  <c r="H37" i="70" s="1"/>
  <c r="H38" i="70" s="1"/>
  <c r="E38" i="70"/>
  <c r="E37" i="70"/>
  <c r="E36" i="70"/>
  <c r="E35" i="70"/>
  <c r="E34" i="70"/>
  <c r="E33" i="70"/>
  <c r="E32" i="70"/>
  <c r="E31" i="70"/>
  <c r="E30" i="70"/>
  <c r="E29" i="70"/>
  <c r="E28" i="70"/>
  <c r="E27" i="70"/>
  <c r="H27" i="24"/>
  <c r="E38" i="69" l="1"/>
  <c r="E37" i="69"/>
  <c r="E36" i="69"/>
  <c r="E35" i="69"/>
  <c r="E34" i="69"/>
  <c r="E33" i="69"/>
  <c r="E32" i="69"/>
  <c r="E31" i="69"/>
  <c r="E30" i="69"/>
  <c r="E29" i="69"/>
  <c r="E28" i="69"/>
  <c r="E27" i="69"/>
  <c r="H27" i="69"/>
  <c r="H28" i="69" s="1"/>
  <c r="H29" i="69" s="1"/>
  <c r="H30" i="69" s="1"/>
  <c r="H31" i="69" s="1"/>
  <c r="H32" i="69" s="1"/>
  <c r="H33" i="69" s="1"/>
  <c r="H34" i="69" s="1"/>
  <c r="H35" i="69" s="1"/>
  <c r="H36" i="69" s="1"/>
  <c r="H37" i="69" s="1"/>
  <c r="H38" i="69" s="1"/>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28" i="24"/>
  <c r="H29" i="24" s="1"/>
  <c r="H30" i="24" s="1"/>
  <c r="H31" i="24" s="1"/>
  <c r="H32" i="24" s="1"/>
  <c r="H33" i="24" s="1"/>
  <c r="H34" i="24" s="1"/>
  <c r="H35" i="24" s="1"/>
  <c r="H36" i="24" s="1"/>
  <c r="H37" i="24" s="1"/>
  <c r="H38" i="24" s="1"/>
  <c r="G27" i="70" l="1"/>
  <c r="F27" i="70"/>
  <c r="G27" i="69"/>
  <c r="I27" i="69" s="1"/>
  <c r="F27" i="69"/>
  <c r="G27" i="68"/>
  <c r="I27" i="68" s="1"/>
  <c r="F27" i="68"/>
  <c r="G27" i="67"/>
  <c r="I27" i="67" s="1"/>
  <c r="F27" i="67"/>
  <c r="I27" i="70" l="1"/>
  <c r="G27" i="24" l="1"/>
  <c r="I27" i="24" s="1"/>
  <c r="F27" i="24"/>
  <c r="I18" i="63" l="1"/>
  <c r="G18" i="63"/>
  <c r="D18" i="63"/>
  <c r="C8" i="63"/>
  <c r="C7" i="63"/>
  <c r="C6" i="63"/>
  <c r="D30" i="62"/>
  <c r="D31" i="62" s="1"/>
  <c r="D32"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AB21" i="5"/>
  <c r="J13" i="5"/>
  <c r="I13" i="5" s="1"/>
  <c r="J15" i="5"/>
  <c r="I30" i="62"/>
  <c r="AC19" i="5" l="1"/>
  <c r="D31" i="47"/>
  <c r="I31" i="47" s="1"/>
  <c r="H30" i="47"/>
  <c r="AC21" i="5"/>
  <c r="I31" i="62"/>
  <c r="L27" i="66"/>
  <c r="M27" i="66" s="1"/>
  <c r="AB13" i="5"/>
  <c r="F32" i="47"/>
  <c r="H31" i="47"/>
  <c r="I32" i="62"/>
  <c r="D33" i="62"/>
  <c r="I15" i="5"/>
  <c r="AA15" i="5"/>
  <c r="AB15" i="5" s="1"/>
  <c r="AC17" i="5"/>
  <c r="F31" i="62"/>
  <c r="F32" i="62" s="1"/>
  <c r="F33" i="62" s="1"/>
  <c r="F34" i="62" s="1"/>
  <c r="F35" i="62" s="1"/>
  <c r="F36" i="62" s="1"/>
  <c r="F37" i="62" s="1"/>
  <c r="F38" i="62" s="1"/>
  <c r="F39" i="62" s="1"/>
  <c r="H30" i="62"/>
  <c r="AC13" i="5"/>
  <c r="D32" i="47" l="1"/>
  <c r="I32" i="47"/>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I35" i="47" l="1"/>
  <c r="D36"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<sst xmlns="http://schemas.openxmlformats.org/spreadsheetml/2006/main" count="1158" uniqueCount="388">
  <si>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</si>
  <si>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</si>
  <si>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</si>
  <si>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</si>
  <si>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</si>
  <si>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</si>
  <si>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</si>
  <si>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</si>
  <si>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</si>
  <si>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</si>
  <si>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</si>
  <si>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</si>
  <si>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</si>
  <si>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</si>
  <si>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</si>
  <si>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</si>
  <si>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</si>
  <si>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</si>
  <si>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</si>
  <si>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</si>
  <si>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</si>
  <si>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</si>
  <si>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</si>
  <si>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</si>
  <si>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</si>
  <si>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</si>
  <si>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</si>
  <si>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</si>
  <si>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</si>
  <si>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</si>
  <si>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</si>
  <si>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</si>
  <si>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</si>
  <si>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</si>
  <si>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</si>
  <si>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</si>
  <si>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</si>
  <si>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</si>
  <si>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</si>
  <si>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</si>
  <si>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</si>
  <si>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</si>
  <si>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</si>
  <si>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</si>
  <si>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</si>
  <si>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</si>
  <si>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</si>
  <si>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</si>
  <si>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</si>
  <si>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</si>
  <si>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</si>
  <si>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</si>
  <si>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</si>
  <si>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</si>
  <si>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</si>
  <si>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</si>
  <si>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</si>
  <si>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</si>
  <si>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</si>
  <si>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</si>
  <si>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</si>
  <si>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</si>
  <si>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</si>
  <si>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</si>
  <si>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</si>
  <si>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</si>
  <si>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</si>
  <si>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</si>
  <si>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</si>
  <si>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</si>
  <si>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</si>
  <si>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</si>
  <si>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</si>
  <si>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</si>
  <si>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</si>
  <si>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</si>
  <si>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</si>
  <si>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</si>
  <si>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</si>
  <si>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</si>
  <si>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</si>
  <si>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</si>
  <si>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</si>
  <si>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</si>
  <si>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</si>
  <si>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</si>
  <si>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</si>
  <si>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</si>
  <si>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</si>
  <si>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</si>
  <si>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</si>
  <si>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</si>
  <si>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</si>
  <si>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</si>
  <si>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</si>
  <si>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</si>
  <si>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</si>
  <si>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</si>
  <si>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</si>
  <si>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</si>
  <si>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</si>
  <si>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</si>
  <si>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</si>
  <si>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</si>
  <si>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</si>
  <si>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</si>
  <si>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</si>
  <si>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</si>
  <si>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</si>
  <si>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</si>
  <si>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</si>
  <si>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</si>
  <si>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</si>
  <si>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</si>
  <si>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</si>
  <si>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</si>
  <si>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</si>
  <si>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</si>
  <si>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</si>
  <si>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</si>
  <si>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</si>
  <si>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</si>
  <si>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</si>
  <si>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</si>
  <si>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</si>
  <si>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</si>
  <si>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</si>
  <si>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</si>
  <si>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</si>
  <si>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</si>
  <si>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</si>
  <si>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</si>
  <si>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</si>
  <si>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</si>
  <si>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</si>
  <si>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</si>
  <si>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</si>
  <si>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</si>
  <si>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</si>
  <si>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</si>
  <si>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</si>
  <si>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</si>
  <si>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</si>
  <si>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</si>
  <si>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</si>
  <si>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</si>
  <si>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</si>
  <si>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</si>
  <si>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</si>
  <si>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</si>
  <si>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</si>
  <si>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</si>
  <si>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</si>
  <si>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</si>
  <si>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</si>
  <si>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</si>
  <si>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</si>
  <si>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</si>
  <si>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</si>
  <si>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</si>
  <si>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</si>
  <si>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</si>
  <si>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</si>
  <si>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</si>
  <si>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</si>
  <si>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</si>
  <si>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</si>
  <si>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</si>
  <si>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</si>
  <si>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</si>
  <si>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</si>
  <si>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</si>
  <si>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</si>
  <si>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</si>
  <si>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</si>
  <si>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</si>
  <si>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</si>
  <si>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</si>
  <si>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</si>
  <si>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</si>
  <si>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</si>
  <si>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</si>
  <si>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</si>
  <si>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</si>
  <si>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</si>
  <si>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</si>
  <si>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</si>
  <si>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</si>
  <si>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</si>
  <si>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</si>
  <si>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</si>
  <si>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</si>
  <si>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</si>
  <si>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</si>
  <si>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</si>
  <si>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</si>
  <si>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</si>
  <si>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</si>
  <si>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</si>
  <si>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</si>
  <si>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</si>
  <si>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</si>
  <si>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</si>
  <si>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</si>
  <si>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</si>
  <si>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</si>
  <si>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</si>
  <si>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</si>
  <si>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</si>
  <si>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</si>
  <si>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</si>
  <si>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</si>
  <si>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</si>
  <si>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</si>
  <si>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</si>
  <si>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</si>
  <si>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</si>
  <si>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</si>
  <si>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</si>
  <si>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</si>
  <si>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</si>
  <si>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</si>
  <si>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</si>
  <si>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</si>
  <si>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</si>
  <si>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</si>
  <si>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</si>
  <si>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</si>
  <si>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</si>
  <si>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</si>
  <si>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</si>
  <si>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</si>
  <si>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</si>
  <si>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</si>
  <si>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</si>
  <si>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</si>
  <si>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</si>
  <si>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</si>
  <si>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</si>
  <si>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</si>
  <si>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</si>
  <si>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</si>
  <si>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</si>
  <si>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</si>
  <si>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</si>
  <si>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</si>
  <si>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</si>
  <si>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</si>
  <si>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</si>
  <si>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</si>
  <si>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</si>
  <si>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</si>
  <si>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</si>
  <si>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</si>
  <si>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</si>
  <si>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</si>
  <si>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</si>
  <si>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</si>
  <si>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</si>
  <si>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</si>
  <si>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</si>
  <si>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</si>
  <si>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</si>
  <si>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</si>
  <si>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</si>
  <si>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</si>
  <si>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</si>
  <si>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</si>
  <si>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</si>
  <si>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</si>
  <si>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</si>
  <si>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</si>
  <si>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</si>
  <si>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</si>
  <si>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</si>
  <si>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</si>
  <si>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</si>
  <si>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</si>
  <si>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</si>
  <si>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</si>
  <si>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</si>
  <si>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</si>
  <si>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</si>
  <si>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</si>
  <si>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</si>
  <si>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</si>
  <si>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</si>
  <si>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</si>
  <si>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</si>
  <si>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</si>
  <si>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</si>
  <si>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</si>
  <si>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</si>
  <si>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</si>
  <si>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</si>
  <si>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</si>
  <si>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</si>
  <si>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</si>
  <si>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</si>
  <si>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</si>
  <si>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</si>
  <si>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</si>
  <si>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</si>
  <si>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</si>
  <si>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</si>
  <si>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</si>
  <si>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</si>
  <si>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</si>
  <si>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</si>
  <si>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</si>
  <si>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</si>
  <si>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</si>
  <si>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</si>
  <si>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</si>
  <si>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</si>
  <si>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</si>
  <si>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</si>
  <si>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</si>
  <si>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</si>
  <si>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</si>
  <si>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</si>
  <si>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</si>
  <si>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</si>
  <si>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</si>
  <si>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</si>
  <si>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</si>
  <si>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</si>
  <si>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</si>
  <si>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</si>
  <si>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</si>
  <si>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</si>
  <si>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</si>
  <si>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</si>
  <si>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</si>
  <si>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</si>
  <si>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</si>
  <si>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</si>
  <si>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</si>
  <si>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</si>
  <si>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</si>
  <si>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</si>
  <si>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</si>
  <si>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</si>
  <si>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</si>
  <si>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</si>
  <si>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</si>
  <si>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</si>
  <si>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</si>
  <si>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</si>
  <si>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</si>
  <si>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</si>
  <si>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</si>
  <si>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</si>
  <si>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</si>
  <si>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</si>
  <si>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</si>
  <si>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</si>
  <si>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</si>
  <si>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</si>
  <si>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</si>
  <si>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</si>
  <si>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</si>
  <si>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</si>
  <si>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</si>
  <si>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</si>
  <si>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</si>
  <si>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</si>
  <si>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</si>
  <si>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</si>
  <si>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01/01/2022</t>
  </si>
  <si>
    <t>Rodrigo Gonzalez Florian -  Equipo de Investigacion</t>
  </si>
  <si>
    <t>América Monge Romero</t>
  </si>
  <si>
    <t>NO APLICA</t>
  </si>
  <si>
    <t>Los convenios constituyen una importante plataforma para el desarrollo y la gestión del conocimiento. El avance reportado en el indicador para el periodo en cuestión refleja el avance en la identificacíon temprana de potenciales actores y temas para el desarrollo de convenios.</t>
  </si>
  <si>
    <t>Los reportes de los indicadores que dan cuenta del avance de la política pública facilitan la lectura del avance en la gestión institucional en el marco de las metas trasadas por la política pública. Durante el periodo del presente reporte se avanzó en la gestión y compilación de la información base relacionada con la gestión institucional durante la vingencia anterior con miras a elaborar el reporte de avance de la política pública alcanzada.</t>
  </si>
  <si>
    <t>Se avanzó en la gestión y compilación de la información base relacionada con la gestión institucional durante la vingencia anterior con miras a elaborar el reporte de avance de la política pública alcanzada. Así mismo, se definió una ruta de transferencia de información formal entre la OAP y el OPYBA para fines de los reportes asociados a la meta</t>
  </si>
  <si>
    <t>El Observatorio desarrolló una herramienta cualitativa y una herramienta cuantitativa para la identificación y priorización de necesidades de investigación. La implementación de la herramienta cualitativa permitió identificar las necesidades de investigación de las diferentes áreas del Instituto. La implementación de la herramienta cuantitativa permitirá priorizar la investigación al rededor de las necesidades identificadas.</t>
  </si>
  <si>
    <t>El diagnóstico de necesidades de investigación permite orientar el esfuerzo de compilación, procesamiento, tratamiento y análisis de datos, hacia la generación de información de calidad que permita fortalecer los procesos institucionales. Si bien, se adelantó la gestión, recopilación y organización preliminar de las necesidades de información e investigación identifcadas en las diferentes áreas del instituto, queda pendiente aún su discusión y verificación frente al comité técnico de investigación; instancia requerida para definir y dar prioridad a las necesidades de investigacíon identificadas.</t>
  </si>
  <si>
    <t>Parte del proceso de identificación de las necesidades de investigación implica la socialización de lo identificado ante el comité de investigación, espacio que se prevé citar durante el primer trimestre del año. Es necesario revisar la programación de actividades conrtemplando un periodo más amplio para el desarrollo del comité de investigación, teniendo en cuenta las posibles demoras</t>
  </si>
  <si>
    <t>Los  productos de investigación desarrollados responden a necesidades de información identificadas con miras a fortalecer los procesos institucionales. De conformidad con la proyección de actividades para esta meta, el avance reportado en el indicador para el periodo en cuestión refleja el avance en la revisión, depuración y definición de los anteproyectos de investigación en curso, sus respectivos objetivos, cronogramas, y metodologías a desarrollar.</t>
  </si>
  <si>
    <t>Los convenios constituyen una importante plataforma para el desarrollo y la gestión del conocimiento al interior del Instituto, fortaleciendo en trabajo investigativo con la integración de experiencias de diversas fuentes. El avance reportado en el indicador para el periodo en cuestión se asocia con el avance en la revisión y diagnóstico del estado actual de los potenciales convenios a firmar durante el año en curso; revisión que incluye tanto en compoente técnico y operativo de los posibles convenios, como el componente de gestión e implementación.</t>
  </si>
  <si>
    <t>A través de la batería de herramientas metodológicas se facilitan los procesos relacionados con la compilación, procesamiento, tratamiento y análisis de datos, así como procesos de gestión de la información y el conocimiento, tranto al interior del instituto, como hacia la ciudadanía. En el periodo del present reporte, el avance mostrado refleja el avance en la identificación de mejoras a corto, mediano y raglo plazo para la actual batería de herrameintas metodológicas con las que cuenta el Instituto a través de observatorio. Queda pendiente aún la socialización y verificación del estado y proyección de la batería de herramientas frente al comité técnico de investigación.</t>
  </si>
  <si>
    <t>Se adelantó la identificación de mejoras a corto, mediano y raglo plazo para la actual batería de herrameintas metodológicas con las que cuenta el Instituto a través de observatorio. Esto implica el desarrollo de un protocolo para la selección de ternas constituyentes del comité de bioética, la publicación del micrositio del observatorio con dominio web oficial, la gestión de rubros para la adquisición de software SIG, entre otros.</t>
  </si>
  <si>
    <t>Parte del proceso de identificación de las necesidades de la batería de herramientas implica la socialización de lo identificado ante el comité de investigación, espacio que se prevé citar durante el primer trimestre del año. Es necesario revisar la programación de actividades para contemplar un periodo más amplio para el desarrollo del comité de investigación, teniendo en cuenta las posibles demoras</t>
  </si>
  <si>
    <t>En cumplimiento del procedimiento de investigación, las actuales iniciativas investigativas desarrolladas por el OPYBA cuentan con anteproyecto aprobado. Así mismo, se desarrollo e implementó una matriz de seguimiento que permite llevar un control claro del avance de cada uno de los proyectos de investigación.</t>
  </si>
  <si>
    <t>Dada la coyuntura actual de ley de garantias, y la dificultad que esto supone para adelantar e impulsar convenios interinstitucionales, la iniciativa del convenio previsto se encuentra en revisión. Se espera surtir las posibles etapas de revisión y depuración en colaboración con las partes interesadas.</t>
  </si>
  <si>
    <t>Los semilleros de investigación  son una importante plataforma para la gestión del conocimiento desde y hacia la ciudadanía en general, aprovechando el capital humano del Distrito para compilar e integrar datos y experiencias ciudadanas al queacer investigativo. El avance reportado en el indicador para el periodo en cuestión corresponde a la definición de los contenidos formativos, temáticos, estrategias de implementación y seguimiento, y cronograma general. Los semilleros de investigación han dado inicio oficialmente al periodo de convocatoria ciudadana.</t>
  </si>
  <si>
    <t>Los semilleros de investigación han dado inicio oficialmente al periodo de convocatoria ciudadana. Por otro lado, se logró una articulación integrada de los tres actuales semilleros alreredor de la investigación sobre Cambio Climático y bienestar animal, que proyecta así el desarrollo de importantes productos de investigación relacionados.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</si>
</sst>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FF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9"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12">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 fontId="76" fillId="24" borderId="47" xfId="1496" applyNumberFormat="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Protection="1">
      <protection hidden="1"/>
    </xf>
    <xf numFmtId="3" fontId="65" fillId="65" borderId="10" xfId="1250" applyNumberFormat="1" applyFont="1" applyFill="1" applyBorder="1" applyAlignment="1">
      <alignment horizontal="center" vertical="center"/>
    </xf>
    <xf numFmtId="3" fontId="9" fillId="24" borderId="20" xfId="1250" applyNumberFormat="1" applyFont="1" applyFill="1" applyBorder="1" applyAlignment="1">
      <alignment horizontal="center" vertical="center"/>
    </xf>
    <xf numFmtId="171" fontId="65" fillId="65" borderId="10" xfId="1250" applyNumberFormat="1" applyFont="1" applyFill="1" applyBorder="1" applyAlignment="1">
      <alignment horizontal="center" vertical="center"/>
    </xf>
    <xf numFmtId="171" fontId="65" fillId="65" borderId="10" xfId="1250" applyNumberFormat="1" applyFont="1" applyFill="1" applyBorder="1" applyAlignment="1">
      <alignment vertical="center"/>
    </xf>
    <xf numFmtId="171" fontId="9" fillId="24" borderId="20" xfId="1250" applyNumberFormat="1" applyFont="1" applyFill="1" applyBorder="1" applyAlignment="1">
      <alignment vertical="center"/>
    </xf>
    <xf numFmtId="1" fontId="65" fillId="65" borderId="10" xfId="1250" applyNumberFormat="1" applyFont="1" applyFill="1" applyBorder="1" applyAlignment="1">
      <alignment horizontal="center" vertical="center"/>
    </xf>
    <xf numFmtId="1" fontId="9" fillId="24" borderId="20" xfId="1250" applyNumberFormat="1" applyFont="1" applyFill="1" applyBorder="1" applyAlignment="1">
      <alignment horizontal="center" vertical="center"/>
    </xf>
    <xf numFmtId="1" fontId="65" fillId="24"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167" fontId="53" fillId="50" borderId="17" xfId="1250" applyFont="1" applyFill="1" applyBorder="1" applyAlignment="1" applyProtection="1">
      <alignment horizontal="center" vertical="center" wrapText="1"/>
      <protection locked="0"/>
    </xf>
    <xf numFmtId="167" fontId="53" fillId="50" borderId="36" xfId="1250" applyFont="1" applyFill="1" applyBorder="1" applyAlignment="1" applyProtection="1">
      <alignment horizontal="center" vertical="center" wrapText="1"/>
      <protection locked="0"/>
    </xf>
    <xf numFmtId="167" fontId="53" fillId="50" borderId="19" xfId="1250"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4C-4E4A-A814-C94AB88A28DF}"/>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4C-4E4A-A814-C94AB88A28DF}"/>
            </c:ext>
          </c:extLst>
        </c:ser>
        <c:dLbls>
          <c:showLegendKey val="0"/>
          <c:showVal val="0"/>
          <c:showCatName val="0"/>
          <c:showSerName val="0"/>
          <c:showPercent val="0"/>
          <c:showBubbleSize val="0"/>
        </c:dLbls>
        <c:marker val="1"/>
        <c:smooth val="0"/>
        <c:axId val="66460032"/>
        <c:axId val="66459472"/>
      </c:lineChart>
      <c:catAx>
        <c:axId val="66460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6459472"/>
        <c:crosses val="autoZero"/>
        <c:auto val="1"/>
        <c:lblAlgn val="ctr"/>
        <c:lblOffset val="100"/>
        <c:noMultiLvlLbl val="0"/>
      </c:catAx>
      <c:valAx>
        <c:axId val="6645947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646003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pt idx="1">
                  <c:v>0</c:v>
                </c:pt>
              </c:numCache>
            </c:numRef>
          </c:val>
          <c:extLst>
            <c:ext xmlns:c16="http://schemas.microsoft.com/office/drawing/2014/chart" uri="{C3380CC4-5D6E-409C-BE32-E72D297353CC}">
              <c16:uniqueId val="{00000000-E532-40C9-8F80-E104E2C637A8}"/>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0</c:v>
                </c:pt>
                <c:pt idx="2">
                  <c:v>0</c:v>
                </c:pt>
                <c:pt idx="3">
                  <c:v>1</c:v>
                </c:pt>
                <c:pt idx="4">
                  <c:v>0</c:v>
                </c:pt>
                <c:pt idx="5">
                  <c:v>0</c:v>
                </c:pt>
                <c:pt idx="6">
                  <c:v>1</c:v>
                </c:pt>
                <c:pt idx="7">
                  <c:v>0</c:v>
                </c:pt>
                <c:pt idx="8">
                  <c:v>0</c:v>
                </c:pt>
                <c:pt idx="9">
                  <c:v>1</c:v>
                </c:pt>
                <c:pt idx="10">
                  <c:v>0</c:v>
                </c:pt>
                <c:pt idx="11">
                  <c:v>1</c:v>
                </c:pt>
              </c:numCache>
            </c:numRef>
          </c:val>
          <c:extLst>
            <c:ext xmlns:c16="http://schemas.microsoft.com/office/drawing/2014/chart" uri="{C3380CC4-5D6E-409C-BE32-E72D297353CC}">
              <c16:uniqueId val="{00000001-E532-40C9-8F80-E104E2C637A8}"/>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532-40C9-8F80-E104E2C637A8}"/>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#,##0_);_(* \(#,##0\);_(* "-"??_);_(@_)</c:formatCode>
                <c:ptCount val="12"/>
                <c:pt idx="0">
                  <c:v>0</c:v>
                </c:pt>
                <c:pt idx="1">
                  <c:v>0</c:v>
                </c:pt>
              </c:numCache>
            </c:numRef>
          </c:val>
          <c:extLst>
            <c:ext xmlns:c16="http://schemas.microsoft.com/office/drawing/2014/chart" uri="{C3380CC4-5D6E-409C-BE32-E72D297353CC}">
              <c16:uniqueId val="{00000000-B99B-4EF5-8E02-2DC981967A1E}"/>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99B-4EF5-8E02-2DC981967A1E}"/>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99B-4EF5-8E02-2DC981967A1E}"/>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0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0.5"/>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c:formatCode>
                <c:ptCount val="12"/>
                <c:pt idx="0">
                  <c:v>0</c:v>
                </c:pt>
                <c:pt idx="1">
                  <c:v>0</c:v>
                </c:pt>
              </c:numCache>
            </c:numRef>
          </c:val>
          <c:extLst>
            <c:ext xmlns:c16="http://schemas.microsoft.com/office/drawing/2014/chart" uri="{C3380CC4-5D6E-409C-BE32-E72D297353CC}">
              <c16:uniqueId val="{00000000-3494-48B2-A4C5-4E7C848AD400}"/>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3494-48B2-A4C5-4E7C848AD400}"/>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494-48B2-A4C5-4E7C848AD400}"/>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0</c:v>
                </c:pt>
                <c:pt idx="1">
                  <c:v>0</c:v>
                </c:pt>
              </c:numCache>
            </c:numRef>
          </c:val>
          <c:extLst>
            <c:ext xmlns:c16="http://schemas.microsoft.com/office/drawing/2014/chart" uri="{C3380CC4-5D6E-409C-BE32-E72D297353CC}">
              <c16:uniqueId val="{00000000-C4D4-43C8-B6B8-332880298751}"/>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C4D4-43C8-B6B8-33288029875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4D4-43C8-B6B8-33288029875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pt idx="1">
                  <c:v>0</c:v>
                </c:pt>
              </c:numCache>
            </c:numRef>
          </c:val>
          <c:extLst>
            <c:ext xmlns:c16="http://schemas.microsoft.com/office/drawing/2014/chart" uri="{C3380CC4-5D6E-409C-BE32-E72D297353CC}">
              <c16:uniqueId val="{00000000-0A14-476F-8FFB-AE48A751C6DD}"/>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0A14-476F-8FFB-AE48A751C6D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A14-476F-8FFB-AE48A751C6D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4033680"/>
        <c:axId val="212776288"/>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4033680"/>
        <c:axId val="212776288"/>
      </c:lineChart>
      <c:catAx>
        <c:axId val="29403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776288"/>
        <c:crosses val="autoZero"/>
        <c:auto val="1"/>
        <c:lblAlgn val="ctr"/>
        <c:lblOffset val="100"/>
        <c:noMultiLvlLbl val="0"/>
      </c:catAx>
      <c:valAx>
        <c:axId val="212776288"/>
        <c:scaling>
          <c:orientation val="minMax"/>
          <c:max val="1"/>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403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numCache>
            </c:numRef>
          </c:val>
          <c:extLst>
            <c:ext xmlns:c16="http://schemas.microsoft.com/office/drawing/2014/chart" uri="{C3380CC4-5D6E-409C-BE32-E72D297353CC}">
              <c16:uniqueId val="{00000000-95CC-4870-9266-C3A67306AB68}"/>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5CC-4870-9266-C3A67306AB68}"/>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5CC-4870-9266-C3A67306AB68}"/>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00%" sourceLinked="1"/>
        <c:majorTickMark val="out"/>
        <c:minorTickMark val="none"/>
        <c:tickLblPos val="nextTo"/>
        <c:crossAx val="765815024"/>
        <c:crosses val="max"/>
        <c:crossBetween val="between"/>
        <c:majorUnit val="0.25"/>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AF0-4531-9B78-6038D639A751}"/>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AF0-4531-9B78-6038D639A751}"/>
            </c:ext>
          </c:extLst>
        </c:ser>
        <c:dLbls>
          <c:showLegendKey val="0"/>
          <c:showVal val="0"/>
          <c:showCatName val="0"/>
          <c:showSerName val="0"/>
          <c:showPercent val="0"/>
          <c:showBubbleSize val="0"/>
        </c:dLbls>
        <c:marker val="1"/>
        <c:smooth val="0"/>
        <c:axId val="212772928"/>
        <c:axId val="212772368"/>
      </c:lineChart>
      <c:catAx>
        <c:axId val="2127729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772368"/>
        <c:crosses val="autoZero"/>
        <c:auto val="1"/>
        <c:lblAlgn val="ctr"/>
        <c:lblOffset val="100"/>
        <c:noMultiLvlLbl val="0"/>
      </c:catAx>
      <c:valAx>
        <c:axId val="2127723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77292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11206</xdr:colOff>
      <xdr:row>39</xdr:row>
      <xdr:rowOff>11206</xdr:rowOff>
    </xdr:from>
    <xdr:to>
      <xdr:col>8</xdr:col>
      <xdr:colOff>1479177</xdr:colOff>
      <xdr:row>43</xdr:row>
      <xdr:rowOff>425825</xdr:rowOff>
    </xdr:to>
    <xdr:graphicFrame macro="">
      <xdr:nvGraphicFramePr>
        <xdr:cNvPr id="7" name="Gráfico 3">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27606</xdr:colOff>
      <xdr:row>39</xdr:row>
      <xdr:rowOff>27608</xdr:rowOff>
    </xdr:from>
    <xdr:to>
      <xdr:col>8</xdr:col>
      <xdr:colOff>1449457</xdr:colOff>
      <xdr:row>43</xdr:row>
      <xdr:rowOff>423388</xdr:rowOff>
    </xdr:to>
    <xdr:graphicFrame macro="">
      <xdr:nvGraphicFramePr>
        <xdr:cNvPr id="7" name="Gráfico 3">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54431</xdr:colOff>
      <xdr:row>39</xdr:row>
      <xdr:rowOff>13608</xdr:rowOff>
    </xdr:from>
    <xdr:to>
      <xdr:col>8</xdr:col>
      <xdr:colOff>1436446</xdr:colOff>
      <xdr:row>43</xdr:row>
      <xdr:rowOff>434631</xdr:rowOff>
    </xdr:to>
    <xdr:graphicFrame macro="">
      <xdr:nvGraphicFramePr>
        <xdr:cNvPr id="7" name="Gráfico 3">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27214</xdr:colOff>
      <xdr:row>39</xdr:row>
      <xdr:rowOff>13605</xdr:rowOff>
    </xdr:from>
    <xdr:to>
      <xdr:col>8</xdr:col>
      <xdr:colOff>1483178</xdr:colOff>
      <xdr:row>43</xdr:row>
      <xdr:rowOff>434628</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9525</xdr:colOff>
      <xdr:row>39</xdr:row>
      <xdr:rowOff>19050</xdr:rowOff>
    </xdr:from>
    <xdr:to>
      <xdr:col>8</xdr:col>
      <xdr:colOff>1488621</xdr:colOff>
      <xdr:row>43</xdr:row>
      <xdr:rowOff>429187</xdr:rowOff>
    </xdr:to>
    <xdr:graphicFrame macro="">
      <xdr:nvGraphicFramePr>
        <xdr:cNvPr id="6" name="Gráfico 3">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39</xdr:row>
      <xdr:rowOff>9525</xdr:rowOff>
    </xdr:from>
    <xdr:to>
      <xdr:col>8</xdr:col>
      <xdr:colOff>1479096</xdr:colOff>
      <xdr:row>43</xdr:row>
      <xdr:rowOff>419662</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12"/>
      <c r="B2" s="212"/>
      <c r="C2" s="209" t="s">
        <v>24</v>
      </c>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39"/>
    </row>
    <row r="3" spans="1:67" s="124" customFormat="1" ht="45.75" customHeight="1" x14ac:dyDescent="0.25">
      <c r="A3" s="212"/>
      <c r="B3" s="212"/>
      <c r="C3" s="209" t="s">
        <v>25</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40"/>
    </row>
    <row r="4" spans="1:67" s="124" customFormat="1" ht="45.75" customHeight="1" x14ac:dyDescent="0.25">
      <c r="A4" s="212"/>
      <c r="B4" s="212"/>
      <c r="C4" s="209" t="s">
        <v>198</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40"/>
    </row>
    <row r="5" spans="1:67" s="124" customFormat="1" ht="45.75" customHeight="1" x14ac:dyDescent="0.25">
      <c r="A5" s="212"/>
      <c r="B5" s="212"/>
      <c r="C5" s="219" t="s">
        <v>29</v>
      </c>
      <c r="D5" s="219"/>
      <c r="E5" s="219"/>
      <c r="F5" s="219"/>
      <c r="G5" s="219"/>
      <c r="H5" s="219"/>
      <c r="I5" s="219"/>
      <c r="J5" s="219"/>
      <c r="K5" s="219"/>
      <c r="L5" s="219"/>
      <c r="M5" s="219"/>
      <c r="N5" s="219"/>
      <c r="O5" s="219"/>
      <c r="P5" s="219"/>
      <c r="Q5" s="219"/>
      <c r="R5" s="237" t="s">
        <v>189</v>
      </c>
      <c r="S5" s="237"/>
      <c r="T5" s="237"/>
      <c r="U5" s="237"/>
      <c r="V5" s="237"/>
      <c r="W5" s="237"/>
      <c r="X5" s="237"/>
      <c r="Y5" s="237"/>
      <c r="Z5" s="237"/>
      <c r="AA5" s="237"/>
      <c r="AB5" s="237"/>
      <c r="AC5" s="237"/>
      <c r="AD5" s="237"/>
      <c r="AE5" s="237"/>
      <c r="AF5" s="241"/>
    </row>
    <row r="6" spans="1:67" s="125" customFormat="1" ht="30.75" customHeight="1" x14ac:dyDescent="0.25">
      <c r="D6" s="126"/>
      <c r="K6" s="127"/>
      <c r="AA6" s="128"/>
    </row>
    <row r="7" spans="1:67" s="125" customFormat="1" ht="42" customHeight="1" x14ac:dyDescent="0.25">
      <c r="B7" s="129" t="s">
        <v>32</v>
      </c>
      <c r="C7" s="211" t="e">
        <f>+#REF!</f>
        <v>#REF!</v>
      </c>
      <c r="D7" s="211"/>
      <c r="E7" s="211"/>
      <c r="F7" s="211"/>
      <c r="G7" s="211"/>
      <c r="K7" s="127"/>
      <c r="AA7" s="128"/>
    </row>
    <row r="8" spans="1:67" s="125" customFormat="1" ht="42" customHeight="1" x14ac:dyDescent="0.25">
      <c r="B8" s="129" t="s">
        <v>1</v>
      </c>
      <c r="C8" s="211" t="e">
        <f>+#REF!</f>
        <v>#REF!</v>
      </c>
      <c r="D8" s="211"/>
      <c r="E8" s="211"/>
      <c r="F8" s="211"/>
      <c r="G8" s="211"/>
      <c r="K8" s="127"/>
      <c r="AA8" s="128"/>
    </row>
    <row r="9" spans="1:67" s="125" customFormat="1" ht="42" customHeight="1" x14ac:dyDescent="0.25">
      <c r="B9" s="130" t="s">
        <v>30</v>
      </c>
      <c r="C9" s="211" t="e">
        <f>+#REF!</f>
        <v>#REF!</v>
      </c>
      <c r="D9" s="211"/>
      <c r="E9" s="211"/>
      <c r="F9" s="211"/>
      <c r="G9" s="211"/>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28" t="str">
        <f>+'[1]Sección 1. Metas - Magnitud'!B13</f>
        <v>PLAN DE DESARROLLO - BOGOTÁ MEJOR PARA TODOS 2016-2020</v>
      </c>
      <c r="B11" s="229"/>
      <c r="C11" s="229"/>
      <c r="D11" s="229"/>
      <c r="E11" s="229"/>
      <c r="F11" s="229"/>
      <c r="G11" s="229"/>
      <c r="H11" s="230"/>
      <c r="I11" s="243" t="s">
        <v>36</v>
      </c>
      <c r="J11" s="244"/>
      <c r="K11" s="244"/>
      <c r="L11" s="244"/>
      <c r="M11" s="244"/>
      <c r="N11" s="245"/>
      <c r="O11" s="238" t="s">
        <v>38</v>
      </c>
      <c r="P11" s="238"/>
      <c r="Q11" s="238"/>
      <c r="R11" s="238"/>
      <c r="S11" s="238"/>
      <c r="T11" s="238"/>
      <c r="U11" s="238"/>
      <c r="V11" s="238"/>
      <c r="W11" s="238"/>
      <c r="X11" s="238"/>
      <c r="Y11" s="238"/>
      <c r="Z11" s="238"/>
      <c r="AA11" s="238"/>
      <c r="AB11" s="238"/>
      <c r="AC11" s="238"/>
      <c r="AD11" s="228" t="s">
        <v>18</v>
      </c>
      <c r="AE11" s="229"/>
      <c r="AF11" s="230"/>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10" t="s">
        <v>154</v>
      </c>
      <c r="B13" s="210" t="str">
        <f>+'[2]Sección 1. Metas - Magnitud'!I15</f>
        <v>Demarcar 2.600 kilómetro carril de vías</v>
      </c>
      <c r="C13" s="210">
        <v>224</v>
      </c>
      <c r="D13" s="210" t="s">
        <v>187</v>
      </c>
      <c r="E13" s="210">
        <v>171</v>
      </c>
      <c r="F13" s="242" t="s">
        <v>175</v>
      </c>
      <c r="G13" s="210" t="s">
        <v>152</v>
      </c>
      <c r="H13" s="210" t="s">
        <v>70</v>
      </c>
      <c r="I13" s="220" t="e">
        <f>SUM(J13:N14)</f>
        <v>#REF!</v>
      </c>
      <c r="J13" s="217" t="e">
        <f>+#REF!</f>
        <v>#REF!</v>
      </c>
      <c r="K13" s="246" t="e">
        <f>+#REF!</f>
        <v>#REF!</v>
      </c>
      <c r="L13" s="215" t="e">
        <f>+#REF!</f>
        <v>#REF!</v>
      </c>
      <c r="M13" s="217" t="e">
        <f>+#REF!</f>
        <v>#REF!</v>
      </c>
      <c r="N13" s="217" t="e">
        <f>+#REF!</f>
        <v>#REF!</v>
      </c>
      <c r="O13" s="221" t="e">
        <f>+#REF!</f>
        <v>#REF!</v>
      </c>
      <c r="P13" s="221">
        <v>6.45</v>
      </c>
      <c r="Q13" s="221">
        <v>31.03</v>
      </c>
      <c r="R13" s="221"/>
      <c r="S13" s="221" t="e">
        <f>+#REF!</f>
        <v>#REF!</v>
      </c>
      <c r="T13" s="221" t="e">
        <f>+#REF!</f>
        <v>#REF!</v>
      </c>
      <c r="U13" s="221" t="e">
        <f>+#REF!</f>
        <v>#REF!</v>
      </c>
      <c r="V13" s="221" t="e">
        <f>+#REF!</f>
        <v>#REF!</v>
      </c>
      <c r="W13" s="221" t="e">
        <f>+#REF!</f>
        <v>#REF!</v>
      </c>
      <c r="X13" s="221" t="e">
        <f>+#REF!</f>
        <v>#REF!</v>
      </c>
      <c r="Y13" s="221" t="e">
        <f>+#REF!</f>
        <v>#REF!</v>
      </c>
      <c r="Z13" s="221" t="e">
        <f>+#REF!</f>
        <v>#REF!</v>
      </c>
      <c r="AA13" s="226" t="e">
        <f>SUM(O13:Z14)</f>
        <v>#REF!</v>
      </c>
      <c r="AB13" s="223" t="e">
        <f>+AA13/K13</f>
        <v>#REF!</v>
      </c>
      <c r="AC13" s="223" t="e">
        <f>+(J13+AA13)/I13</f>
        <v>#REF!</v>
      </c>
      <c r="AD13" s="224" t="s">
        <v>219</v>
      </c>
      <c r="AE13" s="213" t="s">
        <v>223</v>
      </c>
      <c r="AF13" s="224"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10"/>
      <c r="B14" s="210"/>
      <c r="C14" s="210"/>
      <c r="D14" s="210"/>
      <c r="E14" s="210"/>
      <c r="F14" s="242"/>
      <c r="G14" s="210"/>
      <c r="H14" s="210"/>
      <c r="I14" s="220"/>
      <c r="J14" s="218"/>
      <c r="K14" s="247"/>
      <c r="L14" s="216"/>
      <c r="M14" s="218"/>
      <c r="N14" s="218"/>
      <c r="O14" s="222"/>
      <c r="P14" s="222"/>
      <c r="Q14" s="222"/>
      <c r="R14" s="222"/>
      <c r="S14" s="222"/>
      <c r="T14" s="222"/>
      <c r="U14" s="222"/>
      <c r="V14" s="222"/>
      <c r="W14" s="222"/>
      <c r="X14" s="222"/>
      <c r="Y14" s="222"/>
      <c r="Z14" s="222"/>
      <c r="AA14" s="227"/>
      <c r="AB14" s="223"/>
      <c r="AC14" s="223"/>
      <c r="AD14" s="225"/>
      <c r="AE14" s="214"/>
      <c r="AF14" s="225"/>
    </row>
    <row r="15" spans="1:67" ht="89.25" customHeight="1" x14ac:dyDescent="0.25">
      <c r="A15" s="210" t="s">
        <v>154</v>
      </c>
      <c r="B15" s="210" t="str">
        <f>+'[2]Sección 1. Metas - Magnitud'!I18</f>
        <v>Instalar 35.000 señales verticales de pedestal</v>
      </c>
      <c r="C15" s="210">
        <v>223</v>
      </c>
      <c r="D15" s="210" t="s">
        <v>188</v>
      </c>
      <c r="E15" s="210">
        <v>170</v>
      </c>
      <c r="F15" s="242" t="s">
        <v>174</v>
      </c>
      <c r="G15" s="210" t="s">
        <v>152</v>
      </c>
      <c r="H15" s="210" t="s">
        <v>70</v>
      </c>
      <c r="I15" s="220" t="e">
        <f>SUM(J15:N16)</f>
        <v>#REF!</v>
      </c>
      <c r="J15" s="235" t="e">
        <f>+#REF!</f>
        <v>#REF!</v>
      </c>
      <c r="K15" s="231" t="e">
        <f>+#REF!</f>
        <v>#REF!</v>
      </c>
      <c r="L15" s="233" t="e">
        <f>+#REF!</f>
        <v>#REF!</v>
      </c>
      <c r="M15" s="235" t="e">
        <f>+#REF!</f>
        <v>#REF!</v>
      </c>
      <c r="N15" s="235" t="e">
        <f>+#REF!</f>
        <v>#REF!</v>
      </c>
      <c r="O15" s="221">
        <v>53</v>
      </c>
      <c r="P15" s="221">
        <v>712</v>
      </c>
      <c r="Q15" s="221">
        <v>881</v>
      </c>
      <c r="R15" s="221"/>
      <c r="S15" s="221" t="e">
        <f>+#REF!</f>
        <v>#REF!</v>
      </c>
      <c r="T15" s="221" t="e">
        <f>+#REF!</f>
        <v>#REF!</v>
      </c>
      <c r="U15" s="221" t="e">
        <f>+#REF!</f>
        <v>#REF!</v>
      </c>
      <c r="V15" s="221" t="e">
        <f>+#REF!</f>
        <v>#REF!</v>
      </c>
      <c r="W15" s="221" t="e">
        <f>+#REF!</f>
        <v>#REF!</v>
      </c>
      <c r="X15" s="221" t="e">
        <f>+#REF!</f>
        <v>#REF!</v>
      </c>
      <c r="Y15" s="221" t="e">
        <f>+#REF!</f>
        <v>#REF!</v>
      </c>
      <c r="Z15" s="221" t="e">
        <f>+#REF!</f>
        <v>#REF!</v>
      </c>
      <c r="AA15" s="226" t="e">
        <f>SUM(O15:Z16)</f>
        <v>#REF!</v>
      </c>
      <c r="AB15" s="223" t="e">
        <f>+AA15/K15</f>
        <v>#REF!</v>
      </c>
      <c r="AC15" s="223" t="e">
        <f>+(J15+AA15)/I15</f>
        <v>#REF!</v>
      </c>
      <c r="AD15" s="224" t="s">
        <v>221</v>
      </c>
      <c r="AE15" s="213" t="s">
        <v>223</v>
      </c>
      <c r="AF15" s="224" t="s">
        <v>222</v>
      </c>
    </row>
    <row r="16" spans="1:67" ht="140.25" customHeight="1" x14ac:dyDescent="0.25">
      <c r="A16" s="210"/>
      <c r="B16" s="210"/>
      <c r="C16" s="210"/>
      <c r="D16" s="210"/>
      <c r="E16" s="210"/>
      <c r="F16" s="242"/>
      <c r="G16" s="210"/>
      <c r="H16" s="210"/>
      <c r="I16" s="220"/>
      <c r="J16" s="236"/>
      <c r="K16" s="232"/>
      <c r="L16" s="234"/>
      <c r="M16" s="236"/>
      <c r="N16" s="236"/>
      <c r="O16" s="222"/>
      <c r="P16" s="222"/>
      <c r="Q16" s="222"/>
      <c r="R16" s="222"/>
      <c r="S16" s="222"/>
      <c r="T16" s="222"/>
      <c r="U16" s="222"/>
      <c r="V16" s="222"/>
      <c r="W16" s="222"/>
      <c r="X16" s="222"/>
      <c r="Y16" s="222"/>
      <c r="Z16" s="222"/>
      <c r="AA16" s="227"/>
      <c r="AB16" s="223"/>
      <c r="AC16" s="223"/>
      <c r="AD16" s="225"/>
      <c r="AE16" s="214"/>
      <c r="AF16" s="225"/>
    </row>
    <row r="17" spans="1:32" ht="62.25" customHeight="1" x14ac:dyDescent="0.25">
      <c r="A17" s="210" t="s">
        <v>154</v>
      </c>
      <c r="B17" s="266" t="str">
        <f>+'[2]Sección 1. Metas - Magnitud'!I45</f>
        <v>Realizar el 100% de las actividades para la segunda fase del Sistema Inteligente de Tranporte - SIT</v>
      </c>
      <c r="C17" s="210">
        <v>231</v>
      </c>
      <c r="D17" s="210" t="s">
        <v>176</v>
      </c>
      <c r="E17" s="210">
        <v>178</v>
      </c>
      <c r="F17" s="242" t="s">
        <v>177</v>
      </c>
      <c r="G17" s="210" t="s">
        <v>151</v>
      </c>
      <c r="H17" s="210" t="s">
        <v>70</v>
      </c>
      <c r="I17" s="248">
        <f>SUM(J17:N18)</f>
        <v>1</v>
      </c>
      <c r="J17" s="277">
        <v>0.05</v>
      </c>
      <c r="K17" s="264">
        <v>0.28999999999999998</v>
      </c>
      <c r="L17" s="267">
        <v>0.25</v>
      </c>
      <c r="M17" s="264">
        <v>0.4</v>
      </c>
      <c r="N17" s="264">
        <v>0.01</v>
      </c>
      <c r="O17" s="269">
        <v>0.19</v>
      </c>
      <c r="P17" s="270"/>
      <c r="Q17" s="270"/>
      <c r="R17" s="273">
        <v>0</v>
      </c>
      <c r="S17" s="274"/>
      <c r="T17" s="274"/>
      <c r="U17" s="252">
        <v>0</v>
      </c>
      <c r="V17" s="253"/>
      <c r="W17" s="253"/>
      <c r="X17" s="252">
        <v>0</v>
      </c>
      <c r="Y17" s="253"/>
      <c r="Z17" s="253"/>
      <c r="AA17" s="256">
        <f>+R17+O17+U17+X17</f>
        <v>0.19</v>
      </c>
      <c r="AB17" s="223">
        <f>+AA17/K17</f>
        <v>0.65517241379310354</v>
      </c>
      <c r="AC17" s="223">
        <f>+(J17+AA17)/I17</f>
        <v>0.24</v>
      </c>
      <c r="AD17" s="250" t="s">
        <v>224</v>
      </c>
      <c r="AE17" s="213" t="s">
        <v>223</v>
      </c>
      <c r="AF17" s="250" t="s">
        <v>225</v>
      </c>
    </row>
    <row r="18" spans="1:32" ht="200.25" customHeight="1" x14ac:dyDescent="0.25">
      <c r="A18" s="210"/>
      <c r="B18" s="266"/>
      <c r="C18" s="210"/>
      <c r="D18" s="210"/>
      <c r="E18" s="210"/>
      <c r="F18" s="242"/>
      <c r="G18" s="210"/>
      <c r="H18" s="210"/>
      <c r="I18" s="249"/>
      <c r="J18" s="278"/>
      <c r="K18" s="265"/>
      <c r="L18" s="268"/>
      <c r="M18" s="265"/>
      <c r="N18" s="265"/>
      <c r="O18" s="271"/>
      <c r="P18" s="272"/>
      <c r="Q18" s="272"/>
      <c r="R18" s="275"/>
      <c r="S18" s="276"/>
      <c r="T18" s="276"/>
      <c r="U18" s="254"/>
      <c r="V18" s="255"/>
      <c r="W18" s="255"/>
      <c r="X18" s="254"/>
      <c r="Y18" s="255"/>
      <c r="Z18" s="255"/>
      <c r="AA18" s="257"/>
      <c r="AB18" s="223"/>
      <c r="AC18" s="223"/>
      <c r="AD18" s="251"/>
      <c r="AE18" s="214"/>
      <c r="AF18" s="251"/>
    </row>
    <row r="19" spans="1:32" ht="62.25" customHeight="1" x14ac:dyDescent="0.25">
      <c r="A19" s="210" t="s">
        <v>154</v>
      </c>
      <c r="B19" s="266" t="str">
        <f>+'[2]Sección 1. Metas - Magnitud'!I48</f>
        <v>Realizar el 100% de las actividades para la segunda fase de Semáforos Inteligentes.</v>
      </c>
      <c r="C19" s="210">
        <v>232</v>
      </c>
      <c r="D19" s="210" t="s">
        <v>178</v>
      </c>
      <c r="E19" s="210">
        <v>179</v>
      </c>
      <c r="F19" s="242" t="s">
        <v>179</v>
      </c>
      <c r="G19" s="210" t="s">
        <v>151</v>
      </c>
      <c r="H19" s="210" t="s">
        <v>70</v>
      </c>
      <c r="I19" s="248">
        <f>SUM(J19:N20)</f>
        <v>1</v>
      </c>
      <c r="J19" s="277">
        <v>0.01</v>
      </c>
      <c r="K19" s="264">
        <v>0.15</v>
      </c>
      <c r="L19" s="267">
        <v>0.42</v>
      </c>
      <c r="M19" s="264">
        <v>0.42</v>
      </c>
      <c r="N19" s="264">
        <v>0</v>
      </c>
      <c r="O19" s="260">
        <v>0.35</v>
      </c>
      <c r="P19" s="261"/>
      <c r="Q19" s="261"/>
      <c r="R19" s="269">
        <v>0</v>
      </c>
      <c r="S19" s="270"/>
      <c r="T19" s="270"/>
      <c r="U19" s="260">
        <v>0</v>
      </c>
      <c r="V19" s="261"/>
      <c r="W19" s="261"/>
      <c r="X19" s="260">
        <v>0</v>
      </c>
      <c r="Y19" s="261"/>
      <c r="Z19" s="261"/>
      <c r="AA19" s="258">
        <f>+R19+O19+U19+X19</f>
        <v>0.35</v>
      </c>
      <c r="AB19" s="223">
        <f>+AA19/K19</f>
        <v>2.3333333333333335</v>
      </c>
      <c r="AC19" s="223">
        <f>+(J19+AA19)/I19</f>
        <v>0.36</v>
      </c>
      <c r="AD19" s="250" t="s">
        <v>227</v>
      </c>
      <c r="AE19" s="213" t="s">
        <v>223</v>
      </c>
      <c r="AF19" s="250" t="s">
        <v>225</v>
      </c>
    </row>
    <row r="20" spans="1:32" ht="298.5" customHeight="1" x14ac:dyDescent="0.25">
      <c r="A20" s="210"/>
      <c r="B20" s="266"/>
      <c r="C20" s="210"/>
      <c r="D20" s="210"/>
      <c r="E20" s="210"/>
      <c r="F20" s="242"/>
      <c r="G20" s="210"/>
      <c r="H20" s="210"/>
      <c r="I20" s="249"/>
      <c r="J20" s="278"/>
      <c r="K20" s="265"/>
      <c r="L20" s="268"/>
      <c r="M20" s="265"/>
      <c r="N20" s="265"/>
      <c r="O20" s="262"/>
      <c r="P20" s="263"/>
      <c r="Q20" s="263"/>
      <c r="R20" s="271"/>
      <c r="S20" s="272"/>
      <c r="T20" s="272"/>
      <c r="U20" s="262"/>
      <c r="V20" s="263"/>
      <c r="W20" s="263"/>
      <c r="X20" s="262"/>
      <c r="Y20" s="263"/>
      <c r="Z20" s="263"/>
      <c r="AA20" s="259"/>
      <c r="AB20" s="223"/>
      <c r="AC20" s="223"/>
      <c r="AD20" s="251"/>
      <c r="AE20" s="214"/>
      <c r="AF20" s="251"/>
    </row>
    <row r="21" spans="1:32" ht="62.25" customHeight="1" x14ac:dyDescent="0.25">
      <c r="A21" s="210" t="s">
        <v>154</v>
      </c>
      <c r="B21" s="266" t="str">
        <f>+'[2]Sección 1. Metas - Magnitud'!I51</f>
        <v>Realizar el 100% de las actividades para la primera fase de Detección Electrónica DEI</v>
      </c>
      <c r="C21" s="210">
        <v>233</v>
      </c>
      <c r="D21" s="210" t="s">
        <v>180</v>
      </c>
      <c r="E21" s="210">
        <v>180</v>
      </c>
      <c r="F21" s="242" t="s">
        <v>181</v>
      </c>
      <c r="G21" s="210" t="s">
        <v>151</v>
      </c>
      <c r="H21" s="210" t="s">
        <v>70</v>
      </c>
      <c r="I21" s="248">
        <f>SUM(J21:N22)</f>
        <v>1</v>
      </c>
      <c r="J21" s="277">
        <v>0.01</v>
      </c>
      <c r="K21" s="264">
        <v>0.1</v>
      </c>
      <c r="L21" s="267">
        <v>0.3</v>
      </c>
      <c r="M21" s="264">
        <v>0.55000000000000004</v>
      </c>
      <c r="N21" s="264">
        <v>0.04</v>
      </c>
      <c r="O21" s="260">
        <v>4.4999999999999998E-2</v>
      </c>
      <c r="P21" s="261"/>
      <c r="Q21" s="261"/>
      <c r="R21" s="260">
        <v>0</v>
      </c>
      <c r="S21" s="261"/>
      <c r="T21" s="261"/>
      <c r="U21" s="260">
        <v>0</v>
      </c>
      <c r="V21" s="261"/>
      <c r="W21" s="261"/>
      <c r="X21" s="260">
        <v>0</v>
      </c>
      <c r="Y21" s="261"/>
      <c r="Z21" s="261"/>
      <c r="AA21" s="258">
        <f>+R21+O21+U21+X21</f>
        <v>4.4999999999999998E-2</v>
      </c>
      <c r="AB21" s="223">
        <f>+AA21/K21</f>
        <v>0.44999999999999996</v>
      </c>
      <c r="AC21" s="223">
        <f>+(J21+AA21)/I21</f>
        <v>5.5E-2</v>
      </c>
      <c r="AD21" s="250" t="s">
        <v>228</v>
      </c>
      <c r="AE21" s="213" t="s">
        <v>223</v>
      </c>
      <c r="AF21" s="250" t="s">
        <v>225</v>
      </c>
    </row>
    <row r="22" spans="1:32" ht="124.5" customHeight="1" x14ac:dyDescent="0.25">
      <c r="A22" s="210"/>
      <c r="B22" s="266"/>
      <c r="C22" s="210"/>
      <c r="D22" s="210"/>
      <c r="E22" s="210"/>
      <c r="F22" s="242"/>
      <c r="G22" s="210"/>
      <c r="H22" s="210"/>
      <c r="I22" s="249"/>
      <c r="J22" s="278"/>
      <c r="K22" s="265"/>
      <c r="L22" s="268"/>
      <c r="M22" s="265"/>
      <c r="N22" s="265"/>
      <c r="O22" s="262"/>
      <c r="P22" s="263"/>
      <c r="Q22" s="263"/>
      <c r="R22" s="262"/>
      <c r="S22" s="263"/>
      <c r="T22" s="263"/>
      <c r="U22" s="262"/>
      <c r="V22" s="263"/>
      <c r="W22" s="263"/>
      <c r="X22" s="262"/>
      <c r="Y22" s="263"/>
      <c r="Z22" s="263"/>
      <c r="AA22" s="259"/>
      <c r="AB22" s="223"/>
      <c r="AC22" s="223"/>
      <c r="AD22" s="251"/>
      <c r="AE22" s="214"/>
      <c r="AF22" s="25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1"/>
      <c r="C2" s="279" t="s">
        <v>24</v>
      </c>
      <c r="D2" s="279"/>
      <c r="E2" s="279"/>
      <c r="F2" s="279"/>
      <c r="G2" s="279"/>
      <c r="H2" s="279"/>
      <c r="I2" s="283"/>
      <c r="J2" s="13"/>
      <c r="K2" s="13"/>
      <c r="M2" s="14" t="s">
        <v>47</v>
      </c>
    </row>
    <row r="3" spans="2:14" ht="25.5" customHeight="1" x14ac:dyDescent="0.2">
      <c r="B3" s="282"/>
      <c r="C3" s="280" t="s">
        <v>25</v>
      </c>
      <c r="D3" s="280"/>
      <c r="E3" s="280"/>
      <c r="F3" s="280"/>
      <c r="G3" s="280"/>
      <c r="H3" s="280"/>
      <c r="I3" s="284"/>
      <c r="J3" s="13"/>
      <c r="K3" s="13"/>
      <c r="M3" s="14" t="s">
        <v>48</v>
      </c>
    </row>
    <row r="4" spans="2:14" ht="25.5" customHeight="1" x14ac:dyDescent="0.2">
      <c r="B4" s="282"/>
      <c r="C4" s="280" t="s">
        <v>49</v>
      </c>
      <c r="D4" s="280"/>
      <c r="E4" s="280"/>
      <c r="F4" s="280"/>
      <c r="G4" s="280"/>
      <c r="H4" s="280"/>
      <c r="I4" s="284"/>
      <c r="J4" s="13"/>
      <c r="K4" s="13"/>
      <c r="M4" s="14" t="s">
        <v>50</v>
      </c>
    </row>
    <row r="5" spans="2:14" ht="25.5" customHeight="1" x14ac:dyDescent="0.2">
      <c r="B5" s="282"/>
      <c r="C5" s="280" t="s">
        <v>51</v>
      </c>
      <c r="D5" s="280"/>
      <c r="E5" s="280"/>
      <c r="F5" s="280"/>
      <c r="G5" s="285" t="s">
        <v>52</v>
      </c>
      <c r="H5" s="285"/>
      <c r="I5" s="284"/>
      <c r="J5" s="13"/>
      <c r="K5" s="13"/>
      <c r="M5" s="14" t="s">
        <v>53</v>
      </c>
    </row>
    <row r="6" spans="2:14" ht="23.25" customHeight="1" x14ac:dyDescent="0.2">
      <c r="B6" s="286" t="s">
        <v>54</v>
      </c>
      <c r="C6" s="287"/>
      <c r="D6" s="287"/>
      <c r="E6" s="287"/>
      <c r="F6" s="287"/>
      <c r="G6" s="287"/>
      <c r="H6" s="287"/>
      <c r="I6" s="288"/>
      <c r="J6" s="15"/>
      <c r="K6" s="15"/>
    </row>
    <row r="7" spans="2:14" ht="24" customHeight="1" x14ac:dyDescent="0.2">
      <c r="B7" s="289" t="s">
        <v>55</v>
      </c>
      <c r="C7" s="290"/>
      <c r="D7" s="290"/>
      <c r="E7" s="290"/>
      <c r="F7" s="290"/>
      <c r="G7" s="290"/>
      <c r="H7" s="290"/>
      <c r="I7" s="291"/>
      <c r="J7" s="16"/>
      <c r="K7" s="16"/>
    </row>
    <row r="8" spans="2:14" ht="24" customHeight="1" x14ac:dyDescent="0.2">
      <c r="B8" s="292" t="s">
        <v>56</v>
      </c>
      <c r="C8" s="293"/>
      <c r="D8" s="293"/>
      <c r="E8" s="293"/>
      <c r="F8" s="293"/>
      <c r="G8" s="293"/>
      <c r="H8" s="293"/>
      <c r="I8" s="294"/>
      <c r="J8" s="64"/>
      <c r="K8" s="64"/>
      <c r="N8" s="6" t="s">
        <v>57</v>
      </c>
    </row>
    <row r="9" spans="2:14" ht="30.75" customHeight="1" x14ac:dyDescent="0.2">
      <c r="B9" s="104" t="s">
        <v>58</v>
      </c>
      <c r="C9" s="65">
        <v>14</v>
      </c>
      <c r="D9" s="300" t="s">
        <v>59</v>
      </c>
      <c r="E9" s="300"/>
      <c r="F9" s="301" t="s">
        <v>207</v>
      </c>
      <c r="G9" s="302"/>
      <c r="H9" s="302"/>
      <c r="I9" s="303"/>
      <c r="J9" s="18"/>
      <c r="K9" s="18"/>
      <c r="M9" s="14" t="s">
        <v>60</v>
      </c>
      <c r="N9" s="6" t="s">
        <v>61</v>
      </c>
    </row>
    <row r="10" spans="2:14" ht="30.75" customHeight="1" x14ac:dyDescent="0.2">
      <c r="B10" s="21" t="s">
        <v>62</v>
      </c>
      <c r="C10" s="66" t="s">
        <v>81</v>
      </c>
      <c r="D10" s="304" t="s">
        <v>63</v>
      </c>
      <c r="E10" s="305"/>
      <c r="F10" s="295" t="s">
        <v>155</v>
      </c>
      <c r="G10" s="296"/>
      <c r="H10" s="19" t="s">
        <v>64</v>
      </c>
      <c r="I10" s="82" t="s">
        <v>81</v>
      </c>
      <c r="J10" s="20"/>
      <c r="K10" s="20"/>
      <c r="M10" s="14" t="s">
        <v>65</v>
      </c>
      <c r="N10" s="6" t="s">
        <v>66</v>
      </c>
    </row>
    <row r="11" spans="2:14" ht="30.75" customHeight="1" x14ac:dyDescent="0.2">
      <c r="B11" s="21" t="s">
        <v>67</v>
      </c>
      <c r="C11" s="297" t="s">
        <v>156</v>
      </c>
      <c r="D11" s="297"/>
      <c r="E11" s="297"/>
      <c r="F11" s="297"/>
      <c r="G11" s="19" t="s">
        <v>68</v>
      </c>
      <c r="H11" s="298">
        <v>1032</v>
      </c>
      <c r="I11" s="299"/>
      <c r="J11" s="22"/>
      <c r="K11" s="22"/>
      <c r="M11" s="14" t="s">
        <v>69</v>
      </c>
      <c r="N11" s="6" t="s">
        <v>70</v>
      </c>
    </row>
    <row r="12" spans="2:14" ht="30.75" customHeight="1" x14ac:dyDescent="0.2">
      <c r="B12" s="21" t="s">
        <v>71</v>
      </c>
      <c r="C12" s="306" t="s">
        <v>65</v>
      </c>
      <c r="D12" s="306"/>
      <c r="E12" s="306"/>
      <c r="F12" s="306"/>
      <c r="G12" s="19" t="s">
        <v>72</v>
      </c>
      <c r="H12" s="502" t="s">
        <v>165</v>
      </c>
      <c r="I12" s="503"/>
      <c r="J12" s="23"/>
      <c r="K12" s="23"/>
      <c r="M12" s="24" t="s">
        <v>73</v>
      </c>
    </row>
    <row r="13" spans="2:14" ht="30.75" customHeight="1" x14ac:dyDescent="0.2">
      <c r="B13" s="21" t="s">
        <v>74</v>
      </c>
      <c r="C13" s="309" t="s">
        <v>45</v>
      </c>
      <c r="D13" s="309"/>
      <c r="E13" s="309"/>
      <c r="F13" s="309"/>
      <c r="G13" s="309"/>
      <c r="H13" s="309"/>
      <c r="I13" s="310"/>
      <c r="J13" s="25"/>
      <c r="K13" s="25"/>
      <c r="M13" s="24"/>
    </row>
    <row r="14" spans="2:14" ht="30.75" customHeight="1" x14ac:dyDescent="0.2">
      <c r="B14" s="21" t="s">
        <v>75</v>
      </c>
      <c r="C14" s="295" t="s">
        <v>153</v>
      </c>
      <c r="D14" s="296"/>
      <c r="E14" s="296"/>
      <c r="F14" s="296"/>
      <c r="G14" s="296"/>
      <c r="H14" s="296"/>
      <c r="I14" s="311"/>
      <c r="J14" s="20"/>
      <c r="K14" s="20"/>
      <c r="M14" s="24"/>
      <c r="N14" s="6" t="s">
        <v>76</v>
      </c>
    </row>
    <row r="15" spans="2:14" ht="30.75" customHeight="1" x14ac:dyDescent="0.2">
      <c r="B15" s="21" t="s">
        <v>77</v>
      </c>
      <c r="C15" s="301" t="s">
        <v>166</v>
      </c>
      <c r="D15" s="302"/>
      <c r="E15" s="302"/>
      <c r="F15" s="491"/>
      <c r="G15" s="19" t="s">
        <v>78</v>
      </c>
      <c r="H15" s="313" t="s">
        <v>91</v>
      </c>
      <c r="I15" s="314"/>
      <c r="J15" s="20"/>
      <c r="K15" s="20"/>
      <c r="M15" s="24" t="s">
        <v>80</v>
      </c>
      <c r="N15" s="6" t="s">
        <v>81</v>
      </c>
    </row>
    <row r="16" spans="2:14" ht="30.75" customHeight="1" x14ac:dyDescent="0.2">
      <c r="B16" s="21" t="s">
        <v>82</v>
      </c>
      <c r="C16" s="315" t="s">
        <v>215</v>
      </c>
      <c r="D16" s="316"/>
      <c r="E16" s="316"/>
      <c r="F16" s="316"/>
      <c r="G16" s="19" t="s">
        <v>83</v>
      </c>
      <c r="H16" s="313" t="s">
        <v>70</v>
      </c>
      <c r="I16" s="314"/>
      <c r="J16" s="20"/>
      <c r="K16" s="20"/>
      <c r="M16" s="24" t="s">
        <v>84</v>
      </c>
    </row>
    <row r="17" spans="2:14" ht="36" customHeight="1" x14ac:dyDescent="0.2">
      <c r="B17" s="21" t="s">
        <v>85</v>
      </c>
      <c r="C17" s="496" t="s">
        <v>167</v>
      </c>
      <c r="D17" s="497"/>
      <c r="E17" s="497"/>
      <c r="F17" s="497"/>
      <c r="G17" s="497"/>
      <c r="H17" s="497"/>
      <c r="I17" s="498"/>
      <c r="J17" s="25"/>
      <c r="K17" s="25"/>
      <c r="M17" s="24" t="s">
        <v>86</v>
      </c>
      <c r="N17" s="6" t="s">
        <v>39</v>
      </c>
    </row>
    <row r="18" spans="2:14" ht="30.75" customHeight="1" x14ac:dyDescent="0.2">
      <c r="B18" s="21" t="s">
        <v>87</v>
      </c>
      <c r="C18" s="301" t="s">
        <v>168</v>
      </c>
      <c r="D18" s="302"/>
      <c r="E18" s="302"/>
      <c r="F18" s="302"/>
      <c r="G18" s="302"/>
      <c r="H18" s="302"/>
      <c r="I18" s="303"/>
      <c r="J18" s="26"/>
      <c r="K18" s="26"/>
      <c r="M18" s="24" t="s">
        <v>88</v>
      </c>
      <c r="N18" s="6" t="s">
        <v>40</v>
      </c>
    </row>
    <row r="19" spans="2:14" ht="30.75" customHeight="1" x14ac:dyDescent="0.2">
      <c r="B19" s="21" t="s">
        <v>89</v>
      </c>
      <c r="C19" s="446" t="s">
        <v>200</v>
      </c>
      <c r="D19" s="447"/>
      <c r="E19" s="447"/>
      <c r="F19" s="447"/>
      <c r="G19" s="447"/>
      <c r="H19" s="447"/>
      <c r="I19" s="448"/>
      <c r="J19" s="27"/>
      <c r="K19" s="27"/>
      <c r="M19" s="24"/>
      <c r="N19" s="6" t="s">
        <v>41</v>
      </c>
    </row>
    <row r="20" spans="2:14" ht="30.75" customHeight="1" x14ac:dyDescent="0.2">
      <c r="B20" s="21" t="s">
        <v>90</v>
      </c>
      <c r="C20" s="499" t="s">
        <v>152</v>
      </c>
      <c r="D20" s="500"/>
      <c r="E20" s="500"/>
      <c r="F20" s="500"/>
      <c r="G20" s="500"/>
      <c r="H20" s="500"/>
      <c r="I20" s="501"/>
      <c r="J20" s="28"/>
      <c r="K20" s="28"/>
      <c r="M20" s="24" t="s">
        <v>91</v>
      </c>
      <c r="N20" s="6" t="s">
        <v>42</v>
      </c>
    </row>
    <row r="21" spans="2:14" ht="27.75" customHeight="1" x14ac:dyDescent="0.2">
      <c r="B21" s="320" t="s">
        <v>92</v>
      </c>
      <c r="C21" s="322" t="s">
        <v>93</v>
      </c>
      <c r="D21" s="322"/>
      <c r="E21" s="322"/>
      <c r="F21" s="323" t="s">
        <v>94</v>
      </c>
      <c r="G21" s="323"/>
      <c r="H21" s="323"/>
      <c r="I21" s="324"/>
      <c r="J21" s="29"/>
      <c r="K21" s="29"/>
      <c r="M21" s="24" t="s">
        <v>79</v>
      </c>
      <c r="N21" s="6" t="s">
        <v>43</v>
      </c>
    </row>
    <row r="22" spans="2:14" ht="27" customHeight="1" x14ac:dyDescent="0.2">
      <c r="B22" s="321"/>
      <c r="C22" s="446" t="s">
        <v>169</v>
      </c>
      <c r="D22" s="447"/>
      <c r="E22" s="455"/>
      <c r="F22" s="446" t="s">
        <v>171</v>
      </c>
      <c r="G22" s="447"/>
      <c r="H22" s="447"/>
      <c r="I22" s="448"/>
      <c r="J22" s="27"/>
      <c r="K22" s="27"/>
      <c r="M22" s="24" t="s">
        <v>95</v>
      </c>
      <c r="N22" s="6" t="s">
        <v>44</v>
      </c>
    </row>
    <row r="23" spans="2:14" ht="39.75" customHeight="1" x14ac:dyDescent="0.2">
      <c r="B23" s="21" t="s">
        <v>96</v>
      </c>
      <c r="C23" s="295" t="s">
        <v>152</v>
      </c>
      <c r="D23" s="296"/>
      <c r="E23" s="495"/>
      <c r="F23" s="295" t="s">
        <v>152</v>
      </c>
      <c r="G23" s="296"/>
      <c r="H23" s="296"/>
      <c r="I23" s="311"/>
      <c r="J23" s="20"/>
      <c r="K23" s="20"/>
      <c r="M23" s="24"/>
      <c r="N23" s="6" t="s">
        <v>45</v>
      </c>
    </row>
    <row r="24" spans="2:14" ht="44.25" customHeight="1" x14ac:dyDescent="0.2">
      <c r="B24" s="21" t="s">
        <v>97</v>
      </c>
      <c r="C24" s="443" t="s">
        <v>170</v>
      </c>
      <c r="D24" s="444"/>
      <c r="E24" s="445"/>
      <c r="F24" s="446" t="s">
        <v>172</v>
      </c>
      <c r="G24" s="447"/>
      <c r="H24" s="447"/>
      <c r="I24" s="448"/>
      <c r="J24" s="26"/>
      <c r="K24" s="26"/>
      <c r="M24" s="30"/>
      <c r="N24" s="6" t="s">
        <v>46</v>
      </c>
    </row>
    <row r="25" spans="2:14" ht="29.25" customHeight="1" x14ac:dyDescent="0.2">
      <c r="B25" s="21" t="s">
        <v>98</v>
      </c>
      <c r="C25" s="337" t="s">
        <v>215</v>
      </c>
      <c r="D25" s="338"/>
      <c r="E25" s="339"/>
      <c r="F25" s="19" t="s">
        <v>99</v>
      </c>
      <c r="G25" s="492">
        <v>74</v>
      </c>
      <c r="H25" s="493"/>
      <c r="I25" s="494"/>
      <c r="J25" s="31"/>
      <c r="K25" s="31"/>
      <c r="M25" s="30"/>
    </row>
    <row r="26" spans="2:14" ht="27" customHeight="1" x14ac:dyDescent="0.2">
      <c r="B26" s="21" t="s">
        <v>100</v>
      </c>
      <c r="C26" s="301" t="s">
        <v>216</v>
      </c>
      <c r="D26" s="302"/>
      <c r="E26" s="491"/>
      <c r="F26" s="19" t="s">
        <v>101</v>
      </c>
      <c r="G26" s="492">
        <v>0</v>
      </c>
      <c r="H26" s="493"/>
      <c r="I26" s="494"/>
      <c r="J26" s="32"/>
      <c r="K26" s="32"/>
      <c r="M26" s="30"/>
    </row>
    <row r="27" spans="2:14" ht="47.25" customHeight="1" x14ac:dyDescent="0.2">
      <c r="B27" s="103" t="s">
        <v>102</v>
      </c>
      <c r="C27" s="295" t="s">
        <v>86</v>
      </c>
      <c r="D27" s="296"/>
      <c r="E27" s="495"/>
      <c r="F27" s="33" t="s">
        <v>103</v>
      </c>
      <c r="G27" s="344" t="s">
        <v>182</v>
      </c>
      <c r="H27" s="345"/>
      <c r="I27" s="346"/>
      <c r="J27" s="29"/>
      <c r="K27" s="29"/>
      <c r="M27" s="30"/>
    </row>
    <row r="28" spans="2:14" ht="30" customHeight="1" x14ac:dyDescent="0.2">
      <c r="B28" s="350" t="s">
        <v>104</v>
      </c>
      <c r="C28" s="351"/>
      <c r="D28" s="351"/>
      <c r="E28" s="351"/>
      <c r="F28" s="351"/>
      <c r="G28" s="351"/>
      <c r="H28" s="351"/>
      <c r="I28" s="35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55"/>
      <c r="D42" s="355"/>
      <c r="E42" s="355"/>
      <c r="F42" s="355"/>
      <c r="G42" s="355"/>
      <c r="H42" s="355"/>
      <c r="I42" s="356"/>
      <c r="J42" s="40"/>
      <c r="K42" s="40"/>
    </row>
    <row r="43" spans="2:11" ht="29.25" customHeight="1" x14ac:dyDescent="0.2">
      <c r="B43" s="350" t="s">
        <v>126</v>
      </c>
      <c r="C43" s="351"/>
      <c r="D43" s="351"/>
      <c r="E43" s="351"/>
      <c r="F43" s="351"/>
      <c r="G43" s="351"/>
      <c r="H43" s="351"/>
      <c r="I43" s="352"/>
      <c r="J43" s="64"/>
      <c r="K43" s="64"/>
    </row>
    <row r="44" spans="2:11" ht="32.25" customHeight="1" x14ac:dyDescent="0.2">
      <c r="B44" s="325"/>
      <c r="C44" s="326"/>
      <c r="D44" s="326"/>
      <c r="E44" s="326"/>
      <c r="F44" s="326"/>
      <c r="G44" s="326"/>
      <c r="H44" s="326"/>
      <c r="I44" s="327"/>
      <c r="J44" s="64"/>
      <c r="K44" s="64"/>
    </row>
    <row r="45" spans="2:11" ht="32.25" customHeight="1" x14ac:dyDescent="0.2">
      <c r="B45" s="328"/>
      <c r="C45" s="329"/>
      <c r="D45" s="329"/>
      <c r="E45" s="329"/>
      <c r="F45" s="329"/>
      <c r="G45" s="329"/>
      <c r="H45" s="329"/>
      <c r="I45" s="330"/>
      <c r="J45" s="40"/>
      <c r="K45" s="40"/>
    </row>
    <row r="46" spans="2:11" ht="32.25" customHeight="1" x14ac:dyDescent="0.2">
      <c r="B46" s="328"/>
      <c r="C46" s="329"/>
      <c r="D46" s="329"/>
      <c r="E46" s="329"/>
      <c r="F46" s="329"/>
      <c r="G46" s="329"/>
      <c r="H46" s="329"/>
      <c r="I46" s="330"/>
      <c r="J46" s="40"/>
      <c r="K46" s="40"/>
    </row>
    <row r="47" spans="2:11" ht="32.25" customHeight="1" x14ac:dyDescent="0.2">
      <c r="B47" s="328"/>
      <c r="C47" s="329"/>
      <c r="D47" s="329"/>
      <c r="E47" s="329"/>
      <c r="F47" s="329"/>
      <c r="G47" s="329"/>
      <c r="H47" s="329"/>
      <c r="I47" s="330"/>
      <c r="J47" s="40"/>
      <c r="K47" s="40"/>
    </row>
    <row r="48" spans="2:11" ht="32.25" customHeight="1" x14ac:dyDescent="0.2">
      <c r="B48" s="331"/>
      <c r="C48" s="332"/>
      <c r="D48" s="332"/>
      <c r="E48" s="332"/>
      <c r="F48" s="332"/>
      <c r="G48" s="332"/>
      <c r="H48" s="332"/>
      <c r="I48" s="333"/>
      <c r="J48" s="41"/>
      <c r="K48" s="41"/>
    </row>
    <row r="49" spans="2:11" ht="79.5" customHeight="1" x14ac:dyDescent="0.2">
      <c r="B49" s="21" t="s">
        <v>127</v>
      </c>
      <c r="C49" s="485"/>
      <c r="D49" s="486"/>
      <c r="E49" s="486"/>
      <c r="F49" s="486"/>
      <c r="G49" s="486"/>
      <c r="H49" s="486"/>
      <c r="I49" s="487"/>
      <c r="J49" s="42"/>
      <c r="K49" s="42"/>
    </row>
    <row r="50" spans="2:11" ht="26.25" customHeight="1" x14ac:dyDescent="0.2">
      <c r="B50" s="21" t="s">
        <v>128</v>
      </c>
      <c r="C50" s="488"/>
      <c r="D50" s="489"/>
      <c r="E50" s="489"/>
      <c r="F50" s="489"/>
      <c r="G50" s="489"/>
      <c r="H50" s="489"/>
      <c r="I50" s="490"/>
      <c r="J50" s="42"/>
      <c r="K50" s="42"/>
    </row>
    <row r="51" spans="2:11" ht="64.5" customHeight="1" x14ac:dyDescent="0.2">
      <c r="B51" s="133" t="s">
        <v>129</v>
      </c>
      <c r="C51" s="485"/>
      <c r="D51" s="486"/>
      <c r="E51" s="486"/>
      <c r="F51" s="486"/>
      <c r="G51" s="486"/>
      <c r="H51" s="486"/>
      <c r="I51" s="487"/>
      <c r="J51" s="42"/>
      <c r="K51" s="42"/>
    </row>
    <row r="52" spans="2:11" ht="29.25" customHeight="1" x14ac:dyDescent="0.2">
      <c r="B52" s="350" t="s">
        <v>130</v>
      </c>
      <c r="C52" s="351"/>
      <c r="D52" s="351"/>
      <c r="E52" s="351"/>
      <c r="F52" s="351"/>
      <c r="G52" s="351"/>
      <c r="H52" s="351"/>
      <c r="I52" s="352"/>
      <c r="J52" s="42"/>
      <c r="K52" s="42"/>
    </row>
    <row r="53" spans="2:11" ht="33" customHeight="1" x14ac:dyDescent="0.2">
      <c r="B53" s="360" t="s">
        <v>131</v>
      </c>
      <c r="C53" s="134" t="s">
        <v>132</v>
      </c>
      <c r="D53" s="361" t="s">
        <v>133</v>
      </c>
      <c r="E53" s="361"/>
      <c r="F53" s="361"/>
      <c r="G53" s="361" t="s">
        <v>134</v>
      </c>
      <c r="H53" s="361"/>
      <c r="I53" s="362"/>
      <c r="J53" s="43"/>
      <c r="K53" s="43"/>
    </row>
    <row r="54" spans="2:11" ht="31.5" customHeight="1" x14ac:dyDescent="0.2">
      <c r="B54" s="360"/>
      <c r="C54" s="113"/>
      <c r="D54" s="355"/>
      <c r="E54" s="355"/>
      <c r="F54" s="355"/>
      <c r="G54" s="363"/>
      <c r="H54" s="363"/>
      <c r="I54" s="364"/>
      <c r="J54" s="43"/>
      <c r="K54" s="43"/>
    </row>
    <row r="55" spans="2:11" ht="31.5" customHeight="1" x14ac:dyDescent="0.2">
      <c r="B55" s="133" t="s">
        <v>135</v>
      </c>
      <c r="C55" s="483" t="s">
        <v>173</v>
      </c>
      <c r="D55" s="484"/>
      <c r="E55" s="377" t="s">
        <v>136</v>
      </c>
      <c r="F55" s="377"/>
      <c r="G55" s="376" t="s">
        <v>158</v>
      </c>
      <c r="H55" s="376"/>
      <c r="I55" s="378"/>
      <c r="J55" s="45"/>
      <c r="K55" s="45"/>
    </row>
    <row r="56" spans="2:11" ht="31.5" customHeight="1" x14ac:dyDescent="0.2">
      <c r="B56" s="133" t="s">
        <v>137</v>
      </c>
      <c r="C56" s="355" t="str">
        <f>+'[3]HV 1'!C56:D56</f>
        <v>NICOLAS ADOLFO CORREAL HUERTAS</v>
      </c>
      <c r="D56" s="355"/>
      <c r="E56" s="379" t="s">
        <v>138</v>
      </c>
      <c r="F56" s="379"/>
      <c r="G56" s="376" t="str">
        <f>+'[7]HV 1'!G59:I59</f>
        <v>DIANA VIDAL</v>
      </c>
      <c r="H56" s="376"/>
      <c r="I56" s="378"/>
      <c r="J56" s="45"/>
      <c r="K56" s="45"/>
    </row>
    <row r="57" spans="2:11" ht="31.5" customHeight="1" x14ac:dyDescent="0.2">
      <c r="B57" s="133" t="s">
        <v>139</v>
      </c>
      <c r="C57" s="355"/>
      <c r="D57" s="355"/>
      <c r="E57" s="365" t="s">
        <v>140</v>
      </c>
      <c r="F57" s="366"/>
      <c r="G57" s="369"/>
      <c r="H57" s="370"/>
      <c r="I57" s="371"/>
      <c r="J57" s="46"/>
      <c r="K57" s="46"/>
    </row>
    <row r="58" spans="2:11" ht="31.5" customHeight="1" thickBot="1" x14ac:dyDescent="0.25">
      <c r="B58" s="84" t="s">
        <v>141</v>
      </c>
      <c r="C58" s="375"/>
      <c r="D58" s="375"/>
      <c r="E58" s="367"/>
      <c r="F58" s="368"/>
      <c r="G58" s="372"/>
      <c r="H58" s="373"/>
      <c r="I58" s="3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4"/>
      <c r="C1" s="387" t="s">
        <v>24</v>
      </c>
      <c r="D1" s="388"/>
      <c r="E1" s="388"/>
      <c r="F1" s="388"/>
      <c r="G1" s="388"/>
      <c r="H1" s="389"/>
      <c r="I1" s="390"/>
      <c r="J1" s="391"/>
    </row>
    <row r="2" spans="2:11" ht="18" customHeight="1" thickBot="1" x14ac:dyDescent="0.3">
      <c r="B2" s="385"/>
      <c r="C2" s="396" t="s">
        <v>25</v>
      </c>
      <c r="D2" s="397"/>
      <c r="E2" s="397"/>
      <c r="F2" s="397"/>
      <c r="G2" s="397"/>
      <c r="H2" s="398"/>
      <c r="I2" s="392"/>
      <c r="J2" s="393"/>
    </row>
    <row r="3" spans="2:11" ht="18" customHeight="1" thickBot="1" x14ac:dyDescent="0.3">
      <c r="B3" s="385"/>
      <c r="C3" s="396" t="s">
        <v>183</v>
      </c>
      <c r="D3" s="397"/>
      <c r="E3" s="397"/>
      <c r="F3" s="397"/>
      <c r="G3" s="397"/>
      <c r="H3" s="398"/>
      <c r="I3" s="392"/>
      <c r="J3" s="393"/>
    </row>
    <row r="4" spans="2:11" ht="18" customHeight="1" thickBot="1" x14ac:dyDescent="0.3">
      <c r="B4" s="386"/>
      <c r="C4" s="396" t="s">
        <v>143</v>
      </c>
      <c r="D4" s="397"/>
      <c r="E4" s="397"/>
      <c r="F4" s="398"/>
      <c r="G4" s="399" t="s">
        <v>190</v>
      </c>
      <c r="H4" s="400"/>
      <c r="I4" s="394"/>
      <c r="J4" s="395"/>
    </row>
    <row r="5" spans="2:11" ht="18" customHeight="1" thickBot="1" x14ac:dyDescent="0.3">
      <c r="B5" s="57"/>
      <c r="C5" s="58"/>
      <c r="D5" s="58"/>
      <c r="E5" s="58"/>
      <c r="F5" s="58"/>
      <c r="G5" s="58"/>
      <c r="H5" s="58"/>
      <c r="I5" s="58"/>
      <c r="J5" s="59"/>
    </row>
    <row r="6" spans="2:11" ht="51.75" customHeight="1" thickBot="1" x14ac:dyDescent="0.3">
      <c r="B6" s="1" t="s">
        <v>199</v>
      </c>
      <c r="C6" s="403" t="str">
        <f>+'[5]Sección 1. Metas - Magnitud'!C7</f>
        <v>1032 - Gestión y control de tránsito y transporte</v>
      </c>
      <c r="D6" s="404"/>
      <c r="E6" s="405"/>
      <c r="F6" s="60"/>
      <c r="G6" s="58"/>
      <c r="H6" s="58"/>
      <c r="I6" s="58"/>
      <c r="J6" s="59"/>
    </row>
    <row r="7" spans="2:11" ht="32.25" customHeight="1" thickBot="1" x14ac:dyDescent="0.3">
      <c r="B7" s="2" t="s">
        <v>0</v>
      </c>
      <c r="C7" s="403" t="str">
        <f>+'[5]Sección 1. Metas - Magnitud'!C8:F8</f>
        <v>Dirección de Control y Vigilancia</v>
      </c>
      <c r="D7" s="404"/>
      <c r="E7" s="405"/>
      <c r="F7" s="60"/>
      <c r="G7" s="58"/>
      <c r="H7" s="58"/>
      <c r="I7" s="58"/>
      <c r="J7" s="59"/>
    </row>
    <row r="8" spans="2:11" ht="32.25" customHeight="1" thickBot="1" x14ac:dyDescent="0.3">
      <c r="B8" s="2" t="s">
        <v>144</v>
      </c>
      <c r="C8" s="403" t="str">
        <f>+'[5]Sección 1. Metas - Magnitud'!C9:F9</f>
        <v>Subsecretaría de Servicios de la Movilidad</v>
      </c>
      <c r="D8" s="404"/>
      <c r="E8" s="405"/>
      <c r="F8" s="4"/>
      <c r="G8" s="58"/>
      <c r="H8" s="58"/>
      <c r="I8" s="58"/>
      <c r="J8" s="59"/>
    </row>
    <row r="9" spans="2:11" ht="33.75" customHeight="1" thickBot="1" x14ac:dyDescent="0.3">
      <c r="B9" s="2" t="s">
        <v>28</v>
      </c>
      <c r="C9" s="403" t="s">
        <v>184</v>
      </c>
      <c r="D9" s="404"/>
      <c r="E9" s="405"/>
      <c r="F9" s="60"/>
      <c r="G9" s="58"/>
      <c r="H9" s="58"/>
      <c r="I9" s="58"/>
      <c r="J9" s="59"/>
    </row>
    <row r="10" spans="2:11" ht="33.75" customHeight="1" thickBot="1" x14ac:dyDescent="0.3">
      <c r="B10" s="106" t="s">
        <v>197</v>
      </c>
      <c r="C10" s="403" t="str">
        <f>+'[7]HV 14'!F9</f>
        <v>14. Realizar 241 visitas administrativas y de seguimiento a empresas prestadoras del servicio público de transporte.</v>
      </c>
      <c r="D10" s="404"/>
      <c r="E10" s="405"/>
      <c r="F10" s="60"/>
      <c r="G10" s="58"/>
      <c r="H10" s="58"/>
      <c r="I10" s="58"/>
      <c r="J10" s="59"/>
    </row>
    <row r="11" spans="2:11" ht="34.5" customHeight="1" x14ac:dyDescent="0.25"/>
    <row r="12" spans="2:11" ht="21.75" customHeight="1" x14ac:dyDescent="0.25">
      <c r="B12" s="413" t="s">
        <v>218</v>
      </c>
      <c r="C12" s="414"/>
      <c r="D12" s="414"/>
      <c r="E12" s="414"/>
      <c r="F12" s="414"/>
      <c r="G12" s="414"/>
      <c r="H12" s="415"/>
      <c r="I12" s="510" t="s">
        <v>145</v>
      </c>
      <c r="J12" s="511"/>
      <c r="K12" s="511"/>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08"/>
    </row>
    <row r="16" spans="2:11" x14ac:dyDescent="0.25">
      <c r="B16" s="154"/>
      <c r="C16" s="155"/>
      <c r="D16" s="156"/>
      <c r="E16" s="157"/>
      <c r="F16" s="155"/>
      <c r="G16" s="156"/>
      <c r="H16" s="158"/>
      <c r="I16" s="159"/>
      <c r="J16" s="160"/>
      <c r="K16" s="509"/>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04" t="s">
        <v>17</v>
      </c>
      <c r="C19" s="505"/>
      <c r="D19" s="169">
        <f>SUM(D15:D16)</f>
        <v>0</v>
      </c>
      <c r="E19" s="506" t="s">
        <v>17</v>
      </c>
      <c r="F19" s="507"/>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81"/>
      <c r="C2" s="279" t="s">
        <v>24</v>
      </c>
      <c r="D2" s="279"/>
      <c r="E2" s="279"/>
      <c r="F2" s="279"/>
      <c r="G2" s="279"/>
      <c r="H2" s="279"/>
      <c r="I2" s="283"/>
      <c r="J2" s="13"/>
      <c r="K2" s="13"/>
      <c r="M2" s="14" t="s">
        <v>47</v>
      </c>
    </row>
    <row r="3" spans="2:14" ht="25.5" customHeight="1" x14ac:dyDescent="0.2">
      <c r="B3" s="282"/>
      <c r="C3" s="280" t="s">
        <v>25</v>
      </c>
      <c r="D3" s="280"/>
      <c r="E3" s="280"/>
      <c r="F3" s="280"/>
      <c r="G3" s="280"/>
      <c r="H3" s="280"/>
      <c r="I3" s="284"/>
      <c r="J3" s="13"/>
      <c r="K3" s="13"/>
      <c r="M3" s="14" t="s">
        <v>48</v>
      </c>
    </row>
    <row r="4" spans="2:14" ht="25.5" customHeight="1" x14ac:dyDescent="0.2">
      <c r="B4" s="282"/>
      <c r="C4" s="280" t="s">
        <v>49</v>
      </c>
      <c r="D4" s="280"/>
      <c r="E4" s="280"/>
      <c r="F4" s="280"/>
      <c r="G4" s="280"/>
      <c r="H4" s="280"/>
      <c r="I4" s="284"/>
      <c r="J4" s="13"/>
      <c r="K4" s="13"/>
      <c r="M4" s="14" t="s">
        <v>50</v>
      </c>
    </row>
    <row r="5" spans="2:14" ht="25.5" customHeight="1" x14ac:dyDescent="0.2">
      <c r="B5" s="282"/>
      <c r="C5" s="280" t="s">
        <v>51</v>
      </c>
      <c r="D5" s="280"/>
      <c r="E5" s="280"/>
      <c r="F5" s="280"/>
      <c r="G5" s="285" t="s">
        <v>52</v>
      </c>
      <c r="H5" s="285"/>
      <c r="I5" s="284"/>
      <c r="J5" s="13"/>
      <c r="K5" s="13"/>
      <c r="M5" s="14" t="s">
        <v>53</v>
      </c>
    </row>
    <row r="6" spans="2:14" ht="23.25" customHeight="1" x14ac:dyDescent="0.2">
      <c r="B6" s="286" t="s">
        <v>54</v>
      </c>
      <c r="C6" s="287"/>
      <c r="D6" s="287"/>
      <c r="E6" s="287"/>
      <c r="F6" s="287"/>
      <c r="G6" s="287"/>
      <c r="H6" s="287"/>
      <c r="I6" s="288"/>
      <c r="J6" s="15"/>
      <c r="K6" s="15"/>
    </row>
    <row r="7" spans="2:14" ht="24" customHeight="1" x14ac:dyDescent="0.2">
      <c r="B7" s="289" t="s">
        <v>55</v>
      </c>
      <c r="C7" s="290"/>
      <c r="D7" s="290"/>
      <c r="E7" s="290"/>
      <c r="F7" s="290"/>
      <c r="G7" s="290"/>
      <c r="H7" s="290"/>
      <c r="I7" s="291"/>
      <c r="J7" s="16"/>
      <c r="K7" s="16"/>
    </row>
    <row r="8" spans="2:14" ht="24" customHeight="1" x14ac:dyDescent="0.2">
      <c r="B8" s="292" t="s">
        <v>56</v>
      </c>
      <c r="C8" s="293"/>
      <c r="D8" s="293"/>
      <c r="E8" s="293"/>
      <c r="F8" s="293"/>
      <c r="G8" s="293"/>
      <c r="H8" s="293"/>
      <c r="I8" s="294"/>
      <c r="J8" s="64"/>
      <c r="K8" s="64"/>
      <c r="N8" s="6" t="s">
        <v>57</v>
      </c>
    </row>
    <row r="9" spans="2:14" ht="30.75" customHeight="1" x14ac:dyDescent="0.2">
      <c r="B9" s="119" t="s">
        <v>58</v>
      </c>
      <c r="C9" s="65">
        <v>231</v>
      </c>
      <c r="D9" s="300" t="s">
        <v>59</v>
      </c>
      <c r="E9" s="300"/>
      <c r="F9" s="301" t="s">
        <v>201</v>
      </c>
      <c r="G9" s="302"/>
      <c r="H9" s="302"/>
      <c r="I9" s="303"/>
      <c r="J9" s="18"/>
      <c r="K9" s="18"/>
      <c r="M9" s="14" t="s">
        <v>60</v>
      </c>
      <c r="N9" s="6" t="s">
        <v>61</v>
      </c>
    </row>
    <row r="10" spans="2:14" ht="30.75" customHeight="1" x14ac:dyDescent="0.2">
      <c r="B10" s="21" t="s">
        <v>62</v>
      </c>
      <c r="C10" s="66" t="s">
        <v>81</v>
      </c>
      <c r="D10" s="304" t="s">
        <v>63</v>
      </c>
      <c r="E10" s="305"/>
      <c r="F10" s="295" t="s">
        <v>155</v>
      </c>
      <c r="G10" s="296"/>
      <c r="H10" s="19" t="s">
        <v>64</v>
      </c>
      <c r="I10" s="121" t="s">
        <v>81</v>
      </c>
      <c r="J10" s="20"/>
      <c r="K10" s="20"/>
      <c r="M10" s="14" t="s">
        <v>65</v>
      </c>
      <c r="N10" s="6" t="s">
        <v>66</v>
      </c>
    </row>
    <row r="11" spans="2:14" ht="30.75" customHeight="1" x14ac:dyDescent="0.2">
      <c r="B11" s="21" t="s">
        <v>67</v>
      </c>
      <c r="C11" s="297" t="s">
        <v>156</v>
      </c>
      <c r="D11" s="297"/>
      <c r="E11" s="297"/>
      <c r="F11" s="297"/>
      <c r="G11" s="19" t="s">
        <v>68</v>
      </c>
      <c r="H11" s="298">
        <v>1032</v>
      </c>
      <c r="I11" s="299"/>
      <c r="J11" s="22"/>
      <c r="K11" s="22"/>
      <c r="M11" s="14" t="s">
        <v>69</v>
      </c>
      <c r="N11" s="6" t="s">
        <v>70</v>
      </c>
    </row>
    <row r="12" spans="2:14" ht="30.75" customHeight="1" x14ac:dyDescent="0.2">
      <c r="B12" s="21" t="s">
        <v>71</v>
      </c>
      <c r="C12" s="306" t="s">
        <v>65</v>
      </c>
      <c r="D12" s="306"/>
      <c r="E12" s="306"/>
      <c r="F12" s="306"/>
      <c r="G12" s="19" t="s">
        <v>72</v>
      </c>
      <c r="H12" s="307" t="s">
        <v>157</v>
      </c>
      <c r="I12" s="308"/>
      <c r="J12" s="23"/>
      <c r="K12" s="23"/>
      <c r="M12" s="24" t="s">
        <v>73</v>
      </c>
    </row>
    <row r="13" spans="2:14" ht="30.75" customHeight="1" x14ac:dyDescent="0.2">
      <c r="B13" s="21" t="s">
        <v>74</v>
      </c>
      <c r="C13" s="309" t="s">
        <v>45</v>
      </c>
      <c r="D13" s="309"/>
      <c r="E13" s="309"/>
      <c r="F13" s="309"/>
      <c r="G13" s="309"/>
      <c r="H13" s="309"/>
      <c r="I13" s="310"/>
      <c r="J13" s="25"/>
      <c r="K13" s="25"/>
      <c r="M13" s="24"/>
    </row>
    <row r="14" spans="2:14" ht="30.75" customHeight="1" x14ac:dyDescent="0.2">
      <c r="B14" s="21" t="s">
        <v>75</v>
      </c>
      <c r="C14" s="295" t="s">
        <v>202</v>
      </c>
      <c r="D14" s="296"/>
      <c r="E14" s="296"/>
      <c r="F14" s="296"/>
      <c r="G14" s="296"/>
      <c r="H14" s="296"/>
      <c r="I14" s="311"/>
      <c r="J14" s="20"/>
      <c r="K14" s="20"/>
      <c r="M14" s="24"/>
      <c r="N14" s="6" t="s">
        <v>76</v>
      </c>
    </row>
    <row r="15" spans="2:14" ht="30.75" customHeight="1" x14ac:dyDescent="0.2">
      <c r="B15" s="21" t="s">
        <v>77</v>
      </c>
      <c r="C15" s="312" t="s">
        <v>203</v>
      </c>
      <c r="D15" s="312"/>
      <c r="E15" s="312"/>
      <c r="F15" s="312"/>
      <c r="G15" s="19" t="s">
        <v>78</v>
      </c>
      <c r="H15" s="313" t="s">
        <v>91</v>
      </c>
      <c r="I15" s="314"/>
      <c r="J15" s="20"/>
      <c r="K15" s="20"/>
      <c r="M15" s="24" t="s">
        <v>80</v>
      </c>
      <c r="N15" s="6" t="s">
        <v>81</v>
      </c>
    </row>
    <row r="16" spans="2:14" ht="30.75" customHeight="1" x14ac:dyDescent="0.2">
      <c r="B16" s="21" t="s">
        <v>82</v>
      </c>
      <c r="C16" s="315" t="s">
        <v>215</v>
      </c>
      <c r="D16" s="316"/>
      <c r="E16" s="316"/>
      <c r="F16" s="316"/>
      <c r="G16" s="19" t="s">
        <v>83</v>
      </c>
      <c r="H16" s="313" t="s">
        <v>70</v>
      </c>
      <c r="I16" s="314"/>
      <c r="J16" s="20"/>
      <c r="K16" s="20"/>
      <c r="M16" s="24" t="s">
        <v>84</v>
      </c>
    </row>
    <row r="17" spans="2:14" ht="36" customHeight="1" x14ac:dyDescent="0.2">
      <c r="B17" s="21" t="s">
        <v>85</v>
      </c>
      <c r="C17" s="309" t="s">
        <v>204</v>
      </c>
      <c r="D17" s="309"/>
      <c r="E17" s="309"/>
      <c r="F17" s="309"/>
      <c r="G17" s="309"/>
      <c r="H17" s="309"/>
      <c r="I17" s="310"/>
      <c r="J17" s="25"/>
      <c r="K17" s="25"/>
      <c r="M17" s="24" t="s">
        <v>86</v>
      </c>
      <c r="N17" s="6" t="s">
        <v>39</v>
      </c>
    </row>
    <row r="18" spans="2:14" ht="30.75" customHeight="1" x14ac:dyDescent="0.2">
      <c r="B18" s="21" t="s">
        <v>87</v>
      </c>
      <c r="C18" s="312" t="s">
        <v>163</v>
      </c>
      <c r="D18" s="312"/>
      <c r="E18" s="312"/>
      <c r="F18" s="312"/>
      <c r="G18" s="312"/>
      <c r="H18" s="312"/>
      <c r="I18" s="317"/>
      <c r="J18" s="26"/>
      <c r="K18" s="26"/>
      <c r="M18" s="24" t="s">
        <v>88</v>
      </c>
      <c r="N18" s="6" t="s">
        <v>40</v>
      </c>
    </row>
    <row r="19" spans="2:14" ht="30.75" customHeight="1" x14ac:dyDescent="0.2">
      <c r="B19" s="21" t="s">
        <v>89</v>
      </c>
      <c r="C19" s="312" t="s">
        <v>159</v>
      </c>
      <c r="D19" s="312"/>
      <c r="E19" s="312"/>
      <c r="F19" s="312"/>
      <c r="G19" s="312"/>
      <c r="H19" s="312"/>
      <c r="I19" s="317"/>
      <c r="J19" s="27"/>
      <c r="K19" s="27"/>
      <c r="M19" s="24"/>
      <c r="N19" s="6" t="s">
        <v>41</v>
      </c>
    </row>
    <row r="20" spans="2:14" ht="30.75" customHeight="1" x14ac:dyDescent="0.2">
      <c r="B20" s="21" t="s">
        <v>90</v>
      </c>
      <c r="C20" s="318" t="s">
        <v>151</v>
      </c>
      <c r="D20" s="318"/>
      <c r="E20" s="318"/>
      <c r="F20" s="318"/>
      <c r="G20" s="318"/>
      <c r="H20" s="318"/>
      <c r="I20" s="319"/>
      <c r="J20" s="28"/>
      <c r="K20" s="28"/>
      <c r="M20" s="24" t="s">
        <v>91</v>
      </c>
      <c r="N20" s="6" t="s">
        <v>42</v>
      </c>
    </row>
    <row r="21" spans="2:14" ht="27.75" customHeight="1" x14ac:dyDescent="0.2">
      <c r="B21" s="320" t="s">
        <v>92</v>
      </c>
      <c r="C21" s="322" t="s">
        <v>93</v>
      </c>
      <c r="D21" s="322"/>
      <c r="E21" s="322"/>
      <c r="F21" s="323" t="s">
        <v>94</v>
      </c>
      <c r="G21" s="323"/>
      <c r="H21" s="323"/>
      <c r="I21" s="324"/>
      <c r="J21" s="29"/>
      <c r="K21" s="29"/>
      <c r="M21" s="24" t="s">
        <v>79</v>
      </c>
      <c r="N21" s="6" t="s">
        <v>43</v>
      </c>
    </row>
    <row r="22" spans="2:14" ht="27" customHeight="1" x14ac:dyDescent="0.2">
      <c r="B22" s="321"/>
      <c r="C22" s="312" t="s">
        <v>160</v>
      </c>
      <c r="D22" s="312"/>
      <c r="E22" s="312"/>
      <c r="F22" s="312" t="s">
        <v>161</v>
      </c>
      <c r="G22" s="312"/>
      <c r="H22" s="312"/>
      <c r="I22" s="317"/>
      <c r="J22" s="27"/>
      <c r="K22" s="27"/>
      <c r="M22" s="24" t="s">
        <v>95</v>
      </c>
      <c r="N22" s="6" t="s">
        <v>44</v>
      </c>
    </row>
    <row r="23" spans="2:14" ht="39.75" customHeight="1" x14ac:dyDescent="0.2">
      <c r="B23" s="21" t="s">
        <v>96</v>
      </c>
      <c r="C23" s="313" t="s">
        <v>151</v>
      </c>
      <c r="D23" s="313"/>
      <c r="E23" s="313"/>
      <c r="F23" s="313" t="s">
        <v>151</v>
      </c>
      <c r="G23" s="313"/>
      <c r="H23" s="313"/>
      <c r="I23" s="314"/>
      <c r="J23" s="20"/>
      <c r="K23" s="20"/>
      <c r="M23" s="24"/>
      <c r="N23" s="6" t="s">
        <v>45</v>
      </c>
    </row>
    <row r="24" spans="2:14" ht="44.25" customHeight="1" x14ac:dyDescent="0.2">
      <c r="B24" s="21" t="s">
        <v>97</v>
      </c>
      <c r="C24" s="334" t="s">
        <v>205</v>
      </c>
      <c r="D24" s="335"/>
      <c r="E24" s="336"/>
      <c r="F24" s="301" t="s">
        <v>206</v>
      </c>
      <c r="G24" s="302"/>
      <c r="H24" s="302"/>
      <c r="I24" s="303"/>
      <c r="J24" s="26"/>
      <c r="K24" s="26"/>
      <c r="M24" s="30"/>
      <c r="N24" s="6" t="s">
        <v>46</v>
      </c>
    </row>
    <row r="25" spans="2:14" ht="29.25" customHeight="1" x14ac:dyDescent="0.2">
      <c r="B25" s="21" t="s">
        <v>98</v>
      </c>
      <c r="C25" s="337" t="s">
        <v>215</v>
      </c>
      <c r="D25" s="338"/>
      <c r="E25" s="339"/>
      <c r="F25" s="19" t="s">
        <v>99</v>
      </c>
      <c r="G25" s="340">
        <v>0.3</v>
      </c>
      <c r="H25" s="341"/>
      <c r="I25" s="342"/>
      <c r="J25" s="31"/>
      <c r="K25" s="31"/>
      <c r="M25" s="30"/>
    </row>
    <row r="26" spans="2:14" ht="27" customHeight="1" x14ac:dyDescent="0.2">
      <c r="B26" s="21" t="s">
        <v>100</v>
      </c>
      <c r="C26" s="301" t="s">
        <v>216</v>
      </c>
      <c r="D26" s="302"/>
      <c r="E26" s="343"/>
      <c r="F26" s="19" t="s">
        <v>101</v>
      </c>
      <c r="G26" s="344">
        <v>0.3</v>
      </c>
      <c r="H26" s="345"/>
      <c r="I26" s="346"/>
      <c r="J26" s="32"/>
      <c r="K26" s="32"/>
      <c r="M26" s="30"/>
    </row>
    <row r="27" spans="2:14" ht="47.25" customHeight="1" x14ac:dyDescent="0.2">
      <c r="B27" s="118" t="s">
        <v>102</v>
      </c>
      <c r="C27" s="347" t="s">
        <v>86</v>
      </c>
      <c r="D27" s="348"/>
      <c r="E27" s="349"/>
      <c r="F27" s="33" t="s">
        <v>103</v>
      </c>
      <c r="G27" s="344" t="s">
        <v>182</v>
      </c>
      <c r="H27" s="345"/>
      <c r="I27" s="346"/>
      <c r="J27" s="29"/>
      <c r="K27" s="29"/>
      <c r="M27" s="30"/>
    </row>
    <row r="28" spans="2:14" ht="30" customHeight="1" x14ac:dyDescent="0.2">
      <c r="B28" s="350" t="s">
        <v>104</v>
      </c>
      <c r="C28" s="351"/>
      <c r="D28" s="351"/>
      <c r="E28" s="351"/>
      <c r="F28" s="351"/>
      <c r="G28" s="351"/>
      <c r="H28" s="351"/>
      <c r="I28" s="352"/>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53" t="s">
        <v>224</v>
      </c>
      <c r="D42" s="353"/>
      <c r="E42" s="353"/>
      <c r="F42" s="353"/>
      <c r="G42" s="353"/>
      <c r="H42" s="353"/>
      <c r="I42" s="354"/>
      <c r="J42" s="40"/>
      <c r="K42" s="40"/>
    </row>
    <row r="43" spans="2:11" ht="29.25" customHeight="1" x14ac:dyDescent="0.2">
      <c r="B43" s="350" t="s">
        <v>126</v>
      </c>
      <c r="C43" s="351"/>
      <c r="D43" s="351"/>
      <c r="E43" s="351"/>
      <c r="F43" s="351"/>
      <c r="G43" s="351"/>
      <c r="H43" s="351"/>
      <c r="I43" s="352"/>
      <c r="J43" s="64"/>
      <c r="K43" s="64"/>
    </row>
    <row r="44" spans="2:11" ht="32.25" customHeight="1" x14ac:dyDescent="0.2">
      <c r="B44" s="325"/>
      <c r="C44" s="326"/>
      <c r="D44" s="326"/>
      <c r="E44" s="326"/>
      <c r="F44" s="326"/>
      <c r="G44" s="326"/>
      <c r="H44" s="326"/>
      <c r="I44" s="327"/>
      <c r="J44" s="64"/>
      <c r="K44" s="64"/>
    </row>
    <row r="45" spans="2:11" ht="32.25" customHeight="1" x14ac:dyDescent="0.2">
      <c r="B45" s="328"/>
      <c r="C45" s="329"/>
      <c r="D45" s="329"/>
      <c r="E45" s="329"/>
      <c r="F45" s="329"/>
      <c r="G45" s="329"/>
      <c r="H45" s="329"/>
      <c r="I45" s="330"/>
      <c r="J45" s="40"/>
      <c r="K45" s="40"/>
    </row>
    <row r="46" spans="2:11" ht="32.25" customHeight="1" x14ac:dyDescent="0.2">
      <c r="B46" s="328"/>
      <c r="C46" s="329"/>
      <c r="D46" s="329"/>
      <c r="E46" s="329"/>
      <c r="F46" s="329"/>
      <c r="G46" s="329"/>
      <c r="H46" s="329"/>
      <c r="I46" s="330"/>
      <c r="J46" s="40"/>
      <c r="K46" s="40"/>
    </row>
    <row r="47" spans="2:11" ht="32.25" customHeight="1" x14ac:dyDescent="0.2">
      <c r="B47" s="328"/>
      <c r="C47" s="329"/>
      <c r="D47" s="329"/>
      <c r="E47" s="329"/>
      <c r="F47" s="329"/>
      <c r="G47" s="329"/>
      <c r="H47" s="329"/>
      <c r="I47" s="330"/>
      <c r="J47" s="40"/>
      <c r="K47" s="40"/>
    </row>
    <row r="48" spans="2:11" ht="32.25" customHeight="1" x14ac:dyDescent="0.2">
      <c r="B48" s="331"/>
      <c r="C48" s="332"/>
      <c r="D48" s="332"/>
      <c r="E48" s="332"/>
      <c r="F48" s="332"/>
      <c r="G48" s="332"/>
      <c r="H48" s="332"/>
      <c r="I48" s="333"/>
      <c r="J48" s="41"/>
      <c r="K48" s="41"/>
    </row>
    <row r="49" spans="2:11" ht="83.25" customHeight="1" x14ac:dyDescent="0.2">
      <c r="B49" s="21" t="s">
        <v>127</v>
      </c>
      <c r="C49" s="353" t="s">
        <v>224</v>
      </c>
      <c r="D49" s="353"/>
      <c r="E49" s="353"/>
      <c r="F49" s="353"/>
      <c r="G49" s="353"/>
      <c r="H49" s="353"/>
      <c r="I49" s="354"/>
      <c r="J49" s="42"/>
      <c r="K49" s="42"/>
    </row>
    <row r="50" spans="2:11" ht="34.5" customHeight="1" x14ac:dyDescent="0.2">
      <c r="B50" s="21" t="s">
        <v>128</v>
      </c>
      <c r="C50" s="355" t="s">
        <v>182</v>
      </c>
      <c r="D50" s="355"/>
      <c r="E50" s="355"/>
      <c r="F50" s="355"/>
      <c r="G50" s="355"/>
      <c r="H50" s="355"/>
      <c r="I50" s="356"/>
      <c r="J50" s="42"/>
      <c r="K50" s="42"/>
    </row>
    <row r="51" spans="2:11" ht="34.5" customHeight="1" x14ac:dyDescent="0.2">
      <c r="B51" s="120" t="s">
        <v>129</v>
      </c>
      <c r="C51" s="357" t="s">
        <v>225</v>
      </c>
      <c r="D51" s="358"/>
      <c r="E51" s="358"/>
      <c r="F51" s="358"/>
      <c r="G51" s="358"/>
      <c r="H51" s="358"/>
      <c r="I51" s="359"/>
      <c r="J51" s="42"/>
      <c r="K51" s="42"/>
    </row>
    <row r="52" spans="2:11" ht="29.25" customHeight="1" x14ac:dyDescent="0.2">
      <c r="B52" s="350" t="s">
        <v>130</v>
      </c>
      <c r="C52" s="351"/>
      <c r="D52" s="351"/>
      <c r="E52" s="351"/>
      <c r="F52" s="351"/>
      <c r="G52" s="351"/>
      <c r="H52" s="351"/>
      <c r="I52" s="352"/>
      <c r="J52" s="42"/>
      <c r="K52" s="42"/>
    </row>
    <row r="53" spans="2:11" ht="33" customHeight="1" x14ac:dyDescent="0.2">
      <c r="B53" s="360" t="s">
        <v>131</v>
      </c>
      <c r="C53" s="117" t="s">
        <v>132</v>
      </c>
      <c r="D53" s="361" t="s">
        <v>133</v>
      </c>
      <c r="E53" s="361"/>
      <c r="F53" s="361"/>
      <c r="G53" s="361" t="s">
        <v>134</v>
      </c>
      <c r="H53" s="361"/>
      <c r="I53" s="362"/>
      <c r="J53" s="43"/>
      <c r="K53" s="43"/>
    </row>
    <row r="54" spans="2:11" ht="31.5" customHeight="1" x14ac:dyDescent="0.2">
      <c r="B54" s="360"/>
      <c r="C54" s="44"/>
      <c r="D54" s="355"/>
      <c r="E54" s="355"/>
      <c r="F54" s="355"/>
      <c r="G54" s="363"/>
      <c r="H54" s="363"/>
      <c r="I54" s="364"/>
      <c r="J54" s="43"/>
      <c r="K54" s="43"/>
    </row>
    <row r="55" spans="2:11" ht="31.5" customHeight="1" x14ac:dyDescent="0.2">
      <c r="B55" s="120" t="s">
        <v>135</v>
      </c>
      <c r="C55" s="376" t="s">
        <v>164</v>
      </c>
      <c r="D55" s="376"/>
      <c r="E55" s="377" t="s">
        <v>136</v>
      </c>
      <c r="F55" s="377"/>
      <c r="G55" s="376" t="s">
        <v>186</v>
      </c>
      <c r="H55" s="376"/>
      <c r="I55" s="378"/>
      <c r="J55" s="45"/>
      <c r="K55" s="45"/>
    </row>
    <row r="56" spans="2:11" ht="31.5" customHeight="1" x14ac:dyDescent="0.2">
      <c r="B56" s="120" t="s">
        <v>137</v>
      </c>
      <c r="C56" s="355" t="str">
        <f>+'[3]HV 1'!C56:D56</f>
        <v>NICOLAS ADOLFO CORREAL HUERTAS</v>
      </c>
      <c r="D56" s="355"/>
      <c r="E56" s="379" t="s">
        <v>138</v>
      </c>
      <c r="F56" s="379"/>
      <c r="G56" s="376" t="str">
        <f>+'[4]HV 1'!G56:I56</f>
        <v>DIANA VIDAL</v>
      </c>
      <c r="H56" s="376"/>
      <c r="I56" s="378"/>
      <c r="J56" s="45"/>
      <c r="K56" s="45"/>
    </row>
    <row r="57" spans="2:11" ht="31.5" customHeight="1" x14ac:dyDescent="0.2">
      <c r="B57" s="120" t="s">
        <v>139</v>
      </c>
      <c r="C57" s="355"/>
      <c r="D57" s="355"/>
      <c r="E57" s="365" t="s">
        <v>140</v>
      </c>
      <c r="F57" s="366"/>
      <c r="G57" s="369"/>
      <c r="H57" s="370"/>
      <c r="I57" s="371"/>
      <c r="J57" s="46"/>
      <c r="K57" s="46"/>
    </row>
    <row r="58" spans="2:11" ht="31.5" customHeight="1" thickBot="1" x14ac:dyDescent="0.25">
      <c r="B58" s="84" t="s">
        <v>141</v>
      </c>
      <c r="C58" s="375"/>
      <c r="D58" s="375"/>
      <c r="E58" s="367"/>
      <c r="F58" s="368"/>
      <c r="G58" s="372"/>
      <c r="H58" s="373"/>
      <c r="I58" s="3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4"/>
      <c r="C1" s="387" t="s">
        <v>24</v>
      </c>
      <c r="D1" s="388"/>
      <c r="E1" s="388"/>
      <c r="F1" s="388"/>
      <c r="G1" s="388"/>
      <c r="H1" s="389"/>
      <c r="I1" s="390"/>
      <c r="J1" s="391"/>
    </row>
    <row r="2" spans="2:13" ht="18" customHeight="1" thickBot="1" x14ac:dyDescent="0.3">
      <c r="B2" s="385"/>
      <c r="C2" s="396" t="s">
        <v>25</v>
      </c>
      <c r="D2" s="397"/>
      <c r="E2" s="397"/>
      <c r="F2" s="397"/>
      <c r="G2" s="397"/>
      <c r="H2" s="398"/>
      <c r="I2" s="392"/>
      <c r="J2" s="393"/>
    </row>
    <row r="3" spans="2:13" ht="18" customHeight="1" thickBot="1" x14ac:dyDescent="0.3">
      <c r="B3" s="385"/>
      <c r="C3" s="396" t="s">
        <v>142</v>
      </c>
      <c r="D3" s="397"/>
      <c r="E3" s="397"/>
      <c r="F3" s="397"/>
      <c r="G3" s="397"/>
      <c r="H3" s="398"/>
      <c r="I3" s="392"/>
      <c r="J3" s="393"/>
    </row>
    <row r="4" spans="2:13" ht="18" customHeight="1" thickBot="1" x14ac:dyDescent="0.3">
      <c r="B4" s="386"/>
      <c r="C4" s="396" t="s">
        <v>143</v>
      </c>
      <c r="D4" s="397"/>
      <c r="E4" s="397"/>
      <c r="F4" s="398"/>
      <c r="G4" s="399" t="s">
        <v>190</v>
      </c>
      <c r="H4" s="400"/>
      <c r="I4" s="394"/>
      <c r="J4" s="395"/>
    </row>
    <row r="5" spans="2:13" ht="18" customHeight="1" thickBot="1" x14ac:dyDescent="0.3">
      <c r="B5" s="57"/>
      <c r="C5" s="58"/>
      <c r="D5" s="58"/>
      <c r="E5" s="58"/>
      <c r="F5" s="58"/>
      <c r="G5" s="58"/>
      <c r="H5" s="58"/>
      <c r="I5" s="58"/>
      <c r="J5" s="59"/>
    </row>
    <row r="6" spans="2:13" ht="51.75" customHeight="1" thickBot="1" x14ac:dyDescent="0.3">
      <c r="B6" s="1" t="s">
        <v>185</v>
      </c>
      <c r="C6" s="403" t="str">
        <f>+'[5]Sección 1. Metas - Magnitud'!C7</f>
        <v>1032 - Gestión y control de tránsito y transporte</v>
      </c>
      <c r="D6" s="404"/>
      <c r="E6" s="405"/>
      <c r="F6" s="60"/>
      <c r="G6" s="58"/>
      <c r="H6" s="58"/>
      <c r="I6" s="58"/>
      <c r="J6" s="59"/>
    </row>
    <row r="7" spans="2:13" ht="32.25" customHeight="1" thickBot="1" x14ac:dyDescent="0.3">
      <c r="B7" s="2" t="s">
        <v>0</v>
      </c>
      <c r="C7" s="403" t="str">
        <f>+'[5]Sección 1. Metas - Magnitud'!C8:F8</f>
        <v>Dirección de Control y Vigilancia</v>
      </c>
      <c r="D7" s="404"/>
      <c r="E7" s="405"/>
      <c r="F7" s="60"/>
      <c r="G7" s="58"/>
      <c r="H7" s="58"/>
      <c r="I7" s="58"/>
      <c r="J7" s="59"/>
    </row>
    <row r="8" spans="2:13" ht="32.25" customHeight="1" thickBot="1" x14ac:dyDescent="0.3">
      <c r="B8" s="2" t="s">
        <v>144</v>
      </c>
      <c r="C8" s="403" t="str">
        <f>+'[5]Sección 1. Metas - Magnitud'!C9:F9</f>
        <v>Subsecretaría de Servicios de la Movilidad</v>
      </c>
      <c r="D8" s="404"/>
      <c r="E8" s="405"/>
      <c r="F8" s="4"/>
      <c r="G8" s="58"/>
      <c r="H8" s="58"/>
      <c r="I8" s="58"/>
      <c r="J8" s="59"/>
    </row>
    <row r="9" spans="2:13" ht="33.75" customHeight="1" thickBot="1" x14ac:dyDescent="0.3">
      <c r="B9" s="2" t="s">
        <v>28</v>
      </c>
      <c r="C9" s="403" t="s">
        <v>184</v>
      </c>
      <c r="D9" s="404"/>
      <c r="E9" s="405"/>
      <c r="F9" s="60"/>
      <c r="G9" s="58"/>
      <c r="H9" s="58"/>
      <c r="I9" s="58"/>
      <c r="J9" s="59"/>
    </row>
    <row r="10" spans="2:13" ht="32.25" customHeight="1" thickBot="1" x14ac:dyDescent="0.3">
      <c r="B10" s="2" t="s">
        <v>197</v>
      </c>
      <c r="C10" s="403" t="s">
        <v>202</v>
      </c>
      <c r="D10" s="404"/>
      <c r="E10" s="405"/>
    </row>
    <row r="12" spans="2:13" x14ac:dyDescent="0.25">
      <c r="B12" s="413" t="s">
        <v>217</v>
      </c>
      <c r="C12" s="414"/>
      <c r="D12" s="414"/>
      <c r="E12" s="414"/>
      <c r="F12" s="414"/>
      <c r="G12" s="414"/>
      <c r="H12" s="415"/>
      <c r="I12" s="407" t="s">
        <v>145</v>
      </c>
      <c r="J12" s="408"/>
      <c r="K12" s="408"/>
    </row>
    <row r="13" spans="2:13" s="62" customFormat="1" ht="30" customHeight="1" x14ac:dyDescent="0.25">
      <c r="B13" s="401" t="s">
        <v>146</v>
      </c>
      <c r="C13" s="401" t="s">
        <v>147</v>
      </c>
      <c r="D13" s="401" t="s">
        <v>196</v>
      </c>
      <c r="E13" s="401" t="s">
        <v>148</v>
      </c>
      <c r="F13" s="401" t="s">
        <v>149</v>
      </c>
      <c r="G13" s="401" t="s">
        <v>191</v>
      </c>
      <c r="H13" s="401" t="s">
        <v>192</v>
      </c>
      <c r="I13" s="409" t="s">
        <v>193</v>
      </c>
      <c r="J13" s="411" t="s">
        <v>194</v>
      </c>
      <c r="K13" s="406" t="s">
        <v>195</v>
      </c>
    </row>
    <row r="14" spans="2:13" s="62" customFormat="1" x14ac:dyDescent="0.25">
      <c r="B14" s="402"/>
      <c r="C14" s="402"/>
      <c r="D14" s="402"/>
      <c r="E14" s="402"/>
      <c r="F14" s="402"/>
      <c r="G14" s="402"/>
      <c r="H14" s="402"/>
      <c r="I14" s="410"/>
      <c r="J14" s="412"/>
      <c r="K14" s="406"/>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80" t="s">
        <v>17</v>
      </c>
      <c r="C18" s="381"/>
      <c r="D18" s="63">
        <f>SUM(D15:D17)</f>
        <v>0.25</v>
      </c>
      <c r="E18" s="382" t="s">
        <v>17</v>
      </c>
      <c r="F18" s="383"/>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5" zoomScaleNormal="100" workbookViewId="0">
      <selection activeCell="D28" sqref="D2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17"/>
      <c r="K5" s="17"/>
      <c r="N5" s="6" t="s">
        <v>57</v>
      </c>
    </row>
    <row r="6" spans="2:14" ht="30.75" customHeight="1" x14ac:dyDescent="0.2">
      <c r="B6" s="176" t="s">
        <v>242</v>
      </c>
      <c r="C6" s="192">
        <v>1</v>
      </c>
      <c r="D6" s="425" t="s">
        <v>243</v>
      </c>
      <c r="E6" s="425"/>
      <c r="F6" s="426" t="s">
        <v>289</v>
      </c>
      <c r="G6" s="426"/>
      <c r="H6" s="426"/>
      <c r="I6" s="426"/>
      <c r="J6" s="18"/>
      <c r="K6" s="18"/>
      <c r="M6" s="14" t="s">
        <v>60</v>
      </c>
      <c r="N6" s="6" t="s">
        <v>61</v>
      </c>
    </row>
    <row r="7" spans="2:14" ht="30.75" customHeight="1" x14ac:dyDescent="0.2">
      <c r="B7" s="176" t="s">
        <v>244</v>
      </c>
      <c r="C7" s="192" t="s">
        <v>81</v>
      </c>
      <c r="D7" s="425" t="s">
        <v>245</v>
      </c>
      <c r="E7" s="425"/>
      <c r="F7" s="426" t="s">
        <v>290</v>
      </c>
      <c r="G7" s="426"/>
      <c r="H7" s="179" t="s">
        <v>246</v>
      </c>
      <c r="I7" s="192" t="s">
        <v>81</v>
      </c>
      <c r="J7" s="20"/>
      <c r="K7" s="20"/>
      <c r="M7" s="14" t="s">
        <v>65</v>
      </c>
      <c r="N7" s="6" t="s">
        <v>66</v>
      </c>
    </row>
    <row r="8" spans="2:14" ht="30.75" customHeight="1" x14ac:dyDescent="0.2">
      <c r="B8" s="176" t="s">
        <v>247</v>
      </c>
      <c r="C8" s="426" t="s">
        <v>291</v>
      </c>
      <c r="D8" s="426"/>
      <c r="E8" s="426"/>
      <c r="F8" s="426"/>
      <c r="G8" s="179" t="s">
        <v>248</v>
      </c>
      <c r="H8" s="427">
        <v>7555</v>
      </c>
      <c r="I8" s="427"/>
      <c r="J8" s="22"/>
      <c r="K8" s="22"/>
      <c r="M8" s="14" t="s">
        <v>69</v>
      </c>
      <c r="N8" s="6" t="s">
        <v>70</v>
      </c>
    </row>
    <row r="9" spans="2:14" ht="30.75" customHeight="1" x14ac:dyDescent="0.2">
      <c r="B9" s="176" t="s">
        <v>48</v>
      </c>
      <c r="C9" s="428" t="s">
        <v>65</v>
      </c>
      <c r="D9" s="428"/>
      <c r="E9" s="428"/>
      <c r="F9" s="428"/>
      <c r="G9" s="179" t="s">
        <v>249</v>
      </c>
      <c r="H9" s="429" t="s">
        <v>157</v>
      </c>
      <c r="I9" s="429"/>
      <c r="J9" s="23"/>
      <c r="K9" s="23"/>
      <c r="M9" s="24" t="s">
        <v>73</v>
      </c>
    </row>
    <row r="10" spans="2:14" ht="30.75" customHeight="1" x14ac:dyDescent="0.2">
      <c r="B10" s="176" t="s">
        <v>250</v>
      </c>
      <c r="C10" s="430" t="s">
        <v>368</v>
      </c>
      <c r="D10" s="430"/>
      <c r="E10" s="430"/>
      <c r="F10" s="430"/>
      <c r="G10" s="430"/>
      <c r="H10" s="430"/>
      <c r="I10" s="430"/>
      <c r="J10" s="25"/>
      <c r="K10" s="25"/>
      <c r="M10" s="24"/>
    </row>
    <row r="11" spans="2:14" ht="30.75" customHeight="1" x14ac:dyDescent="0.2">
      <c r="B11" s="176" t="s">
        <v>251</v>
      </c>
      <c r="C11" s="431" t="s">
        <v>292</v>
      </c>
      <c r="D11" s="431"/>
      <c r="E11" s="431"/>
      <c r="F11" s="431"/>
      <c r="G11" s="431"/>
      <c r="H11" s="431"/>
      <c r="I11" s="431"/>
      <c r="J11" s="20"/>
      <c r="K11" s="20"/>
      <c r="M11" s="24"/>
      <c r="N11" s="6" t="s">
        <v>76</v>
      </c>
    </row>
    <row r="12" spans="2:14" ht="30.75" customHeight="1" x14ac:dyDescent="0.2">
      <c r="B12" s="176" t="s">
        <v>254</v>
      </c>
      <c r="C12" s="312" t="s">
        <v>351</v>
      </c>
      <c r="D12" s="312"/>
      <c r="E12" s="312"/>
      <c r="F12" s="312"/>
      <c r="G12" s="179" t="s">
        <v>252</v>
      </c>
      <c r="H12" s="313" t="s">
        <v>91</v>
      </c>
      <c r="I12" s="313"/>
      <c r="J12" s="20"/>
      <c r="K12" s="20"/>
      <c r="M12" s="24" t="s">
        <v>80</v>
      </c>
      <c r="N12" s="6" t="s">
        <v>81</v>
      </c>
    </row>
    <row r="13" spans="2:14" ht="30.75" customHeight="1" x14ac:dyDescent="0.2">
      <c r="B13" s="176" t="s">
        <v>255</v>
      </c>
      <c r="C13" s="432" t="s">
        <v>369</v>
      </c>
      <c r="D13" s="432"/>
      <c r="E13" s="432"/>
      <c r="F13" s="432"/>
      <c r="G13" s="179" t="s">
        <v>253</v>
      </c>
      <c r="H13" s="431" t="s">
        <v>70</v>
      </c>
      <c r="I13" s="431"/>
      <c r="J13" s="20"/>
      <c r="K13" s="20"/>
      <c r="M13" s="24" t="s">
        <v>84</v>
      </c>
    </row>
    <row r="14" spans="2:14" ht="64.5" customHeight="1" x14ac:dyDescent="0.2">
      <c r="B14" s="176" t="s">
        <v>256</v>
      </c>
      <c r="C14" s="309" t="s">
        <v>293</v>
      </c>
      <c r="D14" s="309"/>
      <c r="E14" s="309"/>
      <c r="F14" s="309"/>
      <c r="G14" s="309"/>
      <c r="H14" s="309"/>
      <c r="I14" s="309"/>
      <c r="J14" s="25"/>
      <c r="K14" s="25"/>
      <c r="M14" s="24" t="s">
        <v>86</v>
      </c>
      <c r="N14" s="6"/>
    </row>
    <row r="15" spans="2:14" ht="30.75" customHeight="1" x14ac:dyDescent="0.2">
      <c r="B15" s="176" t="s">
        <v>257</v>
      </c>
      <c r="C15" s="312" t="s">
        <v>294</v>
      </c>
      <c r="D15" s="312"/>
      <c r="E15" s="312"/>
      <c r="F15" s="312"/>
      <c r="G15" s="312"/>
      <c r="H15" s="312"/>
      <c r="I15" s="312"/>
      <c r="J15" s="26"/>
      <c r="K15" s="26"/>
      <c r="M15" s="24" t="s">
        <v>88</v>
      </c>
      <c r="N15" s="6"/>
    </row>
    <row r="16" spans="2:14" ht="30.75" customHeight="1" x14ac:dyDescent="0.2">
      <c r="B16" s="176" t="s">
        <v>258</v>
      </c>
      <c r="C16" s="426" t="s">
        <v>295</v>
      </c>
      <c r="D16" s="426"/>
      <c r="E16" s="426"/>
      <c r="F16" s="426"/>
      <c r="G16" s="426"/>
      <c r="H16" s="426"/>
      <c r="I16" s="426"/>
      <c r="J16" s="27"/>
      <c r="K16" s="27"/>
      <c r="M16" s="24"/>
      <c r="N16" s="6"/>
    </row>
    <row r="17" spans="2:14" ht="30.75" customHeight="1" x14ac:dyDescent="0.2">
      <c r="B17" s="176" t="s">
        <v>259</v>
      </c>
      <c r="C17" s="431" t="s">
        <v>296</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297</v>
      </c>
      <c r="D19" s="426"/>
      <c r="E19" s="426"/>
      <c r="F19" s="426" t="s">
        <v>298</v>
      </c>
      <c r="G19" s="426"/>
      <c r="H19" s="426"/>
      <c r="I19" s="426"/>
      <c r="J19" s="27"/>
      <c r="K19" s="27"/>
      <c r="M19" s="24" t="s">
        <v>95</v>
      </c>
      <c r="N19" s="6"/>
    </row>
    <row r="20" spans="2:14" ht="39.75" customHeight="1" x14ac:dyDescent="0.2">
      <c r="B20" s="177" t="s">
        <v>266</v>
      </c>
      <c r="C20" s="440" t="s">
        <v>299</v>
      </c>
      <c r="D20" s="441"/>
      <c r="E20" s="442"/>
      <c r="F20" s="313" t="s">
        <v>300</v>
      </c>
      <c r="G20" s="313"/>
      <c r="H20" s="313"/>
      <c r="I20" s="314"/>
      <c r="J20" s="20"/>
      <c r="K20" s="20"/>
      <c r="M20" s="24"/>
      <c r="N20" s="6"/>
    </row>
    <row r="21" spans="2:14" ht="42" customHeight="1" x14ac:dyDescent="0.2">
      <c r="B21" s="177" t="s">
        <v>267</v>
      </c>
      <c r="C21" s="443" t="s">
        <v>301</v>
      </c>
      <c r="D21" s="444"/>
      <c r="E21" s="445"/>
      <c r="F21" s="446" t="s">
        <v>352</v>
      </c>
      <c r="G21" s="447"/>
      <c r="H21" s="447"/>
      <c r="I21" s="448"/>
      <c r="J21" s="26"/>
      <c r="K21" s="26"/>
      <c r="M21" s="30"/>
      <c r="N21" s="6"/>
    </row>
    <row r="22" spans="2:14" ht="23.25" customHeight="1" x14ac:dyDescent="0.2">
      <c r="B22" s="177" t="s">
        <v>268</v>
      </c>
      <c r="C22" s="449">
        <v>44562</v>
      </c>
      <c r="D22" s="450"/>
      <c r="E22" s="451"/>
      <c r="F22" s="179" t="s">
        <v>271</v>
      </c>
      <c r="G22" s="190">
        <v>4</v>
      </c>
      <c r="H22" s="179" t="s">
        <v>275</v>
      </c>
      <c r="I22" s="191">
        <v>6</v>
      </c>
      <c r="J22" s="31"/>
      <c r="K22" s="31"/>
      <c r="M22" s="30"/>
    </row>
    <row r="23" spans="2:14" ht="27" customHeight="1" x14ac:dyDescent="0.2">
      <c r="B23" s="177" t="s">
        <v>269</v>
      </c>
      <c r="C23" s="449">
        <v>44926</v>
      </c>
      <c r="D23" s="450"/>
      <c r="E23" s="451"/>
      <c r="F23" s="179" t="s">
        <v>272</v>
      </c>
      <c r="G23" s="452">
        <v>4</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17"/>
      <c r="K25" s="17"/>
      <c r="M25" s="30"/>
    </row>
    <row r="26" spans="2:14" ht="43.5" customHeight="1" x14ac:dyDescent="0.2">
      <c r="B26" s="181" t="s">
        <v>105</v>
      </c>
      <c r="C26" s="182" t="s">
        <v>261</v>
      </c>
      <c r="D26" s="182" t="s">
        <v>260</v>
      </c>
      <c r="E26" s="183" t="s">
        <v>264</v>
      </c>
      <c r="F26" s="182" t="s">
        <v>263</v>
      </c>
      <c r="G26" s="182" t="s">
        <v>262</v>
      </c>
      <c r="H26" s="183" t="s">
        <v>276</v>
      </c>
      <c r="I26" s="184" t="s">
        <v>273</v>
      </c>
      <c r="J26" s="27"/>
      <c r="K26" s="27"/>
      <c r="M26" s="30"/>
    </row>
    <row r="27" spans="2:14" ht="19.5" customHeight="1" x14ac:dyDescent="0.2">
      <c r="B27" s="185" t="s">
        <v>113</v>
      </c>
      <c r="C27" s="201">
        <v>0</v>
      </c>
      <c r="D27" s="202">
        <v>0</v>
      </c>
      <c r="E27" s="200">
        <f>IF(OR(C27=0,C27=""),0,D27/C27)</f>
        <v>0</v>
      </c>
      <c r="F27" s="459">
        <f>SUM(C27:C38)</f>
        <v>4</v>
      </c>
      <c r="G27" s="459">
        <f>SUM(D27:D38)</f>
        <v>0</v>
      </c>
      <c r="H27" s="199">
        <f>+(D27*100%)/$G$23</f>
        <v>0</v>
      </c>
      <c r="I27" s="459">
        <f>G27+I22</f>
        <v>6</v>
      </c>
      <c r="J27" s="39"/>
      <c r="K27" s="39"/>
      <c r="M27" s="30"/>
    </row>
    <row r="28" spans="2:14" ht="19.5" customHeight="1" x14ac:dyDescent="0.2">
      <c r="B28" s="185" t="s">
        <v>114</v>
      </c>
      <c r="C28" s="201">
        <v>0</v>
      </c>
      <c r="D28" s="202">
        <v>0</v>
      </c>
      <c r="E28" s="200">
        <f t="shared" ref="E28:E38" si="0">IF(OR(C28=0,C28=""),0,D28/C28)</f>
        <v>0</v>
      </c>
      <c r="F28" s="460"/>
      <c r="G28" s="460"/>
      <c r="H28" s="199">
        <f>+IF(D28="","",((D28*100%)/$G$23)+H27)</f>
        <v>0</v>
      </c>
      <c r="I28" s="460"/>
      <c r="J28" s="39"/>
      <c r="K28" s="39"/>
      <c r="M28" s="30"/>
    </row>
    <row r="29" spans="2:14" ht="19.5" customHeight="1" x14ac:dyDescent="0.2">
      <c r="B29" s="185" t="s">
        <v>115</v>
      </c>
      <c r="C29" s="201">
        <v>0</v>
      </c>
      <c r="D29" s="202"/>
      <c r="E29" s="200">
        <f t="shared" si="0"/>
        <v>0</v>
      </c>
      <c r="F29" s="460"/>
      <c r="G29" s="460"/>
      <c r="H29" s="199" t="str">
        <f t="shared" ref="H29:H38" si="1">+IF(D29="","",((D29*100%)/$G$23)+H28)</f>
        <v/>
      </c>
      <c r="I29" s="460"/>
      <c r="J29" s="39"/>
      <c r="K29" s="39"/>
      <c r="M29" s="30"/>
    </row>
    <row r="30" spans="2:14" ht="19.5" customHeight="1" x14ac:dyDescent="0.2">
      <c r="B30" s="185" t="s">
        <v>116</v>
      </c>
      <c r="C30" s="201">
        <v>1</v>
      </c>
      <c r="D30" s="202"/>
      <c r="E30" s="200">
        <f t="shared" si="0"/>
        <v>0</v>
      </c>
      <c r="F30" s="460"/>
      <c r="G30" s="460"/>
      <c r="H30" s="199" t="str">
        <f t="shared" si="1"/>
        <v/>
      </c>
      <c r="I30" s="460"/>
      <c r="J30" s="39"/>
      <c r="K30" s="39"/>
    </row>
    <row r="31" spans="2:14" ht="19.5" customHeight="1" x14ac:dyDescent="0.2">
      <c r="B31" s="185" t="s">
        <v>117</v>
      </c>
      <c r="C31" s="201">
        <v>0</v>
      </c>
      <c r="D31" s="202"/>
      <c r="E31" s="200">
        <f t="shared" si="0"/>
        <v>0</v>
      </c>
      <c r="F31" s="460"/>
      <c r="G31" s="460"/>
      <c r="H31" s="199" t="str">
        <f t="shared" si="1"/>
        <v/>
      </c>
      <c r="I31" s="460"/>
      <c r="J31" s="39"/>
      <c r="K31" s="39"/>
    </row>
    <row r="32" spans="2:14" ht="19.5" customHeight="1" x14ac:dyDescent="0.2">
      <c r="B32" s="185" t="s">
        <v>118</v>
      </c>
      <c r="C32" s="201">
        <v>0</v>
      </c>
      <c r="D32" s="202"/>
      <c r="E32" s="200">
        <f t="shared" si="0"/>
        <v>0</v>
      </c>
      <c r="F32" s="460"/>
      <c r="G32" s="460"/>
      <c r="H32" s="199" t="str">
        <f t="shared" si="1"/>
        <v/>
      </c>
      <c r="I32" s="460"/>
      <c r="J32" s="39"/>
      <c r="K32" s="39"/>
    </row>
    <row r="33" spans="2:11" ht="19.5" customHeight="1" x14ac:dyDescent="0.2">
      <c r="B33" s="185" t="s">
        <v>119</v>
      </c>
      <c r="C33" s="201">
        <v>1</v>
      </c>
      <c r="D33" s="202"/>
      <c r="E33" s="200">
        <f t="shared" si="0"/>
        <v>0</v>
      </c>
      <c r="F33" s="460"/>
      <c r="G33" s="460"/>
      <c r="H33" s="199" t="str">
        <f t="shared" si="1"/>
        <v/>
      </c>
      <c r="I33" s="460"/>
      <c r="J33" s="39"/>
      <c r="K33" s="39"/>
    </row>
    <row r="34" spans="2:11" ht="19.5" customHeight="1" x14ac:dyDescent="0.2">
      <c r="B34" s="185" t="s">
        <v>120</v>
      </c>
      <c r="C34" s="201">
        <v>0</v>
      </c>
      <c r="D34" s="202"/>
      <c r="E34" s="200">
        <f t="shared" si="0"/>
        <v>0</v>
      </c>
      <c r="F34" s="460"/>
      <c r="G34" s="460"/>
      <c r="H34" s="199" t="str">
        <f t="shared" si="1"/>
        <v/>
      </c>
      <c r="I34" s="460"/>
      <c r="J34" s="39"/>
      <c r="K34" s="39"/>
    </row>
    <row r="35" spans="2:11" ht="19.5" customHeight="1" x14ac:dyDescent="0.2">
      <c r="B35" s="185" t="s">
        <v>121</v>
      </c>
      <c r="C35" s="201">
        <v>0</v>
      </c>
      <c r="D35" s="202"/>
      <c r="E35" s="200">
        <f t="shared" si="0"/>
        <v>0</v>
      </c>
      <c r="F35" s="460"/>
      <c r="G35" s="460"/>
      <c r="H35" s="199" t="str">
        <f t="shared" si="1"/>
        <v/>
      </c>
      <c r="I35" s="460"/>
      <c r="J35" s="39"/>
      <c r="K35" s="39"/>
    </row>
    <row r="36" spans="2:11" ht="19.5" customHeight="1" x14ac:dyDescent="0.2">
      <c r="B36" s="185" t="s">
        <v>122</v>
      </c>
      <c r="C36" s="201">
        <v>1</v>
      </c>
      <c r="D36" s="202"/>
      <c r="E36" s="200">
        <f t="shared" si="0"/>
        <v>0</v>
      </c>
      <c r="F36" s="460"/>
      <c r="G36" s="460"/>
      <c r="H36" s="199" t="str">
        <f t="shared" si="1"/>
        <v/>
      </c>
      <c r="I36" s="460"/>
      <c r="J36" s="39"/>
      <c r="K36" s="39"/>
    </row>
    <row r="37" spans="2:11" ht="19.5" customHeight="1" x14ac:dyDescent="0.2">
      <c r="B37" s="185" t="s">
        <v>123</v>
      </c>
      <c r="C37" s="201">
        <v>0</v>
      </c>
      <c r="D37" s="202"/>
      <c r="E37" s="200">
        <f t="shared" si="0"/>
        <v>0</v>
      </c>
      <c r="F37" s="460"/>
      <c r="G37" s="460"/>
      <c r="H37" s="199" t="str">
        <f t="shared" si="1"/>
        <v/>
      </c>
      <c r="I37" s="460"/>
      <c r="J37" s="39"/>
      <c r="K37" s="39"/>
    </row>
    <row r="38" spans="2:11" ht="19.5" customHeight="1" x14ac:dyDescent="0.2">
      <c r="B38" s="185" t="s">
        <v>124</v>
      </c>
      <c r="C38" s="201">
        <v>1</v>
      </c>
      <c r="D38" s="202"/>
      <c r="E38" s="200">
        <f t="shared" si="0"/>
        <v>0</v>
      </c>
      <c r="F38" s="461"/>
      <c r="G38" s="461"/>
      <c r="H38" s="199" t="str">
        <f t="shared" si="1"/>
        <v/>
      </c>
      <c r="I38" s="461"/>
      <c r="J38" s="39"/>
      <c r="K38" s="39"/>
    </row>
    <row r="39" spans="2:11" ht="52.5" customHeight="1" x14ac:dyDescent="0.2">
      <c r="B39" s="186" t="s">
        <v>277</v>
      </c>
      <c r="C39" s="437" t="s">
        <v>374</v>
      </c>
      <c r="D39" s="438"/>
      <c r="E39" s="438"/>
      <c r="F39" s="438"/>
      <c r="G39" s="438"/>
      <c r="H39" s="438"/>
      <c r="I39" s="439"/>
      <c r="J39" s="40"/>
      <c r="K39" s="40"/>
    </row>
    <row r="40" spans="2:11" ht="34.5" customHeight="1" x14ac:dyDescent="0.2">
      <c r="B40" s="465"/>
      <c r="C40" s="326"/>
      <c r="D40" s="326"/>
      <c r="E40" s="326"/>
      <c r="F40" s="326"/>
      <c r="G40" s="326"/>
      <c r="H40" s="326"/>
      <c r="I40" s="466"/>
      <c r="J40" s="17"/>
      <c r="K40" s="17"/>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76" t="s">
        <v>278</v>
      </c>
      <c r="C45" s="471" t="s">
        <v>375</v>
      </c>
      <c r="D45" s="472"/>
      <c r="E45" s="472"/>
      <c r="F45" s="472"/>
      <c r="G45" s="472"/>
      <c r="H45" s="472"/>
      <c r="I45" s="473"/>
      <c r="J45" s="42"/>
      <c r="K45" s="42"/>
    </row>
    <row r="46" spans="2:11" ht="32.25" customHeight="1" x14ac:dyDescent="0.2">
      <c r="B46" s="176" t="s">
        <v>279</v>
      </c>
      <c r="C46" s="474" t="s">
        <v>372</v>
      </c>
      <c r="D46" s="475"/>
      <c r="E46" s="475"/>
      <c r="F46" s="475"/>
      <c r="G46" s="475"/>
      <c r="H46" s="475"/>
      <c r="I46" s="476"/>
      <c r="J46" s="42"/>
      <c r="K46" s="42"/>
    </row>
    <row r="47" spans="2:11" ht="66" customHeight="1" x14ac:dyDescent="0.2">
      <c r="B47" s="187" t="s">
        <v>280</v>
      </c>
      <c r="C47" s="477" t="s">
        <v>363</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89"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vPlN7R10E5lRPm8zgZrhFuXlH1QYMwnMMpfj1AXXbMKRfRDel7kkCl8ezI53xpJTv6RaDncIEq6EsVLWxKC+w==" saltValue="zRQU/evyD71e4+v/knAQz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5" zoomScaleNormal="100" workbookViewId="0">
      <selection activeCell="C46" sqref="C46:I4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2</v>
      </c>
      <c r="D6" s="425" t="s">
        <v>243</v>
      </c>
      <c r="E6" s="425"/>
      <c r="F6" s="426" t="s">
        <v>305</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368</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353</v>
      </c>
      <c r="D12" s="312"/>
      <c r="E12" s="312"/>
      <c r="F12" s="312"/>
      <c r="G12" s="179" t="s">
        <v>252</v>
      </c>
      <c r="H12" s="313" t="s">
        <v>91</v>
      </c>
      <c r="I12" s="313"/>
      <c r="J12" s="20"/>
      <c r="K12" s="20"/>
      <c r="M12" s="24" t="s">
        <v>80</v>
      </c>
      <c r="N12" s="6" t="s">
        <v>81</v>
      </c>
    </row>
    <row r="13" spans="2:14" ht="30.75" customHeight="1" x14ac:dyDescent="0.2">
      <c r="B13" s="196" t="s">
        <v>255</v>
      </c>
      <c r="C13" s="432" t="s">
        <v>369</v>
      </c>
      <c r="D13" s="432"/>
      <c r="E13" s="432"/>
      <c r="F13" s="432"/>
      <c r="G13" s="179" t="s">
        <v>253</v>
      </c>
      <c r="H13" s="431" t="s">
        <v>70</v>
      </c>
      <c r="I13" s="431"/>
      <c r="J13" s="20"/>
      <c r="K13" s="20"/>
      <c r="M13" s="24" t="s">
        <v>84</v>
      </c>
    </row>
    <row r="14" spans="2:14" ht="64.5" customHeight="1" x14ac:dyDescent="0.2">
      <c r="B14" s="196" t="s">
        <v>256</v>
      </c>
      <c r="C14" s="309" t="s">
        <v>306</v>
      </c>
      <c r="D14" s="309"/>
      <c r="E14" s="309"/>
      <c r="F14" s="309"/>
      <c r="G14" s="309"/>
      <c r="H14" s="309"/>
      <c r="I14" s="309"/>
      <c r="J14" s="25"/>
      <c r="K14" s="25"/>
      <c r="M14" s="24" t="s">
        <v>86</v>
      </c>
      <c r="N14" s="6"/>
    </row>
    <row r="15" spans="2:14" ht="30.75" customHeight="1" x14ac:dyDescent="0.2">
      <c r="B15" s="196" t="s">
        <v>257</v>
      </c>
      <c r="C15" s="312" t="s">
        <v>294</v>
      </c>
      <c r="D15" s="312"/>
      <c r="E15" s="312"/>
      <c r="F15" s="312"/>
      <c r="G15" s="312"/>
      <c r="H15" s="312"/>
      <c r="I15" s="312"/>
      <c r="J15" s="26"/>
      <c r="K15" s="26"/>
      <c r="M15" s="24" t="s">
        <v>88</v>
      </c>
      <c r="N15" s="6"/>
    </row>
    <row r="16" spans="2:14" ht="30.75" customHeight="1" x14ac:dyDescent="0.2">
      <c r="B16" s="196" t="s">
        <v>258</v>
      </c>
      <c r="C16" s="426" t="s">
        <v>307</v>
      </c>
      <c r="D16" s="426"/>
      <c r="E16" s="426"/>
      <c r="F16" s="426"/>
      <c r="G16" s="426"/>
      <c r="H16" s="426"/>
      <c r="I16" s="426"/>
      <c r="J16" s="27"/>
      <c r="K16" s="27"/>
      <c r="M16" s="24"/>
      <c r="N16" s="6"/>
    </row>
    <row r="17" spans="2:14" ht="30.75" customHeight="1" x14ac:dyDescent="0.2">
      <c r="B17" s="196" t="s">
        <v>259</v>
      </c>
      <c r="C17" s="431" t="s">
        <v>308</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309</v>
      </c>
      <c r="D19" s="426"/>
      <c r="E19" s="426"/>
      <c r="F19" s="426" t="s">
        <v>310</v>
      </c>
      <c r="G19" s="426"/>
      <c r="H19" s="426"/>
      <c r="I19" s="426"/>
      <c r="J19" s="27"/>
      <c r="K19" s="27"/>
      <c r="M19" s="24" t="s">
        <v>95</v>
      </c>
      <c r="N19" s="6"/>
    </row>
    <row r="20" spans="2:14" ht="39.75" customHeight="1" x14ac:dyDescent="0.2">
      <c r="B20" s="177" t="s">
        <v>266</v>
      </c>
      <c r="C20" s="440" t="s">
        <v>311</v>
      </c>
      <c r="D20" s="441"/>
      <c r="E20" s="442"/>
      <c r="F20" s="313" t="s">
        <v>312</v>
      </c>
      <c r="G20" s="313"/>
      <c r="H20" s="313"/>
      <c r="I20" s="314"/>
      <c r="J20" s="20"/>
      <c r="K20" s="20"/>
      <c r="M20" s="24"/>
      <c r="N20" s="6"/>
    </row>
    <row r="21" spans="2:14" ht="42" customHeight="1" x14ac:dyDescent="0.2">
      <c r="B21" s="177" t="s">
        <v>267</v>
      </c>
      <c r="C21" s="443" t="s">
        <v>313</v>
      </c>
      <c r="D21" s="444"/>
      <c r="E21" s="445"/>
      <c r="F21" s="446" t="s">
        <v>354</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2</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3">
        <v>0</v>
      </c>
      <c r="D27" s="205">
        <v>0</v>
      </c>
      <c r="E27" s="200">
        <f>IF(OR(C27=0,C27=""),0,D27/C27)</f>
        <v>0</v>
      </c>
      <c r="F27" s="459">
        <f>SUM(C27:C38)</f>
        <v>1</v>
      </c>
      <c r="G27" s="459">
        <f>SUM(D27:D38)</f>
        <v>0</v>
      </c>
      <c r="H27" s="199">
        <f>+(D27*100%)/$G$23</f>
        <v>0</v>
      </c>
      <c r="I27" s="459">
        <f>G27+I22</f>
        <v>2</v>
      </c>
      <c r="J27" s="39"/>
      <c r="K27" s="39"/>
      <c r="M27" s="30"/>
    </row>
    <row r="28" spans="2:14" ht="19.5" customHeight="1" x14ac:dyDescent="0.2">
      <c r="B28" s="185" t="s">
        <v>114</v>
      </c>
      <c r="C28" s="203">
        <v>0</v>
      </c>
      <c r="D28" s="205">
        <v>0</v>
      </c>
      <c r="E28" s="200">
        <f t="shared" ref="E28:E38" si="0">IF(OR(C28=0,C28=""),0,D28/C28)</f>
        <v>0</v>
      </c>
      <c r="F28" s="460"/>
      <c r="G28" s="460"/>
      <c r="H28" s="199">
        <f>+IF(D28="","",((D28*100%)/$G$23)+H27)</f>
        <v>0</v>
      </c>
      <c r="I28" s="460"/>
      <c r="J28" s="39"/>
      <c r="K28" s="39"/>
      <c r="M28" s="30"/>
    </row>
    <row r="29" spans="2:14" ht="19.5" customHeight="1" x14ac:dyDescent="0.2">
      <c r="B29" s="185" t="s">
        <v>115</v>
      </c>
      <c r="C29" s="203">
        <v>0</v>
      </c>
      <c r="D29" s="205"/>
      <c r="E29" s="200">
        <f t="shared" si="0"/>
        <v>0</v>
      </c>
      <c r="F29" s="460"/>
      <c r="G29" s="460"/>
      <c r="H29" s="199" t="str">
        <f t="shared" ref="H29:H38" si="1">+IF(D29="","",((D29*100%)/$G$23)+H28)</f>
        <v/>
      </c>
      <c r="I29" s="460"/>
      <c r="J29" s="39"/>
      <c r="K29" s="39"/>
      <c r="M29" s="30"/>
    </row>
    <row r="30" spans="2:14" ht="19.5" customHeight="1" x14ac:dyDescent="0.2">
      <c r="B30" s="185" t="s">
        <v>116</v>
      </c>
      <c r="C30" s="203">
        <v>1</v>
      </c>
      <c r="D30" s="205"/>
      <c r="E30" s="200">
        <f t="shared" si="0"/>
        <v>0</v>
      </c>
      <c r="F30" s="460"/>
      <c r="G30" s="460"/>
      <c r="H30" s="199" t="str">
        <f t="shared" si="1"/>
        <v/>
      </c>
      <c r="I30" s="460"/>
      <c r="J30" s="39"/>
      <c r="K30" s="39"/>
    </row>
    <row r="31" spans="2:14" ht="19.5" customHeight="1" x14ac:dyDescent="0.2">
      <c r="B31" s="185" t="s">
        <v>117</v>
      </c>
      <c r="C31" s="203">
        <v>0</v>
      </c>
      <c r="D31" s="205"/>
      <c r="E31" s="200">
        <f t="shared" si="0"/>
        <v>0</v>
      </c>
      <c r="F31" s="460"/>
      <c r="G31" s="460"/>
      <c r="H31" s="199" t="str">
        <f t="shared" si="1"/>
        <v/>
      </c>
      <c r="I31" s="460"/>
      <c r="J31" s="39"/>
      <c r="K31" s="39"/>
    </row>
    <row r="32" spans="2:14" ht="19.5" customHeight="1" x14ac:dyDescent="0.2">
      <c r="B32" s="185" t="s">
        <v>118</v>
      </c>
      <c r="C32" s="203">
        <v>0</v>
      </c>
      <c r="D32" s="205"/>
      <c r="E32" s="200">
        <f t="shared" si="0"/>
        <v>0</v>
      </c>
      <c r="F32" s="460"/>
      <c r="G32" s="460"/>
      <c r="H32" s="199" t="str">
        <f t="shared" si="1"/>
        <v/>
      </c>
      <c r="I32" s="460"/>
      <c r="J32" s="39"/>
      <c r="K32" s="39"/>
    </row>
    <row r="33" spans="2:11" ht="19.5" customHeight="1" x14ac:dyDescent="0.2">
      <c r="B33" s="185" t="s">
        <v>119</v>
      </c>
      <c r="C33" s="203">
        <v>0</v>
      </c>
      <c r="D33" s="205"/>
      <c r="E33" s="200">
        <f t="shared" si="0"/>
        <v>0</v>
      </c>
      <c r="F33" s="460"/>
      <c r="G33" s="460"/>
      <c r="H33" s="199" t="str">
        <f t="shared" si="1"/>
        <v/>
      </c>
      <c r="I33" s="460"/>
      <c r="J33" s="39"/>
      <c r="K33" s="39"/>
    </row>
    <row r="34" spans="2:11" ht="19.5" customHeight="1" x14ac:dyDescent="0.2">
      <c r="B34" s="185" t="s">
        <v>120</v>
      </c>
      <c r="C34" s="203">
        <v>0</v>
      </c>
      <c r="D34" s="205"/>
      <c r="E34" s="200">
        <f t="shared" si="0"/>
        <v>0</v>
      </c>
      <c r="F34" s="460"/>
      <c r="G34" s="460"/>
      <c r="H34" s="199" t="str">
        <f t="shared" si="1"/>
        <v/>
      </c>
      <c r="I34" s="460"/>
      <c r="J34" s="39"/>
      <c r="K34" s="39"/>
    </row>
    <row r="35" spans="2:11" ht="19.5" customHeight="1" x14ac:dyDescent="0.2">
      <c r="B35" s="185" t="s">
        <v>121</v>
      </c>
      <c r="C35" s="203">
        <v>0</v>
      </c>
      <c r="D35" s="205"/>
      <c r="E35" s="200">
        <f t="shared" si="0"/>
        <v>0</v>
      </c>
      <c r="F35" s="460"/>
      <c r="G35" s="460"/>
      <c r="H35" s="199" t="str">
        <f t="shared" si="1"/>
        <v/>
      </c>
      <c r="I35" s="460"/>
      <c r="J35" s="39"/>
      <c r="K35" s="39"/>
    </row>
    <row r="36" spans="2:11" ht="19.5" customHeight="1" x14ac:dyDescent="0.2">
      <c r="B36" s="185" t="s">
        <v>122</v>
      </c>
      <c r="C36" s="203">
        <v>0</v>
      </c>
      <c r="D36" s="205"/>
      <c r="E36" s="200">
        <f t="shared" si="0"/>
        <v>0</v>
      </c>
      <c r="F36" s="460"/>
      <c r="G36" s="460"/>
      <c r="H36" s="199" t="str">
        <f t="shared" si="1"/>
        <v/>
      </c>
      <c r="I36" s="460"/>
      <c r="J36" s="39"/>
      <c r="K36" s="39"/>
    </row>
    <row r="37" spans="2:11" ht="19.5" customHeight="1" x14ac:dyDescent="0.2">
      <c r="B37" s="185" t="s">
        <v>123</v>
      </c>
      <c r="C37" s="203">
        <v>0</v>
      </c>
      <c r="D37" s="205"/>
      <c r="E37" s="200">
        <f t="shared" si="0"/>
        <v>0</v>
      </c>
      <c r="F37" s="460"/>
      <c r="G37" s="460"/>
      <c r="H37" s="199" t="str">
        <f t="shared" si="1"/>
        <v/>
      </c>
      <c r="I37" s="460"/>
      <c r="J37" s="39"/>
      <c r="K37" s="39"/>
    </row>
    <row r="38" spans="2:11" ht="19.5" customHeight="1" x14ac:dyDescent="0.2">
      <c r="B38" s="185" t="s">
        <v>124</v>
      </c>
      <c r="C38" s="204">
        <v>0</v>
      </c>
      <c r="D38" s="205"/>
      <c r="E38" s="200">
        <f t="shared" si="0"/>
        <v>0</v>
      </c>
      <c r="F38" s="461"/>
      <c r="G38" s="461"/>
      <c r="H38" s="199" t="str">
        <f t="shared" si="1"/>
        <v/>
      </c>
      <c r="I38" s="461"/>
      <c r="J38" s="39"/>
      <c r="K38" s="39"/>
    </row>
    <row r="39" spans="2:11" ht="52.5" customHeight="1" x14ac:dyDescent="0.2">
      <c r="B39" s="186" t="s">
        <v>277</v>
      </c>
      <c r="C39" s="437" t="s">
        <v>377</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4" t="s">
        <v>376</v>
      </c>
      <c r="D45" s="475"/>
      <c r="E45" s="475"/>
      <c r="F45" s="475"/>
      <c r="G45" s="475"/>
      <c r="H45" s="475"/>
      <c r="I45" s="476"/>
      <c r="J45" s="42"/>
      <c r="K45" s="42"/>
    </row>
    <row r="46" spans="2:11" ht="38.25" customHeight="1" x14ac:dyDescent="0.2">
      <c r="B46" s="196" t="s">
        <v>279</v>
      </c>
      <c r="C46" s="474" t="s">
        <v>378</v>
      </c>
      <c r="D46" s="475"/>
      <c r="E46" s="475"/>
      <c r="F46" s="475"/>
      <c r="G46" s="475"/>
      <c r="H46" s="475"/>
      <c r="I46" s="476"/>
      <c r="J46" s="42"/>
      <c r="K46" s="42"/>
    </row>
    <row r="47" spans="2:11" ht="66" customHeight="1" x14ac:dyDescent="0.2">
      <c r="B47" s="187" t="s">
        <v>280</v>
      </c>
      <c r="C47" s="477" t="s">
        <v>364</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2sAOKv18hq+tzPzAs4M9/yDYzvtHdpmkvWft7DIXwy+9De8z5Lz4x7dJhXGgnVZKdfaKjIXpbHL+aCAzBTN0w==" saltValue="1ZTehTEX3Juhm2YqxBNa7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5" zoomScaleNormal="100" workbookViewId="0">
      <selection activeCell="C47" sqref="C47:I4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3</v>
      </c>
      <c r="D6" s="425" t="s">
        <v>243</v>
      </c>
      <c r="E6" s="425"/>
      <c r="F6" s="426" t="s">
        <v>321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368</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360</v>
      </c>
      <c r="D12" s="312"/>
      <c r="E12" s="312"/>
      <c r="F12" s="312"/>
      <c r="G12" s="179" t="s">
        <v>252</v>
      </c>
      <c r="H12" s="313" t="s">
        <v>91</v>
      </c>
      <c r="I12" s="313"/>
      <c r="J12" s="20"/>
      <c r="K12" s="20"/>
      <c r="M12" s="24" t="s">
        <v>80</v>
      </c>
      <c r="N12" s="6" t="s">
        <v>81</v>
      </c>
    </row>
    <row r="13" spans="2:14" ht="30.75" customHeight="1" x14ac:dyDescent="0.2">
      <c r="B13" s="196" t="s">
        <v>255</v>
      </c>
      <c r="C13" s="432" t="s">
        <v>369</v>
      </c>
      <c r="D13" s="432"/>
      <c r="E13" s="432"/>
      <c r="F13" s="432"/>
      <c r="G13" s="179" t="s">
        <v>253</v>
      </c>
      <c r="H13" s="431" t="s">
        <v>70</v>
      </c>
      <c r="I13" s="431"/>
      <c r="J13" s="20"/>
      <c r="K13" s="20"/>
      <c r="M13" s="24" t="s">
        <v>84</v>
      </c>
    </row>
    <row r="14" spans="2:14" ht="64.5" customHeight="1" x14ac:dyDescent="0.2">
      <c r="B14" s="196" t="s">
        <v>256</v>
      </c>
      <c r="C14" s="309" t="s">
        <v>322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323</v>
      </c>
      <c r="D16" s="426"/>
      <c r="E16" s="426"/>
      <c r="F16" s="426"/>
      <c r="G16" s="426"/>
      <c r="H16" s="426"/>
      <c r="I16" s="426"/>
      <c r="J16" s="27"/>
      <c r="K16" s="27"/>
      <c r="M16" s="24"/>
      <c r="N16" s="6"/>
    </row>
    <row r="17" spans="2:14" ht="30.75" customHeight="1" x14ac:dyDescent="0.2">
      <c r="B17" s="196" t="s">
        <v>259</v>
      </c>
      <c r="C17" s="431" t="s">
        <v>324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325</v>
      </c>
      <c r="D19" s="426"/>
      <c r="E19" s="426"/>
      <c r="F19" s="426" t="s">
        <v>326</v>
      </c>
      <c r="G19" s="426"/>
      <c r="H19" s="426"/>
      <c r="I19" s="426"/>
      <c r="J19" s="27"/>
      <c r="K19" s="27"/>
      <c r="M19" s="24" t="s">
        <v>95</v>
      </c>
      <c r="N19" s="6"/>
    </row>
    <row r="20" spans="2:14" ht="39.75" customHeight="1" x14ac:dyDescent="0.2">
      <c r="B20" s="177" t="s">
        <v>266</v>
      </c>
      <c r="C20" s="446" t="s">
        <v>327</v>
      </c>
      <c r="D20" s="447"/>
      <c r="E20" s="455"/>
      <c r="F20" s="313" t="s">
        <v>328</v>
      </c>
      <c r="G20" s="313"/>
      <c r="H20" s="313"/>
      <c r="I20" s="314"/>
      <c r="J20" s="20"/>
      <c r="K20" s="20"/>
      <c r="M20" s="24"/>
      <c r="N20" s="6"/>
    </row>
    <row r="21" spans="2:14" ht="42" customHeight="1" x14ac:dyDescent="0.2">
      <c r="B21" s="177" t="s">
        <v>267</v>
      </c>
      <c r="C21" s="443" t="s">
        <v>329</v>
      </c>
      <c r="D21" s="444"/>
      <c r="E21" s="445"/>
      <c r="F21" s="446" t="s">
        <v>330</v>
      </c>
      <c r="G21" s="447"/>
      <c r="H21" s="447"/>
      <c r="I21" s="448"/>
      <c r="J21" s="26"/>
      <c r="K21" s="26"/>
      <c r="M21" s="30"/>
      <c r="N21" s="6"/>
    </row>
    <row r="22" spans="2:14" ht="23.25" customHeight="1" x14ac:dyDescent="0.2">
      <c r="B22" s="177" t="s">
        <v>268</v>
      </c>
      <c r="C22" s="449">
        <v>44562</v>
      </c>
      <c r="D22" s="450"/>
      <c r="E22" s="451"/>
      <c r="F22" s="179" t="s">
        <v>271</v>
      </c>
      <c r="G22" s="190">
        <v>2</v>
      </c>
      <c r="H22" s="179" t="s">
        <v>275</v>
      </c>
      <c r="I22" s="198">
        <v>3</v>
      </c>
      <c r="J22" s="31"/>
      <c r="K22" s="31"/>
      <c r="M22" s="30"/>
    </row>
    <row r="23" spans="2:14" ht="27" customHeight="1" x14ac:dyDescent="0.2">
      <c r="B23" s="177" t="s">
        <v>269</v>
      </c>
      <c r="C23" s="449">
        <v>44926</v>
      </c>
      <c r="D23" s="450"/>
      <c r="E23" s="451"/>
      <c r="F23" s="179" t="s">
        <v>272</v>
      </c>
      <c r="G23" s="452">
        <v>2</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f>SUM(C27:C38)</f>
        <v>2</v>
      </c>
      <c r="G27" s="459">
        <f>SUM(D27:D38)</f>
        <v>0</v>
      </c>
      <c r="H27" s="199">
        <f>+(D27*100%)/$G$23</f>
        <v>0</v>
      </c>
      <c r="I27" s="480">
        <f>G27+I22</f>
        <v>3</v>
      </c>
      <c r="J27" s="39"/>
      <c r="K27" s="39"/>
      <c r="M27" s="30"/>
    </row>
    <row r="28" spans="2:14" ht="19.5" customHeight="1" x14ac:dyDescent="0.2">
      <c r="B28" s="185" t="s">
        <v>114</v>
      </c>
      <c r="C28" s="206">
        <v>0</v>
      </c>
      <c r="D28" s="207">
        <v>0</v>
      </c>
      <c r="E28" s="200">
        <f t="shared" ref="E28:E38" si="0">IF(OR(C28=0,C28=""),0,D28/C28)</f>
        <v>0</v>
      </c>
      <c r="F28" s="460"/>
      <c r="G28" s="460"/>
      <c r="H28" s="199">
        <f>+IF(D28="","",((D28*100%)/$G$23)+H27)</f>
        <v>0</v>
      </c>
      <c r="I28" s="481"/>
      <c r="J28" s="39"/>
      <c r="K28" s="39"/>
      <c r="M28" s="30"/>
    </row>
    <row r="29" spans="2:14" ht="19.5" customHeight="1" x14ac:dyDescent="0.2">
      <c r="B29" s="185" t="s">
        <v>115</v>
      </c>
      <c r="C29" s="206">
        <v>0</v>
      </c>
      <c r="D29" s="207"/>
      <c r="E29" s="200">
        <f t="shared" si="0"/>
        <v>0</v>
      </c>
      <c r="F29" s="460"/>
      <c r="G29" s="460"/>
      <c r="H29" s="199" t="str">
        <f t="shared" ref="H29:H38" si="1">+IF(D29="","",((D29*100%)/$G$23)+H28)</f>
        <v/>
      </c>
      <c r="I29" s="481"/>
      <c r="J29" s="39"/>
      <c r="K29" s="39"/>
      <c r="M29" s="30"/>
    </row>
    <row r="30" spans="2:14" ht="19.5" customHeight="1" x14ac:dyDescent="0.2">
      <c r="B30" s="185" t="s">
        <v>116</v>
      </c>
      <c r="C30" s="206">
        <v>0</v>
      </c>
      <c r="D30" s="207"/>
      <c r="E30" s="200">
        <f t="shared" si="0"/>
        <v>0</v>
      </c>
      <c r="F30" s="460"/>
      <c r="G30" s="460"/>
      <c r="H30" s="199" t="str">
        <f t="shared" si="1"/>
        <v/>
      </c>
      <c r="I30" s="481"/>
      <c r="J30" s="39"/>
      <c r="K30" s="39"/>
    </row>
    <row r="31" spans="2:14" ht="19.5" customHeight="1" x14ac:dyDescent="0.2">
      <c r="B31" s="185" t="s">
        <v>117</v>
      </c>
      <c r="C31" s="206">
        <v>0</v>
      </c>
      <c r="D31" s="207"/>
      <c r="E31" s="200">
        <f t="shared" si="0"/>
        <v>0</v>
      </c>
      <c r="F31" s="460"/>
      <c r="G31" s="460"/>
      <c r="H31" s="199" t="str">
        <f t="shared" si="1"/>
        <v/>
      </c>
      <c r="I31" s="481"/>
      <c r="J31" s="39"/>
      <c r="K31" s="39"/>
    </row>
    <row r="32" spans="2:14" ht="19.5" customHeight="1" x14ac:dyDescent="0.2">
      <c r="B32" s="185" t="s">
        <v>118</v>
      </c>
      <c r="C32" s="206">
        <v>0</v>
      </c>
      <c r="D32" s="207"/>
      <c r="E32" s="200">
        <f t="shared" si="0"/>
        <v>0</v>
      </c>
      <c r="F32" s="460"/>
      <c r="G32" s="460"/>
      <c r="H32" s="199" t="str">
        <f t="shared" si="1"/>
        <v/>
      </c>
      <c r="I32" s="481"/>
      <c r="J32" s="39"/>
      <c r="K32" s="39"/>
    </row>
    <row r="33" spans="2:11" ht="19.5" customHeight="1" x14ac:dyDescent="0.2">
      <c r="B33" s="185" t="s">
        <v>119</v>
      </c>
      <c r="C33" s="206">
        <v>0</v>
      </c>
      <c r="D33" s="207"/>
      <c r="E33" s="200">
        <f t="shared" si="0"/>
        <v>0</v>
      </c>
      <c r="F33" s="460"/>
      <c r="G33" s="460"/>
      <c r="H33" s="199" t="str">
        <f t="shared" si="1"/>
        <v/>
      </c>
      <c r="I33" s="481"/>
      <c r="J33" s="39"/>
      <c r="K33" s="39"/>
    </row>
    <row r="34" spans="2:11" ht="19.5" customHeight="1" x14ac:dyDescent="0.2">
      <c r="B34" s="185" t="s">
        <v>120</v>
      </c>
      <c r="C34" s="206">
        <v>0</v>
      </c>
      <c r="D34" s="207"/>
      <c r="E34" s="200">
        <f t="shared" si="0"/>
        <v>0</v>
      </c>
      <c r="F34" s="460"/>
      <c r="G34" s="460"/>
      <c r="H34" s="199" t="str">
        <f t="shared" si="1"/>
        <v/>
      </c>
      <c r="I34" s="481"/>
      <c r="J34" s="39"/>
      <c r="K34" s="39"/>
    </row>
    <row r="35" spans="2:11" ht="19.5" customHeight="1" x14ac:dyDescent="0.2">
      <c r="B35" s="185" t="s">
        <v>121</v>
      </c>
      <c r="C35" s="206">
        <v>0</v>
      </c>
      <c r="D35" s="207"/>
      <c r="E35" s="200">
        <f t="shared" si="0"/>
        <v>0</v>
      </c>
      <c r="F35" s="460"/>
      <c r="G35" s="460"/>
      <c r="H35" s="199" t="str">
        <f t="shared" si="1"/>
        <v/>
      </c>
      <c r="I35" s="481"/>
      <c r="J35" s="39"/>
      <c r="K35" s="39"/>
    </row>
    <row r="36" spans="2:11" ht="19.5" customHeight="1" x14ac:dyDescent="0.2">
      <c r="B36" s="185" t="s">
        <v>122</v>
      </c>
      <c r="C36" s="206">
        <v>0</v>
      </c>
      <c r="D36" s="207"/>
      <c r="E36" s="200">
        <f t="shared" si="0"/>
        <v>0</v>
      </c>
      <c r="F36" s="460"/>
      <c r="G36" s="460"/>
      <c r="H36" s="199" t="str">
        <f t="shared" si="1"/>
        <v/>
      </c>
      <c r="I36" s="481"/>
      <c r="J36" s="39"/>
      <c r="K36" s="39"/>
    </row>
    <row r="37" spans="2:11" ht="19.5" customHeight="1" x14ac:dyDescent="0.2">
      <c r="B37" s="185" t="s">
        <v>123</v>
      </c>
      <c r="C37" s="206">
        <v>0</v>
      </c>
      <c r="D37" s="207"/>
      <c r="E37" s="200">
        <f t="shared" si="0"/>
        <v>0</v>
      </c>
      <c r="F37" s="460"/>
      <c r="G37" s="460"/>
      <c r="H37" s="199" t="str">
        <f t="shared" si="1"/>
        <v/>
      </c>
      <c r="I37" s="481"/>
      <c r="J37" s="39"/>
      <c r="K37" s="39"/>
    </row>
    <row r="38" spans="2:11" ht="19.5" customHeight="1" x14ac:dyDescent="0.2">
      <c r="B38" s="185" t="s">
        <v>124</v>
      </c>
      <c r="C38" s="206">
        <v>2</v>
      </c>
      <c r="D38" s="207"/>
      <c r="E38" s="200">
        <f t="shared" si="0"/>
        <v>0</v>
      </c>
      <c r="F38" s="461"/>
      <c r="G38" s="461"/>
      <c r="H38" s="199" t="str">
        <f t="shared" si="1"/>
        <v/>
      </c>
      <c r="I38" s="482"/>
      <c r="J38" s="39"/>
      <c r="K38" s="39"/>
    </row>
    <row r="39" spans="2:11" ht="52.5" customHeight="1" x14ac:dyDescent="0.2">
      <c r="B39" s="186" t="s">
        <v>277</v>
      </c>
      <c r="C39" s="437" t="s">
        <v>379</v>
      </c>
      <c r="D39" s="438"/>
      <c r="E39" s="438"/>
      <c r="F39" s="438"/>
      <c r="G39" s="438"/>
      <c r="H39" s="438"/>
      <c r="I39" s="439"/>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4" t="s">
        <v>384</v>
      </c>
      <c r="D45" s="475"/>
      <c r="E45" s="475"/>
      <c r="F45" s="475"/>
      <c r="G45" s="475"/>
      <c r="H45" s="475"/>
      <c r="I45" s="476"/>
      <c r="J45" s="42"/>
      <c r="K45" s="42"/>
    </row>
    <row r="46" spans="2:11" ht="32.25" customHeight="1" x14ac:dyDescent="0.2">
      <c r="B46" s="196" t="s">
        <v>279</v>
      </c>
      <c r="C46" s="474" t="s">
        <v>372</v>
      </c>
      <c r="D46" s="475"/>
      <c r="E46" s="475"/>
      <c r="F46" s="475"/>
      <c r="G46" s="475"/>
      <c r="H46" s="475"/>
      <c r="I46" s="476"/>
      <c r="J46" s="42"/>
      <c r="K46" s="42"/>
    </row>
    <row r="47" spans="2:11" ht="66" customHeight="1" x14ac:dyDescent="0.2">
      <c r="B47" s="187" t="s">
        <v>280</v>
      </c>
      <c r="C47" s="477" t="s">
        <v>365</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tJZw0Kvhemy+7FPiLuArssL4bzY8g8ex32Mg/72lps4UNqObGiDCnqE6kW7OHxw9Tv55zkj1CtIk+IqNne2smA==" saltValue="SANkxGomxMaW1ZIkxXTCL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Normal="100" workbookViewId="0">
      <selection activeCell="C46" sqref="C46:I4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4</v>
      </c>
      <c r="D6" s="425" t="s">
        <v>243</v>
      </c>
      <c r="E6" s="425"/>
      <c r="F6" s="426" t="s">
        <v>331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368</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361</v>
      </c>
      <c r="D12" s="312"/>
      <c r="E12" s="312"/>
      <c r="F12" s="312"/>
      <c r="G12" s="179" t="s">
        <v>252</v>
      </c>
      <c r="H12" s="313" t="s">
        <v>91</v>
      </c>
      <c r="I12" s="313"/>
      <c r="J12" s="20"/>
      <c r="K12" s="20"/>
      <c r="M12" s="24" t="s">
        <v>80</v>
      </c>
      <c r="N12" s="6" t="s">
        <v>81</v>
      </c>
    </row>
    <row r="13" spans="2:14" ht="30.75" customHeight="1" x14ac:dyDescent="0.2">
      <c r="B13" s="196" t="s">
        <v>255</v>
      </c>
      <c r="C13" s="432" t="s">
        <v>369</v>
      </c>
      <c r="D13" s="432"/>
      <c r="E13" s="432"/>
      <c r="F13" s="432"/>
      <c r="G13" s="179" t="s">
        <v>253</v>
      </c>
      <c r="H13" s="431" t="s">
        <v>70</v>
      </c>
      <c r="I13" s="431"/>
      <c r="J13" s="20"/>
      <c r="K13" s="20"/>
      <c r="M13" s="24" t="s">
        <v>84</v>
      </c>
    </row>
    <row r="14" spans="2:14" ht="64.5" customHeight="1" x14ac:dyDescent="0.2">
      <c r="B14" s="196" t="s">
        <v>256</v>
      </c>
      <c r="C14" s="309" t="s">
        <v>332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333</v>
      </c>
      <c r="D16" s="426"/>
      <c r="E16" s="426"/>
      <c r="F16" s="426"/>
      <c r="G16" s="426"/>
      <c r="H16" s="426"/>
      <c r="I16" s="426"/>
      <c r="J16" s="27"/>
      <c r="K16" s="27"/>
      <c r="M16" s="24"/>
      <c r="N16" s="6"/>
    </row>
    <row r="17" spans="2:14" ht="30.75" customHeight="1" x14ac:dyDescent="0.2">
      <c r="B17" s="196" t="s">
        <v>259</v>
      </c>
      <c r="C17" s="431" t="s">
        <v>334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335</v>
      </c>
      <c r="D19" s="426"/>
      <c r="E19" s="426"/>
      <c r="F19" s="426" t="s">
        <v>336</v>
      </c>
      <c r="G19" s="426"/>
      <c r="H19" s="426"/>
      <c r="I19" s="426"/>
      <c r="J19" s="27"/>
      <c r="K19" s="27"/>
      <c r="M19" s="24" t="s">
        <v>95</v>
      </c>
      <c r="N19" s="6"/>
    </row>
    <row r="20" spans="2:14" ht="39.75" customHeight="1" x14ac:dyDescent="0.2">
      <c r="B20" s="177" t="s">
        <v>266</v>
      </c>
      <c r="C20" s="446" t="s">
        <v>337</v>
      </c>
      <c r="D20" s="447"/>
      <c r="E20" s="455"/>
      <c r="F20" s="313" t="s">
        <v>338</v>
      </c>
      <c r="G20" s="313"/>
      <c r="H20" s="313"/>
      <c r="I20" s="314"/>
      <c r="J20" s="20"/>
      <c r="K20" s="20"/>
      <c r="M20" s="24"/>
      <c r="N20" s="6"/>
    </row>
    <row r="21" spans="2:14" ht="42" customHeight="1" x14ac:dyDescent="0.2">
      <c r="B21" s="177" t="s">
        <v>267</v>
      </c>
      <c r="C21" s="443" t="s">
        <v>339</v>
      </c>
      <c r="D21" s="444"/>
      <c r="E21" s="445"/>
      <c r="F21" s="446" t="s">
        <v>340</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2</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f>SUM(C27:C38)</f>
        <v>1</v>
      </c>
      <c r="G27" s="459">
        <f>SUM(D27:D38)</f>
        <v>0</v>
      </c>
      <c r="H27" s="199">
        <f>+(D27*100%)/$G$23</f>
        <v>0</v>
      </c>
      <c r="I27" s="459">
        <f>G27+I22</f>
        <v>2</v>
      </c>
      <c r="J27" s="39"/>
      <c r="K27" s="39"/>
      <c r="M27" s="30"/>
    </row>
    <row r="28" spans="2:14" ht="19.5" customHeight="1" x14ac:dyDescent="0.2">
      <c r="B28" s="185" t="s">
        <v>114</v>
      </c>
      <c r="C28" s="206">
        <v>0</v>
      </c>
      <c r="D28" s="207">
        <v>0</v>
      </c>
      <c r="E28" s="200">
        <f t="shared" ref="E28:E38" si="0">IF(OR(C28=0,C28=""),0,D28/C28)</f>
        <v>0</v>
      </c>
      <c r="F28" s="460"/>
      <c r="G28" s="460"/>
      <c r="H28" s="199">
        <f>+IF(D28="","",((D28*100%)/$G$23)+H27)</f>
        <v>0</v>
      </c>
      <c r="I28" s="460"/>
      <c r="J28" s="39"/>
      <c r="K28" s="39"/>
      <c r="M28" s="30"/>
    </row>
    <row r="29" spans="2:14" ht="19.5" customHeight="1" x14ac:dyDescent="0.2">
      <c r="B29" s="185" t="s">
        <v>115</v>
      </c>
      <c r="C29" s="206">
        <v>0</v>
      </c>
      <c r="D29" s="207"/>
      <c r="E29" s="200">
        <f t="shared" si="0"/>
        <v>0</v>
      </c>
      <c r="F29" s="460"/>
      <c r="G29" s="460"/>
      <c r="H29" s="199" t="str">
        <f t="shared" ref="H29:H38" si="1">+IF(D29="","",((D29*100%)/$G$23)+H28)</f>
        <v/>
      </c>
      <c r="I29" s="460"/>
      <c r="J29" s="39"/>
      <c r="K29" s="39"/>
      <c r="M29" s="30"/>
    </row>
    <row r="30" spans="2:14" ht="19.5" customHeight="1" x14ac:dyDescent="0.2">
      <c r="B30" s="185" t="s">
        <v>116</v>
      </c>
      <c r="C30" s="206">
        <v>0</v>
      </c>
      <c r="D30" s="207"/>
      <c r="E30" s="200">
        <f t="shared" si="0"/>
        <v>0</v>
      </c>
      <c r="F30" s="460"/>
      <c r="G30" s="460"/>
      <c r="H30" s="199" t="str">
        <f t="shared" si="1"/>
        <v/>
      </c>
      <c r="I30" s="460"/>
      <c r="J30" s="39"/>
      <c r="K30" s="39"/>
    </row>
    <row r="31" spans="2:14" ht="19.5" customHeight="1" x14ac:dyDescent="0.2">
      <c r="B31" s="185" t="s">
        <v>117</v>
      </c>
      <c r="C31" s="206">
        <v>0</v>
      </c>
      <c r="D31" s="207"/>
      <c r="E31" s="200">
        <f t="shared" si="0"/>
        <v>0</v>
      </c>
      <c r="F31" s="460"/>
      <c r="G31" s="460"/>
      <c r="H31" s="199" t="str">
        <f t="shared" si="1"/>
        <v/>
      </c>
      <c r="I31" s="460"/>
      <c r="J31" s="39"/>
      <c r="K31" s="39"/>
    </row>
    <row r="32" spans="2:14" ht="19.5" customHeight="1" x14ac:dyDescent="0.2">
      <c r="B32" s="185" t="s">
        <v>118</v>
      </c>
      <c r="C32" s="206">
        <v>0</v>
      </c>
      <c r="D32" s="207"/>
      <c r="E32" s="200">
        <f t="shared" si="0"/>
        <v>0</v>
      </c>
      <c r="F32" s="460"/>
      <c r="G32" s="460"/>
      <c r="H32" s="199" t="str">
        <f t="shared" si="1"/>
        <v/>
      </c>
      <c r="I32" s="460"/>
      <c r="J32" s="39"/>
      <c r="K32" s="39"/>
    </row>
    <row r="33" spans="2:11" ht="19.5" customHeight="1" x14ac:dyDescent="0.2">
      <c r="B33" s="185" t="s">
        <v>119</v>
      </c>
      <c r="C33" s="206">
        <v>0</v>
      </c>
      <c r="D33" s="207"/>
      <c r="E33" s="200">
        <f t="shared" si="0"/>
        <v>0</v>
      </c>
      <c r="F33" s="460"/>
      <c r="G33" s="460"/>
      <c r="H33" s="199" t="str">
        <f t="shared" si="1"/>
        <v/>
      </c>
      <c r="I33" s="460"/>
      <c r="J33" s="39"/>
      <c r="K33" s="39"/>
    </row>
    <row r="34" spans="2:11" ht="19.5" customHeight="1" x14ac:dyDescent="0.2">
      <c r="B34" s="185" t="s">
        <v>120</v>
      </c>
      <c r="C34" s="206">
        <v>0</v>
      </c>
      <c r="D34" s="207"/>
      <c r="E34" s="200">
        <f t="shared" si="0"/>
        <v>0</v>
      </c>
      <c r="F34" s="460"/>
      <c r="G34" s="460"/>
      <c r="H34" s="199" t="str">
        <f t="shared" si="1"/>
        <v/>
      </c>
      <c r="I34" s="460"/>
      <c r="J34" s="39"/>
      <c r="K34" s="39"/>
    </row>
    <row r="35" spans="2:11" ht="19.5" customHeight="1" x14ac:dyDescent="0.2">
      <c r="B35" s="185" t="s">
        <v>121</v>
      </c>
      <c r="C35" s="206">
        <v>1</v>
      </c>
      <c r="D35" s="207"/>
      <c r="E35" s="200">
        <f t="shared" si="0"/>
        <v>0</v>
      </c>
      <c r="F35" s="460"/>
      <c r="G35" s="460"/>
      <c r="H35" s="199" t="str">
        <f t="shared" si="1"/>
        <v/>
      </c>
      <c r="I35" s="460"/>
      <c r="J35" s="39"/>
      <c r="K35" s="39"/>
    </row>
    <row r="36" spans="2:11" ht="19.5" customHeight="1" x14ac:dyDescent="0.2">
      <c r="B36" s="185" t="s">
        <v>122</v>
      </c>
      <c r="C36" s="206">
        <v>0</v>
      </c>
      <c r="D36" s="207"/>
      <c r="E36" s="200">
        <f t="shared" si="0"/>
        <v>0</v>
      </c>
      <c r="F36" s="460"/>
      <c r="G36" s="460"/>
      <c r="H36" s="199" t="str">
        <f t="shared" si="1"/>
        <v/>
      </c>
      <c r="I36" s="460"/>
      <c r="J36" s="39"/>
      <c r="K36" s="39"/>
    </row>
    <row r="37" spans="2:11" ht="19.5" customHeight="1" x14ac:dyDescent="0.2">
      <c r="B37" s="185" t="s">
        <v>123</v>
      </c>
      <c r="C37" s="206">
        <v>0</v>
      </c>
      <c r="D37" s="207"/>
      <c r="E37" s="200">
        <f t="shared" si="0"/>
        <v>0</v>
      </c>
      <c r="F37" s="460"/>
      <c r="G37" s="460"/>
      <c r="H37" s="199" t="str">
        <f t="shared" si="1"/>
        <v/>
      </c>
      <c r="I37" s="460"/>
      <c r="J37" s="39"/>
      <c r="K37" s="39"/>
    </row>
    <row r="38" spans="2:11" ht="19.5" customHeight="1" x14ac:dyDescent="0.2">
      <c r="B38" s="185" t="s">
        <v>124</v>
      </c>
      <c r="C38" s="206">
        <v>0</v>
      </c>
      <c r="D38" s="207"/>
      <c r="E38" s="200">
        <f t="shared" si="0"/>
        <v>0</v>
      </c>
      <c r="F38" s="461"/>
      <c r="G38" s="461"/>
      <c r="H38" s="199" t="str">
        <f t="shared" si="1"/>
        <v/>
      </c>
      <c r="I38" s="461"/>
      <c r="J38" s="39"/>
      <c r="K38" s="39"/>
    </row>
    <row r="39" spans="2:11" ht="52.5" customHeight="1" x14ac:dyDescent="0.2">
      <c r="B39" s="186" t="s">
        <v>277</v>
      </c>
      <c r="C39" s="471" t="s">
        <v>380</v>
      </c>
      <c r="D39" s="472"/>
      <c r="E39" s="472"/>
      <c r="F39" s="472"/>
      <c r="G39" s="472"/>
      <c r="H39" s="472"/>
      <c r="I39" s="473"/>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373</v>
      </c>
      <c r="D45" s="472"/>
      <c r="E45" s="472"/>
      <c r="F45" s="472"/>
      <c r="G45" s="472"/>
      <c r="H45" s="472"/>
      <c r="I45" s="473"/>
      <c r="J45" s="42"/>
      <c r="K45" s="42"/>
    </row>
    <row r="46" spans="2:11" ht="32.25" customHeight="1" x14ac:dyDescent="0.2">
      <c r="B46" s="196" t="s">
        <v>279</v>
      </c>
      <c r="C46" s="471" t="s">
        <v>385</v>
      </c>
      <c r="D46" s="472"/>
      <c r="E46" s="472"/>
      <c r="F46" s="472"/>
      <c r="G46" s="472"/>
      <c r="H46" s="472"/>
      <c r="I46" s="473"/>
      <c r="J46" s="42"/>
      <c r="K46" s="42"/>
    </row>
    <row r="47" spans="2:11" ht="66" customHeight="1" x14ac:dyDescent="0.2">
      <c r="B47" s="187" t="s">
        <v>280</v>
      </c>
      <c r="C47" s="477" t="s">
        <v>366</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0roQ4ajgjvNiug0sA1Xw5AqV9xg3PRMUL8dpciw2DE1cPdNuiBmVUYJeFgSKBOyhKJBZuduRFYpl9YAMVanQYQ==" saltValue="lKQ4GbdE+vU9jtzD505wn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4" zoomScaleNormal="100" workbookViewId="0">
      <selection activeCell="C45" sqref="C45:I45"/>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5</v>
      </c>
      <c r="D6" s="425" t="s">
        <v>243</v>
      </c>
      <c r="E6" s="425"/>
      <c r="F6" s="426" t="s">
        <v>341</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368</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362</v>
      </c>
      <c r="D12" s="312"/>
      <c r="E12" s="312"/>
      <c r="F12" s="312"/>
      <c r="G12" s="179" t="s">
        <v>252</v>
      </c>
      <c r="H12" s="313" t="s">
        <v>91</v>
      </c>
      <c r="I12" s="313"/>
      <c r="J12" s="20"/>
      <c r="K12" s="20"/>
      <c r="M12" s="24" t="s">
        <v>80</v>
      </c>
      <c r="N12" s="6" t="s">
        <v>81</v>
      </c>
    </row>
    <row r="13" spans="2:14" ht="30.75" customHeight="1" x14ac:dyDescent="0.2">
      <c r="B13" s="196" t="s">
        <v>255</v>
      </c>
      <c r="C13" s="432" t="s">
        <v>369</v>
      </c>
      <c r="D13" s="432"/>
      <c r="E13" s="432"/>
      <c r="F13" s="432"/>
      <c r="G13" s="179" t="s">
        <v>253</v>
      </c>
      <c r="H13" s="431" t="s">
        <v>57</v>
      </c>
      <c r="I13" s="431"/>
      <c r="J13" s="20"/>
      <c r="K13" s="20"/>
      <c r="M13" s="24" t="s">
        <v>84</v>
      </c>
    </row>
    <row r="14" spans="2:14" ht="64.5" customHeight="1" x14ac:dyDescent="0.2">
      <c r="B14" s="196" t="s">
        <v>256</v>
      </c>
      <c r="C14" s="309" t="s">
        <v>342</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343</v>
      </c>
      <c r="D16" s="426"/>
      <c r="E16" s="426"/>
      <c r="F16" s="426"/>
      <c r="G16" s="426"/>
      <c r="H16" s="426"/>
      <c r="I16" s="426"/>
      <c r="J16" s="27"/>
      <c r="K16" s="27"/>
      <c r="M16" s="24"/>
      <c r="N16" s="6"/>
    </row>
    <row r="17" spans="2:14" ht="30.75" customHeight="1" x14ac:dyDescent="0.2">
      <c r="B17" s="196" t="s">
        <v>259</v>
      </c>
      <c r="C17" s="431" t="s">
        <v>344</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345</v>
      </c>
      <c r="D19" s="426"/>
      <c r="E19" s="426"/>
      <c r="F19" s="426" t="s">
        <v>346</v>
      </c>
      <c r="G19" s="426"/>
      <c r="H19" s="426"/>
      <c r="I19" s="426"/>
      <c r="J19" s="27"/>
      <c r="K19" s="27"/>
      <c r="M19" s="24" t="s">
        <v>95</v>
      </c>
      <c r="N19" s="6"/>
    </row>
    <row r="20" spans="2:14" ht="39.75" customHeight="1" x14ac:dyDescent="0.2">
      <c r="B20" s="177" t="s">
        <v>266</v>
      </c>
      <c r="C20" s="446" t="s">
        <v>347</v>
      </c>
      <c r="D20" s="447"/>
      <c r="E20" s="455"/>
      <c r="F20" s="313" t="s">
        <v>348</v>
      </c>
      <c r="G20" s="313"/>
      <c r="H20" s="313"/>
      <c r="I20" s="314"/>
      <c r="J20" s="20"/>
      <c r="K20" s="20"/>
      <c r="M20" s="24"/>
      <c r="N20" s="6"/>
    </row>
    <row r="21" spans="2:14" ht="42" customHeight="1" x14ac:dyDescent="0.2">
      <c r="B21" s="177" t="s">
        <v>267</v>
      </c>
      <c r="C21" s="443" t="s">
        <v>349</v>
      </c>
      <c r="D21" s="444"/>
      <c r="E21" s="445"/>
      <c r="F21" s="446" t="s">
        <v>350</v>
      </c>
      <c r="G21" s="447"/>
      <c r="H21" s="447"/>
      <c r="I21" s="448"/>
      <c r="J21" s="26"/>
      <c r="K21" s="26"/>
      <c r="M21" s="30"/>
      <c r="N21" s="6"/>
    </row>
    <row r="22" spans="2:14" ht="23.25" customHeight="1" x14ac:dyDescent="0.2">
      <c r="B22" s="177" t="s">
        <v>268</v>
      </c>
      <c r="C22" s="449">
        <v>44562</v>
      </c>
      <c r="D22" s="450"/>
      <c r="E22" s="451"/>
      <c r="F22" s="179" t="s">
        <v>271</v>
      </c>
      <c r="G22" s="190">
        <v>3</v>
      </c>
      <c r="H22" s="179" t="s">
        <v>275</v>
      </c>
      <c r="I22" s="191">
        <v>3</v>
      </c>
      <c r="J22" s="31"/>
      <c r="K22" s="31"/>
      <c r="M22" s="30"/>
    </row>
    <row r="23" spans="2:14" ht="27" customHeight="1" x14ac:dyDescent="0.2">
      <c r="B23" s="177" t="s">
        <v>269</v>
      </c>
      <c r="C23" s="449">
        <v>44926</v>
      </c>
      <c r="D23" s="450"/>
      <c r="E23" s="451"/>
      <c r="F23" s="179" t="s">
        <v>272</v>
      </c>
      <c r="G23" s="452">
        <v>3</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6">
        <v>0</v>
      </c>
      <c r="D27" s="207">
        <v>0</v>
      </c>
      <c r="E27" s="200">
        <f>IF(OR(C27=0,C27=""),0,D27/C27)</f>
        <v>0</v>
      </c>
      <c r="F27" s="459">
        <v>3</v>
      </c>
      <c r="G27" s="459">
        <v>3</v>
      </c>
      <c r="H27" s="199">
        <f>+(D27*100%)/$G$23</f>
        <v>0</v>
      </c>
      <c r="I27" s="459">
        <v>3</v>
      </c>
      <c r="J27" s="39"/>
      <c r="K27" s="39"/>
      <c r="M27" s="30"/>
    </row>
    <row r="28" spans="2:14" ht="19.5" customHeight="1" x14ac:dyDescent="0.2">
      <c r="B28" s="185" t="s">
        <v>114</v>
      </c>
      <c r="C28" s="206">
        <v>0</v>
      </c>
      <c r="D28" s="207">
        <v>0</v>
      </c>
      <c r="E28" s="200">
        <f t="shared" ref="E28:E38" si="0">IF(OR(C28=0,C28=""),0,D28/C28)</f>
        <v>0</v>
      </c>
      <c r="F28" s="460"/>
      <c r="G28" s="460"/>
      <c r="H28" s="199">
        <f>+IF(D28="","",((D28*100%)/$G$23)+H27)</f>
        <v>0</v>
      </c>
      <c r="I28" s="460"/>
      <c r="J28" s="39"/>
      <c r="K28" s="39"/>
      <c r="M28" s="30"/>
    </row>
    <row r="29" spans="2:14" ht="19.5" customHeight="1" x14ac:dyDescent="0.2">
      <c r="B29" s="185" t="s">
        <v>115</v>
      </c>
      <c r="C29" s="206">
        <v>0</v>
      </c>
      <c r="D29" s="207"/>
      <c r="E29" s="200">
        <f t="shared" si="0"/>
        <v>0</v>
      </c>
      <c r="F29" s="460"/>
      <c r="G29" s="460"/>
      <c r="H29" s="199" t="str">
        <f t="shared" ref="H29" si="1">+IF(D29="","",((D29*100%)/$G$23)+H28)</f>
        <v/>
      </c>
      <c r="I29" s="460"/>
      <c r="J29" s="39"/>
      <c r="K29" s="39"/>
      <c r="M29" s="30"/>
    </row>
    <row r="30" spans="2:14" ht="19.5" customHeight="1" x14ac:dyDescent="0.2">
      <c r="B30" s="185" t="s">
        <v>116</v>
      </c>
      <c r="C30" s="206">
        <v>3</v>
      </c>
      <c r="D30" s="207"/>
      <c r="E30" s="200">
        <f t="shared" si="0"/>
        <v>0</v>
      </c>
      <c r="F30" s="460"/>
      <c r="G30" s="460"/>
      <c r="H30" s="199" t="str">
        <f>+IF(D30="","",((D30*100%)/$G$23))</f>
        <v/>
      </c>
      <c r="I30" s="460"/>
      <c r="J30" s="39"/>
      <c r="K30" s="39"/>
    </row>
    <row r="31" spans="2:14" ht="19.5" customHeight="1" x14ac:dyDescent="0.2">
      <c r="B31" s="185" t="s">
        <v>117</v>
      </c>
      <c r="C31" s="206">
        <v>3</v>
      </c>
      <c r="D31" s="207"/>
      <c r="E31" s="200">
        <f t="shared" si="0"/>
        <v>0</v>
      </c>
      <c r="F31" s="460"/>
      <c r="G31" s="460"/>
      <c r="H31" s="199" t="str">
        <f t="shared" ref="H31:H38" si="2">+IF(D31="","",((D31*100%)/$G$23))</f>
        <v/>
      </c>
      <c r="I31" s="460"/>
      <c r="J31" s="39"/>
      <c r="K31" s="39"/>
    </row>
    <row r="32" spans="2:14" ht="19.5" customHeight="1" x14ac:dyDescent="0.2">
      <c r="B32" s="185" t="s">
        <v>118</v>
      </c>
      <c r="C32" s="206">
        <v>3</v>
      </c>
      <c r="D32" s="207"/>
      <c r="E32" s="200">
        <f t="shared" si="0"/>
        <v>0</v>
      </c>
      <c r="F32" s="460"/>
      <c r="G32" s="460"/>
      <c r="H32" s="199" t="str">
        <f t="shared" si="2"/>
        <v/>
      </c>
      <c r="I32" s="460"/>
      <c r="J32" s="39"/>
      <c r="K32" s="39"/>
    </row>
    <row r="33" spans="2:11" ht="19.5" customHeight="1" x14ac:dyDescent="0.2">
      <c r="B33" s="185" t="s">
        <v>119</v>
      </c>
      <c r="C33" s="206">
        <v>3</v>
      </c>
      <c r="D33" s="207"/>
      <c r="E33" s="200">
        <f t="shared" si="0"/>
        <v>0</v>
      </c>
      <c r="F33" s="460"/>
      <c r="G33" s="460"/>
      <c r="H33" s="199" t="str">
        <f t="shared" si="2"/>
        <v/>
      </c>
      <c r="I33" s="460"/>
      <c r="J33" s="39"/>
      <c r="K33" s="39"/>
    </row>
    <row r="34" spans="2:11" ht="19.5" customHeight="1" x14ac:dyDescent="0.2">
      <c r="B34" s="185" t="s">
        <v>120</v>
      </c>
      <c r="C34" s="206">
        <v>3</v>
      </c>
      <c r="D34" s="207"/>
      <c r="E34" s="200">
        <f t="shared" si="0"/>
        <v>0</v>
      </c>
      <c r="F34" s="460"/>
      <c r="G34" s="460"/>
      <c r="H34" s="199" t="str">
        <f t="shared" si="2"/>
        <v/>
      </c>
      <c r="I34" s="460"/>
      <c r="J34" s="39"/>
      <c r="K34" s="39"/>
    </row>
    <row r="35" spans="2:11" ht="19.5" customHeight="1" x14ac:dyDescent="0.2">
      <c r="B35" s="185" t="s">
        <v>121</v>
      </c>
      <c r="C35" s="206">
        <v>3</v>
      </c>
      <c r="D35" s="207"/>
      <c r="E35" s="200">
        <f t="shared" si="0"/>
        <v>0</v>
      </c>
      <c r="F35" s="460"/>
      <c r="G35" s="460"/>
      <c r="H35" s="199" t="str">
        <f t="shared" si="2"/>
        <v/>
      </c>
      <c r="I35" s="460"/>
      <c r="J35" s="39"/>
      <c r="K35" s="39"/>
    </row>
    <row r="36" spans="2:11" ht="19.5" customHeight="1" x14ac:dyDescent="0.2">
      <c r="B36" s="185" t="s">
        <v>122</v>
      </c>
      <c r="C36" s="206">
        <v>3</v>
      </c>
      <c r="D36" s="207"/>
      <c r="E36" s="200">
        <f t="shared" si="0"/>
        <v>0</v>
      </c>
      <c r="F36" s="460"/>
      <c r="G36" s="460"/>
      <c r="H36" s="199" t="str">
        <f t="shared" si="2"/>
        <v/>
      </c>
      <c r="I36" s="460"/>
      <c r="J36" s="39"/>
      <c r="K36" s="39"/>
    </row>
    <row r="37" spans="2:11" ht="19.5" customHeight="1" x14ac:dyDescent="0.2">
      <c r="B37" s="185" t="s">
        <v>123</v>
      </c>
      <c r="C37" s="206">
        <v>3</v>
      </c>
      <c r="D37" s="207"/>
      <c r="E37" s="200">
        <f t="shared" si="0"/>
        <v>0</v>
      </c>
      <c r="F37" s="460"/>
      <c r="G37" s="460"/>
      <c r="H37" s="199" t="str">
        <f t="shared" si="2"/>
        <v/>
      </c>
      <c r="I37" s="460"/>
      <c r="J37" s="39"/>
      <c r="K37" s="39"/>
    </row>
    <row r="38" spans="2:11" ht="19.5" customHeight="1" x14ac:dyDescent="0.2">
      <c r="B38" s="185" t="s">
        <v>124</v>
      </c>
      <c r="C38" s="206">
        <v>3</v>
      </c>
      <c r="D38" s="207"/>
      <c r="E38" s="200">
        <f t="shared" si="0"/>
        <v>0</v>
      </c>
      <c r="F38" s="461"/>
      <c r="G38" s="461"/>
      <c r="H38" s="199" t="str">
        <f t="shared" si="2"/>
        <v/>
      </c>
      <c r="I38" s="461"/>
      <c r="J38" s="39"/>
      <c r="K38" s="39"/>
    </row>
    <row r="39" spans="2:11" ht="52.5" customHeight="1" x14ac:dyDescent="0.2">
      <c r="B39" s="186" t="s">
        <v>277</v>
      </c>
      <c r="C39" s="471" t="s">
        <v>386</v>
      </c>
      <c r="D39" s="472"/>
      <c r="E39" s="472"/>
      <c r="F39" s="472"/>
      <c r="G39" s="472"/>
      <c r="H39" s="472"/>
      <c r="I39" s="473"/>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387</v>
      </c>
      <c r="D45" s="472"/>
      <c r="E45" s="472"/>
      <c r="F45" s="472"/>
      <c r="G45" s="472"/>
      <c r="H45" s="472"/>
      <c r="I45" s="473"/>
      <c r="J45" s="42"/>
      <c r="K45" s="42"/>
    </row>
    <row r="46" spans="2:11" ht="32.25" customHeight="1" x14ac:dyDescent="0.2">
      <c r="B46" s="196" t="s">
        <v>279</v>
      </c>
      <c r="C46" s="474" t="s">
        <v>372</v>
      </c>
      <c r="D46" s="475"/>
      <c r="E46" s="475"/>
      <c r="F46" s="475"/>
      <c r="G46" s="475"/>
      <c r="H46" s="475"/>
      <c r="I46" s="476"/>
      <c r="J46" s="42"/>
      <c r="K46" s="42"/>
    </row>
    <row r="47" spans="2:11" ht="66" customHeight="1" x14ac:dyDescent="0.2">
      <c r="B47" s="187" t="s">
        <v>280</v>
      </c>
      <c r="C47" s="477" t="s">
        <v>367</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qr/c72M/Q5u6AJR6kAvwOGkE9wqQjDWGm4LqImpRiVDHkRtibJvdEu/fgDX3nXuEPbMyXlVTdI1CbHKJmYwaKQ==" saltValue="upOj1+FHK7a/QYtKFH7tg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7" zoomScale="85" zoomScaleNormal="85" workbookViewId="0">
      <selection activeCell="C39" sqref="C39:I39"/>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6"/>
      <c r="C1" s="280" t="s">
        <v>25</v>
      </c>
      <c r="D1" s="280"/>
      <c r="E1" s="280"/>
      <c r="F1" s="280"/>
      <c r="G1" s="280"/>
      <c r="H1" s="280"/>
      <c r="I1" s="417"/>
      <c r="J1" s="13"/>
      <c r="K1" s="13"/>
      <c r="M1" s="14" t="s">
        <v>47</v>
      </c>
    </row>
    <row r="2" spans="2:14" ht="37.5" customHeight="1" x14ac:dyDescent="0.2">
      <c r="B2" s="416"/>
      <c r="C2" s="280" t="s">
        <v>239</v>
      </c>
      <c r="D2" s="280"/>
      <c r="E2" s="280"/>
      <c r="F2" s="280"/>
      <c r="G2" s="280"/>
      <c r="H2" s="280"/>
      <c r="I2" s="417"/>
      <c r="J2" s="13"/>
      <c r="K2" s="13"/>
      <c r="M2" s="14" t="s">
        <v>48</v>
      </c>
    </row>
    <row r="3" spans="2:14" ht="37.5" customHeight="1" x14ac:dyDescent="0.2">
      <c r="B3" s="416"/>
      <c r="C3" s="280" t="s">
        <v>240</v>
      </c>
      <c r="D3" s="280"/>
      <c r="E3" s="280"/>
      <c r="F3" s="280" t="s">
        <v>241</v>
      </c>
      <c r="G3" s="280"/>
      <c r="H3" s="280"/>
      <c r="I3" s="417"/>
      <c r="J3" s="13"/>
      <c r="K3" s="13"/>
      <c r="M3" s="14" t="s">
        <v>50</v>
      </c>
    </row>
    <row r="4" spans="2:14" ht="23.25" customHeight="1" x14ac:dyDescent="0.2">
      <c r="B4" s="423"/>
      <c r="C4" s="423"/>
      <c r="D4" s="423"/>
      <c r="E4" s="423"/>
      <c r="F4" s="423"/>
      <c r="G4" s="423"/>
      <c r="H4" s="423"/>
      <c r="I4" s="423"/>
      <c r="J4" s="15"/>
      <c r="K4" s="15"/>
    </row>
    <row r="5" spans="2:14" ht="24" customHeight="1" x14ac:dyDescent="0.2">
      <c r="B5" s="424" t="s">
        <v>234</v>
      </c>
      <c r="C5" s="424"/>
      <c r="D5" s="424"/>
      <c r="E5" s="424"/>
      <c r="F5" s="424"/>
      <c r="G5" s="424"/>
      <c r="H5" s="424"/>
      <c r="I5" s="424"/>
      <c r="J5" s="64"/>
      <c r="K5" s="64"/>
      <c r="N5" s="6" t="s">
        <v>57</v>
      </c>
    </row>
    <row r="6" spans="2:14" ht="30.75" customHeight="1" x14ac:dyDescent="0.2">
      <c r="B6" s="196" t="s">
        <v>242</v>
      </c>
      <c r="C6" s="195">
        <v>6</v>
      </c>
      <c r="D6" s="425" t="s">
        <v>243</v>
      </c>
      <c r="E6" s="425"/>
      <c r="F6" s="426" t="s">
        <v>314</v>
      </c>
      <c r="G6" s="426"/>
      <c r="H6" s="426"/>
      <c r="I6" s="426"/>
      <c r="J6" s="18"/>
      <c r="K6" s="18"/>
      <c r="M6" s="14" t="s">
        <v>60</v>
      </c>
      <c r="N6" s="6" t="s">
        <v>61</v>
      </c>
    </row>
    <row r="7" spans="2:14" ht="30.75" customHeight="1" x14ac:dyDescent="0.2">
      <c r="B7" s="196" t="s">
        <v>244</v>
      </c>
      <c r="C7" s="195" t="s">
        <v>81</v>
      </c>
      <c r="D7" s="425" t="s">
        <v>245</v>
      </c>
      <c r="E7" s="425"/>
      <c r="F7" s="426" t="s">
        <v>290</v>
      </c>
      <c r="G7" s="426"/>
      <c r="H7" s="179" t="s">
        <v>246</v>
      </c>
      <c r="I7" s="195" t="s">
        <v>81</v>
      </c>
      <c r="J7" s="20"/>
      <c r="K7" s="20"/>
      <c r="M7" s="14" t="s">
        <v>65</v>
      </c>
      <c r="N7" s="6" t="s">
        <v>66</v>
      </c>
    </row>
    <row r="8" spans="2:14" ht="30.75" customHeight="1" x14ac:dyDescent="0.2">
      <c r="B8" s="196" t="s">
        <v>247</v>
      </c>
      <c r="C8" s="426" t="s">
        <v>291</v>
      </c>
      <c r="D8" s="426"/>
      <c r="E8" s="426"/>
      <c r="F8" s="426"/>
      <c r="G8" s="179" t="s">
        <v>248</v>
      </c>
      <c r="H8" s="427">
        <v>7555</v>
      </c>
      <c r="I8" s="427"/>
      <c r="J8" s="22"/>
      <c r="K8" s="22"/>
      <c r="M8" s="14" t="s">
        <v>69</v>
      </c>
      <c r="N8" s="6" t="s">
        <v>70</v>
      </c>
    </row>
    <row r="9" spans="2:14" ht="30.75" customHeight="1" x14ac:dyDescent="0.2">
      <c r="B9" s="196" t="s">
        <v>48</v>
      </c>
      <c r="C9" s="428" t="s">
        <v>65</v>
      </c>
      <c r="D9" s="428"/>
      <c r="E9" s="428"/>
      <c r="F9" s="428"/>
      <c r="G9" s="179" t="s">
        <v>249</v>
      </c>
      <c r="H9" s="429" t="s">
        <v>157</v>
      </c>
      <c r="I9" s="429"/>
      <c r="J9" s="23"/>
      <c r="K9" s="23"/>
      <c r="M9" s="24" t="s">
        <v>73</v>
      </c>
    </row>
    <row r="10" spans="2:14" ht="30.75" customHeight="1" x14ac:dyDescent="0.2">
      <c r="B10" s="196" t="s">
        <v>250</v>
      </c>
      <c r="C10" s="430" t="s">
        <v>368</v>
      </c>
      <c r="D10" s="430"/>
      <c r="E10" s="430"/>
      <c r="F10" s="430"/>
      <c r="G10" s="430"/>
      <c r="H10" s="430"/>
      <c r="I10" s="430"/>
      <c r="J10" s="25"/>
      <c r="K10" s="25"/>
      <c r="M10" s="24"/>
    </row>
    <row r="11" spans="2:14" ht="30.75" customHeight="1" x14ac:dyDescent="0.2">
      <c r="B11" s="196" t="s">
        <v>251</v>
      </c>
      <c r="C11" s="431" t="s">
        <v>292</v>
      </c>
      <c r="D11" s="431"/>
      <c r="E11" s="431"/>
      <c r="F11" s="431"/>
      <c r="G11" s="431"/>
      <c r="H11" s="431"/>
      <c r="I11" s="431"/>
      <c r="J11" s="20"/>
      <c r="K11" s="20"/>
      <c r="M11" s="24"/>
      <c r="N11" s="6" t="s">
        <v>76</v>
      </c>
    </row>
    <row r="12" spans="2:14" ht="30.75" customHeight="1" x14ac:dyDescent="0.2">
      <c r="B12" s="196" t="s">
        <v>254</v>
      </c>
      <c r="C12" s="312" t="s">
        <v>355</v>
      </c>
      <c r="D12" s="312"/>
      <c r="E12" s="312"/>
      <c r="F12" s="312"/>
      <c r="G12" s="179" t="s">
        <v>252</v>
      </c>
      <c r="H12" s="313" t="s">
        <v>91</v>
      </c>
      <c r="I12" s="313"/>
      <c r="J12" s="20"/>
      <c r="K12" s="20"/>
      <c r="M12" s="24" t="s">
        <v>80</v>
      </c>
      <c r="N12" s="6" t="s">
        <v>81</v>
      </c>
    </row>
    <row r="13" spans="2:14" ht="30.75" customHeight="1" x14ac:dyDescent="0.2">
      <c r="B13" s="196" t="s">
        <v>255</v>
      </c>
      <c r="C13" s="432" t="s">
        <v>369</v>
      </c>
      <c r="D13" s="432"/>
      <c r="E13" s="432"/>
      <c r="F13" s="432"/>
      <c r="G13" s="179" t="s">
        <v>253</v>
      </c>
      <c r="H13" s="431" t="s">
        <v>57</v>
      </c>
      <c r="I13" s="431"/>
      <c r="J13" s="20"/>
      <c r="K13" s="20"/>
      <c r="M13" s="24" t="s">
        <v>84</v>
      </c>
    </row>
    <row r="14" spans="2:14" ht="64.5" customHeight="1" x14ac:dyDescent="0.2">
      <c r="B14" s="196" t="s">
        <v>256</v>
      </c>
      <c r="C14" s="309" t="s">
        <v>315</v>
      </c>
      <c r="D14" s="309"/>
      <c r="E14" s="309"/>
      <c r="F14" s="309"/>
      <c r="G14" s="309"/>
      <c r="H14" s="309"/>
      <c r="I14" s="309"/>
      <c r="J14" s="25"/>
      <c r="K14" s="25"/>
      <c r="M14" s="24" t="s">
        <v>86</v>
      </c>
      <c r="N14" s="6"/>
    </row>
    <row r="15" spans="2:14" ht="30.75" customHeight="1" x14ac:dyDescent="0.2">
      <c r="B15" s="196" t="s">
        <v>257</v>
      </c>
      <c r="C15" s="312" t="s">
        <v>316</v>
      </c>
      <c r="D15" s="312"/>
      <c r="E15" s="312"/>
      <c r="F15" s="312"/>
      <c r="G15" s="312"/>
      <c r="H15" s="312"/>
      <c r="I15" s="312"/>
      <c r="J15" s="26"/>
      <c r="K15" s="26"/>
      <c r="M15" s="24" t="s">
        <v>88</v>
      </c>
      <c r="N15" s="6"/>
    </row>
    <row r="16" spans="2:14" ht="30.75" customHeight="1" x14ac:dyDescent="0.2">
      <c r="B16" s="196" t="s">
        <v>258</v>
      </c>
      <c r="C16" s="426" t="s">
        <v>356</v>
      </c>
      <c r="D16" s="426"/>
      <c r="E16" s="426"/>
      <c r="F16" s="426"/>
      <c r="G16" s="426"/>
      <c r="H16" s="426"/>
      <c r="I16" s="426"/>
      <c r="J16" s="27"/>
      <c r="K16" s="27"/>
      <c r="M16" s="24"/>
      <c r="N16" s="6"/>
    </row>
    <row r="17" spans="2:14" ht="30.75" customHeight="1" x14ac:dyDescent="0.2">
      <c r="B17" s="196" t="s">
        <v>259</v>
      </c>
      <c r="C17" s="431" t="s">
        <v>357</v>
      </c>
      <c r="D17" s="433"/>
      <c r="E17" s="433"/>
      <c r="F17" s="433"/>
      <c r="G17" s="433"/>
      <c r="H17" s="433"/>
      <c r="I17" s="433"/>
      <c r="J17" s="28"/>
      <c r="K17" s="28"/>
      <c r="M17" s="24" t="s">
        <v>91</v>
      </c>
      <c r="N17" s="6"/>
    </row>
    <row r="18" spans="2:14" ht="18" customHeight="1" x14ac:dyDescent="0.2">
      <c r="B18" s="434" t="s">
        <v>265</v>
      </c>
      <c r="C18" s="435" t="s">
        <v>237</v>
      </c>
      <c r="D18" s="435"/>
      <c r="E18" s="435"/>
      <c r="F18" s="436" t="s">
        <v>238</v>
      </c>
      <c r="G18" s="436"/>
      <c r="H18" s="436"/>
      <c r="I18" s="436"/>
      <c r="J18" s="29"/>
      <c r="K18" s="29"/>
      <c r="M18" s="24" t="s">
        <v>79</v>
      </c>
      <c r="N18" s="6"/>
    </row>
    <row r="19" spans="2:14" ht="39.75" customHeight="1" x14ac:dyDescent="0.2">
      <c r="B19" s="434"/>
      <c r="C19" s="426" t="s">
        <v>358</v>
      </c>
      <c r="D19" s="426"/>
      <c r="E19" s="426"/>
      <c r="F19" s="426" t="s">
        <v>317</v>
      </c>
      <c r="G19" s="426"/>
      <c r="H19" s="426"/>
      <c r="I19" s="426"/>
      <c r="J19" s="27"/>
      <c r="K19" s="27"/>
      <c r="M19" s="24" t="s">
        <v>95</v>
      </c>
      <c r="N19" s="6"/>
    </row>
    <row r="20" spans="2:14" ht="39.75" customHeight="1" x14ac:dyDescent="0.2">
      <c r="B20" s="177" t="s">
        <v>266</v>
      </c>
      <c r="C20" s="446" t="s">
        <v>359</v>
      </c>
      <c r="D20" s="447"/>
      <c r="E20" s="455"/>
      <c r="F20" s="313" t="s">
        <v>318</v>
      </c>
      <c r="G20" s="313"/>
      <c r="H20" s="313"/>
      <c r="I20" s="314"/>
      <c r="J20" s="20"/>
      <c r="K20" s="20"/>
      <c r="M20" s="24"/>
      <c r="N20" s="6"/>
    </row>
    <row r="21" spans="2:14" ht="42" customHeight="1" x14ac:dyDescent="0.2">
      <c r="B21" s="177" t="s">
        <v>267</v>
      </c>
      <c r="C21" s="443" t="s">
        <v>319</v>
      </c>
      <c r="D21" s="444"/>
      <c r="E21" s="445"/>
      <c r="F21" s="446" t="s">
        <v>320</v>
      </c>
      <c r="G21" s="447"/>
      <c r="H21" s="447"/>
      <c r="I21" s="448"/>
      <c r="J21" s="26"/>
      <c r="K21" s="26"/>
      <c r="M21" s="30"/>
      <c r="N21" s="6"/>
    </row>
    <row r="22" spans="2:14" ht="23.25" customHeight="1" x14ac:dyDescent="0.2">
      <c r="B22" s="177" t="s">
        <v>268</v>
      </c>
      <c r="C22" s="449">
        <v>44562</v>
      </c>
      <c r="D22" s="450"/>
      <c r="E22" s="451"/>
      <c r="F22" s="179" t="s">
        <v>271</v>
      </c>
      <c r="G22" s="190">
        <v>1</v>
      </c>
      <c r="H22" s="179" t="s">
        <v>275</v>
      </c>
      <c r="I22" s="191">
        <v>1</v>
      </c>
      <c r="J22" s="31"/>
      <c r="K22" s="31"/>
      <c r="M22" s="30"/>
    </row>
    <row r="23" spans="2:14" ht="27" customHeight="1" x14ac:dyDescent="0.2">
      <c r="B23" s="177" t="s">
        <v>269</v>
      </c>
      <c r="C23" s="449">
        <v>44926</v>
      </c>
      <c r="D23" s="450"/>
      <c r="E23" s="451"/>
      <c r="F23" s="179" t="s">
        <v>272</v>
      </c>
      <c r="G23" s="452">
        <v>1</v>
      </c>
      <c r="H23" s="453"/>
      <c r="I23" s="454"/>
      <c r="J23" s="32"/>
      <c r="K23" s="32"/>
      <c r="M23" s="30"/>
    </row>
    <row r="24" spans="2:14" ht="30.75" customHeight="1" x14ac:dyDescent="0.2">
      <c r="B24" s="178" t="s">
        <v>270</v>
      </c>
      <c r="C24" s="347" t="s">
        <v>88</v>
      </c>
      <c r="D24" s="348"/>
      <c r="E24" s="349"/>
      <c r="F24" s="180" t="s">
        <v>274</v>
      </c>
      <c r="G24" s="446" t="s">
        <v>302</v>
      </c>
      <c r="H24" s="447"/>
      <c r="I24" s="455"/>
      <c r="J24" s="29"/>
      <c r="K24" s="29"/>
      <c r="M24" s="30"/>
    </row>
    <row r="25" spans="2:14" ht="22.5" customHeight="1" x14ac:dyDescent="0.2">
      <c r="B25" s="456" t="s">
        <v>235</v>
      </c>
      <c r="C25" s="457"/>
      <c r="D25" s="457"/>
      <c r="E25" s="457"/>
      <c r="F25" s="457"/>
      <c r="G25" s="457"/>
      <c r="H25" s="457"/>
      <c r="I25" s="458"/>
      <c r="J25" s="64"/>
      <c r="K25" s="64"/>
      <c r="M25" s="30"/>
    </row>
    <row r="26" spans="2:14" ht="43.5" customHeight="1" x14ac:dyDescent="0.2">
      <c r="B26" s="181" t="s">
        <v>105</v>
      </c>
      <c r="C26" s="194" t="s">
        <v>261</v>
      </c>
      <c r="D26" s="194" t="s">
        <v>260</v>
      </c>
      <c r="E26" s="183" t="s">
        <v>264</v>
      </c>
      <c r="F26" s="194" t="s">
        <v>263</v>
      </c>
      <c r="G26" s="194" t="s">
        <v>262</v>
      </c>
      <c r="H26" s="183" t="s">
        <v>276</v>
      </c>
      <c r="I26" s="184" t="s">
        <v>273</v>
      </c>
      <c r="J26" s="27"/>
      <c r="K26" s="27"/>
      <c r="M26" s="30"/>
    </row>
    <row r="27" spans="2:14" ht="19.5" customHeight="1" x14ac:dyDescent="0.2">
      <c r="B27" s="185" t="s">
        <v>113</v>
      </c>
      <c r="C27" s="208">
        <v>0</v>
      </c>
      <c r="D27" s="208">
        <v>0</v>
      </c>
      <c r="E27" s="200">
        <f>IF(OR(C27=0,C27=""),0,D27/C27)</f>
        <v>0</v>
      </c>
      <c r="F27" s="459">
        <f>SUM(C27:C38)</f>
        <v>1</v>
      </c>
      <c r="G27" s="459">
        <f>SUM(D27:D38)</f>
        <v>0</v>
      </c>
      <c r="H27" s="199">
        <f>+(D27*100%)/$G$23</f>
        <v>0</v>
      </c>
      <c r="I27" s="459">
        <f>G27+I22</f>
        <v>1</v>
      </c>
      <c r="J27" s="39"/>
      <c r="K27" s="39"/>
      <c r="M27" s="30"/>
    </row>
    <row r="28" spans="2:14" ht="19.5" customHeight="1" x14ac:dyDescent="0.2">
      <c r="B28" s="185" t="s">
        <v>114</v>
      </c>
      <c r="C28" s="208">
        <v>0</v>
      </c>
      <c r="D28" s="208">
        <v>0</v>
      </c>
      <c r="E28" s="200">
        <f t="shared" ref="E28:E38" si="0">IF(OR(C28=0,C28=""),0,D28/C28)</f>
        <v>0</v>
      </c>
      <c r="F28" s="460"/>
      <c r="G28" s="460"/>
      <c r="H28" s="199">
        <f>+IF(D28="","",((D28*100%)/$G$23)+H27)</f>
        <v>0</v>
      </c>
      <c r="I28" s="460"/>
      <c r="J28" s="39"/>
      <c r="K28" s="39"/>
      <c r="M28" s="30"/>
    </row>
    <row r="29" spans="2:14" ht="19.5" customHeight="1" x14ac:dyDescent="0.2">
      <c r="B29" s="185" t="s">
        <v>115</v>
      </c>
      <c r="C29" s="208">
        <v>0</v>
      </c>
      <c r="D29" s="208"/>
      <c r="E29" s="200">
        <f t="shared" si="0"/>
        <v>0</v>
      </c>
      <c r="F29" s="460"/>
      <c r="G29" s="460"/>
      <c r="H29" s="199" t="str">
        <f t="shared" ref="H29:H38" si="1">+IF(D29="","",((D29*100%)/$G$23)+H28)</f>
        <v/>
      </c>
      <c r="I29" s="460"/>
      <c r="J29" s="39"/>
      <c r="K29" s="39"/>
      <c r="M29" s="30"/>
    </row>
    <row r="30" spans="2:14" ht="19.5" customHeight="1" x14ac:dyDescent="0.2">
      <c r="B30" s="185" t="s">
        <v>116</v>
      </c>
      <c r="C30" s="208">
        <v>1</v>
      </c>
      <c r="D30" s="208"/>
      <c r="E30" s="200">
        <f t="shared" si="0"/>
        <v>0</v>
      </c>
      <c r="F30" s="460"/>
      <c r="G30" s="460"/>
      <c r="H30" s="199" t="str">
        <f t="shared" si="1"/>
        <v/>
      </c>
      <c r="I30" s="460"/>
      <c r="J30" s="39"/>
      <c r="K30" s="39"/>
    </row>
    <row r="31" spans="2:14" ht="19.5" customHeight="1" x14ac:dyDescent="0.2">
      <c r="B31" s="185" t="s">
        <v>117</v>
      </c>
      <c r="C31" s="208">
        <v>0</v>
      </c>
      <c r="D31" s="208"/>
      <c r="E31" s="200">
        <f t="shared" si="0"/>
        <v>0</v>
      </c>
      <c r="F31" s="460"/>
      <c r="G31" s="460"/>
      <c r="H31" s="199" t="str">
        <f t="shared" si="1"/>
        <v/>
      </c>
      <c r="I31" s="460"/>
      <c r="J31" s="39"/>
      <c r="K31" s="39"/>
    </row>
    <row r="32" spans="2:14" ht="19.5" customHeight="1" x14ac:dyDescent="0.2">
      <c r="B32" s="185" t="s">
        <v>118</v>
      </c>
      <c r="C32" s="208">
        <v>0</v>
      </c>
      <c r="D32" s="208"/>
      <c r="E32" s="200">
        <f t="shared" si="0"/>
        <v>0</v>
      </c>
      <c r="F32" s="460"/>
      <c r="G32" s="460"/>
      <c r="H32" s="199" t="str">
        <f t="shared" si="1"/>
        <v/>
      </c>
      <c r="I32" s="460"/>
      <c r="J32" s="39"/>
      <c r="K32" s="39"/>
    </row>
    <row r="33" spans="2:11" ht="19.5" customHeight="1" x14ac:dyDescent="0.2">
      <c r="B33" s="185" t="s">
        <v>119</v>
      </c>
      <c r="C33" s="208">
        <v>0</v>
      </c>
      <c r="D33" s="208"/>
      <c r="E33" s="200">
        <f t="shared" si="0"/>
        <v>0</v>
      </c>
      <c r="F33" s="460"/>
      <c r="G33" s="460"/>
      <c r="H33" s="199" t="str">
        <f t="shared" si="1"/>
        <v/>
      </c>
      <c r="I33" s="460"/>
      <c r="J33" s="39"/>
      <c r="K33" s="39"/>
    </row>
    <row r="34" spans="2:11" ht="19.5" customHeight="1" x14ac:dyDescent="0.2">
      <c r="B34" s="185" t="s">
        <v>120</v>
      </c>
      <c r="C34" s="208">
        <v>0</v>
      </c>
      <c r="D34" s="208"/>
      <c r="E34" s="200">
        <f t="shared" si="0"/>
        <v>0</v>
      </c>
      <c r="F34" s="460"/>
      <c r="G34" s="460"/>
      <c r="H34" s="199" t="str">
        <f t="shared" si="1"/>
        <v/>
      </c>
      <c r="I34" s="460"/>
      <c r="J34" s="39"/>
      <c r="K34" s="39"/>
    </row>
    <row r="35" spans="2:11" ht="19.5" customHeight="1" x14ac:dyDescent="0.2">
      <c r="B35" s="185" t="s">
        <v>121</v>
      </c>
      <c r="C35" s="208">
        <v>0</v>
      </c>
      <c r="D35" s="208"/>
      <c r="E35" s="200">
        <f t="shared" si="0"/>
        <v>0</v>
      </c>
      <c r="F35" s="460"/>
      <c r="G35" s="460"/>
      <c r="H35" s="199" t="str">
        <f t="shared" si="1"/>
        <v/>
      </c>
      <c r="I35" s="460"/>
      <c r="J35" s="39"/>
      <c r="K35" s="39"/>
    </row>
    <row r="36" spans="2:11" ht="19.5" customHeight="1" x14ac:dyDescent="0.2">
      <c r="B36" s="185" t="s">
        <v>122</v>
      </c>
      <c r="C36" s="208">
        <v>0</v>
      </c>
      <c r="D36" s="208"/>
      <c r="E36" s="200">
        <f t="shared" si="0"/>
        <v>0</v>
      </c>
      <c r="F36" s="460"/>
      <c r="G36" s="460"/>
      <c r="H36" s="199" t="str">
        <f t="shared" si="1"/>
        <v/>
      </c>
      <c r="I36" s="460"/>
      <c r="J36" s="39"/>
      <c r="K36" s="39"/>
    </row>
    <row r="37" spans="2:11" ht="19.5" customHeight="1" x14ac:dyDescent="0.2">
      <c r="B37" s="185" t="s">
        <v>123</v>
      </c>
      <c r="C37" s="208">
        <v>0</v>
      </c>
      <c r="D37" s="208"/>
      <c r="E37" s="200">
        <f t="shared" si="0"/>
        <v>0</v>
      </c>
      <c r="F37" s="460"/>
      <c r="G37" s="460"/>
      <c r="H37" s="199" t="str">
        <f t="shared" si="1"/>
        <v/>
      </c>
      <c r="I37" s="460"/>
      <c r="J37" s="39"/>
      <c r="K37" s="39"/>
    </row>
    <row r="38" spans="2:11" ht="19.5" customHeight="1" x14ac:dyDescent="0.2">
      <c r="B38" s="185" t="s">
        <v>124</v>
      </c>
      <c r="C38" s="208">
        <v>0</v>
      </c>
      <c r="D38" s="208"/>
      <c r="E38" s="200">
        <f t="shared" si="0"/>
        <v>0</v>
      </c>
      <c r="F38" s="461"/>
      <c r="G38" s="461"/>
      <c r="H38" s="199" t="str">
        <f t="shared" si="1"/>
        <v/>
      </c>
      <c r="I38" s="461"/>
      <c r="J38" s="39"/>
      <c r="K38" s="39"/>
    </row>
    <row r="39" spans="2:11" ht="52.5" customHeight="1" x14ac:dyDescent="0.2">
      <c r="B39" s="186" t="s">
        <v>277</v>
      </c>
      <c r="C39" s="471" t="s">
        <v>381</v>
      </c>
      <c r="D39" s="472"/>
      <c r="E39" s="472"/>
      <c r="F39" s="472"/>
      <c r="G39" s="472"/>
      <c r="H39" s="472"/>
      <c r="I39" s="473"/>
      <c r="J39" s="40"/>
      <c r="K39" s="40"/>
    </row>
    <row r="40" spans="2:11" ht="34.5" customHeight="1" x14ac:dyDescent="0.2">
      <c r="B40" s="465"/>
      <c r="C40" s="326"/>
      <c r="D40" s="326"/>
      <c r="E40" s="326"/>
      <c r="F40" s="326"/>
      <c r="G40" s="326"/>
      <c r="H40" s="326"/>
      <c r="I40" s="466"/>
      <c r="J40" s="64"/>
      <c r="K40" s="64"/>
    </row>
    <row r="41" spans="2:11" ht="34.5" customHeight="1" x14ac:dyDescent="0.2">
      <c r="B41" s="467"/>
      <c r="C41" s="329"/>
      <c r="D41" s="329"/>
      <c r="E41" s="329"/>
      <c r="F41" s="329"/>
      <c r="G41" s="329"/>
      <c r="H41" s="329"/>
      <c r="I41" s="468"/>
      <c r="J41" s="40"/>
      <c r="K41" s="40"/>
    </row>
    <row r="42" spans="2:11" ht="34.5" customHeight="1" x14ac:dyDescent="0.2">
      <c r="B42" s="467"/>
      <c r="C42" s="329"/>
      <c r="D42" s="329"/>
      <c r="E42" s="329"/>
      <c r="F42" s="329"/>
      <c r="G42" s="329"/>
      <c r="H42" s="329"/>
      <c r="I42" s="468"/>
      <c r="J42" s="40"/>
      <c r="K42" s="40"/>
    </row>
    <row r="43" spans="2:11" ht="34.5" customHeight="1" x14ac:dyDescent="0.2">
      <c r="B43" s="467"/>
      <c r="C43" s="329"/>
      <c r="D43" s="329"/>
      <c r="E43" s="329"/>
      <c r="F43" s="329"/>
      <c r="G43" s="329"/>
      <c r="H43" s="329"/>
      <c r="I43" s="468"/>
      <c r="J43" s="40"/>
      <c r="K43" s="40"/>
    </row>
    <row r="44" spans="2:11" ht="34.5" customHeight="1" x14ac:dyDescent="0.2">
      <c r="B44" s="469"/>
      <c r="C44" s="332"/>
      <c r="D44" s="332"/>
      <c r="E44" s="332"/>
      <c r="F44" s="332"/>
      <c r="G44" s="332"/>
      <c r="H44" s="332"/>
      <c r="I44" s="470"/>
      <c r="J44" s="41"/>
      <c r="K44" s="41"/>
    </row>
    <row r="45" spans="2:11" ht="96.75" customHeight="1" x14ac:dyDescent="0.2">
      <c r="B45" s="196" t="s">
        <v>278</v>
      </c>
      <c r="C45" s="471" t="s">
        <v>382</v>
      </c>
      <c r="D45" s="472"/>
      <c r="E45" s="472"/>
      <c r="F45" s="472"/>
      <c r="G45" s="472"/>
      <c r="H45" s="472"/>
      <c r="I45" s="473"/>
      <c r="J45" s="42"/>
      <c r="K45" s="42"/>
    </row>
    <row r="46" spans="2:11" ht="48.75" customHeight="1" x14ac:dyDescent="0.2">
      <c r="B46" s="196" t="s">
        <v>279</v>
      </c>
      <c r="C46" s="471" t="s">
        <v>383</v>
      </c>
      <c r="D46" s="472"/>
      <c r="E46" s="472"/>
      <c r="F46" s="472"/>
      <c r="G46" s="472"/>
      <c r="H46" s="472"/>
      <c r="I46" s="473"/>
      <c r="J46" s="42"/>
      <c r="K46" s="42"/>
    </row>
    <row r="47" spans="2:11" ht="66" customHeight="1" x14ac:dyDescent="0.2">
      <c r="B47" s="187" t="s">
        <v>280</v>
      </c>
      <c r="C47" s="477" t="s">
        <v>364</v>
      </c>
      <c r="D47" s="478"/>
      <c r="E47" s="478"/>
      <c r="F47" s="478"/>
      <c r="G47" s="478"/>
      <c r="H47" s="478"/>
      <c r="I47" s="479"/>
      <c r="J47" s="42"/>
      <c r="K47" s="42"/>
    </row>
    <row r="48" spans="2:11" ht="22.5" customHeight="1" x14ac:dyDescent="0.2">
      <c r="B48" s="457" t="s">
        <v>236</v>
      </c>
      <c r="C48" s="457"/>
      <c r="D48" s="457"/>
      <c r="E48" s="457"/>
      <c r="F48" s="457"/>
      <c r="G48" s="457"/>
      <c r="H48" s="457"/>
      <c r="I48" s="457"/>
      <c r="J48" s="42"/>
      <c r="K48" s="42"/>
    </row>
    <row r="49" spans="2:11" ht="22.5" customHeight="1" x14ac:dyDescent="0.2">
      <c r="B49" s="462" t="s">
        <v>281</v>
      </c>
      <c r="C49" s="197" t="s">
        <v>282</v>
      </c>
      <c r="D49" s="464" t="s">
        <v>283</v>
      </c>
      <c r="E49" s="464"/>
      <c r="F49" s="464"/>
      <c r="G49" s="464" t="s">
        <v>284</v>
      </c>
      <c r="H49" s="464"/>
      <c r="I49" s="464"/>
      <c r="J49" s="43"/>
      <c r="K49" s="43"/>
    </row>
    <row r="50" spans="2:11" ht="30.75" customHeight="1" x14ac:dyDescent="0.2">
      <c r="B50" s="463"/>
      <c r="C50" s="193"/>
      <c r="D50" s="418"/>
      <c r="E50" s="418"/>
      <c r="F50" s="418"/>
      <c r="G50" s="418"/>
      <c r="H50" s="418"/>
      <c r="I50" s="418"/>
      <c r="J50" s="43"/>
      <c r="K50" s="43"/>
    </row>
    <row r="51" spans="2:11" ht="32.25" customHeight="1" x14ac:dyDescent="0.2">
      <c r="B51" s="188" t="s">
        <v>285</v>
      </c>
      <c r="C51" s="419" t="s">
        <v>370</v>
      </c>
      <c r="D51" s="419"/>
      <c r="E51" s="419"/>
      <c r="F51" s="419"/>
      <c r="G51" s="419"/>
      <c r="H51" s="419"/>
      <c r="I51" s="419"/>
      <c r="J51" s="46"/>
      <c r="K51" s="46"/>
    </row>
    <row r="52" spans="2:11" ht="28.5" customHeight="1" x14ac:dyDescent="0.2">
      <c r="B52" s="179" t="s">
        <v>286</v>
      </c>
      <c r="C52" s="420" t="s">
        <v>371</v>
      </c>
      <c r="D52" s="421"/>
      <c r="E52" s="421"/>
      <c r="F52" s="421"/>
      <c r="G52" s="421"/>
      <c r="H52" s="421"/>
      <c r="I52" s="422"/>
      <c r="J52" s="46"/>
      <c r="K52" s="46"/>
    </row>
    <row r="53" spans="2:11" ht="30" customHeight="1" x14ac:dyDescent="0.2">
      <c r="B53" s="187" t="s">
        <v>287</v>
      </c>
      <c r="C53" s="418" t="s">
        <v>303</v>
      </c>
      <c r="D53" s="418"/>
      <c r="E53" s="418"/>
      <c r="F53" s="418"/>
      <c r="G53" s="418"/>
      <c r="H53" s="418"/>
      <c r="I53" s="418"/>
      <c r="J53" s="47"/>
      <c r="K53" s="47"/>
    </row>
    <row r="54" spans="2:11" ht="31.5" customHeight="1" x14ac:dyDescent="0.2">
      <c r="B54" s="187" t="s">
        <v>288</v>
      </c>
      <c r="C54" s="418" t="s">
        <v>304</v>
      </c>
      <c r="D54" s="418"/>
      <c r="E54" s="418"/>
      <c r="F54" s="418"/>
      <c r="G54" s="418"/>
      <c r="H54" s="418"/>
      <c r="I54" s="418"/>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5tYMoNSoesjsxz/3WlzDCU4Qxu7u79o+3OotyiR6m9+IFMgi/RWuPa0pEh/6tbRdjfl4S5tuc3CWca7S3YlOGA==" saltValue="Ed1OQnjOdM4gtVO4Wq3Ma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d472a95f-029e-48ed-8556-580ff62e7833"/>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08ebe415-1e9a-4b26-acfc-09642d3d19d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Andrés  Guerrero Caballero</cp:lastModifiedBy>
  <cp:lastPrinted>2018-04-10T15:28:46Z</cp:lastPrinted>
  <dcterms:created xsi:type="dcterms:W3CDTF">2010-03-25T16:40:43Z</dcterms:created>
  <dcterms:modified xsi:type="dcterms:W3CDTF">2022-03-11T13:36:36Z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