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DPYBA 2022\Proyecto 7555\REPORTE DICIEMBRE 7555\DEFINITIVO\REPORTE PROY 7555_17012023_V2\"/>
    </mc:Choice>
  </mc:AlternateContent>
  <bookViews>
    <workbookView xWindow="-105" yWindow="-105" windowWidth="23250" windowHeight="12570" tabRatio="500"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7" i="6" l="1"/>
  <c r="H38" i="7" l="1"/>
  <c r="H37" i="7"/>
  <c r="I27" i="7"/>
  <c r="G27" i="7"/>
  <c r="H37" i="5"/>
  <c r="H38" i="5"/>
  <c r="K27" i="12"/>
  <c r="L25" i="12"/>
  <c r="L21" i="12"/>
  <c r="L17" i="12"/>
  <c r="L27" i="12" s="1"/>
  <c r="M27" i="12" s="1"/>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I30" i="10" s="1"/>
  <c r="H38" i="9"/>
  <c r="E38" i="9"/>
  <c r="H37" i="9"/>
  <c r="E37" i="9"/>
  <c r="H36" i="9"/>
  <c r="E36" i="9"/>
  <c r="H35" i="9"/>
  <c r="E35" i="9"/>
  <c r="H34" i="9"/>
  <c r="E34" i="9"/>
  <c r="H33" i="9"/>
  <c r="E33" i="9"/>
  <c r="H32" i="9"/>
  <c r="E32" i="9"/>
  <c r="H31" i="9"/>
  <c r="E31" i="9"/>
  <c r="H30" i="9"/>
  <c r="E30" i="9"/>
  <c r="E29" i="9"/>
  <c r="E28" i="9"/>
  <c r="H27" i="9"/>
  <c r="H28" i="9" s="1"/>
  <c r="H29" i="9" s="1"/>
  <c r="E27" i="9"/>
  <c r="H38" i="8"/>
  <c r="E38" i="8"/>
  <c r="E37" i="8"/>
  <c r="E36" i="8"/>
  <c r="E35" i="8"/>
  <c r="E34" i="8"/>
  <c r="E33" i="8"/>
  <c r="E32" i="8"/>
  <c r="E31" i="8"/>
  <c r="E30" i="8"/>
  <c r="E29" i="8"/>
  <c r="E28" i="8"/>
  <c r="H27" i="8"/>
  <c r="H28" i="8" s="1"/>
  <c r="H29" i="8" s="1"/>
  <c r="H30" i="8" s="1"/>
  <c r="H31" i="8" s="1"/>
  <c r="H32" i="8" s="1"/>
  <c r="H33" i="8" s="1"/>
  <c r="H34" i="8" s="1"/>
  <c r="H35" i="8" s="1"/>
  <c r="H36" i="8" s="1"/>
  <c r="H37" i="8" s="1"/>
  <c r="G27" i="8"/>
  <c r="I27" i="8" s="1"/>
  <c r="F27" i="8"/>
  <c r="E27" i="8"/>
  <c r="E38" i="7"/>
  <c r="E37" i="7"/>
  <c r="E36" i="7"/>
  <c r="E35" i="7"/>
  <c r="E34" i="7"/>
  <c r="E33" i="7"/>
  <c r="E32" i="7"/>
  <c r="E31" i="7"/>
  <c r="E30" i="7"/>
  <c r="E29" i="7"/>
  <c r="E28" i="7"/>
  <c r="H27" i="7"/>
  <c r="H28" i="7" s="1"/>
  <c r="H29" i="7" s="1"/>
  <c r="H30" i="7" s="1"/>
  <c r="H31" i="7" s="1"/>
  <c r="H32" i="7" s="1"/>
  <c r="H33" i="7" s="1"/>
  <c r="H34" i="7" s="1"/>
  <c r="H35" i="7" s="1"/>
  <c r="H36" i="7" s="1"/>
  <c r="F27" i="7"/>
  <c r="E27" i="7"/>
  <c r="H38" i="6"/>
  <c r="E38" i="6"/>
  <c r="E37" i="6"/>
  <c r="E36" i="6"/>
  <c r="E35" i="6"/>
  <c r="E34" i="6"/>
  <c r="E33" i="6"/>
  <c r="E32" i="6"/>
  <c r="E31" i="6"/>
  <c r="E30" i="6"/>
  <c r="E29" i="6"/>
  <c r="H28" i="6"/>
  <c r="H29" i="6" s="1"/>
  <c r="H30" i="6" s="1"/>
  <c r="H31" i="6" s="1"/>
  <c r="H32" i="6" s="1"/>
  <c r="H33" i="6" s="1"/>
  <c r="H34" i="6" s="1"/>
  <c r="H35" i="6" s="1"/>
  <c r="H36" i="6" s="1"/>
  <c r="H37" i="6" s="1"/>
  <c r="E28" i="6"/>
  <c r="H27" i="6"/>
  <c r="G27" i="6"/>
  <c r="F27" i="6"/>
  <c r="E27" i="6"/>
  <c r="E38" i="5"/>
  <c r="E37" i="5"/>
  <c r="E36" i="5"/>
  <c r="E35" i="5"/>
  <c r="E34" i="5"/>
  <c r="E33" i="5"/>
  <c r="E32" i="5"/>
  <c r="E31" i="5"/>
  <c r="E30" i="5"/>
  <c r="E29" i="5"/>
  <c r="E28" i="5"/>
  <c r="H27" i="5"/>
  <c r="H28" i="5" s="1"/>
  <c r="H29" i="5" s="1"/>
  <c r="H30" i="5" s="1"/>
  <c r="H31" i="5" s="1"/>
  <c r="H32" i="5" s="1"/>
  <c r="H33" i="5" s="1"/>
  <c r="H34" i="5" s="1"/>
  <c r="H35" i="5" s="1"/>
  <c r="H36" i="5" s="1"/>
  <c r="G27" i="5"/>
  <c r="I27" i="5" s="1"/>
  <c r="F27" i="5"/>
  <c r="E27" i="5"/>
  <c r="H38" i="4"/>
  <c r="E38" i="4"/>
  <c r="E37" i="4"/>
  <c r="E36" i="4"/>
  <c r="E35" i="4"/>
  <c r="E34" i="4"/>
  <c r="E33" i="4"/>
  <c r="E32" i="4"/>
  <c r="E31" i="4"/>
  <c r="E30" i="4"/>
  <c r="E29" i="4"/>
  <c r="H28" i="4"/>
  <c r="H29" i="4" s="1"/>
  <c r="H30" i="4" s="1"/>
  <c r="H31" i="4" s="1"/>
  <c r="H32" i="4" s="1"/>
  <c r="H33" i="4" s="1"/>
  <c r="H34" i="4" s="1"/>
  <c r="H35" i="4" s="1"/>
  <c r="H36" i="4" s="1"/>
  <c r="H37" i="4" s="1"/>
  <c r="E28" i="4"/>
  <c r="H27"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AB21" i="1"/>
  <c r="AA21" i="1"/>
  <c r="I21" i="1"/>
  <c r="B21" i="1"/>
  <c r="AA19" i="1"/>
  <c r="AB19" i="1" s="1"/>
  <c r="I19" i="1"/>
  <c r="B19" i="1"/>
  <c r="AB17" i="1"/>
  <c r="AA17" i="1"/>
  <c r="AC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AB13" i="1" s="1"/>
  <c r="N13" i="1"/>
  <c r="M13" i="1"/>
  <c r="L13" i="1"/>
  <c r="K13" i="1"/>
  <c r="J13" i="1"/>
  <c r="I13" i="1" s="1"/>
  <c r="B13" i="1"/>
  <c r="A11" i="1"/>
  <c r="C9" i="1"/>
  <c r="C8" i="1"/>
  <c r="C7" i="1"/>
  <c r="AC21" i="1" l="1"/>
  <c r="D31" i="10"/>
  <c r="H31" i="10" s="1"/>
  <c r="AB15" i="1"/>
  <c r="AC15" i="1"/>
  <c r="AC13" i="1"/>
  <c r="D31" i="2"/>
  <c r="H30" i="2"/>
  <c r="D32" i="10"/>
  <c r="AC19" i="1"/>
  <c r="I30" i="2"/>
  <c r="H30" i="10"/>
  <c r="I31" i="10" l="1"/>
  <c r="I32" i="10"/>
  <c r="H32" i="10"/>
  <c r="D33" i="10"/>
  <c r="I31" i="2"/>
  <c r="D32" i="2"/>
  <c r="H31" i="2"/>
  <c r="D33" i="2" l="1"/>
  <c r="H32" i="2"/>
  <c r="I32" i="2"/>
  <c r="D34" i="10"/>
  <c r="H33" i="10"/>
  <c r="I33" i="10"/>
  <c r="I34" i="10" l="1"/>
  <c r="H34" i="10"/>
  <c r="D35" i="10"/>
  <c r="I33" i="2"/>
  <c r="D34" i="2"/>
  <c r="H33" i="2"/>
  <c r="D35" i="2" l="1"/>
  <c r="H34" i="2"/>
  <c r="I34" i="2"/>
  <c r="D36" i="10"/>
  <c r="H35" i="10"/>
  <c r="I35" i="10"/>
  <c r="I36" i="10" l="1"/>
  <c r="D37" i="10"/>
  <c r="H36" i="10"/>
  <c r="I35" i="2"/>
  <c r="D36" i="2"/>
  <c r="H35" i="2"/>
  <c r="D38" i="10" l="1"/>
  <c r="H37" i="10"/>
  <c r="I37" i="10"/>
  <c r="D37" i="2"/>
  <c r="H36" i="2"/>
  <c r="I36" i="2"/>
  <c r="I37" i="2" l="1"/>
  <c r="D38" i="2"/>
  <c r="H37" i="2"/>
  <c r="I38" i="10"/>
  <c r="D39" i="10"/>
  <c r="H38" i="10"/>
  <c r="D39" i="2" l="1"/>
  <c r="H38" i="2"/>
  <c r="I38" i="2"/>
  <c r="D40" i="10"/>
  <c r="H39" i="10"/>
  <c r="I39" i="10"/>
  <c r="I40" i="10" l="1"/>
  <c r="D41" i="10"/>
  <c r="H40" i="10"/>
  <c r="I39" i="2"/>
  <c r="D40" i="2"/>
  <c r="H39" i="2"/>
  <c r="H41" i="10" l="1"/>
  <c r="I41" i="10"/>
  <c r="D41" i="2"/>
  <c r="H40" i="2"/>
  <c r="I40" i="2"/>
  <c r="I41" i="2" l="1"/>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<sst xmlns="http://schemas.openxmlformats.org/spreadsheetml/2006/main" count="1148" uniqueCount="388">
  <si>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</si>
  <si>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</si>
  <si>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</si>
  <si>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</si>
  <si>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</si>
  <si>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</si>
  <si>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</si>
  <si>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</si>
  <si>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</si>
  <si>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</si>
  <si>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</si>
  <si>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</si>
  <si>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</si>
  <si>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</si>
  <si>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</si>
  <si>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</si>
  <si>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</si>
  <si>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</si>
  <si>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</si>
  <si>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</si>
  <si>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</si>
  <si>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</si>
  <si>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</si>
  <si>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</si>
  <si>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</si>
  <si>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</si>
  <si>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</si>
  <si>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</si>
  <si>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</si>
  <si>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</si>
  <si>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</si>
  <si>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</si>
  <si>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</si>
  <si>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</si>
  <si>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</si>
  <si>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</si>
  <si>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</si>
  <si>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</si>
  <si>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</si>
  <si>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</si>
  <si>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</si>
  <si>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</si>
  <si>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</si>
  <si>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</si>
  <si>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</si>
  <si>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</si>
  <si>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</si>
  <si>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</si>
  <si>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</si>
  <si>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</si>
  <si>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</si>
  <si>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</si>
  <si>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</si>
  <si>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</si>
  <si>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</si>
  <si>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</si>
  <si>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</si>
  <si>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</si>
  <si>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</si>
  <si>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</si>
  <si>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</si>
  <si>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</si>
  <si>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</si>
  <si>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</si>
  <si>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</si>
  <si>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</si>
  <si>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</si>
  <si>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</si>
  <si>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</si>
  <si>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</si>
  <si>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</si>
  <si>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</si>
  <si>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</si>
  <si>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</si>
  <si>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</si>
  <si>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</si>
  <si>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</si>
  <si>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</si>
  <si>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</si>
  <si>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</si>
  <si>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</si>
  <si>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</si>
  <si>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</si>
  <si>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</si>
  <si>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</si>
  <si>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</si>
  <si>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</si>
  <si>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</si>
  <si>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</si>
  <si>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</si>
  <si>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</si>
  <si>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</si>
  <si>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</si>
  <si>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</si>
  <si>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</si>
  <si>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</si>
  <si>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</si>
  <si>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</si>
  <si>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</si>
  <si>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</si>
  <si>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</si>
  <si>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</si>
  <si>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</si>
  <si>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</si>
  <si>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</si>
  <si>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</si>
  <si>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</si>
  <si>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</si>
  <si>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</si>
  <si>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</si>
  <si>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</si>
  <si>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</si>
  <si>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</si>
  <si>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</si>
  <si>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</si>
  <si>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</si>
  <si>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</si>
  <si>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</si>
  <si>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</si>
  <si>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</si>
  <si>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</si>
  <si>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</si>
  <si>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</si>
  <si>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</si>
  <si>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</si>
  <si>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</si>
  <si>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</si>
  <si>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</si>
  <si>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</si>
  <si>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</si>
  <si>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</si>
  <si>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</si>
  <si>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</si>
  <si>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</si>
  <si>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</si>
  <si>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</si>
  <si>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</si>
  <si>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</si>
  <si>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</si>
  <si>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</si>
  <si>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</si>
  <si>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</si>
  <si>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</si>
  <si>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</si>
  <si>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</si>
  <si>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</si>
  <si>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</si>
  <si>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</si>
  <si>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</si>
  <si>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</si>
  <si>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</si>
  <si>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</si>
  <si>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</si>
  <si>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</si>
  <si>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</si>
  <si>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</si>
  <si>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</si>
  <si>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</si>
  <si>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</si>
  <si>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</si>
  <si>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</si>
  <si>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</si>
  <si>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</si>
  <si>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</si>
  <si>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</si>
  <si>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</si>
  <si>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</si>
  <si>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</si>
  <si>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</si>
  <si>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</si>
  <si>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</si>
  <si>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</si>
  <si>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</si>
  <si>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</si>
  <si>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</si>
  <si>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</si>
  <si>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</si>
  <si>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</si>
  <si>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</si>
  <si>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</si>
  <si>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</si>
  <si>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</si>
  <si>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</si>
  <si>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</si>
  <si>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</si>
  <si>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</si>
  <si>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</si>
  <si>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</si>
  <si>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</si>
  <si>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</si>
  <si>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</si>
  <si>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</si>
  <si>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</si>
  <si>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</si>
  <si>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</si>
  <si>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</si>
  <si>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</si>
  <si>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</si>
  <si>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</si>
  <si>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</si>
  <si>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</si>
  <si>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</si>
  <si>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</si>
  <si>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</si>
  <si>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</si>
  <si>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</si>
  <si>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</si>
  <si>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</si>
  <si>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</si>
  <si>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</si>
  <si>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</si>
  <si>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</si>
  <si>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</si>
  <si>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</si>
  <si>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</si>
  <si>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</si>
  <si>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</si>
  <si>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</si>
  <si>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</si>
  <si>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</si>
  <si>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</si>
  <si>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</si>
  <si>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</si>
  <si>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</si>
  <si>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</si>
  <si>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</si>
  <si>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</si>
  <si>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</si>
  <si>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</si>
  <si>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</si>
  <si>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</si>
  <si>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</si>
  <si>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</si>
  <si>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</si>
  <si>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</si>
  <si>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</si>
  <si>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</si>
  <si>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</si>
  <si>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</si>
  <si>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</si>
  <si>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</si>
  <si>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</si>
  <si>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</si>
  <si>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</si>
  <si>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</si>
  <si>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</si>
  <si>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</si>
  <si>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</si>
  <si>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</si>
  <si>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</si>
  <si>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</si>
  <si>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</si>
  <si>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</si>
  <si>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</si>
  <si>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</si>
  <si>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</si>
  <si>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</si>
  <si>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</si>
  <si>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</si>
  <si>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</si>
  <si>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</si>
  <si>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</si>
  <si>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</si>
  <si>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</si>
  <si>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</si>
  <si>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</si>
  <si>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</si>
  <si>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</si>
  <si>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</si>
  <si>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</si>
  <si>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</si>
  <si>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</si>
  <si>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</si>
  <si>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</si>
  <si>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</si>
  <si>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</si>
  <si>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</si>
  <si>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</si>
  <si>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</si>
  <si>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</si>
  <si>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</si>
  <si>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</si>
  <si>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</si>
  <si>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</si>
  <si>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Jefe de Oficina y/o Subdirector(a)</t>
  </si>
  <si>
    <t>Natalia Parra Osorio</t>
  </si>
  <si>
    <t>Firma Jefe Oficina y/o Subdirector(a)</t>
  </si>
  <si>
    <t>Ruth Yaned Vargas Rico</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</si>
  <si>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</si>
  <si>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</si>
  <si>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</si>
  <si>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</si>
  <si>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</si>
  <si>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</si>
  <si>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</si>
  <si>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</si>
  <si>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</si>
  <si>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</si>
  <si>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</si>
  <si>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</si>
  <si>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</si>
  <si>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</si>
  <si>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</si>
  <si>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</si>
  <si>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</si>
  <si>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</si>
  <si>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</si>
  <si>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</si>
  <si>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</si>
  <si>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</si>
  <si>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</si>
  <si>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</si>
  <si>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</si>
  <si>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</si>
  <si>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</si>
  <si>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</si>
  <si>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</si>
  <si>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</si>
  <si>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</si>
  <si>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</si>
  <si>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</si>
  <si>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</si>
  <si>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</si>
  <si>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</si>
  <si>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</si>
  <si>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</si>
  <si>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</si>
  <si>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</si>
  <si>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</si>
  <si>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</si>
  <si>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</si>
  <si>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</si>
  <si>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</si>
  <si>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</si>
  <si>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</si>
  <si>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</si>
  <si>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</si>
  <si>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</si>
  <si>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</si>
  <si>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</si>
  <si>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</si>
  <si>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</si>
  <si>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</si>
  <si>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</si>
  <si>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</si>
  <si>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</si>
  <si>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</si>
  <si>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</si>
  <si>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</si>
  <si>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</si>
  <si>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</si>
  <si>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</si>
  <si>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</si>
  <si>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</si>
  <si>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</si>
  <si>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</si>
  <si>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</si>
  <si>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</si>
  <si>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</si>
  <si>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</si>
  <si>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</si>
  <si>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</si>
  <si>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</si>
  <si>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</si>
  <si>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</si>
  <si>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</si>
  <si>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</si>
  <si>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</si>
  <si>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</si>
  <si>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</si>
  <si>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</si>
  <si>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</si>
  <si>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Claudia Rocio Perilla Molano</t>
  </si>
  <si>
    <t>El Observatorio de Protección y Bienestar Animal actualizó el seguimiento al diagnóstico de necesidades de investigación a través de un informe ejecutivo de los avances en los productos de investigación de conformidad con lo previsto en el comité de investigación. El informe de avance se adelanta a través de una herramienta de seguimiento a los productos de investigación establecida en respuesta al procedimiento de investigación y el desarrollo y compromisos adquiridos en el marco del Comité de Investigación.
Por otro lado, se evaluó y actualizó el proceso de implementación de la estrategia para el diagnóstico, definiendo una estrategia de trabajo sobre grupos focales. Esto resultó en la preparación de material orientado al trabajo previsto en las mesas.</t>
  </si>
  <si>
    <t xml:space="preserve">Los reportes de los indicadores que dan cuenta del avance de la política pública facilitan la lectura por parte de la ciudadanía del avance en la gestión institucional en el marco de las metas trazadas por la política.
El avance reportado sobre la meta para el periodo en cuestión contempla la organización, compilación y actualización del cuarto reporte de avance en los indicadores de productos y resultados para el tercer trimestre del año 2022. Esta información se procesa y actualiza bajo el formato establecido para la publicación a la ciudadanía. </t>
  </si>
  <si>
    <t xml:space="preserve">Durante este año se adelantaron las siguientes investigaciones:
1.	Estado de la cuestión académica, periodística y jurídica sobre la zoofilia
2.	Intervenciones asistidas como alternativa para los animales en custodia del Instituto de Protección y Bienestar Animal
Como conclusión del proceso de investigación, se generó un producto en cada caso, producto que será publicado en el micrositio del IDPYBA. </t>
  </si>
  <si>
    <t>Se reporta un avance del 100%, lo que corresponde al desarrollo de dos investigaciones asi:
1.	Estado de la cuestión académica, periodística y jurídica sobre la zoofilia
2.	Intervenciones asistidas como alternativa para los animales en custodia del Instituto de Protección y Bienestar Animal</t>
  </si>
  <si>
    <t xml:space="preserve">Se logro un avance del 100% que corresponde a cuatro (04) reportes, de la siguiente manera: 
Reporte 1: se realizó y publicó en el micrositio, un reporte consolidado de los indicadores que dan cuenta del avance de la política pública durante el año 2021 en el OPYBA.
Reporte 2: se realizó y publicó en el micrositio, el reporte consolidado de los indicadores de avance de la política pública durante el primer trimestre de 2022. 
Reporte 3: se realizó y publicó en el micrositio, el reporte consolidado de los indicadores de avance de la política pública durante el segundo trimestre de 2022. 
Reporte 4: Se realizó y publicó el reporte consolidado de los indicadores de avance de la política pública durante el tercer trimestre de 2022. </t>
  </si>
  <si>
    <t xml:space="preserve">Se reporta un avance del 100%. Se realizó un (01) diagnóstico de necesidades de investigación, el cual fue socializado ante el comité de investigación para revisión y aprobación.
Como producto de este, se consolida un listado de productos de investigación priorizados para el equipo del Observatorio. se concluyó un proceso de revisión y análisis de la herramienta para el diagnóstico, definiendo la actualización del mecanismo de implementación orientado en grupos focales para una próxima implementación. </t>
  </si>
  <si>
    <t>Se logró el avance del 100%. El Observatorio cuenta con una (01) batería de herramientas metodológicas, que incluye: comité de bioética, museo virtual, boletín de datos geográficos, estrategia de medios, y ciclos de formación. Los avances en la actualización de la batería de herramientas se socializaron ante el equipo de investigación con el fin de planificar la implementación de las actualizaciones y lo anterior quedo consignado en un informe ejecutivo.</t>
  </si>
  <si>
    <t>Se logró un avance del 100%. Se suscribió un (1) convenio para el fomento de la investigación y la gestión de conocimiento con el Observatorio de Mujeres y Equidad de Género de la Secretaría Distrital de la Mujer.
Así mismo, se ha realizado seguimiento al avance de los acuerdos y compromisos establecidos en el convenio firmado durante el año anterior, a saber, acuerdo de voluntades con el Colegio de Abogados y Abogadas de Catamarca. Este seguimiento se refleja en la compilación y organización de las evidencias de las diferentes actividades en el marco del convenio.</t>
  </si>
  <si>
    <t>-</t>
  </si>
  <si>
    <t>El IDPYBA adelantó la gestión y actualización de las herramientas metodológicas y técnicas para promover el flujo del conocimiento desde y para la ciudadanía, así como para promover y facilitar el flujo y tratamiento de datos e información al interior del Observatorio y para el Instituto. La evaluación y depuración de las diferentes herramientas contempla la gestión interinstitucional requerida para mantener actualizada la información que se genera y gestiona. En este sentido, se adelantó y concluyó el proceso de revisión y análisis del estado actual de la batería de herramientas metodológicas y su implementación a futuro.</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</si>
  <si>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los productos de las necesidades halladas dan un uso eficiente, efectivo y de gran impacto.</t>
  </si>
  <si>
    <t>Los convenios constituyen una importante plataforma para el desarrollo y la gestión del conocimiento. El instituto estableció así un acuerdo de voluntades entre el Observatorio de Protección y Bienestar Animal, y el Observatorio de Mujeres y Equidad de Género de la Secretaría Distrital de la Mujer. Por otro lado, se realizó seguimiento al avance de los acuerdos y compromisos establecidos en el convenido firmado durante el año anterior, a saber, acuerdo de voluntades con el Colegio de Abogados y Abogadas de Catamarca. Este seguimiento se refleja en la compilación y organización de las evidencias de las diferentes actividades en el marco del convenio.</t>
  </si>
  <si>
    <t>Se reporta un avance del 100%, lo que corresponde a la implementación de tres (03) semilleros de investigación asi; 
1. Semillero de género, protección y bienestar animal
2. Semillero de ética animal
3. Semillero de ciencia animal.
Cada semillero cuenta con los reportes de el desarrollo de las respectivas sesiones y encuentros de conformidad con los cronogramas específicos establecidos para cada uno, así como en el desarrollo de conclusión y cierre.</t>
  </si>
  <si>
    <t>De manera constante, el instituto estableció y ejecutó los semillero de investigación, los cuales generan beneficios y logros importantes, de manera permanente para la comunidad en general. Cada uno de los semilleros implementó la respectiva estrategia establecida para el desarrollo de las sesiones durante el año, así como el desarrollo de las las sesiones de conclusión y cierre, la revisión y retroalimentación de su ejecución.</t>
  </si>
  <si>
    <t>En el ejercicio de seguimiento y autocontrol, se ajusta laformula del campo denominado "% Avance Acumulado frente al PDD".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</si>
</sst>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
  </numFmts>
  <fonts count="69"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b/>
      <sz val="9"/>
      <color theme="1"/>
      <name val="Arial"/>
      <family val="2"/>
      <charset val="1"/>
    </font>
    <font>
      <sz val="9"/>
      <color theme="1"/>
      <name val="Arial"/>
      <family val="2"/>
      <charset val="1"/>
    </font>
    <font>
      <sz val="9"/>
      <name val="Arial"/>
      <family val="2"/>
    </font>
    <font>
      <sz val="9"/>
      <color rgb="FF000000"/>
      <name val="Arial"/>
      <family val="2"/>
    </font>
    <font>
      <sz val="10"/>
      <color rgb="FF000000"/>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5C"/>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D"/>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A3D3E"/>
        <bgColor rgb="FF132E3A"/>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5">
    <border>
      <left/>
      <right/>
      <top/>
      <bottom/>
      <diagonal/>
    </border>
    <border>
      <left style="double">
        <color rgb="FF132E3A"/>
      </left>
      <right style="double">
        <color rgb="FF132E3A"/>
      </right>
      <top style="double">
        <color rgb="FF132E3A"/>
      </top>
      <bottom style="double">
        <color rgb="FF132E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33E08"/>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E3A"/>
      </left>
      <right style="thin">
        <color rgb="FF132E3A"/>
      </right>
      <top style="thin">
        <color rgb="FF132E3A"/>
      </top>
      <bottom style="thin">
        <color rgb="FF132E3A"/>
      </bottom>
      <diagonal/>
    </border>
    <border>
      <left style="thin">
        <color rgb="FF3A3D3E"/>
      </left>
      <right style="thin">
        <color rgb="FF3A3D3E"/>
      </right>
      <top style="thin">
        <color rgb="FF3A3D3E"/>
      </top>
      <bottom style="thin">
        <color rgb="FF3A3D3E"/>
      </bottom>
      <diagonal/>
    </border>
    <border>
      <left/>
      <right/>
      <top style="thin">
        <color rgb="FF29358D"/>
      </top>
      <bottom style="double">
        <color rgb="FF29358D"/>
      </bottom>
      <diagonal/>
    </border>
    <border>
      <left/>
      <right/>
      <top/>
      <bottom style="thick">
        <color rgb="FF29358D"/>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59">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lignment horizontal="center" vertical="center"/>
    </xf>
    <xf numFmtId="17" fontId="0" fillId="0" borderId="18" xfId="1539" applyNumberFormat="1" applyFont="1" applyBorder="1" applyAlignment="1">
      <alignment vertical="center"/>
    </xf>
    <xf numFmtId="9" fontId="0" fillId="0" borderId="18" xfId="2" applyFont="1"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0" fontId="40" fillId="35" borderId="0" xfId="1120" applyFont="1" applyFill="1" applyAlignment="1">
      <alignment horizontal="center" vertical="center"/>
    </xf>
    <xf numFmtId="0" fontId="18" fillId="35" borderId="0" xfId="1120" applyFill="1" applyAlignment="1">
      <alignment vertical="center"/>
    </xf>
    <xf numFmtId="0" fontId="18" fillId="35" borderId="0" xfId="1120" applyFill="1" applyAlignment="1">
      <alignment vertical="top" wrapText="1"/>
    </xf>
    <xf numFmtId="9" fontId="40" fillId="35" borderId="0" xfId="1244" applyFont="1" applyFill="1" applyAlignment="1">
      <alignment vertical="center"/>
    </xf>
    <xf numFmtId="9" fontId="18" fillId="35" borderId="0" xfId="1244" applyFont="1" applyFill="1" applyAlignment="1">
      <alignment vertical="center"/>
    </xf>
    <xf numFmtId="1" fontId="19" fillId="35" borderId="21" xfId="1" applyNumberFormat="1" applyFont="1" applyFill="1" applyBorder="1" applyAlignment="1">
      <alignment horizontal="center" vertical="center"/>
    </xf>
    <xf numFmtId="1" fontId="19" fillId="0" borderId="21" xfId="1" applyNumberFormat="1" applyFont="1" applyBorder="1" applyAlignment="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0" fillId="43" borderId="20" xfId="2" applyFont="1"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0" fillId="43" borderId="18" xfId="2" applyFont="1"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0" fillId="43" borderId="18" xfId="2" applyFont="1"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0" fillId="0" borderId="0" xfId="2" applyFont="1"/>
    <xf numFmtId="0" fontId="37" fillId="42" borderId="31" xfId="1120" applyFont="1" applyFill="1" applyBorder="1" applyAlignment="1" applyProtection="1">
      <alignment horizontal="justify" vertical="center" wrapText="1"/>
      <protection locked="0"/>
    </xf>
    <xf numFmtId="0" fontId="37" fillId="42" borderId="31" xfId="1120" applyFont="1" applyFill="1" applyBorder="1" applyAlignment="1">
      <alignment horizontal="justify" vertical="center" wrapText="1"/>
    </xf>
    <xf numFmtId="0" fontId="37" fillId="42" borderId="31" xfId="1120" applyFont="1" applyFill="1" applyBorder="1" applyAlignment="1">
      <alignment horizontal="justify" vertical="center"/>
    </xf>
    <xf numFmtId="0" fontId="37" fillId="42" borderId="31" xfId="1120" applyFont="1" applyFill="1" applyBorder="1" applyAlignment="1">
      <alignment vertical="center" wrapText="1"/>
    </xf>
    <xf numFmtId="0" fontId="37" fillId="42" borderId="35" xfId="1120" applyFont="1" applyFill="1" applyBorder="1" applyAlignment="1">
      <alignment horizontal="justify" vertical="center" wrapText="1"/>
    </xf>
    <xf numFmtId="0" fontId="37" fillId="42" borderId="31" xfId="1120" applyFont="1" applyFill="1" applyBorder="1" applyAlignment="1">
      <alignment horizontal="left" vertical="center" wrapText="1"/>
    </xf>
    <xf numFmtId="0" fontId="37" fillId="42" borderId="18" xfId="1120" applyFont="1" applyFill="1" applyBorder="1" applyAlignment="1" applyProtection="1">
      <alignment horizontal="center" vertical="center" wrapText="1"/>
      <protection locked="0"/>
    </xf>
    <xf numFmtId="0" fontId="19" fillId="0" borderId="18" xfId="1120" applyFont="1" applyBorder="1" applyAlignment="1">
      <alignment horizontal="center" vertical="center"/>
    </xf>
    <xf numFmtId="0" fontId="19" fillId="0" borderId="30" xfId="1120" applyFont="1" applyBorder="1" applyAlignment="1">
      <alignment horizontal="center" vertical="center"/>
    </xf>
    <xf numFmtId="0" fontId="37" fillId="42" borderId="18" xfId="1120" applyFont="1" applyFill="1" applyBorder="1" applyAlignment="1">
      <alignment horizontal="center" vertical="center" wrapText="1"/>
    </xf>
    <xf numFmtId="176" fontId="19" fillId="0" borderId="18" xfId="1120" applyNumberFormat="1" applyFont="1" applyBorder="1" applyAlignment="1" applyProtection="1">
      <alignment horizontal="center" vertical="center" wrapText="1"/>
      <protection locked="0"/>
    </xf>
    <xf numFmtId="9" fontId="42" fillId="0" borderId="18" xfId="2" applyFont="1" applyBorder="1" applyAlignment="1" applyProtection="1">
      <alignment horizontal="center"/>
      <protection hidden="1"/>
    </xf>
    <xf numFmtId="10" fontId="19" fillId="0" borderId="20" xfId="2" applyNumberFormat="1" applyFont="1" applyBorder="1" applyAlignment="1" applyProtection="1">
      <alignment horizontal="center" vertical="center" wrapText="1"/>
      <protection locked="0" hidden="1"/>
    </xf>
    <xf numFmtId="9" fontId="42" fillId="0" borderId="18" xfId="2" applyFont="1" applyFill="1" applyBorder="1" applyAlignment="1" applyProtection="1">
      <alignment horizontal="center"/>
      <protection hidden="1"/>
    </xf>
    <xf numFmtId="10" fontId="19" fillId="0" borderId="20" xfId="2" applyNumberFormat="1" applyFont="1" applyFill="1" applyBorder="1" applyAlignment="1" applyProtection="1">
      <alignment horizontal="center" vertical="center" wrapText="1"/>
      <protection locked="0" hidden="1"/>
    </xf>
    <xf numFmtId="0" fontId="44" fillId="0" borderId="18" xfId="1" applyNumberFormat="1" applyFont="1" applyFill="1" applyBorder="1" applyAlignment="1">
      <alignment horizontal="center" vertical="center"/>
    </xf>
    <xf numFmtId="0" fontId="19" fillId="0" borderId="21" xfId="1" applyNumberFormat="1" applyFont="1" applyFill="1" applyBorder="1" applyAlignment="1">
      <alignment horizontal="center" vertical="center"/>
    </xf>
    <xf numFmtId="1" fontId="19" fillId="35" borderId="21" xfId="1244" applyNumberFormat="1" applyFont="1" applyFill="1" applyBorder="1" applyAlignment="1">
      <alignment horizontal="center" vertical="center" wrapText="1"/>
    </xf>
    <xf numFmtId="1" fontId="19" fillId="35" borderId="41" xfId="1244" applyNumberFormat="1" applyFont="1" applyFill="1" applyBorder="1" applyAlignment="1">
      <alignment horizontal="center" vertical="center" wrapText="1"/>
    </xf>
    <xf numFmtId="1" fontId="44" fillId="0" borderId="18" xfId="1" applyNumberFormat="1" applyFont="1" applyFill="1" applyBorder="1" applyAlignment="1">
      <alignment horizontal="center" vertical="center"/>
    </xf>
    <xf numFmtId="1" fontId="64" fillId="35" borderId="41" xfId="1244" applyNumberFormat="1" applyFont="1" applyFill="1" applyBorder="1" applyAlignment="1">
      <alignment horizontal="center" vertical="center" wrapText="1"/>
    </xf>
    <xf numFmtId="1" fontId="19" fillId="0" borderId="21" xfId="1" applyNumberFormat="1" applyFont="1" applyFill="1" applyBorder="1" applyAlignment="1">
      <alignment horizontal="center" vertical="center"/>
    </xf>
    <xf numFmtId="178" fontId="65" fillId="0" borderId="21" xfId="1" applyNumberFormat="1" applyFont="1" applyFill="1" applyBorder="1" applyAlignment="1">
      <alignment horizontal="center" vertical="center"/>
    </xf>
    <xf numFmtId="3" fontId="67" fillId="0" borderId="18" xfId="1" applyNumberFormat="1" applyFont="1" applyFill="1" applyBorder="1" applyAlignment="1">
      <alignment horizontal="center" vertical="center"/>
    </xf>
    <xf numFmtId="3" fontId="66" fillId="35" borderId="21" xfId="1" applyNumberFormat="1" applyFont="1" applyFill="1" applyBorder="1" applyAlignment="1">
      <alignment horizontal="center" vertical="center"/>
    </xf>
    <xf numFmtId="9" fontId="68" fillId="0" borderId="18" xfId="2" applyFont="1" applyBorder="1" applyAlignment="1" applyProtection="1">
      <alignment horizontal="center"/>
      <protection hidden="1"/>
    </xf>
    <xf numFmtId="3" fontId="66" fillId="0" borderId="21" xfId="1" applyNumberFormat="1" applyFont="1" applyBorder="1" applyAlignment="1">
      <alignment horizontal="center" vertical="center"/>
    </xf>
    <xf numFmtId="0" fontId="42" fillId="0" borderId="42" xfId="1539" applyFont="1" applyBorder="1"/>
    <xf numFmtId="0" fontId="42" fillId="0" borderId="43" xfId="1539" applyFont="1" applyBorder="1"/>
    <xf numFmtId="0" fontId="42" fillId="0" borderId="44" xfId="1539" applyFont="1" applyBorder="1"/>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22" xfId="1539" applyFont="1" applyBorder="1" applyAlignment="1" applyProtection="1">
      <alignment horizontal="center" wrapText="1"/>
      <protection locked="0"/>
    </xf>
    <xf numFmtId="0" fontId="61" fillId="0" borderId="31" xfId="1539" applyFont="1" applyBorder="1" applyAlignment="1" applyProtection="1">
      <alignment horizontal="center" wrapText="1"/>
      <protection locked="0"/>
    </xf>
    <xf numFmtId="0" fontId="43" fillId="0" borderId="30" xfId="1539" applyFont="1" applyBorder="1" applyAlignment="1" applyProtection="1">
      <alignment horizontal="center" vertical="center" wrapText="1"/>
      <protection locked="0"/>
    </xf>
    <xf numFmtId="0" fontId="39" fillId="35" borderId="31" xfId="1120" applyFont="1" applyFill="1" applyBorder="1" applyAlignment="1">
      <alignment horizontal="center" vertical="center"/>
    </xf>
    <xf numFmtId="0" fontId="39" fillId="35" borderId="18" xfId="1120" applyFont="1" applyFill="1" applyBorder="1" applyAlignment="1">
      <alignment horizontal="center" vertical="center"/>
    </xf>
    <xf numFmtId="0" fontId="39" fillId="35" borderId="30" xfId="1120" applyFont="1" applyFill="1" applyBorder="1" applyAlignment="1">
      <alignment horizontal="center" vertical="center"/>
    </xf>
    <xf numFmtId="0" fontId="45" fillId="42" borderId="31" xfId="1120" applyFont="1" applyFill="1" applyBorder="1" applyAlignment="1">
      <alignment horizontal="center" vertical="center"/>
    </xf>
    <xf numFmtId="0" fontId="45" fillId="42" borderId="18" xfId="1120" applyFont="1" applyFill="1" applyBorder="1" applyAlignment="1">
      <alignment horizontal="center" vertical="center"/>
    </xf>
    <xf numFmtId="0" fontId="45" fillId="42" borderId="30"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0" fontId="19" fillId="0" borderId="30" xfId="1120" applyFont="1" applyBorder="1" applyAlignment="1">
      <alignment horizontal="center" vertical="center" wrapText="1"/>
    </xf>
    <xf numFmtId="1" fontId="19" fillId="0" borderId="18" xfId="1022" applyNumberFormat="1" applyFont="1" applyBorder="1" applyAlignment="1">
      <alignment horizontal="center" vertical="center" wrapText="1"/>
    </xf>
    <xf numFmtId="1" fontId="19" fillId="0" borderId="30" xfId="1022" applyNumberFormat="1" applyFont="1" applyBorder="1" applyAlignment="1">
      <alignment horizontal="center" vertical="center" wrapText="1"/>
    </xf>
    <xf numFmtId="9" fontId="19" fillId="0" borderId="18" xfId="1244" applyFont="1" applyBorder="1" applyAlignment="1">
      <alignment horizontal="center" vertical="center"/>
    </xf>
    <xf numFmtId="0" fontId="19" fillId="0" borderId="18" xfId="1244" applyNumberFormat="1" applyFont="1" applyBorder="1" applyAlignment="1">
      <alignment horizontal="center" vertical="center" wrapText="1"/>
    </xf>
    <xf numFmtId="0" fontId="19" fillId="0" borderId="30" xfId="1244" applyNumberFormat="1" applyFont="1" applyBorder="1" applyAlignment="1">
      <alignment horizontal="center" vertical="center" wrapText="1"/>
    </xf>
    <xf numFmtId="0" fontId="19" fillId="0" borderId="18" xfId="1120" applyFont="1" applyBorder="1" applyAlignment="1" applyProtection="1">
      <alignment horizontal="center" vertical="center" wrapText="1"/>
      <protection hidden="1"/>
    </xf>
    <xf numFmtId="0" fontId="19" fillId="0" borderId="30"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0" fontId="19" fillId="0" borderId="30"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31"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lignment horizontal="center" vertical="center"/>
    </xf>
    <xf numFmtId="9" fontId="37" fillId="42" borderId="30" xfId="1244" applyFont="1" applyFill="1" applyBorder="1" applyAlignment="1">
      <alignment horizontal="center" vertical="center"/>
    </xf>
    <xf numFmtId="0" fontId="19" fillId="0" borderId="18" xfId="1120" applyFont="1" applyBorder="1" applyAlignment="1">
      <alignment horizontal="justify" vertical="center" wrapText="1"/>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lignment horizontal="center" vertical="center" wrapText="1"/>
    </xf>
    <xf numFmtId="0" fontId="52" fillId="42" borderId="27" xfId="1120" applyFont="1" applyFill="1" applyBorder="1" applyAlignment="1">
      <alignment horizontal="center" vertical="center"/>
    </xf>
    <xf numFmtId="2" fontId="66" fillId="35" borderId="18" xfId="1" applyNumberFormat="1" applyFont="1" applyFill="1" applyBorder="1" applyAlignment="1" applyProtection="1">
      <alignment horizontal="center" vertical="center" wrapText="1"/>
      <protection locked="0"/>
    </xf>
    <xf numFmtId="2" fontId="19" fillId="35" borderId="30" xfId="1" applyNumberFormat="1" applyFont="1" applyFill="1" applyBorder="1" applyAlignment="1" applyProtection="1">
      <alignment horizontal="center" vertical="center" wrapText="1"/>
      <protection locked="0"/>
    </xf>
    <xf numFmtId="0" fontId="44" fillId="0" borderId="18" xfId="1120" applyFont="1" applyFill="1" applyBorder="1" applyAlignment="1" applyProtection="1">
      <alignment horizontal="justify" vertical="center" wrapText="1"/>
      <protection locked="0"/>
    </xf>
    <xf numFmtId="0" fontId="44" fillId="0" borderId="30" xfId="1120" applyFont="1" applyFill="1" applyBorder="1" applyAlignment="1" applyProtection="1">
      <alignment horizontal="justify" vertical="center" wrapText="1"/>
      <protection locked="0"/>
    </xf>
    <xf numFmtId="0" fontId="52" fillId="0" borderId="31" xfId="1120" applyFont="1" applyBorder="1" applyAlignment="1">
      <alignment horizontal="center" vertical="center"/>
    </xf>
    <xf numFmtId="0" fontId="52" fillId="0" borderId="18" xfId="1120" applyFont="1" applyBorder="1" applyAlignment="1">
      <alignment horizontal="center" vertical="center"/>
    </xf>
    <xf numFmtId="0" fontId="52" fillId="0" borderId="30"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30"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30"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19" fillId="0" borderId="30" xfId="1120" applyFont="1" applyBorder="1" applyAlignment="1" applyProtection="1">
      <alignment horizontal="center" vertical="center" wrapText="1"/>
      <protection locked="0"/>
    </xf>
    <xf numFmtId="0" fontId="19" fillId="0" borderId="33" xfId="1120" applyFont="1" applyBorder="1" applyAlignment="1" applyProtection="1">
      <alignment horizontal="center" vertical="center" wrapText="1"/>
      <protection locked="0"/>
    </xf>
    <xf numFmtId="0" fontId="19" fillId="0" borderId="34" xfId="1120" applyFont="1" applyBorder="1" applyAlignment="1" applyProtection="1">
      <alignment horizontal="center" vertical="center" wrapText="1"/>
      <protection locked="0"/>
    </xf>
    <xf numFmtId="0" fontId="66" fillId="0" borderId="18" xfId="1120" applyFont="1" applyFill="1" applyBorder="1" applyAlignment="1" applyProtection="1">
      <alignment horizontal="justify" vertical="center" wrapText="1"/>
      <protection locked="0"/>
    </xf>
    <xf numFmtId="0" fontId="66" fillId="0" borderId="30" xfId="1120" applyFont="1" applyFill="1" applyBorder="1" applyAlignment="1" applyProtection="1">
      <alignment horizontal="justify" vertical="center" wrapText="1"/>
      <protection locked="0"/>
    </xf>
    <xf numFmtId="0" fontId="19" fillId="0" borderId="30" xfId="1120" applyFont="1" applyFill="1" applyBorder="1" applyAlignment="1" applyProtection="1">
      <alignment horizontal="justify" vertical="center" wrapText="1"/>
      <protection locked="0"/>
    </xf>
    <xf numFmtId="0" fontId="52" fillId="42" borderId="31" xfId="1120" applyFont="1" applyFill="1" applyBorder="1" applyAlignment="1">
      <alignment horizontal="center" vertical="center"/>
    </xf>
    <xf numFmtId="0" fontId="52" fillId="42" borderId="18" xfId="1120" applyFont="1" applyFill="1" applyBorder="1" applyAlignment="1">
      <alignment horizontal="center" vertical="center"/>
    </xf>
    <xf numFmtId="0" fontId="52" fillId="42" borderId="30"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0" fontId="37" fillId="42" borderId="30" xfId="1120" applyFont="1" applyFill="1" applyBorder="1" applyAlignment="1" applyProtection="1">
      <alignment horizontal="center" vertical="center" wrapText="1"/>
      <protection locked="0"/>
    </xf>
    <xf numFmtId="2" fontId="19" fillId="0" borderId="18" xfId="1" applyNumberFormat="1" applyFont="1" applyFill="1" applyBorder="1" applyAlignment="1" applyProtection="1">
      <alignment horizontal="center" vertical="center" wrapText="1"/>
      <protection locked="0"/>
    </xf>
    <xf numFmtId="2" fontId="19" fillId="0" borderId="30" xfId="1" applyNumberFormat="1" applyFont="1" applyFill="1" applyBorder="1" applyAlignment="1" applyProtection="1">
      <alignment horizontal="center" vertical="center" wrapText="1"/>
      <protection locked="0"/>
    </xf>
    <xf numFmtId="2" fontId="65" fillId="0" borderId="18" xfId="1" applyNumberFormat="1" applyFont="1" applyFill="1" applyBorder="1" applyAlignment="1" applyProtection="1">
      <alignment horizontal="center" vertical="center" wrapText="1"/>
      <protection locked="0"/>
    </xf>
    <xf numFmtId="2" fontId="44" fillId="0" borderId="30" xfId="1" applyNumberFormat="1" applyFont="1" applyFill="1" applyBorder="1" applyAlignment="1" applyProtection="1">
      <alignment horizontal="center" vertical="center" wrapText="1"/>
      <protection locked="0"/>
    </xf>
    <xf numFmtId="2" fontId="19" fillId="35" borderId="18" xfId="1" applyNumberFormat="1" applyFont="1" applyFill="1" applyBorder="1" applyAlignment="1" applyProtection="1">
      <alignment horizontal="center" vertical="center" wrapText="1"/>
      <protection locked="0"/>
    </xf>
    <xf numFmtId="0" fontId="44" fillId="0" borderId="18" xfId="1120" applyFont="1" applyBorder="1" applyAlignment="1" applyProtection="1">
      <alignment horizontal="justify" vertical="center" wrapText="1"/>
      <protection locked="0"/>
    </xf>
    <xf numFmtId="0" fontId="44" fillId="0" borderId="30" xfId="1120" applyFont="1" applyBorder="1" applyAlignment="1" applyProtection="1">
      <alignment horizontal="justify" vertical="center" wrapText="1"/>
      <protection locked="0"/>
    </xf>
    <xf numFmtId="0" fontId="19" fillId="0" borderId="30" xfId="1120" applyFont="1" applyBorder="1" applyAlignment="1" applyProtection="1">
      <alignment horizontal="justify" vertical="center" wrapText="1"/>
      <protection locked="0"/>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0A562A"/>
      <rgbColor rgb="FFF2F2F2"/>
      <rgbColor rgb="FF828282"/>
      <rgbColor rgb="FF80005C"/>
      <rgbColor rgb="FFB9CDE5"/>
      <rgbColor rgb="FFC0C0C0"/>
      <rgbColor rgb="FF7F7F7F"/>
      <rgbColor rgb="FF96B5D8"/>
      <rgbColor rgb="FFD99694"/>
      <rgbColor rgb="FFFFFFCC"/>
      <rgbColor rgb="FFCCFFFF"/>
      <rgbColor rgb="FFC6EFCE"/>
      <rgbColor rgb="FFFF8080"/>
      <rgbColor rgb="FF0066CC"/>
      <rgbColor rgb="FFCCCCFF"/>
      <rgbColor rgb="FFFFF2CC"/>
      <rgbColor rgb="FFC6D9F1"/>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E3A"/>
      <rgbColor rgb="FFE7DDD4"/>
      <rgbColor rgb="FFF33E08"/>
      <rgbColor rgb="FFE6B9B8"/>
      <rgbColor rgb="FF29358D"/>
      <rgbColor rgb="FF3A3D3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36647677218499E-2"/>
          <c:y val="5.09028044563965E-2"/>
          <c:w val="0.52763258354378295"/>
          <c:h val="0.79542835190165195"/>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397-4828-BAF6-8BAF156403DD}"/>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397-4828-BAF6-8BAF156403DD}"/>
            </c:ext>
          </c:extLst>
        </c:ser>
        <c:dLbls>
          <c:showLegendKey val="0"/>
          <c:showVal val="0"/>
          <c:showCatName val="0"/>
          <c:showSerName val="0"/>
          <c:showPercent val="0"/>
          <c:showBubbleSize val="0"/>
        </c:dLbls>
        <c:hiLowLines>
          <c:spPr>
            <a:ln>
              <a:noFill/>
            </a:ln>
          </c:spPr>
        </c:hiLowLines>
        <c:marker val="1"/>
        <c:smooth val="0"/>
        <c:axId val="41078886"/>
        <c:axId val="42921967"/>
      </c:lineChart>
      <c:catAx>
        <c:axId val="4107888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42921967"/>
        <c:crosses val="autoZero"/>
        <c:auto val="1"/>
        <c:lblAlgn val="ctr"/>
        <c:lblOffset val="100"/>
        <c:noMultiLvlLbl val="0"/>
      </c:catAx>
      <c:valAx>
        <c:axId val="42921967"/>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41078886"/>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0-13AC-4364-924C-DE533E103F6C}"/>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13AC-4364-924C-DE533E103F6C}"/>
            </c:ext>
          </c:extLst>
        </c:ser>
        <c:dLbls>
          <c:showLegendKey val="0"/>
          <c:showVal val="0"/>
          <c:showCatName val="0"/>
          <c:showSerName val="0"/>
          <c:showPercent val="0"/>
          <c:showBubbleSize val="0"/>
        </c:dLbls>
        <c:gapWidth val="150"/>
        <c:axId val="9754522"/>
        <c:axId val="66102046"/>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0.5</c:v>
                </c:pt>
                <c:pt idx="7">
                  <c:v>0.5</c:v>
                </c:pt>
                <c:pt idx="8">
                  <c:v>0.75</c:v>
                </c:pt>
                <c:pt idx="9">
                  <c:v>0.75</c:v>
                </c:pt>
                <c:pt idx="10">
                  <c:v>0.75</c:v>
                </c:pt>
                <c:pt idx="11">
                  <c:v>1</c:v>
                </c:pt>
              </c:numCache>
            </c:numRef>
          </c:val>
          <c:smooth val="0"/>
          <c:extLst>
            <c:ext xmlns:c16="http://schemas.microsoft.com/office/drawing/2014/chart" uri="{C3380CC4-5D6E-409C-BE32-E72D297353CC}">
              <c16:uniqueId val="{00000002-13AC-4364-924C-DE533E103F6C}"/>
            </c:ext>
          </c:extLst>
        </c:ser>
        <c:dLbls>
          <c:showLegendKey val="0"/>
          <c:showVal val="0"/>
          <c:showCatName val="0"/>
          <c:showSerName val="0"/>
          <c:showPercent val="0"/>
          <c:showBubbleSize val="0"/>
        </c:dLbls>
        <c:hiLowLines>
          <c:spPr>
            <a:ln>
              <a:noFill/>
            </a:ln>
          </c:spPr>
        </c:hiLowLines>
        <c:marker val="1"/>
        <c:smooth val="0"/>
        <c:axId val="71764530"/>
        <c:axId val="22630900"/>
      </c:lineChart>
      <c:catAx>
        <c:axId val="975452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6102046"/>
        <c:crosses val="autoZero"/>
        <c:auto val="1"/>
        <c:lblAlgn val="ctr"/>
        <c:lblOffset val="100"/>
        <c:noMultiLvlLbl val="0"/>
      </c:catAx>
      <c:valAx>
        <c:axId val="66102046"/>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754522"/>
        <c:crosses val="autoZero"/>
        <c:crossBetween val="between"/>
        <c:majorUnit val="1"/>
      </c:valAx>
      <c:catAx>
        <c:axId val="71764530"/>
        <c:scaling>
          <c:orientation val="minMax"/>
        </c:scaling>
        <c:delete val="1"/>
        <c:axPos val="b"/>
        <c:numFmt formatCode="General" sourceLinked="1"/>
        <c:majorTickMark val="out"/>
        <c:minorTickMark val="none"/>
        <c:tickLblPos val="nextTo"/>
        <c:crossAx val="22630900"/>
        <c:crosses val="autoZero"/>
        <c:auto val="1"/>
        <c:lblAlgn val="ctr"/>
        <c:lblOffset val="100"/>
        <c:noMultiLvlLbl val="0"/>
      </c:catAx>
      <c:valAx>
        <c:axId val="2263090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7176453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General</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150-4384-ADAC-7568EE7BFC87}"/>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General</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50-4384-ADAC-7568EE7BFC87}"/>
            </c:ext>
          </c:extLst>
        </c:ser>
        <c:dLbls>
          <c:showLegendKey val="0"/>
          <c:showVal val="0"/>
          <c:showCatName val="0"/>
          <c:showSerName val="0"/>
          <c:showPercent val="0"/>
          <c:showBubbleSize val="0"/>
        </c:dLbls>
        <c:gapWidth val="150"/>
        <c:axId val="40272259"/>
        <c:axId val="44762624"/>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150-4384-ADAC-7568EE7BFC87}"/>
            </c:ext>
          </c:extLst>
        </c:ser>
        <c:dLbls>
          <c:showLegendKey val="0"/>
          <c:showVal val="0"/>
          <c:showCatName val="0"/>
          <c:showSerName val="0"/>
          <c:showPercent val="0"/>
          <c:showBubbleSize val="0"/>
        </c:dLbls>
        <c:hiLowLines>
          <c:spPr>
            <a:ln>
              <a:noFill/>
            </a:ln>
          </c:spPr>
        </c:hiLowLines>
        <c:marker val="1"/>
        <c:smooth val="0"/>
        <c:axId val="87004067"/>
        <c:axId val="86261092"/>
      </c:lineChart>
      <c:catAx>
        <c:axId val="40272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4762624"/>
        <c:crosses val="autoZero"/>
        <c:auto val="1"/>
        <c:lblAlgn val="ctr"/>
        <c:lblOffset val="100"/>
        <c:noMultiLvlLbl val="0"/>
      </c:catAx>
      <c:valAx>
        <c:axId val="44762624"/>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40272259"/>
        <c:crosses val="autoZero"/>
        <c:crossBetween val="between"/>
        <c:majorUnit val="0.5"/>
      </c:valAx>
      <c:catAx>
        <c:axId val="87004067"/>
        <c:scaling>
          <c:orientation val="minMax"/>
        </c:scaling>
        <c:delete val="1"/>
        <c:axPos val="b"/>
        <c:numFmt formatCode="General" sourceLinked="1"/>
        <c:majorTickMark val="out"/>
        <c:minorTickMark val="none"/>
        <c:tickLblPos val="nextTo"/>
        <c:crossAx val="86261092"/>
        <c:crosses val="autoZero"/>
        <c:auto val="1"/>
        <c:lblAlgn val="ctr"/>
        <c:lblOffset val="100"/>
        <c:noMultiLvlLbl val="0"/>
      </c:catAx>
      <c:valAx>
        <c:axId val="8626109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700406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9608978355801"/>
          <c:y val="6.6395184135977295E-2"/>
          <c:w val="0.46299100383005298"/>
          <c:h val="0.549220963172805"/>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66A-4A1E-8F1B-44BEB38A0BAA}"/>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66A-4A1E-8F1B-44BEB38A0BAA}"/>
            </c:ext>
          </c:extLst>
        </c:ser>
        <c:dLbls>
          <c:showLegendKey val="0"/>
          <c:showVal val="0"/>
          <c:showCatName val="0"/>
          <c:showSerName val="0"/>
          <c:showPercent val="0"/>
          <c:showBubbleSize val="0"/>
        </c:dLbls>
        <c:gapWidth val="150"/>
        <c:axId val="6128364"/>
        <c:axId val="7285200"/>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66A-4A1E-8F1B-44BEB38A0BAA}"/>
            </c:ext>
          </c:extLst>
        </c:ser>
        <c:dLbls>
          <c:showLegendKey val="0"/>
          <c:showVal val="0"/>
          <c:showCatName val="0"/>
          <c:showSerName val="0"/>
          <c:showPercent val="0"/>
          <c:showBubbleSize val="0"/>
        </c:dLbls>
        <c:hiLowLines>
          <c:spPr>
            <a:ln>
              <a:noFill/>
            </a:ln>
          </c:spPr>
        </c:hiLowLines>
        <c:marker val="1"/>
        <c:smooth val="0"/>
        <c:axId val="6128364"/>
        <c:axId val="7285200"/>
      </c:lineChart>
      <c:catAx>
        <c:axId val="612836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7285200"/>
        <c:crosses val="autoZero"/>
        <c:auto val="1"/>
        <c:lblAlgn val="ctr"/>
        <c:lblOffset val="100"/>
        <c:noMultiLvlLbl val="0"/>
      </c:catAx>
      <c:valAx>
        <c:axId val="7285200"/>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28364"/>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1DD-4F11-820E-6532731FBBA4}"/>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1DD-4F11-820E-6532731FBBA4}"/>
            </c:ext>
          </c:extLst>
        </c:ser>
        <c:dLbls>
          <c:showLegendKey val="0"/>
          <c:showVal val="0"/>
          <c:showCatName val="0"/>
          <c:showSerName val="0"/>
          <c:showPercent val="0"/>
          <c:showBubbleSize val="0"/>
        </c:dLbls>
        <c:gapWidth val="150"/>
        <c:axId val="92294914"/>
        <c:axId val="40311054"/>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81DD-4F11-820E-6532731FBBA4}"/>
            </c:ext>
          </c:extLst>
        </c:ser>
        <c:dLbls>
          <c:showLegendKey val="0"/>
          <c:showVal val="0"/>
          <c:showCatName val="0"/>
          <c:showSerName val="0"/>
          <c:showPercent val="0"/>
          <c:showBubbleSize val="0"/>
        </c:dLbls>
        <c:hiLowLines>
          <c:spPr>
            <a:ln>
              <a:noFill/>
            </a:ln>
          </c:spPr>
        </c:hiLowLines>
        <c:marker val="1"/>
        <c:smooth val="0"/>
        <c:axId val="86063442"/>
        <c:axId val="80567071"/>
      </c:lineChart>
      <c:catAx>
        <c:axId val="9229491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0311054"/>
        <c:crosses val="autoZero"/>
        <c:auto val="1"/>
        <c:lblAlgn val="ctr"/>
        <c:lblOffset val="100"/>
        <c:noMultiLvlLbl val="0"/>
      </c:catAx>
      <c:valAx>
        <c:axId val="40311054"/>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2294914"/>
        <c:crosses val="autoZero"/>
        <c:crossBetween val="between"/>
        <c:majorUnit val="1"/>
      </c:valAx>
      <c:catAx>
        <c:axId val="86063442"/>
        <c:scaling>
          <c:orientation val="minMax"/>
        </c:scaling>
        <c:delete val="1"/>
        <c:axPos val="b"/>
        <c:numFmt formatCode="General" sourceLinked="1"/>
        <c:majorTickMark val="out"/>
        <c:minorTickMark val="none"/>
        <c:tickLblPos val="nextTo"/>
        <c:crossAx val="80567071"/>
        <c:crosses val="autoZero"/>
        <c:auto val="1"/>
        <c:lblAlgn val="ctr"/>
        <c:lblOffset val="100"/>
        <c:noMultiLvlLbl val="0"/>
      </c:catAx>
      <c:valAx>
        <c:axId val="8056707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60634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pt idx="6">
                  <c:v>0</c:v>
                </c:pt>
                <c:pt idx="7">
                  <c:v>0</c:v>
                </c:pt>
                <c:pt idx="8">
                  <c:v>0</c:v>
                </c:pt>
                <c:pt idx="9">
                  <c:v>0</c:v>
                </c:pt>
                <c:pt idx="10" formatCode="0.000">
                  <c:v>1.925</c:v>
                </c:pt>
                <c:pt idx="11">
                  <c:v>2</c:v>
                </c:pt>
              </c:numCache>
            </c:numRef>
          </c:val>
          <c:extLst>
            <c:ext xmlns:c16="http://schemas.microsoft.com/office/drawing/2014/chart" uri="{C3380CC4-5D6E-409C-BE32-E72D297353CC}">
              <c16:uniqueId val="{00000000-5034-4E46-8600-0F27335FE9BF}"/>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5034-4E46-8600-0F27335FE9BF}"/>
            </c:ext>
          </c:extLst>
        </c:ser>
        <c:dLbls>
          <c:showLegendKey val="0"/>
          <c:showVal val="0"/>
          <c:showCatName val="0"/>
          <c:showSerName val="0"/>
          <c:showPercent val="0"/>
          <c:showBubbleSize val="0"/>
        </c:dLbls>
        <c:gapWidth val="150"/>
        <c:axId val="26119850"/>
        <c:axId val="65903515"/>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0.96250000000000002</c:v>
                </c:pt>
                <c:pt idx="11">
                  <c:v>1</c:v>
                </c:pt>
              </c:numCache>
            </c:numRef>
          </c:val>
          <c:smooth val="0"/>
          <c:extLst>
            <c:ext xmlns:c16="http://schemas.microsoft.com/office/drawing/2014/chart" uri="{C3380CC4-5D6E-409C-BE32-E72D297353CC}">
              <c16:uniqueId val="{00000002-5034-4E46-8600-0F27335FE9BF}"/>
            </c:ext>
          </c:extLst>
        </c:ser>
        <c:dLbls>
          <c:showLegendKey val="0"/>
          <c:showVal val="0"/>
          <c:showCatName val="0"/>
          <c:showSerName val="0"/>
          <c:showPercent val="0"/>
          <c:showBubbleSize val="0"/>
        </c:dLbls>
        <c:hiLowLines>
          <c:spPr>
            <a:ln>
              <a:noFill/>
            </a:ln>
          </c:spPr>
        </c:hiLowLines>
        <c:marker val="1"/>
        <c:smooth val="0"/>
        <c:axId val="44284622"/>
        <c:axId val="42212299"/>
      </c:lineChart>
      <c:catAx>
        <c:axId val="2611985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5903515"/>
        <c:crosses val="autoZero"/>
        <c:auto val="1"/>
        <c:lblAlgn val="ctr"/>
        <c:lblOffset val="100"/>
        <c:noMultiLvlLbl val="0"/>
      </c:catAx>
      <c:valAx>
        <c:axId val="65903515"/>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19850"/>
        <c:crosses val="autoZero"/>
        <c:crossBetween val="between"/>
        <c:majorUnit val="1"/>
      </c:valAx>
      <c:catAx>
        <c:axId val="44284622"/>
        <c:scaling>
          <c:orientation val="minMax"/>
        </c:scaling>
        <c:delete val="1"/>
        <c:axPos val="b"/>
        <c:numFmt formatCode="General" sourceLinked="1"/>
        <c:majorTickMark val="out"/>
        <c:minorTickMark val="none"/>
        <c:tickLblPos val="nextTo"/>
        <c:crossAx val="42212299"/>
        <c:crosses val="autoZero"/>
        <c:auto val="1"/>
        <c:lblAlgn val="ctr"/>
        <c:lblOffset val="100"/>
        <c:noMultiLvlLbl val="0"/>
      </c:catAx>
      <c:valAx>
        <c:axId val="4221229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428462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0-9193-4D0A-B9C1-60FA1329C845}"/>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9193-4D0A-B9C1-60FA1329C845}"/>
            </c:ext>
          </c:extLst>
        </c:ser>
        <c:dLbls>
          <c:showLegendKey val="0"/>
          <c:showVal val="0"/>
          <c:showCatName val="0"/>
          <c:showSerName val="0"/>
          <c:showPercent val="0"/>
          <c:showBubbleSize val="0"/>
        </c:dLbls>
        <c:gapWidth val="150"/>
        <c:axId val="77993032"/>
        <c:axId val="97428801"/>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1</c:v>
                </c:pt>
                <c:pt idx="9">
                  <c:v>1</c:v>
                </c:pt>
                <c:pt idx="10">
                  <c:v>1</c:v>
                </c:pt>
                <c:pt idx="11">
                  <c:v>1</c:v>
                </c:pt>
              </c:numCache>
            </c:numRef>
          </c:val>
          <c:smooth val="0"/>
          <c:extLst>
            <c:ext xmlns:c16="http://schemas.microsoft.com/office/drawing/2014/chart" uri="{C3380CC4-5D6E-409C-BE32-E72D297353CC}">
              <c16:uniqueId val="{00000002-9193-4D0A-B9C1-60FA1329C845}"/>
            </c:ext>
          </c:extLst>
        </c:ser>
        <c:dLbls>
          <c:showLegendKey val="0"/>
          <c:showVal val="0"/>
          <c:showCatName val="0"/>
          <c:showSerName val="0"/>
          <c:showPercent val="0"/>
          <c:showBubbleSize val="0"/>
        </c:dLbls>
        <c:hiLowLines>
          <c:spPr>
            <a:ln>
              <a:noFill/>
            </a:ln>
          </c:spPr>
        </c:hiLowLines>
        <c:marker val="1"/>
        <c:smooth val="0"/>
        <c:axId val="48329058"/>
        <c:axId val="228682"/>
      </c:lineChart>
      <c:catAx>
        <c:axId val="7799303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428801"/>
        <c:crosses val="autoZero"/>
        <c:auto val="1"/>
        <c:lblAlgn val="ctr"/>
        <c:lblOffset val="100"/>
        <c:noMultiLvlLbl val="0"/>
      </c:catAx>
      <c:valAx>
        <c:axId val="97428801"/>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77993032"/>
        <c:crosses val="autoZero"/>
        <c:crossBetween val="between"/>
        <c:majorUnit val="1"/>
      </c:valAx>
      <c:catAx>
        <c:axId val="48329058"/>
        <c:scaling>
          <c:orientation val="minMax"/>
        </c:scaling>
        <c:delete val="1"/>
        <c:axPos val="b"/>
        <c:numFmt formatCode="General" sourceLinked="1"/>
        <c:majorTickMark val="out"/>
        <c:minorTickMark val="none"/>
        <c:tickLblPos val="nextTo"/>
        <c:crossAx val="228682"/>
        <c:crosses val="autoZero"/>
        <c:auto val="1"/>
        <c:lblAlgn val="ctr"/>
        <c:lblOffset val="100"/>
        <c:noMultiLvlLbl val="0"/>
      </c:catAx>
      <c:valAx>
        <c:axId val="22868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832905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0-353F-4304-B5AC-1FD12C4BDD3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353F-4304-B5AC-1FD12C4BDD37}"/>
            </c:ext>
          </c:extLst>
        </c:ser>
        <c:dLbls>
          <c:showLegendKey val="0"/>
          <c:showVal val="0"/>
          <c:showCatName val="0"/>
          <c:showSerName val="0"/>
          <c:showPercent val="0"/>
          <c:showBubbleSize val="0"/>
        </c:dLbls>
        <c:gapWidth val="150"/>
        <c:axId val="80997260"/>
        <c:axId val="34989595"/>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353F-4304-B5AC-1FD12C4BDD37}"/>
            </c:ext>
          </c:extLst>
        </c:ser>
        <c:dLbls>
          <c:showLegendKey val="0"/>
          <c:showVal val="0"/>
          <c:showCatName val="0"/>
          <c:showSerName val="0"/>
          <c:showPercent val="0"/>
          <c:showBubbleSize val="0"/>
        </c:dLbls>
        <c:hiLowLines>
          <c:spPr>
            <a:ln>
              <a:noFill/>
            </a:ln>
          </c:spPr>
        </c:hiLowLines>
        <c:marker val="1"/>
        <c:smooth val="0"/>
        <c:axId val="56878758"/>
        <c:axId val="85294063"/>
      </c:lineChart>
      <c:catAx>
        <c:axId val="8099726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4989595"/>
        <c:crosses val="autoZero"/>
        <c:auto val="1"/>
        <c:lblAlgn val="ctr"/>
        <c:lblOffset val="100"/>
        <c:noMultiLvlLbl val="0"/>
      </c:catAx>
      <c:valAx>
        <c:axId val="34989595"/>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997260"/>
        <c:crosses val="autoZero"/>
        <c:crossBetween val="between"/>
        <c:majorUnit val="1"/>
      </c:valAx>
      <c:catAx>
        <c:axId val="56878758"/>
        <c:scaling>
          <c:orientation val="minMax"/>
        </c:scaling>
        <c:delete val="1"/>
        <c:axPos val="b"/>
        <c:numFmt formatCode="General" sourceLinked="1"/>
        <c:majorTickMark val="out"/>
        <c:minorTickMark val="none"/>
        <c:tickLblPos val="nextTo"/>
        <c:crossAx val="85294063"/>
        <c:crosses val="autoZero"/>
        <c:auto val="1"/>
        <c:lblAlgn val="ctr"/>
        <c:lblOffset val="100"/>
        <c:noMultiLvlLbl val="0"/>
      </c:catAx>
      <c:valAx>
        <c:axId val="8529406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687875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17619075586"/>
          <c:y val="4.9942374183634302E-3"/>
          <c:w val="0.51565161214541599"/>
          <c:h val="0.54763734152900501"/>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239-4FB1-90D0-29D6AF40EA73}"/>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239-4FB1-90D0-29D6AF40EA73}"/>
            </c:ext>
          </c:extLst>
        </c:ser>
        <c:dLbls>
          <c:showLegendKey val="0"/>
          <c:showVal val="0"/>
          <c:showCatName val="0"/>
          <c:showSerName val="0"/>
          <c:showPercent val="0"/>
          <c:showBubbleSize val="0"/>
        </c:dLbls>
        <c:hiLowLines>
          <c:spPr>
            <a:ln>
              <a:noFill/>
            </a:ln>
          </c:spPr>
        </c:hiLowLines>
        <c:marker val="1"/>
        <c:smooth val="0"/>
        <c:axId val="74704299"/>
        <c:axId val="80164494"/>
      </c:lineChart>
      <c:catAx>
        <c:axId val="747042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80164494"/>
        <c:crosses val="autoZero"/>
        <c:auto val="1"/>
        <c:lblAlgn val="ctr"/>
        <c:lblOffset val="100"/>
        <c:noMultiLvlLbl val="0"/>
      </c:catAx>
      <c:valAx>
        <c:axId val="80164494"/>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74704299"/>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1016640</xdr:colOff>
      <xdr:row>3</xdr:row>
      <xdr:rowOff>531000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7920" cy="1607400"/>
        </a:xfrm>
        <a:prstGeom prst="rect">
          <a:avLst/>
        </a:prstGeom>
        <a:ln w="9360">
          <a:noFill/>
        </a:ln>
      </xdr:spPr>
    </xdr:pic>
    <xdr:clientData/>
  </xdr:twoCellAnchor>
  <xdr:twoCellAnchor>
    <xdr:from>
      <xdr:col>31</xdr:col>
      <xdr:colOff>1876320</xdr:colOff>
      <xdr:row>1</xdr:row>
      <xdr:rowOff>38160</xdr:rowOff>
    </xdr:from>
    <xdr:to>
      <xdr:col>31</xdr:col>
      <xdr:colOff>3902760</xdr:colOff>
      <xdr:row>4</xdr:row>
      <xdr:rowOff>311760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7600" y="228600"/>
          <a:ext cx="2026440" cy="201672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1331280</xdr:colOff>
      <xdr:row>4</xdr:row>
      <xdr:rowOff>245160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8200" cy="1169280"/>
        </a:xfrm>
        <a:prstGeom prst="rect">
          <a:avLst/>
        </a:prstGeom>
        <a:ln w="9360">
          <a:noFill/>
        </a:ln>
      </xdr:spPr>
    </xdr:pic>
    <xdr:clientData/>
  </xdr:twoCellAnchor>
  <xdr:twoCellAnchor>
    <xdr:from>
      <xdr:col>8</xdr:col>
      <xdr:colOff>152280</xdr:colOff>
      <xdr:row>1</xdr:row>
      <xdr:rowOff>28440</xdr:rowOff>
    </xdr:from>
    <xdr:to>
      <xdr:col>8</xdr:col>
      <xdr:colOff>1226160</xdr:colOff>
      <xdr:row>4</xdr:row>
      <xdr:rowOff>235440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200" y="104400"/>
          <a:ext cx="1073880" cy="1178640"/>
        </a:xfrm>
        <a:prstGeom prst="rect">
          <a:avLst/>
        </a:prstGeom>
        <a:ln w="9360">
          <a:noFill/>
        </a:ln>
      </xdr:spPr>
    </xdr:pic>
    <xdr:clientData/>
  </xdr:twoCellAnchor>
  <xdr:twoCellAnchor editAs="oneCell">
    <xdr:from>
      <xdr:col>3</xdr:col>
      <xdr:colOff>361800</xdr:colOff>
      <xdr:row>43</xdr:row>
      <xdr:rowOff>95400</xdr:rowOff>
    </xdr:from>
    <xdr:to>
      <xdr:col>6</xdr:col>
      <xdr:colOff>1016640</xdr:colOff>
      <xdr:row>47</xdr:row>
      <xdr:rowOff>330840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578520</xdr:colOff>
      <xdr:row>3</xdr:row>
      <xdr:rowOff>149760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768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1140480</xdr:colOff>
      <xdr:row>3</xdr:row>
      <xdr:rowOff>168840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560" cy="864000"/>
        </a:xfrm>
        <a:prstGeom prst="rect">
          <a:avLst/>
        </a:prstGeom>
        <a:ln w="9360">
          <a:noFill/>
        </a:ln>
      </xdr:spPr>
    </xdr:pic>
    <xdr:clientData/>
  </xdr:twoCellAnchor>
  <xdr:twoCellAnchor>
    <xdr:from>
      <xdr:col>1</xdr:col>
      <xdr:colOff>343080</xdr:colOff>
      <xdr:row>1</xdr:row>
      <xdr:rowOff>47520</xdr:rowOff>
    </xdr:from>
    <xdr:to>
      <xdr:col>1</xdr:col>
      <xdr:colOff>1331280</xdr:colOff>
      <xdr:row>4</xdr:row>
      <xdr:rowOff>245160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8200" cy="1169280"/>
        </a:xfrm>
        <a:prstGeom prst="rect">
          <a:avLst/>
        </a:prstGeom>
        <a:ln w="9360">
          <a:noFill/>
        </a:ln>
      </xdr:spPr>
    </xdr:pic>
    <xdr:clientData/>
  </xdr:twoCellAnchor>
  <xdr:twoCellAnchor>
    <xdr:from>
      <xdr:col>8</xdr:col>
      <xdr:colOff>152280</xdr:colOff>
      <xdr:row>1</xdr:row>
      <xdr:rowOff>28440</xdr:rowOff>
    </xdr:from>
    <xdr:to>
      <xdr:col>8</xdr:col>
      <xdr:colOff>1226160</xdr:colOff>
      <xdr:row>4</xdr:row>
      <xdr:rowOff>235440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200" y="104400"/>
          <a:ext cx="1073880" cy="1178640"/>
        </a:xfrm>
        <a:prstGeom prst="rect">
          <a:avLst/>
        </a:prstGeom>
        <a:ln w="9360">
          <a:noFill/>
        </a:ln>
      </xdr:spPr>
    </xdr:pic>
    <xdr:clientData/>
  </xdr:twoCellAnchor>
  <xdr:twoCellAnchor editAs="oneCell">
    <xdr:from>
      <xdr:col>3</xdr:col>
      <xdr:colOff>361800</xdr:colOff>
      <xdr:row>43</xdr:row>
      <xdr:rowOff>95400</xdr:rowOff>
    </xdr:from>
    <xdr:to>
      <xdr:col>6</xdr:col>
      <xdr:colOff>1016640</xdr:colOff>
      <xdr:row>47</xdr:row>
      <xdr:rowOff>330840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578520</xdr:colOff>
      <xdr:row>3</xdr:row>
      <xdr:rowOff>149760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twoCellAnchor>
    <xdr:from>
      <xdr:col>8</xdr:col>
      <xdr:colOff>428760</xdr:colOff>
      <xdr:row>0</xdr:row>
      <xdr:rowOff>19080</xdr:rowOff>
    </xdr:from>
    <xdr:to>
      <xdr:col>9</xdr:col>
      <xdr:colOff>578520</xdr:colOff>
      <xdr:row>3</xdr:row>
      <xdr:rowOff>149760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7320" cy="816480"/>
        </a:xfrm>
        <a:prstGeom prst="rect">
          <a:avLst/>
        </a:prstGeom>
        <a:ln w="9360">
          <a:noFill/>
        </a:ln>
      </xdr:spPr>
    </xdr:pic>
    <xdr:clientData/>
  </xdr:twoCellAnchor>
  <xdr:twoCellAnchor>
    <xdr:from>
      <xdr:col>1</xdr:col>
      <xdr:colOff>142920</xdr:colOff>
      <xdr:row>0</xdr:row>
      <xdr:rowOff>28440</xdr:rowOff>
    </xdr:from>
    <xdr:to>
      <xdr:col>1</xdr:col>
      <xdr:colOff>1140480</xdr:colOff>
      <xdr:row>3</xdr:row>
      <xdr:rowOff>168840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7560" cy="82620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11880</xdr:colOff>
      <xdr:row>39</xdr:row>
      <xdr:rowOff>11880</xdr:rowOff>
    </xdr:from>
    <xdr:to>
      <xdr:col>8</xdr:col>
      <xdr:colOff>1477440</xdr:colOff>
      <xdr:row>43</xdr:row>
      <xdr:rowOff>378360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28080</xdr:colOff>
      <xdr:row>39</xdr:row>
      <xdr:rowOff>28080</xdr:rowOff>
    </xdr:from>
    <xdr:to>
      <xdr:col>8</xdr:col>
      <xdr:colOff>1447560</xdr:colOff>
      <xdr:row>43</xdr:row>
      <xdr:rowOff>279000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3</xdr:col>
      <xdr:colOff>181440</xdr:colOff>
      <xdr:row>39</xdr:row>
      <xdr:rowOff>85680</xdr:rowOff>
    </xdr:from>
    <xdr:to>
      <xdr:col>7</xdr:col>
      <xdr:colOff>833760</xdr:colOff>
      <xdr:row>43</xdr:row>
      <xdr:rowOff>269640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1477080</xdr:colOff>
      <xdr:row>43</xdr:row>
      <xdr:rowOff>322920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2440" y="495000"/>
          <a:ext cx="1398240" cy="4266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302734</xdr:colOff>
      <xdr:row>0</xdr:row>
      <xdr:rowOff>123840</xdr:rowOff>
    </xdr:from>
    <xdr:to>
      <xdr:col>1</xdr:col>
      <xdr:colOff>1310014</xdr:colOff>
      <xdr:row>2</xdr:row>
      <xdr:rowOff>435960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374172" y="123840"/>
          <a:ext cx="1007280" cy="1264620"/>
        </a:xfrm>
        <a:prstGeom prst="rect">
          <a:avLst/>
        </a:prstGeom>
        <a:ln w="9360">
          <a:noFill/>
        </a:ln>
      </xdr:spPr>
    </xdr:pic>
    <xdr:clientData/>
  </xdr:twoCellAnchor>
  <xdr:twoCellAnchor editAs="oneCell">
    <xdr:from>
      <xdr:col>1</xdr:col>
      <xdr:colOff>54720</xdr:colOff>
      <xdr:row>39</xdr:row>
      <xdr:rowOff>13680</xdr:rowOff>
    </xdr:from>
    <xdr:to>
      <xdr:col>8</xdr:col>
      <xdr:colOff>1434240</xdr:colOff>
      <xdr:row>43</xdr:row>
      <xdr:rowOff>338399</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1321920</xdr:colOff>
      <xdr:row>2</xdr:row>
      <xdr:rowOff>435960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7280" cy="1264320"/>
        </a:xfrm>
        <a:prstGeom prst="rect">
          <a:avLst/>
        </a:prstGeom>
        <a:ln w="9360">
          <a:noFill/>
        </a:ln>
      </xdr:spPr>
    </xdr:pic>
    <xdr:clientData/>
  </xdr:twoCellAnchor>
  <xdr:twoCellAnchor editAs="oneCell">
    <xdr:from>
      <xdr:col>1</xdr:col>
      <xdr:colOff>27720</xdr:colOff>
      <xdr:row>39</xdr:row>
      <xdr:rowOff>14040</xdr:rowOff>
    </xdr:from>
    <xdr:to>
      <xdr:col>8</xdr:col>
      <xdr:colOff>1481040</xdr:colOff>
      <xdr:row>43</xdr:row>
      <xdr:rowOff>338400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1322280</xdr:colOff>
      <xdr:row>2</xdr:row>
      <xdr:rowOff>436320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560" y="123840"/>
          <a:ext cx="1007280" cy="1264680"/>
        </a:xfrm>
        <a:prstGeom prst="rect">
          <a:avLst/>
        </a:prstGeom>
        <a:ln w="9360">
          <a:noFill/>
        </a:ln>
      </xdr:spPr>
    </xdr:pic>
    <xdr:clientData/>
  </xdr:twoCellAnchor>
  <xdr:twoCellAnchor editAs="oneCell">
    <xdr:from>
      <xdr:col>1</xdr:col>
      <xdr:colOff>10080</xdr:colOff>
      <xdr:row>39</xdr:row>
      <xdr:rowOff>19440</xdr:rowOff>
    </xdr:from>
    <xdr:to>
      <xdr:col>8</xdr:col>
      <xdr:colOff>1486800</xdr:colOff>
      <xdr:row>43</xdr:row>
      <xdr:rowOff>284761</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1445760</xdr:colOff>
      <xdr:row>1</xdr:row>
      <xdr:rowOff>445680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2440" y="495000"/>
          <a:ext cx="1398240" cy="42660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topLeftCell="A11" zoomScale="80" zoomScaleNormal="80"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200"/>
      <c r="B2" s="200"/>
      <c r="C2" s="201" t="s">
        <v>0</v>
      </c>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2"/>
    </row>
    <row r="3" spans="1:67" s="5" customFormat="1" ht="45.75" customHeight="1" x14ac:dyDescent="0.25">
      <c r="A3" s="200"/>
      <c r="B3" s="200"/>
      <c r="C3" s="201" t="s">
        <v>1</v>
      </c>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2"/>
    </row>
    <row r="4" spans="1:67" s="5" customFormat="1" ht="45.75" customHeight="1" x14ac:dyDescent="0.25">
      <c r="A4" s="200"/>
      <c r="B4" s="200"/>
      <c r="C4" s="201" t="s">
        <v>2</v>
      </c>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2"/>
    </row>
    <row r="5" spans="1:67" s="5" customFormat="1" ht="45.75" customHeight="1" x14ac:dyDescent="0.25">
      <c r="A5" s="200"/>
      <c r="B5" s="200"/>
      <c r="C5" s="203" t="s">
        <v>3</v>
      </c>
      <c r="D5" s="203"/>
      <c r="E5" s="203"/>
      <c r="F5" s="203"/>
      <c r="G5" s="203"/>
      <c r="H5" s="203"/>
      <c r="I5" s="203"/>
      <c r="J5" s="203"/>
      <c r="K5" s="203"/>
      <c r="L5" s="203"/>
      <c r="M5" s="203"/>
      <c r="N5" s="203"/>
      <c r="O5" s="203"/>
      <c r="P5" s="203"/>
      <c r="Q5" s="203"/>
      <c r="R5" s="204" t="s">
        <v>4</v>
      </c>
      <c r="S5" s="204"/>
      <c r="T5" s="204"/>
      <c r="U5" s="204"/>
      <c r="V5" s="204"/>
      <c r="W5" s="204"/>
      <c r="X5" s="204"/>
      <c r="Y5" s="204"/>
      <c r="Z5" s="204"/>
      <c r="AA5" s="204"/>
      <c r="AB5" s="204"/>
      <c r="AC5" s="204"/>
      <c r="AD5" s="204"/>
      <c r="AE5" s="204"/>
      <c r="AF5" s="202"/>
    </row>
    <row r="6" spans="1:67" s="6" customFormat="1" ht="30.75" customHeight="1" x14ac:dyDescent="0.25">
      <c r="D6" s="7"/>
      <c r="K6" s="5"/>
      <c r="AA6" s="8"/>
    </row>
    <row r="7" spans="1:67" s="6" customFormat="1" ht="42" customHeight="1" x14ac:dyDescent="0.25">
      <c r="B7" s="9" t="s">
        <v>5</v>
      </c>
      <c r="C7" s="205" t="e">
        <f>+#REF!</f>
        <v>#REF!</v>
      </c>
      <c r="D7" s="205"/>
      <c r="E7" s="205"/>
      <c r="F7" s="205"/>
      <c r="G7" s="205"/>
      <c r="K7" s="5"/>
      <c r="AA7" s="8"/>
    </row>
    <row r="8" spans="1:67" s="6" customFormat="1" ht="42" customHeight="1" x14ac:dyDescent="0.25">
      <c r="B8" s="9" t="s">
        <v>6</v>
      </c>
      <c r="C8" s="205" t="e">
        <f>+#REF!</f>
        <v>#REF!</v>
      </c>
      <c r="D8" s="205"/>
      <c r="E8" s="205"/>
      <c r="F8" s="205"/>
      <c r="G8" s="205"/>
      <c r="K8" s="5"/>
      <c r="AA8" s="8"/>
    </row>
    <row r="9" spans="1:67" s="6" customFormat="1" ht="42" customHeight="1" x14ac:dyDescent="0.25">
      <c r="B9" s="10" t="s">
        <v>7</v>
      </c>
      <c r="C9" s="205" t="e">
        <f>+#REF!</f>
        <v>#REF!</v>
      </c>
      <c r="D9" s="205"/>
      <c r="E9" s="205"/>
      <c r="F9" s="205"/>
      <c r="G9" s="205"/>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06" t="str">
        <f>+'[1]Sección 1. Metas - Magnitud'!B13</f>
        <v>PLAN DE DESARROLLO - BOGOTÁ MEJOR PARA TODOS 2016-2020</v>
      </c>
      <c r="B11" s="206"/>
      <c r="C11" s="206"/>
      <c r="D11" s="206"/>
      <c r="E11" s="206"/>
      <c r="F11" s="206"/>
      <c r="G11" s="206"/>
      <c r="H11" s="206"/>
      <c r="I11" s="207" t="s">
        <v>8</v>
      </c>
      <c r="J11" s="207"/>
      <c r="K11" s="207"/>
      <c r="L11" s="207"/>
      <c r="M11" s="207"/>
      <c r="N11" s="207"/>
      <c r="O11" s="206" t="s">
        <v>9</v>
      </c>
      <c r="P11" s="206"/>
      <c r="Q11" s="206"/>
      <c r="R11" s="206"/>
      <c r="S11" s="206"/>
      <c r="T11" s="206"/>
      <c r="U11" s="206"/>
      <c r="V11" s="206"/>
      <c r="W11" s="206"/>
      <c r="X11" s="206"/>
      <c r="Y11" s="206"/>
      <c r="Z11" s="206"/>
      <c r="AA11" s="206"/>
      <c r="AB11" s="206"/>
      <c r="AC11" s="206"/>
      <c r="AD11" s="206" t="s">
        <v>10</v>
      </c>
      <c r="AE11" s="206"/>
      <c r="AF11" s="206"/>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208" t="s">
        <v>38</v>
      </c>
      <c r="B13" s="208" t="str">
        <f>+'[2]Sección 1. Metas - Magnitud'!I15</f>
        <v>Demarcar 2.600 kilómetro carril de vías</v>
      </c>
      <c r="C13" s="208">
        <v>224</v>
      </c>
      <c r="D13" s="208" t="s">
        <v>39</v>
      </c>
      <c r="E13" s="208">
        <v>171</v>
      </c>
      <c r="F13" s="209" t="s">
        <v>40</v>
      </c>
      <c r="G13" s="208" t="s">
        <v>41</v>
      </c>
      <c r="H13" s="208" t="s">
        <v>42</v>
      </c>
      <c r="I13" s="210" t="e">
        <f>SUM(J13:N14)</f>
        <v>#REF!</v>
      </c>
      <c r="J13" s="211" t="e">
        <f>+#REF!</f>
        <v>#REF!</v>
      </c>
      <c r="K13" s="212" t="e">
        <f>+#REF!</f>
        <v>#REF!</v>
      </c>
      <c r="L13" s="213" t="e">
        <f>+#REF!</f>
        <v>#REF!</v>
      </c>
      <c r="M13" s="211" t="e">
        <f>+#REF!</f>
        <v>#REF!</v>
      </c>
      <c r="N13" s="211" t="e">
        <f>+#REF!</f>
        <v>#REF!</v>
      </c>
      <c r="O13" s="214" t="e">
        <f>+#REF!</f>
        <v>#REF!</v>
      </c>
      <c r="P13" s="214">
        <v>6.45</v>
      </c>
      <c r="Q13" s="214">
        <v>31.03</v>
      </c>
      <c r="R13" s="214"/>
      <c r="S13" s="214" t="e">
        <f>+#REF!</f>
        <v>#REF!</v>
      </c>
      <c r="T13" s="214" t="e">
        <f>+#REF!</f>
        <v>#REF!</v>
      </c>
      <c r="U13" s="214" t="e">
        <f>+#REF!</f>
        <v>#REF!</v>
      </c>
      <c r="V13" s="214" t="e">
        <f>+#REF!</f>
        <v>#REF!</v>
      </c>
      <c r="W13" s="214" t="e">
        <f>+#REF!</f>
        <v>#REF!</v>
      </c>
      <c r="X13" s="214" t="e">
        <f>+#REF!</f>
        <v>#REF!</v>
      </c>
      <c r="Y13" s="214" t="e">
        <f>+#REF!</f>
        <v>#REF!</v>
      </c>
      <c r="Z13" s="214" t="e">
        <f>+#REF!</f>
        <v>#REF!</v>
      </c>
      <c r="AA13" s="215" t="e">
        <f>SUM(O13:Z14)</f>
        <v>#REF!</v>
      </c>
      <c r="AB13" s="216" t="e">
        <f>+AA13/K13</f>
        <v>#REF!</v>
      </c>
      <c r="AC13" s="216" t="e">
        <f>+(J13+AA13)/I13</f>
        <v>#REF!</v>
      </c>
      <c r="AD13" s="217" t="s">
        <v>43</v>
      </c>
      <c r="AE13" s="218" t="s">
        <v>44</v>
      </c>
      <c r="AF13" s="217"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208"/>
      <c r="B14" s="208"/>
      <c r="C14" s="208"/>
      <c r="D14" s="208"/>
      <c r="E14" s="208"/>
      <c r="F14" s="209"/>
      <c r="G14" s="208"/>
      <c r="H14" s="208"/>
      <c r="I14" s="210"/>
      <c r="J14" s="211"/>
      <c r="K14" s="212"/>
      <c r="L14" s="213"/>
      <c r="M14" s="211"/>
      <c r="N14" s="211"/>
      <c r="O14" s="214"/>
      <c r="P14" s="214"/>
      <c r="Q14" s="214"/>
      <c r="R14" s="214"/>
      <c r="S14" s="214"/>
      <c r="T14" s="214"/>
      <c r="U14" s="214"/>
      <c r="V14" s="214"/>
      <c r="W14" s="214"/>
      <c r="X14" s="214"/>
      <c r="Y14" s="214"/>
      <c r="Z14" s="214"/>
      <c r="AA14" s="215"/>
      <c r="AB14" s="216"/>
      <c r="AC14" s="216"/>
      <c r="AD14" s="217"/>
      <c r="AE14" s="218"/>
      <c r="AF14" s="217"/>
    </row>
    <row r="15" spans="1:67" ht="89.25" customHeight="1" x14ac:dyDescent="0.25">
      <c r="A15" s="208" t="s">
        <v>38</v>
      </c>
      <c r="B15" s="208" t="str">
        <f>+'[2]Sección 1. Metas - Magnitud'!I18</f>
        <v>Instalar 35.000 señales verticales de pedestal</v>
      </c>
      <c r="C15" s="208">
        <v>223</v>
      </c>
      <c r="D15" s="208" t="s">
        <v>46</v>
      </c>
      <c r="E15" s="208">
        <v>170</v>
      </c>
      <c r="F15" s="209" t="s">
        <v>47</v>
      </c>
      <c r="G15" s="208" t="s">
        <v>41</v>
      </c>
      <c r="H15" s="208" t="s">
        <v>42</v>
      </c>
      <c r="I15" s="210" t="e">
        <f>SUM(J15:N16)</f>
        <v>#REF!</v>
      </c>
      <c r="J15" s="210" t="e">
        <f>+#REF!</f>
        <v>#REF!</v>
      </c>
      <c r="K15" s="219" t="e">
        <f>+#REF!</f>
        <v>#REF!</v>
      </c>
      <c r="L15" s="220" t="e">
        <f>+#REF!</f>
        <v>#REF!</v>
      </c>
      <c r="M15" s="210" t="e">
        <f>+#REF!</f>
        <v>#REF!</v>
      </c>
      <c r="N15" s="210" t="e">
        <f>+#REF!</f>
        <v>#REF!</v>
      </c>
      <c r="O15" s="214">
        <v>53</v>
      </c>
      <c r="P15" s="214">
        <v>712</v>
      </c>
      <c r="Q15" s="214">
        <v>881</v>
      </c>
      <c r="R15" s="214"/>
      <c r="S15" s="214" t="e">
        <f>+#REF!</f>
        <v>#REF!</v>
      </c>
      <c r="T15" s="214" t="e">
        <f>+#REF!</f>
        <v>#REF!</v>
      </c>
      <c r="U15" s="214" t="e">
        <f>+#REF!</f>
        <v>#REF!</v>
      </c>
      <c r="V15" s="214" t="e">
        <f>+#REF!</f>
        <v>#REF!</v>
      </c>
      <c r="W15" s="214" t="e">
        <f>+#REF!</f>
        <v>#REF!</v>
      </c>
      <c r="X15" s="214" t="e">
        <f>+#REF!</f>
        <v>#REF!</v>
      </c>
      <c r="Y15" s="214" t="e">
        <f>+#REF!</f>
        <v>#REF!</v>
      </c>
      <c r="Z15" s="214" t="e">
        <f>+#REF!</f>
        <v>#REF!</v>
      </c>
      <c r="AA15" s="215" t="e">
        <f>SUM(O15:Z16)</f>
        <v>#REF!</v>
      </c>
      <c r="AB15" s="216" t="e">
        <f>+AA15/K15</f>
        <v>#REF!</v>
      </c>
      <c r="AC15" s="216" t="e">
        <f>+(J15+AA15)/I15</f>
        <v>#REF!</v>
      </c>
      <c r="AD15" s="217" t="s">
        <v>48</v>
      </c>
      <c r="AE15" s="218" t="s">
        <v>44</v>
      </c>
      <c r="AF15" s="217" t="s">
        <v>49</v>
      </c>
    </row>
    <row r="16" spans="1:67" ht="140.25" customHeight="1" x14ac:dyDescent="0.25">
      <c r="A16" s="208"/>
      <c r="B16" s="208"/>
      <c r="C16" s="208"/>
      <c r="D16" s="208"/>
      <c r="E16" s="208"/>
      <c r="F16" s="209"/>
      <c r="G16" s="208"/>
      <c r="H16" s="208"/>
      <c r="I16" s="210"/>
      <c r="J16" s="210"/>
      <c r="K16" s="219"/>
      <c r="L16" s="220"/>
      <c r="M16" s="210"/>
      <c r="N16" s="210"/>
      <c r="O16" s="214"/>
      <c r="P16" s="214"/>
      <c r="Q16" s="214"/>
      <c r="R16" s="214"/>
      <c r="S16" s="214"/>
      <c r="T16" s="214"/>
      <c r="U16" s="214"/>
      <c r="V16" s="214"/>
      <c r="W16" s="214"/>
      <c r="X16" s="214"/>
      <c r="Y16" s="214"/>
      <c r="Z16" s="214"/>
      <c r="AA16" s="215"/>
      <c r="AB16" s="216"/>
      <c r="AC16" s="216"/>
      <c r="AD16" s="217"/>
      <c r="AE16" s="218"/>
      <c r="AF16" s="217"/>
    </row>
    <row r="17" spans="1:32" ht="62.25" customHeight="1" x14ac:dyDescent="0.25">
      <c r="A17" s="208" t="s">
        <v>38</v>
      </c>
      <c r="B17" s="223" t="str">
        <f>+'[2]Sección 1. Metas - Magnitud'!I45</f>
        <v>Realizar el 100% de las actividades para la segunda fase del Sistema Inteligente de Tranporte - SIT</v>
      </c>
      <c r="C17" s="208">
        <v>231</v>
      </c>
      <c r="D17" s="208" t="s">
        <v>50</v>
      </c>
      <c r="E17" s="208">
        <v>178</v>
      </c>
      <c r="F17" s="209" t="s">
        <v>51</v>
      </c>
      <c r="G17" s="208" t="s">
        <v>52</v>
      </c>
      <c r="H17" s="208" t="s">
        <v>42</v>
      </c>
      <c r="I17" s="224">
        <f>SUM(J17:N18)</f>
        <v>1</v>
      </c>
      <c r="J17" s="225">
        <v>0.05</v>
      </c>
      <c r="K17" s="226">
        <v>0.28999999999999998</v>
      </c>
      <c r="L17" s="227">
        <v>0.25</v>
      </c>
      <c r="M17" s="226">
        <v>0.4</v>
      </c>
      <c r="N17" s="226">
        <v>0.01</v>
      </c>
      <c r="O17" s="228">
        <v>0.19</v>
      </c>
      <c r="P17" s="228"/>
      <c r="Q17" s="228"/>
      <c r="R17" s="229">
        <v>0</v>
      </c>
      <c r="S17" s="229"/>
      <c r="T17" s="229"/>
      <c r="U17" s="230">
        <v>0</v>
      </c>
      <c r="V17" s="230"/>
      <c r="W17" s="230"/>
      <c r="X17" s="230">
        <v>0</v>
      </c>
      <c r="Y17" s="230"/>
      <c r="Z17" s="230"/>
      <c r="AA17" s="221">
        <f>+R17+O17+U17+X17</f>
        <v>0.19</v>
      </c>
      <c r="AB17" s="216">
        <f>+AA17/K17</f>
        <v>0.65517241379310354</v>
      </c>
      <c r="AC17" s="216">
        <f>+(J17+AA17)/I17</f>
        <v>0.24</v>
      </c>
      <c r="AD17" s="231" t="s">
        <v>53</v>
      </c>
      <c r="AE17" s="218" t="s">
        <v>44</v>
      </c>
      <c r="AF17" s="231" t="s">
        <v>54</v>
      </c>
    </row>
    <row r="18" spans="1:32" ht="200.25" customHeight="1" x14ac:dyDescent="0.25">
      <c r="A18" s="208"/>
      <c r="B18" s="223"/>
      <c r="C18" s="208"/>
      <c r="D18" s="208"/>
      <c r="E18" s="208"/>
      <c r="F18" s="209"/>
      <c r="G18" s="208"/>
      <c r="H18" s="208"/>
      <c r="I18" s="224"/>
      <c r="J18" s="225"/>
      <c r="K18" s="226"/>
      <c r="L18" s="227"/>
      <c r="M18" s="226"/>
      <c r="N18" s="226"/>
      <c r="O18" s="228"/>
      <c r="P18" s="228"/>
      <c r="Q18" s="228"/>
      <c r="R18" s="229"/>
      <c r="S18" s="229"/>
      <c r="T18" s="229"/>
      <c r="U18" s="230"/>
      <c r="V18" s="230"/>
      <c r="W18" s="230"/>
      <c r="X18" s="230"/>
      <c r="Y18" s="230"/>
      <c r="Z18" s="230"/>
      <c r="AA18" s="221"/>
      <c r="AB18" s="216"/>
      <c r="AC18" s="216"/>
      <c r="AD18" s="231"/>
      <c r="AE18" s="218"/>
      <c r="AF18" s="231"/>
    </row>
    <row r="19" spans="1:32" ht="62.25" customHeight="1" x14ac:dyDescent="0.25">
      <c r="A19" s="208" t="s">
        <v>38</v>
      </c>
      <c r="B19" s="223" t="str">
        <f>+'[2]Sección 1. Metas - Magnitud'!I48</f>
        <v>Realizar el 100% de las actividades para la segunda fase de Semáforos Inteligentes.</v>
      </c>
      <c r="C19" s="208">
        <v>232</v>
      </c>
      <c r="D19" s="208" t="s">
        <v>55</v>
      </c>
      <c r="E19" s="208">
        <v>179</v>
      </c>
      <c r="F19" s="209" t="s">
        <v>56</v>
      </c>
      <c r="G19" s="208" t="s">
        <v>52</v>
      </c>
      <c r="H19" s="208" t="s">
        <v>42</v>
      </c>
      <c r="I19" s="224">
        <f>SUM(J19:N20)</f>
        <v>1</v>
      </c>
      <c r="J19" s="225">
        <v>0.01</v>
      </c>
      <c r="K19" s="226">
        <v>0.15</v>
      </c>
      <c r="L19" s="227">
        <v>0.42</v>
      </c>
      <c r="M19" s="226">
        <v>0.42</v>
      </c>
      <c r="N19" s="226">
        <v>0</v>
      </c>
      <c r="O19" s="232">
        <v>0.35</v>
      </c>
      <c r="P19" s="232"/>
      <c r="Q19" s="232"/>
      <c r="R19" s="228">
        <v>0</v>
      </c>
      <c r="S19" s="228"/>
      <c r="T19" s="228"/>
      <c r="U19" s="232">
        <v>0</v>
      </c>
      <c r="V19" s="232"/>
      <c r="W19" s="232"/>
      <c r="X19" s="232">
        <v>0</v>
      </c>
      <c r="Y19" s="232"/>
      <c r="Z19" s="232"/>
      <c r="AA19" s="222">
        <f>+R19+O19+U19+X19</f>
        <v>0.35</v>
      </c>
      <c r="AB19" s="216">
        <f>+AA19/K19</f>
        <v>2.3333333333333335</v>
      </c>
      <c r="AC19" s="216">
        <f>+(J19+AA19)/I19</f>
        <v>0.36</v>
      </c>
      <c r="AD19" s="231" t="s">
        <v>57</v>
      </c>
      <c r="AE19" s="218" t="s">
        <v>44</v>
      </c>
      <c r="AF19" s="231" t="s">
        <v>54</v>
      </c>
    </row>
    <row r="20" spans="1:32" ht="298.5" customHeight="1" x14ac:dyDescent="0.25">
      <c r="A20" s="208"/>
      <c r="B20" s="223"/>
      <c r="C20" s="208"/>
      <c r="D20" s="208"/>
      <c r="E20" s="208"/>
      <c r="F20" s="209"/>
      <c r="G20" s="208"/>
      <c r="H20" s="208"/>
      <c r="I20" s="224"/>
      <c r="J20" s="225"/>
      <c r="K20" s="226"/>
      <c r="L20" s="227"/>
      <c r="M20" s="226"/>
      <c r="N20" s="226"/>
      <c r="O20" s="232"/>
      <c r="P20" s="232"/>
      <c r="Q20" s="232"/>
      <c r="R20" s="228"/>
      <c r="S20" s="228"/>
      <c r="T20" s="228"/>
      <c r="U20" s="232"/>
      <c r="V20" s="232"/>
      <c r="W20" s="232"/>
      <c r="X20" s="232"/>
      <c r="Y20" s="232"/>
      <c r="Z20" s="232"/>
      <c r="AA20" s="222"/>
      <c r="AB20" s="216"/>
      <c r="AC20" s="216"/>
      <c r="AD20" s="231"/>
      <c r="AE20" s="218"/>
      <c r="AF20" s="231"/>
    </row>
    <row r="21" spans="1:32" ht="62.25" customHeight="1" x14ac:dyDescent="0.25">
      <c r="A21" s="208" t="s">
        <v>38</v>
      </c>
      <c r="B21" s="223" t="str">
        <f>+'[2]Sección 1. Metas - Magnitud'!I51</f>
        <v>Realizar el 100% de las actividades para la primera fase de Detección Electrónica DEI</v>
      </c>
      <c r="C21" s="208">
        <v>233</v>
      </c>
      <c r="D21" s="208" t="s">
        <v>58</v>
      </c>
      <c r="E21" s="208">
        <v>180</v>
      </c>
      <c r="F21" s="209" t="s">
        <v>59</v>
      </c>
      <c r="G21" s="208" t="s">
        <v>52</v>
      </c>
      <c r="H21" s="208" t="s">
        <v>42</v>
      </c>
      <c r="I21" s="224">
        <f>SUM(J21:N22)</f>
        <v>1</v>
      </c>
      <c r="J21" s="225">
        <v>0.01</v>
      </c>
      <c r="K21" s="226">
        <v>0.1</v>
      </c>
      <c r="L21" s="227">
        <v>0.3</v>
      </c>
      <c r="M21" s="226">
        <v>0.55000000000000004</v>
      </c>
      <c r="N21" s="226">
        <v>0.04</v>
      </c>
      <c r="O21" s="232">
        <v>4.4999999999999998E-2</v>
      </c>
      <c r="P21" s="232"/>
      <c r="Q21" s="232"/>
      <c r="R21" s="232">
        <v>0</v>
      </c>
      <c r="S21" s="232"/>
      <c r="T21" s="232"/>
      <c r="U21" s="232">
        <v>0</v>
      </c>
      <c r="V21" s="232"/>
      <c r="W21" s="232"/>
      <c r="X21" s="232">
        <v>0</v>
      </c>
      <c r="Y21" s="232"/>
      <c r="Z21" s="232"/>
      <c r="AA21" s="222">
        <f>+R21+O21+U21+X21</f>
        <v>4.4999999999999998E-2</v>
      </c>
      <c r="AB21" s="216">
        <f>+AA21/K21</f>
        <v>0.44999999999999996</v>
      </c>
      <c r="AC21" s="216">
        <f>+(J21+AA21)/I21</f>
        <v>5.5E-2</v>
      </c>
      <c r="AD21" s="231" t="s">
        <v>60</v>
      </c>
      <c r="AE21" s="218" t="s">
        <v>44</v>
      </c>
      <c r="AF21" s="231" t="s">
        <v>54</v>
      </c>
    </row>
    <row r="22" spans="1:32" ht="124.5" customHeight="1" x14ac:dyDescent="0.25">
      <c r="A22" s="208"/>
      <c r="B22" s="223"/>
      <c r="C22" s="208"/>
      <c r="D22" s="208"/>
      <c r="E22" s="208"/>
      <c r="F22" s="209"/>
      <c r="G22" s="208"/>
      <c r="H22" s="208"/>
      <c r="I22" s="224"/>
      <c r="J22" s="225"/>
      <c r="K22" s="226"/>
      <c r="L22" s="227"/>
      <c r="M22" s="226"/>
      <c r="N22" s="226"/>
      <c r="O22" s="232"/>
      <c r="P22" s="232"/>
      <c r="Q22" s="232"/>
      <c r="R22" s="232"/>
      <c r="S22" s="232"/>
      <c r="T22" s="232"/>
      <c r="U22" s="232"/>
      <c r="V22" s="232"/>
      <c r="W22" s="232"/>
      <c r="X22" s="232"/>
      <c r="Y22" s="232"/>
      <c r="Z22" s="232"/>
      <c r="AA22" s="222"/>
      <c r="AB22" s="216"/>
      <c r="AC22" s="216"/>
      <c r="AD22" s="231"/>
      <c r="AE22" s="218"/>
      <c r="AF22" s="231"/>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80" zoomScaleNormal="80"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3"/>
      <c r="C2" s="234" t="s">
        <v>0</v>
      </c>
      <c r="D2" s="234"/>
      <c r="E2" s="234"/>
      <c r="F2" s="234"/>
      <c r="G2" s="234"/>
      <c r="H2" s="234"/>
      <c r="I2" s="235"/>
      <c r="J2" s="29"/>
      <c r="K2" s="29"/>
      <c r="M2" s="30" t="s">
        <v>61</v>
      </c>
    </row>
    <row r="3" spans="2:14" ht="25.5" customHeight="1" x14ac:dyDescent="0.25">
      <c r="B3" s="233"/>
      <c r="C3" s="236" t="s">
        <v>1</v>
      </c>
      <c r="D3" s="236"/>
      <c r="E3" s="236"/>
      <c r="F3" s="236"/>
      <c r="G3" s="236"/>
      <c r="H3" s="236"/>
      <c r="I3" s="235"/>
      <c r="J3" s="29"/>
      <c r="K3" s="29"/>
      <c r="M3" s="30" t="s">
        <v>62</v>
      </c>
    </row>
    <row r="4" spans="2:14" ht="25.5" customHeight="1" x14ac:dyDescent="0.25">
      <c r="B4" s="233"/>
      <c r="C4" s="236" t="s">
        <v>63</v>
      </c>
      <c r="D4" s="236"/>
      <c r="E4" s="236"/>
      <c r="F4" s="236"/>
      <c r="G4" s="236"/>
      <c r="H4" s="236"/>
      <c r="I4" s="235"/>
      <c r="J4" s="29"/>
      <c r="K4" s="29"/>
      <c r="M4" s="30" t="s">
        <v>64</v>
      </c>
    </row>
    <row r="5" spans="2:14" ht="25.5" customHeight="1" x14ac:dyDescent="0.25">
      <c r="B5" s="233"/>
      <c r="C5" s="236" t="s">
        <v>65</v>
      </c>
      <c r="D5" s="236"/>
      <c r="E5" s="236"/>
      <c r="F5" s="236"/>
      <c r="G5" s="237" t="s">
        <v>66</v>
      </c>
      <c r="H5" s="237"/>
      <c r="I5" s="235"/>
      <c r="J5" s="29"/>
      <c r="K5" s="29"/>
      <c r="M5" s="30" t="s">
        <v>67</v>
      </c>
    </row>
    <row r="6" spans="2:14" ht="23.25" customHeight="1" x14ac:dyDescent="0.25">
      <c r="B6" s="238" t="s">
        <v>68</v>
      </c>
      <c r="C6" s="238"/>
      <c r="D6" s="238"/>
      <c r="E6" s="238"/>
      <c r="F6" s="238"/>
      <c r="G6" s="238"/>
      <c r="H6" s="238"/>
      <c r="I6" s="238"/>
      <c r="J6" s="31"/>
      <c r="K6" s="31"/>
    </row>
    <row r="7" spans="2:14" ht="24" customHeight="1" x14ac:dyDescent="0.25">
      <c r="B7" s="239" t="s">
        <v>69</v>
      </c>
      <c r="C7" s="239"/>
      <c r="D7" s="239"/>
      <c r="E7" s="239"/>
      <c r="F7" s="239"/>
      <c r="G7" s="239"/>
      <c r="H7" s="239"/>
      <c r="I7" s="239"/>
      <c r="J7" s="32"/>
      <c r="K7" s="32"/>
    </row>
    <row r="8" spans="2:14" ht="24" customHeight="1" x14ac:dyDescent="0.25">
      <c r="B8" s="240" t="s">
        <v>70</v>
      </c>
      <c r="C8" s="240"/>
      <c r="D8" s="240"/>
      <c r="E8" s="240"/>
      <c r="F8" s="240"/>
      <c r="G8" s="240"/>
      <c r="H8" s="240"/>
      <c r="I8" s="240"/>
      <c r="J8" s="33"/>
      <c r="K8" s="33"/>
      <c r="N8" s="34" t="s">
        <v>71</v>
      </c>
    </row>
    <row r="9" spans="2:14" ht="30.75" customHeight="1" x14ac:dyDescent="0.25">
      <c r="B9" s="35" t="s">
        <v>72</v>
      </c>
      <c r="C9" s="36">
        <v>14</v>
      </c>
      <c r="D9" s="241" t="s">
        <v>73</v>
      </c>
      <c r="E9" s="241"/>
      <c r="F9" s="242" t="s">
        <v>348</v>
      </c>
      <c r="G9" s="242"/>
      <c r="H9" s="242"/>
      <c r="I9" s="242"/>
      <c r="J9" s="37"/>
      <c r="K9" s="37"/>
      <c r="M9" s="30" t="s">
        <v>75</v>
      </c>
      <c r="N9" s="34" t="s">
        <v>76</v>
      </c>
    </row>
    <row r="10" spans="2:14" ht="30.75" customHeight="1" x14ac:dyDescent="0.25">
      <c r="B10" s="38" t="s">
        <v>77</v>
      </c>
      <c r="C10" s="39" t="s">
        <v>78</v>
      </c>
      <c r="D10" s="243" t="s">
        <v>79</v>
      </c>
      <c r="E10" s="243"/>
      <c r="F10" s="244" t="s">
        <v>80</v>
      </c>
      <c r="G10" s="244"/>
      <c r="H10" s="41" t="s">
        <v>81</v>
      </c>
      <c r="I10" s="135" t="s">
        <v>78</v>
      </c>
      <c r="J10" s="43"/>
      <c r="K10" s="43"/>
      <c r="M10" s="30" t="s">
        <v>82</v>
      </c>
      <c r="N10" s="34" t="s">
        <v>83</v>
      </c>
    </row>
    <row r="11" spans="2:14" ht="30.75" customHeight="1" x14ac:dyDescent="0.25">
      <c r="B11" s="38" t="s">
        <v>84</v>
      </c>
      <c r="C11" s="245" t="s">
        <v>85</v>
      </c>
      <c r="D11" s="245"/>
      <c r="E11" s="245"/>
      <c r="F11" s="245"/>
      <c r="G11" s="41" t="s">
        <v>86</v>
      </c>
      <c r="H11" s="246">
        <v>1032</v>
      </c>
      <c r="I11" s="246"/>
      <c r="J11" s="44"/>
      <c r="K11" s="44"/>
      <c r="M11" s="30" t="s">
        <v>87</v>
      </c>
      <c r="N11" s="34" t="s">
        <v>42</v>
      </c>
    </row>
    <row r="12" spans="2:14" ht="30.75" customHeight="1" x14ac:dyDescent="0.25">
      <c r="B12" s="38" t="s">
        <v>88</v>
      </c>
      <c r="C12" s="247" t="s">
        <v>82</v>
      </c>
      <c r="D12" s="247"/>
      <c r="E12" s="247"/>
      <c r="F12" s="247"/>
      <c r="G12" s="41" t="s">
        <v>89</v>
      </c>
      <c r="H12" s="248" t="s">
        <v>349</v>
      </c>
      <c r="I12" s="248"/>
      <c r="J12" s="45"/>
      <c r="K12" s="45"/>
      <c r="M12" s="46" t="s">
        <v>91</v>
      </c>
    </row>
    <row r="13" spans="2:14" ht="30.75" customHeight="1" x14ac:dyDescent="0.25">
      <c r="B13" s="38" t="s">
        <v>92</v>
      </c>
      <c r="C13" s="249" t="s">
        <v>93</v>
      </c>
      <c r="D13" s="249"/>
      <c r="E13" s="249"/>
      <c r="F13" s="249"/>
      <c r="G13" s="249"/>
      <c r="H13" s="249"/>
      <c r="I13" s="249"/>
      <c r="J13" s="47"/>
      <c r="K13" s="47"/>
      <c r="M13" s="46"/>
    </row>
    <row r="14" spans="2:14" ht="30.75" customHeight="1" x14ac:dyDescent="0.25">
      <c r="B14" s="38" t="s">
        <v>94</v>
      </c>
      <c r="C14" s="250" t="s">
        <v>350</v>
      </c>
      <c r="D14" s="250"/>
      <c r="E14" s="250"/>
      <c r="F14" s="250"/>
      <c r="G14" s="250"/>
      <c r="H14" s="250"/>
      <c r="I14" s="250"/>
      <c r="J14" s="43"/>
      <c r="K14" s="43"/>
      <c r="M14" s="46"/>
      <c r="N14" s="34" t="s">
        <v>96</v>
      </c>
    </row>
    <row r="15" spans="2:14" ht="30.75" customHeight="1" x14ac:dyDescent="0.25">
      <c r="B15" s="38" t="s">
        <v>97</v>
      </c>
      <c r="C15" s="251" t="s">
        <v>351</v>
      </c>
      <c r="D15" s="251"/>
      <c r="E15" s="251"/>
      <c r="F15" s="251"/>
      <c r="G15" s="41" t="s">
        <v>99</v>
      </c>
      <c r="H15" s="250" t="s">
        <v>100</v>
      </c>
      <c r="I15" s="250"/>
      <c r="J15" s="43"/>
      <c r="K15" s="43"/>
      <c r="M15" s="46" t="s">
        <v>101</v>
      </c>
      <c r="N15" s="34" t="s">
        <v>78</v>
      </c>
    </row>
    <row r="16" spans="2:14" ht="30.75" customHeight="1" x14ac:dyDescent="0.25">
      <c r="B16" s="38" t="s">
        <v>102</v>
      </c>
      <c r="C16" s="252" t="s">
        <v>103</v>
      </c>
      <c r="D16" s="252"/>
      <c r="E16" s="252"/>
      <c r="F16" s="252"/>
      <c r="G16" s="41" t="s">
        <v>104</v>
      </c>
      <c r="H16" s="250" t="s">
        <v>42</v>
      </c>
      <c r="I16" s="250"/>
      <c r="J16" s="43"/>
      <c r="K16" s="43"/>
      <c r="M16" s="46" t="s">
        <v>105</v>
      </c>
    </row>
    <row r="17" spans="2:14" ht="36" customHeight="1" x14ac:dyDescent="0.25">
      <c r="B17" s="38" t="s">
        <v>106</v>
      </c>
      <c r="C17" s="249" t="s">
        <v>352</v>
      </c>
      <c r="D17" s="249"/>
      <c r="E17" s="249"/>
      <c r="F17" s="249"/>
      <c r="G17" s="249"/>
      <c r="H17" s="249"/>
      <c r="I17" s="249"/>
      <c r="J17" s="47"/>
      <c r="K17" s="47"/>
      <c r="M17" s="46" t="s">
        <v>108</v>
      </c>
      <c r="N17" s="34" t="s">
        <v>109</v>
      </c>
    </row>
    <row r="18" spans="2:14" ht="30.75" customHeight="1" x14ac:dyDescent="0.25">
      <c r="B18" s="38" t="s">
        <v>110</v>
      </c>
      <c r="C18" s="242" t="s">
        <v>353</v>
      </c>
      <c r="D18" s="242"/>
      <c r="E18" s="242"/>
      <c r="F18" s="242"/>
      <c r="G18" s="242"/>
      <c r="H18" s="242"/>
      <c r="I18" s="242"/>
      <c r="J18" s="48"/>
      <c r="K18" s="48"/>
      <c r="M18" s="46" t="s">
        <v>112</v>
      </c>
      <c r="N18" s="34" t="s">
        <v>113</v>
      </c>
    </row>
    <row r="19" spans="2:14" ht="30.75" customHeight="1" x14ac:dyDescent="0.25">
      <c r="B19" s="38" t="s">
        <v>114</v>
      </c>
      <c r="C19" s="301" t="s">
        <v>354</v>
      </c>
      <c r="D19" s="301"/>
      <c r="E19" s="301"/>
      <c r="F19" s="301"/>
      <c r="G19" s="301"/>
      <c r="H19" s="301"/>
      <c r="I19" s="301"/>
      <c r="J19" s="49"/>
      <c r="K19" s="49"/>
      <c r="M19" s="46"/>
      <c r="N19" s="34" t="s">
        <v>116</v>
      </c>
    </row>
    <row r="20" spans="2:14" ht="30.75" customHeight="1" x14ac:dyDescent="0.25">
      <c r="B20" s="38" t="s">
        <v>117</v>
      </c>
      <c r="C20" s="253" t="s">
        <v>41</v>
      </c>
      <c r="D20" s="253"/>
      <c r="E20" s="253"/>
      <c r="F20" s="253"/>
      <c r="G20" s="253"/>
      <c r="H20" s="253"/>
      <c r="I20" s="253"/>
      <c r="J20" s="50"/>
      <c r="K20" s="50"/>
      <c r="M20" s="46" t="s">
        <v>100</v>
      </c>
      <c r="N20" s="34" t="s">
        <v>118</v>
      </c>
    </row>
    <row r="21" spans="2:14" ht="27.75" customHeight="1" x14ac:dyDescent="0.25">
      <c r="B21" s="254" t="s">
        <v>119</v>
      </c>
      <c r="C21" s="255" t="s">
        <v>120</v>
      </c>
      <c r="D21" s="255"/>
      <c r="E21" s="255"/>
      <c r="F21" s="256" t="s">
        <v>121</v>
      </c>
      <c r="G21" s="256"/>
      <c r="H21" s="256"/>
      <c r="I21" s="256"/>
      <c r="J21" s="51"/>
      <c r="K21" s="51"/>
      <c r="M21" s="46" t="s">
        <v>122</v>
      </c>
      <c r="N21" s="34" t="s">
        <v>123</v>
      </c>
    </row>
    <row r="22" spans="2:14" ht="27" customHeight="1" x14ac:dyDescent="0.25">
      <c r="B22" s="254"/>
      <c r="C22" s="300" t="s">
        <v>355</v>
      </c>
      <c r="D22" s="300"/>
      <c r="E22" s="300"/>
      <c r="F22" s="301" t="s">
        <v>356</v>
      </c>
      <c r="G22" s="301"/>
      <c r="H22" s="301"/>
      <c r="I22" s="301"/>
      <c r="J22" s="49"/>
      <c r="K22" s="49"/>
      <c r="M22" s="46" t="s">
        <v>126</v>
      </c>
      <c r="N22" s="34" t="s">
        <v>127</v>
      </c>
    </row>
    <row r="23" spans="2:14" ht="39.75" customHeight="1" x14ac:dyDescent="0.25">
      <c r="B23" s="38" t="s">
        <v>128</v>
      </c>
      <c r="C23" s="257" t="s">
        <v>41</v>
      </c>
      <c r="D23" s="257"/>
      <c r="E23" s="257"/>
      <c r="F23" s="250" t="s">
        <v>41</v>
      </c>
      <c r="G23" s="250"/>
      <c r="H23" s="250"/>
      <c r="I23" s="250"/>
      <c r="J23" s="43"/>
      <c r="K23" s="43"/>
      <c r="M23" s="46"/>
      <c r="N23" s="34" t="s">
        <v>93</v>
      </c>
    </row>
    <row r="24" spans="2:14" ht="44.25" customHeight="1" x14ac:dyDescent="0.25">
      <c r="B24" s="38" t="s">
        <v>129</v>
      </c>
      <c r="C24" s="317" t="s">
        <v>357</v>
      </c>
      <c r="D24" s="317"/>
      <c r="E24" s="317"/>
      <c r="F24" s="301" t="s">
        <v>358</v>
      </c>
      <c r="G24" s="301"/>
      <c r="H24" s="301"/>
      <c r="I24" s="301"/>
      <c r="J24" s="48"/>
      <c r="K24" s="48"/>
      <c r="M24" s="52"/>
      <c r="N24" s="34" t="s">
        <v>132</v>
      </c>
    </row>
    <row r="25" spans="2:14" ht="29.25" customHeight="1" x14ac:dyDescent="0.25">
      <c r="B25" s="38" t="s">
        <v>133</v>
      </c>
      <c r="C25" s="259" t="s">
        <v>103</v>
      </c>
      <c r="D25" s="259"/>
      <c r="E25" s="259"/>
      <c r="F25" s="41" t="s">
        <v>134</v>
      </c>
      <c r="G25" s="352">
        <v>74</v>
      </c>
      <c r="H25" s="352"/>
      <c r="I25" s="352"/>
      <c r="J25" s="53"/>
      <c r="K25" s="53"/>
      <c r="M25" s="52"/>
    </row>
    <row r="26" spans="2:14" ht="27" customHeight="1" x14ac:dyDescent="0.25">
      <c r="B26" s="38" t="s">
        <v>135</v>
      </c>
      <c r="C26" s="251" t="s">
        <v>136</v>
      </c>
      <c r="D26" s="251"/>
      <c r="E26" s="251"/>
      <c r="F26" s="41" t="s">
        <v>137</v>
      </c>
      <c r="G26" s="352">
        <v>0</v>
      </c>
      <c r="H26" s="352"/>
      <c r="I26" s="352"/>
      <c r="J26" s="54"/>
      <c r="K26" s="54"/>
      <c r="M26" s="52"/>
    </row>
    <row r="27" spans="2:14" ht="47.25" customHeight="1" x14ac:dyDescent="0.25">
      <c r="B27" s="55" t="s">
        <v>138</v>
      </c>
      <c r="C27" s="257" t="s">
        <v>108</v>
      </c>
      <c r="D27" s="257"/>
      <c r="E27" s="257"/>
      <c r="F27" s="56" t="s">
        <v>139</v>
      </c>
      <c r="G27" s="261" t="s">
        <v>140</v>
      </c>
      <c r="H27" s="261"/>
      <c r="I27" s="261"/>
      <c r="J27" s="51"/>
      <c r="K27" s="51"/>
      <c r="M27" s="52"/>
    </row>
    <row r="28" spans="2:14" ht="30" customHeight="1" x14ac:dyDescent="0.25">
      <c r="B28" s="263" t="s">
        <v>141</v>
      </c>
      <c r="C28" s="263"/>
      <c r="D28" s="263"/>
      <c r="E28" s="263"/>
      <c r="F28" s="263"/>
      <c r="G28" s="263"/>
      <c r="H28" s="263"/>
      <c r="I28" s="263"/>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36">
        <v>0</v>
      </c>
      <c r="D30" s="137">
        <f>+C30</f>
        <v>0</v>
      </c>
      <c r="E30" s="136">
        <v>0</v>
      </c>
      <c r="F30" s="138">
        <f>+E30</f>
        <v>0</v>
      </c>
      <c r="G30" s="139" t="e">
        <f t="shared" ref="G30:G41" si="0">+C30/E30</f>
        <v>#DIV/0!</v>
      </c>
      <c r="H30" s="140" t="e">
        <f t="shared" ref="H30:H41" si="1">+D30/F30</f>
        <v>#DIV/0!</v>
      </c>
      <c r="I30" s="141" t="e">
        <f t="shared" ref="I30:I41" si="2">+D30/$G$26</f>
        <v>#DIV/0!</v>
      </c>
      <c r="J30" s="68">
        <v>0.99</v>
      </c>
      <c r="K30" s="69"/>
      <c r="M30" s="52"/>
    </row>
    <row r="31" spans="2:14" ht="19.5" customHeight="1" x14ac:dyDescent="0.25">
      <c r="B31" s="61" t="s">
        <v>152</v>
      </c>
      <c r="C31" s="136">
        <v>0</v>
      </c>
      <c r="D31" s="137">
        <f t="shared" ref="D31:D41" si="3">+D30+C31</f>
        <v>0</v>
      </c>
      <c r="E31" s="136">
        <v>0</v>
      </c>
      <c r="F31" s="138">
        <f t="shared" ref="F31:F41" si="4">+F30+E31</f>
        <v>0</v>
      </c>
      <c r="G31" s="139" t="e">
        <f t="shared" si="0"/>
        <v>#DIV/0!</v>
      </c>
      <c r="H31" s="140" t="e">
        <f t="shared" si="1"/>
        <v>#DIV/0!</v>
      </c>
      <c r="I31" s="141" t="e">
        <f t="shared" si="2"/>
        <v>#DIV/0!</v>
      </c>
      <c r="J31" s="68">
        <v>0.99</v>
      </c>
      <c r="K31" s="69"/>
      <c r="M31" s="52"/>
    </row>
    <row r="32" spans="2:14" ht="19.5" customHeight="1" x14ac:dyDescent="0.25">
      <c r="B32" s="61" t="s">
        <v>153</v>
      </c>
      <c r="C32" s="136">
        <v>0</v>
      </c>
      <c r="D32" s="137">
        <f t="shared" si="3"/>
        <v>0</v>
      </c>
      <c r="E32" s="136">
        <v>0</v>
      </c>
      <c r="F32" s="138">
        <f t="shared" si="4"/>
        <v>0</v>
      </c>
      <c r="G32" s="139" t="e">
        <f t="shared" si="0"/>
        <v>#DIV/0!</v>
      </c>
      <c r="H32" s="140" t="e">
        <f t="shared" si="1"/>
        <v>#DIV/0!</v>
      </c>
      <c r="I32" s="141" t="e">
        <f t="shared" si="2"/>
        <v>#DIV/0!</v>
      </c>
      <c r="J32" s="68">
        <v>0.99</v>
      </c>
      <c r="K32" s="69"/>
      <c r="M32" s="52"/>
    </row>
    <row r="33" spans="2:11" ht="19.5" customHeight="1" x14ac:dyDescent="0.25">
      <c r="B33" s="61" t="s">
        <v>154</v>
      </c>
      <c r="C33" s="136">
        <v>0</v>
      </c>
      <c r="D33" s="137">
        <f t="shared" si="3"/>
        <v>0</v>
      </c>
      <c r="E33" s="136">
        <v>0</v>
      </c>
      <c r="F33" s="138">
        <f t="shared" si="4"/>
        <v>0</v>
      </c>
      <c r="G33" s="139" t="e">
        <f t="shared" si="0"/>
        <v>#DIV/0!</v>
      </c>
      <c r="H33" s="140" t="e">
        <f t="shared" si="1"/>
        <v>#DIV/0!</v>
      </c>
      <c r="I33" s="141" t="e">
        <f t="shared" si="2"/>
        <v>#DIV/0!</v>
      </c>
      <c r="J33" s="68">
        <v>0.99</v>
      </c>
      <c r="K33" s="69"/>
    </row>
    <row r="34" spans="2:11" ht="19.5" customHeight="1" x14ac:dyDescent="0.25">
      <c r="B34" s="61" t="s">
        <v>155</v>
      </c>
      <c r="C34" s="136">
        <v>0</v>
      </c>
      <c r="D34" s="137">
        <f t="shared" si="3"/>
        <v>0</v>
      </c>
      <c r="E34" s="136">
        <v>0</v>
      </c>
      <c r="F34" s="138">
        <f t="shared" si="4"/>
        <v>0</v>
      </c>
      <c r="G34" s="139" t="e">
        <f t="shared" si="0"/>
        <v>#DIV/0!</v>
      </c>
      <c r="H34" s="140" t="e">
        <f t="shared" si="1"/>
        <v>#DIV/0!</v>
      </c>
      <c r="I34" s="141" t="e">
        <f t="shared" si="2"/>
        <v>#DIV/0!</v>
      </c>
      <c r="J34" s="68">
        <v>0.99</v>
      </c>
      <c r="K34" s="69"/>
    </row>
    <row r="35" spans="2:11" ht="19.5" customHeight="1" x14ac:dyDescent="0.25">
      <c r="B35" s="61" t="s">
        <v>156</v>
      </c>
      <c r="C35" s="136">
        <v>0</v>
      </c>
      <c r="D35" s="137">
        <f t="shared" si="3"/>
        <v>0</v>
      </c>
      <c r="E35" s="136">
        <v>0</v>
      </c>
      <c r="F35" s="138">
        <f t="shared" si="4"/>
        <v>0</v>
      </c>
      <c r="G35" s="139" t="e">
        <f t="shared" si="0"/>
        <v>#DIV/0!</v>
      </c>
      <c r="H35" s="140" t="e">
        <f t="shared" si="1"/>
        <v>#DIV/0!</v>
      </c>
      <c r="I35" s="141" t="e">
        <f t="shared" si="2"/>
        <v>#DIV/0!</v>
      </c>
      <c r="J35" s="68">
        <v>0.99</v>
      </c>
      <c r="K35" s="69"/>
    </row>
    <row r="36" spans="2:11" ht="19.5" customHeight="1" x14ac:dyDescent="0.25">
      <c r="B36" s="61" t="s">
        <v>157</v>
      </c>
      <c r="C36" s="136">
        <v>0</v>
      </c>
      <c r="D36" s="137">
        <f t="shared" si="3"/>
        <v>0</v>
      </c>
      <c r="E36" s="136">
        <v>0</v>
      </c>
      <c r="F36" s="138">
        <f t="shared" si="4"/>
        <v>0</v>
      </c>
      <c r="G36" s="139" t="e">
        <f t="shared" si="0"/>
        <v>#DIV/0!</v>
      </c>
      <c r="H36" s="140" t="e">
        <f t="shared" si="1"/>
        <v>#DIV/0!</v>
      </c>
      <c r="I36" s="141" t="e">
        <f t="shared" si="2"/>
        <v>#DIV/0!</v>
      </c>
      <c r="J36" s="68">
        <v>0.99</v>
      </c>
      <c r="K36" s="69"/>
    </row>
    <row r="37" spans="2:11" ht="19.5" customHeight="1" x14ac:dyDescent="0.25">
      <c r="B37" s="61" t="s">
        <v>158</v>
      </c>
      <c r="C37" s="136">
        <v>0</v>
      </c>
      <c r="D37" s="137">
        <f t="shared" si="3"/>
        <v>0</v>
      </c>
      <c r="E37" s="136">
        <v>0</v>
      </c>
      <c r="F37" s="138">
        <f t="shared" si="4"/>
        <v>0</v>
      </c>
      <c r="G37" s="139" t="e">
        <f t="shared" si="0"/>
        <v>#DIV/0!</v>
      </c>
      <c r="H37" s="140" t="e">
        <f t="shared" si="1"/>
        <v>#DIV/0!</v>
      </c>
      <c r="I37" s="141" t="e">
        <f t="shared" si="2"/>
        <v>#DIV/0!</v>
      </c>
      <c r="J37" s="68">
        <v>0.99</v>
      </c>
      <c r="K37" s="69"/>
    </row>
    <row r="38" spans="2:11" ht="19.5" customHeight="1" x14ac:dyDescent="0.25">
      <c r="B38" s="61" t="s">
        <v>159</v>
      </c>
      <c r="C38" s="136">
        <v>0</v>
      </c>
      <c r="D38" s="137">
        <f t="shared" si="3"/>
        <v>0</v>
      </c>
      <c r="E38" s="136">
        <v>0</v>
      </c>
      <c r="F38" s="138">
        <f t="shared" si="4"/>
        <v>0</v>
      </c>
      <c r="G38" s="139" t="e">
        <f t="shared" si="0"/>
        <v>#DIV/0!</v>
      </c>
      <c r="H38" s="140" t="e">
        <f t="shared" si="1"/>
        <v>#DIV/0!</v>
      </c>
      <c r="I38" s="141" t="e">
        <f t="shared" si="2"/>
        <v>#DIV/0!</v>
      </c>
      <c r="J38" s="68">
        <v>0.99</v>
      </c>
      <c r="K38" s="69"/>
    </row>
    <row r="39" spans="2:11" ht="19.5" customHeight="1" x14ac:dyDescent="0.25">
      <c r="B39" s="61" t="s">
        <v>160</v>
      </c>
      <c r="C39" s="136">
        <v>0</v>
      </c>
      <c r="D39" s="137">
        <f t="shared" si="3"/>
        <v>0</v>
      </c>
      <c r="E39" s="136">
        <v>0</v>
      </c>
      <c r="F39" s="138">
        <f t="shared" si="4"/>
        <v>0</v>
      </c>
      <c r="G39" s="139" t="e">
        <f t="shared" si="0"/>
        <v>#DIV/0!</v>
      </c>
      <c r="H39" s="140" t="e">
        <f t="shared" si="1"/>
        <v>#DIV/0!</v>
      </c>
      <c r="I39" s="141" t="e">
        <f t="shared" si="2"/>
        <v>#DIV/0!</v>
      </c>
      <c r="J39" s="68">
        <v>0.99</v>
      </c>
      <c r="K39" s="69"/>
    </row>
    <row r="40" spans="2:11" ht="19.5" customHeight="1" x14ac:dyDescent="0.25">
      <c r="B40" s="61" t="s">
        <v>161</v>
      </c>
      <c r="C40" s="136">
        <v>0</v>
      </c>
      <c r="D40" s="137">
        <f t="shared" si="3"/>
        <v>0</v>
      </c>
      <c r="E40" s="136">
        <v>0</v>
      </c>
      <c r="F40" s="138">
        <f t="shared" si="4"/>
        <v>0</v>
      </c>
      <c r="G40" s="139" t="e">
        <f t="shared" si="0"/>
        <v>#DIV/0!</v>
      </c>
      <c r="H40" s="140" t="e">
        <f t="shared" si="1"/>
        <v>#DIV/0!</v>
      </c>
      <c r="I40" s="141" t="e">
        <f t="shared" si="2"/>
        <v>#DIV/0!</v>
      </c>
      <c r="J40" s="68">
        <v>0.99</v>
      </c>
      <c r="K40" s="69"/>
    </row>
    <row r="41" spans="2:11" ht="19.5" customHeight="1" x14ac:dyDescent="0.25">
      <c r="B41" s="61" t="s">
        <v>162</v>
      </c>
      <c r="C41" s="136">
        <v>0</v>
      </c>
      <c r="D41" s="137">
        <f t="shared" si="3"/>
        <v>0</v>
      </c>
      <c r="E41" s="136">
        <v>0</v>
      </c>
      <c r="F41" s="138">
        <f t="shared" si="4"/>
        <v>0</v>
      </c>
      <c r="G41" s="139" t="e">
        <f t="shared" si="0"/>
        <v>#DIV/0!</v>
      </c>
      <c r="H41" s="140" t="e">
        <f t="shared" si="1"/>
        <v>#DIV/0!</v>
      </c>
      <c r="I41" s="141" t="e">
        <f t="shared" si="2"/>
        <v>#DIV/0!</v>
      </c>
      <c r="J41" s="68">
        <v>0.99</v>
      </c>
      <c r="K41" s="69"/>
    </row>
    <row r="42" spans="2:11" ht="54.75" customHeight="1" x14ac:dyDescent="0.25">
      <c r="B42" s="70" t="s">
        <v>163</v>
      </c>
      <c r="C42" s="266"/>
      <c r="D42" s="266"/>
      <c r="E42" s="266"/>
      <c r="F42" s="266"/>
      <c r="G42" s="266"/>
      <c r="H42" s="266"/>
      <c r="I42" s="266"/>
      <c r="J42" s="71"/>
      <c r="K42" s="71"/>
    </row>
    <row r="43" spans="2:11" ht="29.25" customHeight="1" x14ac:dyDescent="0.25">
      <c r="B43" s="263" t="s">
        <v>164</v>
      </c>
      <c r="C43" s="263"/>
      <c r="D43" s="263"/>
      <c r="E43" s="263"/>
      <c r="F43" s="263"/>
      <c r="G43" s="263"/>
      <c r="H43" s="263"/>
      <c r="I43" s="263"/>
      <c r="J43" s="33"/>
      <c r="K43" s="33"/>
    </row>
    <row r="44" spans="2:11" ht="32.25" customHeight="1" x14ac:dyDescent="0.25">
      <c r="B44" s="265"/>
      <c r="C44" s="265"/>
      <c r="D44" s="265"/>
      <c r="E44" s="265"/>
      <c r="F44" s="265"/>
      <c r="G44" s="265"/>
      <c r="H44" s="265"/>
      <c r="I44" s="265"/>
      <c r="J44" s="33"/>
      <c r="K44" s="33"/>
    </row>
    <row r="45" spans="2:11" ht="32.25" customHeight="1" x14ac:dyDescent="0.25">
      <c r="B45" s="265"/>
      <c r="C45" s="265"/>
      <c r="D45" s="265"/>
      <c r="E45" s="265"/>
      <c r="F45" s="265"/>
      <c r="G45" s="265"/>
      <c r="H45" s="265"/>
      <c r="I45" s="265"/>
      <c r="J45" s="71"/>
      <c r="K45" s="71"/>
    </row>
    <row r="46" spans="2:11" ht="32.25" customHeight="1" x14ac:dyDescent="0.25">
      <c r="B46" s="265"/>
      <c r="C46" s="265"/>
      <c r="D46" s="265"/>
      <c r="E46" s="265"/>
      <c r="F46" s="265"/>
      <c r="G46" s="265"/>
      <c r="H46" s="265"/>
      <c r="I46" s="265"/>
      <c r="J46" s="71"/>
      <c r="K46" s="71"/>
    </row>
    <row r="47" spans="2:11" ht="32.25" customHeight="1" x14ac:dyDescent="0.25">
      <c r="B47" s="265"/>
      <c r="C47" s="265"/>
      <c r="D47" s="265"/>
      <c r="E47" s="265"/>
      <c r="F47" s="265"/>
      <c r="G47" s="265"/>
      <c r="H47" s="265"/>
      <c r="I47" s="265"/>
      <c r="J47" s="71"/>
      <c r="K47" s="71"/>
    </row>
    <row r="48" spans="2:11" ht="32.25" customHeight="1" x14ac:dyDescent="0.25">
      <c r="B48" s="265"/>
      <c r="C48" s="265"/>
      <c r="D48" s="265"/>
      <c r="E48" s="265"/>
      <c r="F48" s="265"/>
      <c r="G48" s="265"/>
      <c r="H48" s="265"/>
      <c r="I48" s="265"/>
      <c r="J48" s="31"/>
      <c r="K48" s="31"/>
    </row>
    <row r="49" spans="2:11" ht="79.5" customHeight="1" x14ac:dyDescent="0.25">
      <c r="B49" s="38" t="s">
        <v>165</v>
      </c>
      <c r="C49" s="353"/>
      <c r="D49" s="353"/>
      <c r="E49" s="353"/>
      <c r="F49" s="353"/>
      <c r="G49" s="353"/>
      <c r="H49" s="353"/>
      <c r="I49" s="353"/>
      <c r="J49" s="72"/>
      <c r="K49" s="72"/>
    </row>
    <row r="50" spans="2:11" ht="26.25" customHeight="1" x14ac:dyDescent="0.25">
      <c r="B50" s="38" t="s">
        <v>166</v>
      </c>
      <c r="C50" s="354"/>
      <c r="D50" s="354"/>
      <c r="E50" s="354"/>
      <c r="F50" s="354"/>
      <c r="G50" s="354"/>
      <c r="H50" s="354"/>
      <c r="I50" s="354"/>
      <c r="J50" s="72"/>
      <c r="K50" s="72"/>
    </row>
    <row r="51" spans="2:11" ht="64.5" customHeight="1" x14ac:dyDescent="0.25">
      <c r="B51" s="73" t="s">
        <v>167</v>
      </c>
      <c r="C51" s="353"/>
      <c r="D51" s="353"/>
      <c r="E51" s="353"/>
      <c r="F51" s="353"/>
      <c r="G51" s="353"/>
      <c r="H51" s="353"/>
      <c r="I51" s="353"/>
      <c r="J51" s="72"/>
      <c r="K51" s="72"/>
    </row>
    <row r="52" spans="2:11" ht="29.25" customHeight="1" x14ac:dyDescent="0.25">
      <c r="B52" s="263" t="s">
        <v>168</v>
      </c>
      <c r="C52" s="263"/>
      <c r="D52" s="263"/>
      <c r="E52" s="263"/>
      <c r="F52" s="263"/>
      <c r="G52" s="263"/>
      <c r="H52" s="263"/>
      <c r="I52" s="263"/>
      <c r="J52" s="72"/>
      <c r="K52" s="72"/>
    </row>
    <row r="53" spans="2:11" ht="33" customHeight="1" x14ac:dyDescent="0.25">
      <c r="B53" s="268" t="s">
        <v>169</v>
      </c>
      <c r="C53" s="74" t="s">
        <v>170</v>
      </c>
      <c r="D53" s="269" t="s">
        <v>171</v>
      </c>
      <c r="E53" s="269"/>
      <c r="F53" s="269"/>
      <c r="G53" s="270" t="s">
        <v>172</v>
      </c>
      <c r="H53" s="270"/>
      <c r="I53" s="270"/>
      <c r="J53" s="75"/>
      <c r="K53" s="75"/>
    </row>
    <row r="54" spans="2:11" ht="31.5" customHeight="1" x14ac:dyDescent="0.25">
      <c r="B54" s="268"/>
      <c r="C54" s="142"/>
      <c r="D54" s="271"/>
      <c r="E54" s="271"/>
      <c r="F54" s="271"/>
      <c r="G54" s="272"/>
      <c r="H54" s="272"/>
      <c r="I54" s="272"/>
      <c r="J54" s="75"/>
      <c r="K54" s="75"/>
    </row>
    <row r="55" spans="2:11" ht="31.5" customHeight="1" x14ac:dyDescent="0.25">
      <c r="B55" s="73" t="s">
        <v>173</v>
      </c>
      <c r="C55" s="271" t="s">
        <v>359</v>
      </c>
      <c r="D55" s="271"/>
      <c r="E55" s="277" t="s">
        <v>175</v>
      </c>
      <c r="F55" s="277"/>
      <c r="G55" s="278" t="s">
        <v>360</v>
      </c>
      <c r="H55" s="278"/>
      <c r="I55" s="278"/>
      <c r="J55" s="77"/>
      <c r="K55" s="77"/>
    </row>
    <row r="56" spans="2:11" ht="31.5" customHeight="1" x14ac:dyDescent="0.25">
      <c r="B56" s="73" t="s">
        <v>177</v>
      </c>
      <c r="C56" s="271" t="str">
        <f>+'[3]HV 1'!C56:D56</f>
        <v>NICOLAS ADOLFO CORREAL HUERTAS</v>
      </c>
      <c r="D56" s="271"/>
      <c r="E56" s="279" t="s">
        <v>178</v>
      </c>
      <c r="F56" s="279"/>
      <c r="G56" s="278" t="str">
        <f>+'[7]HV 1'!G59:I59</f>
        <v>DIANA VIDAL</v>
      </c>
      <c r="H56" s="278"/>
      <c r="I56" s="278"/>
      <c r="J56" s="77"/>
      <c r="K56" s="77"/>
    </row>
    <row r="57" spans="2:11" ht="31.5" customHeight="1" x14ac:dyDescent="0.25">
      <c r="B57" s="73" t="s">
        <v>179</v>
      </c>
      <c r="C57" s="271"/>
      <c r="D57" s="271"/>
      <c r="E57" s="273" t="s">
        <v>180</v>
      </c>
      <c r="F57" s="273"/>
      <c r="G57" s="274"/>
      <c r="H57" s="274"/>
      <c r="I57" s="274"/>
      <c r="J57" s="78"/>
      <c r="K57" s="78"/>
    </row>
    <row r="58" spans="2:11" ht="31.5" customHeight="1" x14ac:dyDescent="0.25">
      <c r="B58" s="79" t="s">
        <v>181</v>
      </c>
      <c r="C58" s="275"/>
      <c r="D58" s="275"/>
      <c r="E58" s="273"/>
      <c r="F58" s="273"/>
      <c r="G58" s="274"/>
      <c r="H58" s="274"/>
      <c r="I58" s="274"/>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30"/>
  <sheetViews>
    <sheetView topLeftCell="A7" zoomScale="80" zoomScaleNormal="80" workbookViewId="0">
      <selection activeCell="B14" sqref="B14"/>
    </sheetView>
  </sheetViews>
  <sheetFormatPr baseColWidth="10" defaultColWidth="10.42578125" defaultRowHeight="15" x14ac:dyDescent="0.25"/>
  <cols>
    <col min="1" max="1" width="1.28515625" style="91" customWidth="1"/>
    <col min="2" max="2" width="20.140625" style="92" customWidth="1"/>
    <col min="3" max="3" width="34.42578125" style="91" customWidth="1"/>
    <col min="4" max="4" width="14.28515625" style="91" customWidth="1"/>
    <col min="5" max="5" width="5.85546875" style="91" customWidth="1"/>
    <col min="6" max="6" width="47" style="91" customWidth="1"/>
    <col min="7" max="8" width="16.140625" style="91" customWidth="1"/>
    <col min="9" max="9" width="16.28515625" style="91" customWidth="1"/>
    <col min="10" max="10" width="15.7109375" style="91" customWidth="1"/>
    <col min="11" max="11" width="20" style="91" customWidth="1"/>
    <col min="13" max="13" width="17.85546875" style="91" customWidth="1"/>
    <col min="108" max="108" width="11.42578125" style="91" customWidth="1"/>
    <col min="198" max="198" width="1.42578125" style="91" customWidth="1"/>
  </cols>
  <sheetData>
    <row r="1" spans="2:11" ht="18" customHeight="1" x14ac:dyDescent="0.25">
      <c r="B1" s="280"/>
      <c r="C1" s="281" t="s">
        <v>0</v>
      </c>
      <c r="D1" s="281"/>
      <c r="E1" s="281"/>
      <c r="F1" s="281"/>
      <c r="G1" s="281"/>
      <c r="H1" s="281"/>
      <c r="I1" s="281"/>
      <c r="J1" s="281"/>
    </row>
    <row r="2" spans="2:11" ht="18" customHeight="1" x14ac:dyDescent="0.25">
      <c r="B2" s="280"/>
      <c r="C2" s="281" t="s">
        <v>1</v>
      </c>
      <c r="D2" s="281"/>
      <c r="E2" s="281"/>
      <c r="F2" s="281"/>
      <c r="G2" s="281"/>
      <c r="H2" s="281"/>
      <c r="I2" s="281"/>
      <c r="J2" s="281"/>
    </row>
    <row r="3" spans="2:11" ht="18" customHeight="1" x14ac:dyDescent="0.25">
      <c r="B3" s="280"/>
      <c r="C3" s="281" t="s">
        <v>361</v>
      </c>
      <c r="D3" s="281"/>
      <c r="E3" s="281"/>
      <c r="F3" s="281"/>
      <c r="G3" s="281"/>
      <c r="H3" s="281"/>
      <c r="I3" s="281"/>
      <c r="J3" s="281"/>
    </row>
    <row r="4" spans="2:11" ht="18" customHeight="1" x14ac:dyDescent="0.25">
      <c r="B4" s="280"/>
      <c r="C4" s="281" t="s">
        <v>183</v>
      </c>
      <c r="D4" s="281"/>
      <c r="E4" s="281"/>
      <c r="F4" s="281"/>
      <c r="G4" s="282" t="s">
        <v>184</v>
      </c>
      <c r="H4" s="282"/>
      <c r="I4" s="281"/>
      <c r="J4" s="281"/>
    </row>
    <row r="5" spans="2:11" ht="18" customHeight="1" x14ac:dyDescent="0.25">
      <c r="B5" s="93"/>
      <c r="C5" s="29"/>
      <c r="D5" s="29"/>
      <c r="E5" s="29"/>
      <c r="F5" s="29"/>
      <c r="G5" s="29"/>
      <c r="H5" s="29"/>
      <c r="I5" s="29"/>
      <c r="J5" s="94"/>
    </row>
    <row r="6" spans="2:11" ht="51.75" customHeight="1" x14ac:dyDescent="0.25">
      <c r="B6" s="95" t="s">
        <v>362</v>
      </c>
      <c r="C6" s="283" t="str">
        <f>+'[5]Sección 1. Metas - Magnitud'!C7</f>
        <v>1032 - Gestión y control de tránsito y transporte</v>
      </c>
      <c r="D6" s="283"/>
      <c r="E6" s="283"/>
      <c r="F6" s="96"/>
      <c r="G6" s="29"/>
      <c r="H6" s="29"/>
      <c r="I6" s="29"/>
      <c r="J6" s="94"/>
    </row>
    <row r="7" spans="2:11" ht="32.25" customHeight="1" x14ac:dyDescent="0.25">
      <c r="B7" s="97" t="s">
        <v>186</v>
      </c>
      <c r="C7" s="283" t="str">
        <f>+'[5]Sección 1. Metas - Magnitud'!C8:F8</f>
        <v>Dirección de Control y Vigilancia</v>
      </c>
      <c r="D7" s="283"/>
      <c r="E7" s="283"/>
      <c r="F7" s="96"/>
      <c r="G7" s="29"/>
      <c r="H7" s="29"/>
      <c r="I7" s="29"/>
      <c r="J7" s="94"/>
    </row>
    <row r="8" spans="2:11" ht="32.25" customHeight="1" x14ac:dyDescent="0.25">
      <c r="B8" s="97" t="s">
        <v>187</v>
      </c>
      <c r="C8" s="283" t="str">
        <f>+'[5]Sección 1. Metas - Magnitud'!C9:F9</f>
        <v>Subsecretaría de Servicios de la Movilidad</v>
      </c>
      <c r="D8" s="283"/>
      <c r="E8" s="283"/>
      <c r="F8" s="98"/>
      <c r="G8" s="29"/>
      <c r="H8" s="29"/>
      <c r="I8" s="29"/>
      <c r="J8" s="94"/>
    </row>
    <row r="9" spans="2:11" ht="33.75" customHeight="1" x14ac:dyDescent="0.25">
      <c r="B9" s="97" t="s">
        <v>188</v>
      </c>
      <c r="C9" s="283" t="s">
        <v>189</v>
      </c>
      <c r="D9" s="283"/>
      <c r="E9" s="283"/>
      <c r="F9" s="96"/>
      <c r="G9" s="29"/>
      <c r="H9" s="29"/>
      <c r="I9" s="29"/>
      <c r="J9" s="94"/>
    </row>
    <row r="10" spans="2:11" ht="33.75" customHeight="1" x14ac:dyDescent="0.25">
      <c r="B10" s="143" t="s">
        <v>190</v>
      </c>
      <c r="C10" s="283" t="str">
        <f>+'[7]HV 14'!F9</f>
        <v>14. Realizar 241 visitas administrativas y de seguimiento a empresas prestadoras del servicio público de transporte.</v>
      </c>
      <c r="D10" s="283"/>
      <c r="E10" s="283"/>
      <c r="F10" s="96"/>
      <c r="G10" s="29"/>
      <c r="H10" s="29"/>
      <c r="I10" s="29"/>
      <c r="J10" s="94"/>
    </row>
    <row r="11" spans="2:11" ht="34.5" customHeight="1" x14ac:dyDescent="0.25"/>
    <row r="12" spans="2:11" ht="21.75" customHeight="1" x14ac:dyDescent="0.25">
      <c r="B12" s="286" t="s">
        <v>363</v>
      </c>
      <c r="C12" s="286"/>
      <c r="D12" s="286"/>
      <c r="E12" s="286"/>
      <c r="F12" s="286"/>
      <c r="G12" s="286"/>
      <c r="H12" s="286"/>
      <c r="I12" s="355" t="s">
        <v>192</v>
      </c>
      <c r="J12" s="355"/>
      <c r="K12" s="355"/>
    </row>
    <row r="13" spans="2:11" s="99" customFormat="1" ht="30" customHeight="1" x14ac:dyDescent="0.25">
      <c r="B13" s="144" t="s">
        <v>193</v>
      </c>
      <c r="C13" s="144" t="s">
        <v>194</v>
      </c>
      <c r="D13" s="144" t="s">
        <v>195</v>
      </c>
      <c r="E13" s="144" t="s">
        <v>196</v>
      </c>
      <c r="F13" s="144" t="s">
        <v>197</v>
      </c>
      <c r="G13" s="144" t="s">
        <v>198</v>
      </c>
      <c r="H13" s="144" t="s">
        <v>199</v>
      </c>
      <c r="I13" s="100" t="s">
        <v>200</v>
      </c>
      <c r="J13" s="100" t="s">
        <v>201</v>
      </c>
      <c r="K13" s="100" t="s">
        <v>202</v>
      </c>
    </row>
    <row r="14" spans="2:11" s="99" customFormat="1" x14ac:dyDescent="0.25">
      <c r="B14" s="145"/>
      <c r="C14" s="146"/>
      <c r="D14" s="147"/>
      <c r="E14" s="148"/>
      <c r="F14" s="146"/>
      <c r="G14" s="147"/>
      <c r="H14" s="149"/>
      <c r="I14" s="150"/>
      <c r="J14" s="151"/>
      <c r="K14" s="148"/>
    </row>
    <row r="15" spans="2:11" ht="165" customHeight="1" x14ac:dyDescent="0.25">
      <c r="B15" s="145"/>
      <c r="C15" s="152"/>
      <c r="D15" s="147"/>
      <c r="E15" s="153"/>
      <c r="F15" s="154"/>
      <c r="G15" s="147"/>
      <c r="H15" s="149"/>
      <c r="I15" s="150"/>
      <c r="J15" s="151"/>
      <c r="K15" s="356"/>
    </row>
    <row r="16" spans="2:11" x14ac:dyDescent="0.25">
      <c r="B16" s="145"/>
      <c r="C16" s="146"/>
      <c r="D16" s="147"/>
      <c r="E16" s="148"/>
      <c r="F16" s="146"/>
      <c r="G16" s="147"/>
      <c r="H16" s="149"/>
      <c r="I16" s="150"/>
      <c r="J16" s="151"/>
      <c r="K16" s="356"/>
    </row>
    <row r="17" spans="2:12" x14ac:dyDescent="0.25">
      <c r="B17" s="145"/>
      <c r="C17" s="155"/>
      <c r="D17" s="147"/>
      <c r="E17" s="148"/>
      <c r="F17" s="155"/>
      <c r="G17" s="147"/>
      <c r="H17" s="156"/>
      <c r="I17" s="150"/>
      <c r="J17" s="151"/>
      <c r="K17" s="148"/>
    </row>
    <row r="18" spans="2:12" x14ac:dyDescent="0.25">
      <c r="B18" s="145"/>
      <c r="C18" s="155"/>
      <c r="D18" s="147"/>
      <c r="E18" s="148"/>
      <c r="F18" s="155"/>
      <c r="G18" s="147"/>
      <c r="H18" s="156"/>
      <c r="I18" s="157"/>
      <c r="J18" s="151"/>
      <c r="K18" s="158"/>
    </row>
    <row r="19" spans="2:12" ht="15" customHeight="1" x14ac:dyDescent="0.25">
      <c r="B19" s="357" t="s">
        <v>209</v>
      </c>
      <c r="C19" s="357"/>
      <c r="D19" s="159">
        <f>SUM(D15:D16)</f>
        <v>0</v>
      </c>
      <c r="E19" s="358" t="s">
        <v>209</v>
      </c>
      <c r="F19" s="358"/>
      <c r="G19" s="159">
        <v>1</v>
      </c>
      <c r="H19" s="160"/>
      <c r="I19" s="161">
        <f>SUM(I14:I18)</f>
        <v>0</v>
      </c>
      <c r="J19" s="162"/>
      <c r="K19" s="162"/>
    </row>
    <row r="23" spans="2:12" x14ac:dyDescent="0.25">
      <c r="L23" s="163"/>
    </row>
    <row r="24" spans="2:12" x14ac:dyDescent="0.25">
      <c r="L24" s="163"/>
    </row>
    <row r="25" spans="2:12" x14ac:dyDescent="0.25">
      <c r="L25" s="163"/>
    </row>
    <row r="26" spans="2:12" x14ac:dyDescent="0.25">
      <c r="L26" s="163"/>
    </row>
    <row r="27" spans="2:12" x14ac:dyDescent="0.25">
      <c r="L27" s="163"/>
    </row>
    <row r="28" spans="2:12" x14ac:dyDescent="0.25">
      <c r="L28" s="163"/>
    </row>
    <row r="30" spans="2:12" x14ac:dyDescent="0.25">
      <c r="L30" s="163"/>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80" zoomScaleNormal="80" workbookViewId="0">
      <selection activeCell="G36" sqref="G36"/>
    </sheetView>
  </sheetViews>
  <sheetFormatPr baseColWidth="10" defaultColWidth="10.42578125" defaultRowHeight="15" x14ac:dyDescent="0.25"/>
  <sheetData>
    <row r="9" spans="10:12" x14ac:dyDescent="0.25">
      <c r="K9" s="164" t="s">
        <v>364</v>
      </c>
      <c r="L9" s="164" t="s">
        <v>365</v>
      </c>
    </row>
    <row r="10" spans="10:12" x14ac:dyDescent="0.25">
      <c r="J10" s="165" t="s">
        <v>366</v>
      </c>
      <c r="K10" s="165">
        <v>77</v>
      </c>
      <c r="L10" s="165">
        <v>2</v>
      </c>
    </row>
    <row r="11" spans="10:12" x14ac:dyDescent="0.25">
      <c r="J11" s="113"/>
      <c r="K11" s="113"/>
      <c r="L11" s="113">
        <v>37</v>
      </c>
    </row>
    <row r="12" spans="10:12" x14ac:dyDescent="0.25">
      <c r="J12" s="113"/>
      <c r="K12" s="113"/>
      <c r="L12" s="113">
        <v>43</v>
      </c>
    </row>
    <row r="13" spans="10:12" x14ac:dyDescent="0.25">
      <c r="K13" s="113" t="s">
        <v>367</v>
      </c>
      <c r="L13" s="166">
        <f>SUM(L10:L12)</f>
        <v>82</v>
      </c>
    </row>
    <row r="14" spans="10:12" x14ac:dyDescent="0.25">
      <c r="J14" s="165" t="s">
        <v>368</v>
      </c>
      <c r="K14" s="165">
        <v>115</v>
      </c>
      <c r="L14" s="165">
        <v>16</v>
      </c>
    </row>
    <row r="15" spans="10:12" x14ac:dyDescent="0.25">
      <c r="J15" s="113"/>
      <c r="K15" s="113"/>
      <c r="L15" s="113">
        <v>27</v>
      </c>
    </row>
    <row r="16" spans="10:12" x14ac:dyDescent="0.25">
      <c r="J16" s="113"/>
      <c r="K16" s="113"/>
      <c r="L16" s="113">
        <v>10</v>
      </c>
    </row>
    <row r="17" spans="10:14" x14ac:dyDescent="0.25">
      <c r="J17" s="113"/>
      <c r="K17" s="113" t="s">
        <v>367</v>
      </c>
      <c r="L17" s="166">
        <f>SUM(L14:L16)</f>
        <v>53</v>
      </c>
    </row>
    <row r="18" spans="10:14" x14ac:dyDescent="0.25">
      <c r="J18" s="165" t="s">
        <v>369</v>
      </c>
      <c r="K18" s="165">
        <v>7</v>
      </c>
      <c r="L18" s="165">
        <v>13</v>
      </c>
    </row>
    <row r="19" spans="10:14" x14ac:dyDescent="0.25">
      <c r="J19" s="113"/>
      <c r="K19" s="113"/>
      <c r="L19" s="113">
        <v>14</v>
      </c>
    </row>
    <row r="20" spans="10:14" x14ac:dyDescent="0.25">
      <c r="J20" s="113"/>
      <c r="K20" s="113"/>
      <c r="L20" s="113">
        <v>10</v>
      </c>
    </row>
    <row r="21" spans="10:14" x14ac:dyDescent="0.25">
      <c r="J21" s="113"/>
      <c r="K21" s="113" t="s">
        <v>367</v>
      </c>
      <c r="L21" s="166">
        <f>SUM(L18:L20)</f>
        <v>37</v>
      </c>
    </row>
    <row r="22" spans="10:14" x14ac:dyDescent="0.25">
      <c r="J22" s="165" t="s">
        <v>370</v>
      </c>
      <c r="K22" s="165">
        <v>52</v>
      </c>
      <c r="L22" s="165">
        <v>10</v>
      </c>
    </row>
    <row r="23" spans="10:14" x14ac:dyDescent="0.25">
      <c r="J23" s="113"/>
      <c r="K23" s="113"/>
      <c r="L23" s="113">
        <v>0</v>
      </c>
    </row>
    <row r="24" spans="10:14" x14ac:dyDescent="0.25">
      <c r="J24" s="113"/>
      <c r="K24" s="113"/>
      <c r="L24" s="113">
        <v>59</v>
      </c>
    </row>
    <row r="25" spans="10:14" x14ac:dyDescent="0.25">
      <c r="J25" s="113"/>
      <c r="K25" s="113" t="s">
        <v>367</v>
      </c>
      <c r="L25" s="166">
        <f>SUM(L22:L24)</f>
        <v>69</v>
      </c>
    </row>
    <row r="27" spans="10:14" x14ac:dyDescent="0.25">
      <c r="J27" s="167" t="s">
        <v>371</v>
      </c>
      <c r="K27" s="167">
        <f>SUM(K10:K22)</f>
        <v>251</v>
      </c>
      <c r="L27" s="167">
        <f>+L13+L17+L21+L25</f>
        <v>241</v>
      </c>
      <c r="M27" s="168">
        <f>+L27/K27</f>
        <v>0.96015936254980083</v>
      </c>
      <c r="N27" s="169"/>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D15" sqref="D15"/>
    </sheetView>
  </sheetViews>
  <sheetFormatPr baseColWidth="10" defaultColWidth="10.42578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80" zoomScaleNormal="80"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3"/>
      <c r="C2" s="234" t="s">
        <v>0</v>
      </c>
      <c r="D2" s="234"/>
      <c r="E2" s="234"/>
      <c r="F2" s="234"/>
      <c r="G2" s="234"/>
      <c r="H2" s="234"/>
      <c r="I2" s="235"/>
      <c r="J2" s="29"/>
      <c r="K2" s="29"/>
      <c r="M2" s="30" t="s">
        <v>61</v>
      </c>
    </row>
    <row r="3" spans="2:14" ht="25.5" customHeight="1" x14ac:dyDescent="0.25">
      <c r="B3" s="233"/>
      <c r="C3" s="236" t="s">
        <v>1</v>
      </c>
      <c r="D3" s="236"/>
      <c r="E3" s="236"/>
      <c r="F3" s="236"/>
      <c r="G3" s="236"/>
      <c r="H3" s="236"/>
      <c r="I3" s="235"/>
      <c r="J3" s="29"/>
      <c r="K3" s="29"/>
      <c r="M3" s="30" t="s">
        <v>62</v>
      </c>
    </row>
    <row r="4" spans="2:14" ht="25.5" customHeight="1" x14ac:dyDescent="0.25">
      <c r="B4" s="233"/>
      <c r="C4" s="236" t="s">
        <v>63</v>
      </c>
      <c r="D4" s="236"/>
      <c r="E4" s="236"/>
      <c r="F4" s="236"/>
      <c r="G4" s="236"/>
      <c r="H4" s="236"/>
      <c r="I4" s="235"/>
      <c r="J4" s="29"/>
      <c r="K4" s="29"/>
      <c r="M4" s="30" t="s">
        <v>64</v>
      </c>
    </row>
    <row r="5" spans="2:14" ht="25.5" customHeight="1" x14ac:dyDescent="0.25">
      <c r="B5" s="233"/>
      <c r="C5" s="236" t="s">
        <v>65</v>
      </c>
      <c r="D5" s="236"/>
      <c r="E5" s="236"/>
      <c r="F5" s="236"/>
      <c r="G5" s="237" t="s">
        <v>66</v>
      </c>
      <c r="H5" s="237"/>
      <c r="I5" s="235"/>
      <c r="J5" s="29"/>
      <c r="K5" s="29"/>
      <c r="M5" s="30" t="s">
        <v>67</v>
      </c>
    </row>
    <row r="6" spans="2:14" ht="23.25" customHeight="1" x14ac:dyDescent="0.25">
      <c r="B6" s="238" t="s">
        <v>68</v>
      </c>
      <c r="C6" s="238"/>
      <c r="D6" s="238"/>
      <c r="E6" s="238"/>
      <c r="F6" s="238"/>
      <c r="G6" s="238"/>
      <c r="H6" s="238"/>
      <c r="I6" s="238"/>
      <c r="J6" s="31"/>
      <c r="K6" s="31"/>
    </row>
    <row r="7" spans="2:14" ht="24" customHeight="1" x14ac:dyDescent="0.25">
      <c r="B7" s="239" t="s">
        <v>69</v>
      </c>
      <c r="C7" s="239"/>
      <c r="D7" s="239"/>
      <c r="E7" s="239"/>
      <c r="F7" s="239"/>
      <c r="G7" s="239"/>
      <c r="H7" s="239"/>
      <c r="I7" s="239"/>
      <c r="J7" s="32"/>
      <c r="K7" s="32"/>
    </row>
    <row r="8" spans="2:14" ht="24" customHeight="1" x14ac:dyDescent="0.25">
      <c r="B8" s="240" t="s">
        <v>70</v>
      </c>
      <c r="C8" s="240"/>
      <c r="D8" s="240"/>
      <c r="E8" s="240"/>
      <c r="F8" s="240"/>
      <c r="G8" s="240"/>
      <c r="H8" s="240"/>
      <c r="I8" s="240"/>
      <c r="J8" s="33"/>
      <c r="K8" s="33"/>
      <c r="N8" s="34" t="s">
        <v>71</v>
      </c>
    </row>
    <row r="9" spans="2:14" ht="30.75" customHeight="1" x14ac:dyDescent="0.25">
      <c r="B9" s="35" t="s">
        <v>72</v>
      </c>
      <c r="C9" s="36">
        <v>231</v>
      </c>
      <c r="D9" s="241" t="s">
        <v>73</v>
      </c>
      <c r="E9" s="241"/>
      <c r="F9" s="242" t="s">
        <v>74</v>
      </c>
      <c r="G9" s="242"/>
      <c r="H9" s="242"/>
      <c r="I9" s="242"/>
      <c r="J9" s="37"/>
      <c r="K9" s="37"/>
      <c r="M9" s="30" t="s">
        <v>75</v>
      </c>
      <c r="N9" s="34" t="s">
        <v>76</v>
      </c>
    </row>
    <row r="10" spans="2:14" ht="30.75" customHeight="1" x14ac:dyDescent="0.25">
      <c r="B10" s="38" t="s">
        <v>77</v>
      </c>
      <c r="C10" s="39" t="s">
        <v>78</v>
      </c>
      <c r="D10" s="243" t="s">
        <v>79</v>
      </c>
      <c r="E10" s="243"/>
      <c r="F10" s="244" t="s">
        <v>80</v>
      </c>
      <c r="G10" s="244"/>
      <c r="H10" s="41" t="s">
        <v>81</v>
      </c>
      <c r="I10" s="42" t="s">
        <v>78</v>
      </c>
      <c r="J10" s="43"/>
      <c r="K10" s="43"/>
      <c r="M10" s="30" t="s">
        <v>82</v>
      </c>
      <c r="N10" s="34" t="s">
        <v>83</v>
      </c>
    </row>
    <row r="11" spans="2:14" ht="30.75" customHeight="1" x14ac:dyDescent="0.25">
      <c r="B11" s="38" t="s">
        <v>84</v>
      </c>
      <c r="C11" s="245" t="s">
        <v>85</v>
      </c>
      <c r="D11" s="245"/>
      <c r="E11" s="245"/>
      <c r="F11" s="245"/>
      <c r="G11" s="41" t="s">
        <v>86</v>
      </c>
      <c r="H11" s="246">
        <v>1032</v>
      </c>
      <c r="I11" s="246"/>
      <c r="J11" s="44"/>
      <c r="K11" s="44"/>
      <c r="M11" s="30" t="s">
        <v>87</v>
      </c>
      <c r="N11" s="34" t="s">
        <v>42</v>
      </c>
    </row>
    <row r="12" spans="2:14" ht="30.75" customHeight="1" x14ac:dyDescent="0.25">
      <c r="B12" s="38" t="s">
        <v>88</v>
      </c>
      <c r="C12" s="247" t="s">
        <v>82</v>
      </c>
      <c r="D12" s="247"/>
      <c r="E12" s="247"/>
      <c r="F12" s="247"/>
      <c r="G12" s="41" t="s">
        <v>89</v>
      </c>
      <c r="H12" s="248" t="s">
        <v>90</v>
      </c>
      <c r="I12" s="248"/>
      <c r="J12" s="45"/>
      <c r="K12" s="45"/>
      <c r="M12" s="46" t="s">
        <v>91</v>
      </c>
    </row>
    <row r="13" spans="2:14" ht="30.75" customHeight="1" x14ac:dyDescent="0.25">
      <c r="B13" s="38" t="s">
        <v>92</v>
      </c>
      <c r="C13" s="249" t="s">
        <v>93</v>
      </c>
      <c r="D13" s="249"/>
      <c r="E13" s="249"/>
      <c r="F13" s="249"/>
      <c r="G13" s="249"/>
      <c r="H13" s="249"/>
      <c r="I13" s="249"/>
      <c r="J13" s="47"/>
      <c r="K13" s="47"/>
      <c r="M13" s="46"/>
    </row>
    <row r="14" spans="2:14" ht="30.75" customHeight="1" x14ac:dyDescent="0.25">
      <c r="B14" s="38" t="s">
        <v>94</v>
      </c>
      <c r="C14" s="250" t="s">
        <v>95</v>
      </c>
      <c r="D14" s="250"/>
      <c r="E14" s="250"/>
      <c r="F14" s="250"/>
      <c r="G14" s="250"/>
      <c r="H14" s="250"/>
      <c r="I14" s="250"/>
      <c r="J14" s="43"/>
      <c r="K14" s="43"/>
      <c r="M14" s="46"/>
      <c r="N14" s="34" t="s">
        <v>96</v>
      </c>
    </row>
    <row r="15" spans="2:14" ht="30.75" customHeight="1" x14ac:dyDescent="0.25">
      <c r="B15" s="38" t="s">
        <v>97</v>
      </c>
      <c r="C15" s="251" t="s">
        <v>98</v>
      </c>
      <c r="D15" s="251"/>
      <c r="E15" s="251"/>
      <c r="F15" s="251"/>
      <c r="G15" s="41" t="s">
        <v>99</v>
      </c>
      <c r="H15" s="250" t="s">
        <v>100</v>
      </c>
      <c r="I15" s="250"/>
      <c r="J15" s="43"/>
      <c r="K15" s="43"/>
      <c r="M15" s="46" t="s">
        <v>101</v>
      </c>
      <c r="N15" s="34" t="s">
        <v>78</v>
      </c>
    </row>
    <row r="16" spans="2:14" ht="30.75" customHeight="1" x14ac:dyDescent="0.25">
      <c r="B16" s="38" t="s">
        <v>102</v>
      </c>
      <c r="C16" s="252" t="s">
        <v>103</v>
      </c>
      <c r="D16" s="252"/>
      <c r="E16" s="252"/>
      <c r="F16" s="252"/>
      <c r="G16" s="41" t="s">
        <v>104</v>
      </c>
      <c r="H16" s="250" t="s">
        <v>42</v>
      </c>
      <c r="I16" s="250"/>
      <c r="J16" s="43"/>
      <c r="K16" s="43"/>
      <c r="M16" s="46" t="s">
        <v>105</v>
      </c>
    </row>
    <row r="17" spans="2:14" ht="36" customHeight="1" x14ac:dyDescent="0.25">
      <c r="B17" s="38" t="s">
        <v>106</v>
      </c>
      <c r="C17" s="249" t="s">
        <v>107</v>
      </c>
      <c r="D17" s="249"/>
      <c r="E17" s="249"/>
      <c r="F17" s="249"/>
      <c r="G17" s="249"/>
      <c r="H17" s="249"/>
      <c r="I17" s="249"/>
      <c r="J17" s="47"/>
      <c r="K17" s="47"/>
      <c r="M17" s="46" t="s">
        <v>108</v>
      </c>
      <c r="N17" s="34" t="s">
        <v>109</v>
      </c>
    </row>
    <row r="18" spans="2:14" ht="30.75" customHeight="1" x14ac:dyDescent="0.25">
      <c r="B18" s="38" t="s">
        <v>110</v>
      </c>
      <c r="C18" s="242" t="s">
        <v>111</v>
      </c>
      <c r="D18" s="242"/>
      <c r="E18" s="242"/>
      <c r="F18" s="242"/>
      <c r="G18" s="242"/>
      <c r="H18" s="242"/>
      <c r="I18" s="242"/>
      <c r="J18" s="48"/>
      <c r="K18" s="48"/>
      <c r="M18" s="46" t="s">
        <v>112</v>
      </c>
      <c r="N18" s="34" t="s">
        <v>113</v>
      </c>
    </row>
    <row r="19" spans="2:14" ht="30.75" customHeight="1" x14ac:dyDescent="0.25">
      <c r="B19" s="38" t="s">
        <v>114</v>
      </c>
      <c r="C19" s="242" t="s">
        <v>115</v>
      </c>
      <c r="D19" s="242"/>
      <c r="E19" s="242"/>
      <c r="F19" s="242"/>
      <c r="G19" s="242"/>
      <c r="H19" s="242"/>
      <c r="I19" s="242"/>
      <c r="J19" s="49"/>
      <c r="K19" s="49"/>
      <c r="M19" s="46"/>
      <c r="N19" s="34" t="s">
        <v>116</v>
      </c>
    </row>
    <row r="20" spans="2:14" ht="30.75" customHeight="1" x14ac:dyDescent="0.25">
      <c r="B20" s="38" t="s">
        <v>117</v>
      </c>
      <c r="C20" s="253" t="s">
        <v>52</v>
      </c>
      <c r="D20" s="253"/>
      <c r="E20" s="253"/>
      <c r="F20" s="253"/>
      <c r="G20" s="253"/>
      <c r="H20" s="253"/>
      <c r="I20" s="253"/>
      <c r="J20" s="50"/>
      <c r="K20" s="50"/>
      <c r="M20" s="46" t="s">
        <v>100</v>
      </c>
      <c r="N20" s="34" t="s">
        <v>118</v>
      </c>
    </row>
    <row r="21" spans="2:14" ht="27.75" customHeight="1" x14ac:dyDescent="0.25">
      <c r="B21" s="254" t="s">
        <v>119</v>
      </c>
      <c r="C21" s="255" t="s">
        <v>120</v>
      </c>
      <c r="D21" s="255"/>
      <c r="E21" s="255"/>
      <c r="F21" s="256" t="s">
        <v>121</v>
      </c>
      <c r="G21" s="256"/>
      <c r="H21" s="256"/>
      <c r="I21" s="256"/>
      <c r="J21" s="51"/>
      <c r="K21" s="51"/>
      <c r="M21" s="46" t="s">
        <v>122</v>
      </c>
      <c r="N21" s="34" t="s">
        <v>123</v>
      </c>
    </row>
    <row r="22" spans="2:14" ht="27" customHeight="1" x14ac:dyDescent="0.25">
      <c r="B22" s="254"/>
      <c r="C22" s="251" t="s">
        <v>124</v>
      </c>
      <c r="D22" s="251"/>
      <c r="E22" s="251"/>
      <c r="F22" s="242" t="s">
        <v>125</v>
      </c>
      <c r="G22" s="242"/>
      <c r="H22" s="242"/>
      <c r="I22" s="242"/>
      <c r="J22" s="49"/>
      <c r="K22" s="49"/>
      <c r="M22" s="46" t="s">
        <v>126</v>
      </c>
      <c r="N22" s="34" t="s">
        <v>127</v>
      </c>
    </row>
    <row r="23" spans="2:14" ht="39.75" customHeight="1" x14ac:dyDescent="0.25">
      <c r="B23" s="38" t="s">
        <v>128</v>
      </c>
      <c r="C23" s="257" t="s">
        <v>52</v>
      </c>
      <c r="D23" s="257"/>
      <c r="E23" s="257"/>
      <c r="F23" s="250" t="s">
        <v>52</v>
      </c>
      <c r="G23" s="250"/>
      <c r="H23" s="250"/>
      <c r="I23" s="250"/>
      <c r="J23" s="43"/>
      <c r="K23" s="43"/>
      <c r="M23" s="46"/>
      <c r="N23" s="34" t="s">
        <v>93</v>
      </c>
    </row>
    <row r="24" spans="2:14" ht="44.25" customHeight="1" x14ac:dyDescent="0.25">
      <c r="B24" s="38" t="s">
        <v>129</v>
      </c>
      <c r="C24" s="258" t="s">
        <v>130</v>
      </c>
      <c r="D24" s="258"/>
      <c r="E24" s="258"/>
      <c r="F24" s="242" t="s">
        <v>131</v>
      </c>
      <c r="G24" s="242"/>
      <c r="H24" s="242"/>
      <c r="I24" s="242"/>
      <c r="J24" s="48"/>
      <c r="K24" s="48"/>
      <c r="M24" s="52"/>
      <c r="N24" s="34" t="s">
        <v>132</v>
      </c>
    </row>
    <row r="25" spans="2:14" ht="29.25" customHeight="1" x14ac:dyDescent="0.25">
      <c r="B25" s="38" t="s">
        <v>133</v>
      </c>
      <c r="C25" s="259" t="s">
        <v>103</v>
      </c>
      <c r="D25" s="259"/>
      <c r="E25" s="259"/>
      <c r="F25" s="41" t="s">
        <v>134</v>
      </c>
      <c r="G25" s="260">
        <v>0.3</v>
      </c>
      <c r="H25" s="260"/>
      <c r="I25" s="260"/>
      <c r="J25" s="53"/>
      <c r="K25" s="53"/>
      <c r="M25" s="52"/>
    </row>
    <row r="26" spans="2:14" ht="27" customHeight="1" x14ac:dyDescent="0.25">
      <c r="B26" s="38" t="s">
        <v>135</v>
      </c>
      <c r="C26" s="251" t="s">
        <v>136</v>
      </c>
      <c r="D26" s="251"/>
      <c r="E26" s="251"/>
      <c r="F26" s="41" t="s">
        <v>137</v>
      </c>
      <c r="G26" s="261">
        <v>0.3</v>
      </c>
      <c r="H26" s="261"/>
      <c r="I26" s="261"/>
      <c r="J26" s="54"/>
      <c r="K26" s="54"/>
      <c r="M26" s="52"/>
    </row>
    <row r="27" spans="2:14" ht="47.25" customHeight="1" x14ac:dyDescent="0.25">
      <c r="B27" s="55" t="s">
        <v>138</v>
      </c>
      <c r="C27" s="262" t="s">
        <v>108</v>
      </c>
      <c r="D27" s="262"/>
      <c r="E27" s="262"/>
      <c r="F27" s="56" t="s">
        <v>139</v>
      </c>
      <c r="G27" s="261" t="s">
        <v>140</v>
      </c>
      <c r="H27" s="261"/>
      <c r="I27" s="261"/>
      <c r="J27" s="51"/>
      <c r="K27" s="51"/>
      <c r="M27" s="52"/>
    </row>
    <row r="28" spans="2:14" ht="30" customHeight="1" x14ac:dyDescent="0.25">
      <c r="B28" s="263" t="s">
        <v>141</v>
      </c>
      <c r="C28" s="263"/>
      <c r="D28" s="263"/>
      <c r="E28" s="263"/>
      <c r="F28" s="263"/>
      <c r="G28" s="263"/>
      <c r="H28" s="263"/>
      <c r="I28" s="263"/>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64" t="s">
        <v>53</v>
      </c>
      <c r="D42" s="264"/>
      <c r="E42" s="264"/>
      <c r="F42" s="264"/>
      <c r="G42" s="264"/>
      <c r="H42" s="264"/>
      <c r="I42" s="264"/>
      <c r="J42" s="71"/>
      <c r="K42" s="71"/>
    </row>
    <row r="43" spans="2:11" ht="29.25" customHeight="1" x14ac:dyDescent="0.25">
      <c r="B43" s="263" t="s">
        <v>164</v>
      </c>
      <c r="C43" s="263"/>
      <c r="D43" s="263"/>
      <c r="E43" s="263"/>
      <c r="F43" s="263"/>
      <c r="G43" s="263"/>
      <c r="H43" s="263"/>
      <c r="I43" s="263"/>
      <c r="J43" s="33"/>
      <c r="K43" s="33"/>
    </row>
    <row r="44" spans="2:11" ht="32.25" customHeight="1" x14ac:dyDescent="0.25">
      <c r="B44" s="265"/>
      <c r="C44" s="265"/>
      <c r="D44" s="265"/>
      <c r="E44" s="265"/>
      <c r="F44" s="265"/>
      <c r="G44" s="265"/>
      <c r="H44" s="265"/>
      <c r="I44" s="265"/>
      <c r="J44" s="33"/>
      <c r="K44" s="33"/>
    </row>
    <row r="45" spans="2:11" ht="32.25" customHeight="1" x14ac:dyDescent="0.25">
      <c r="B45" s="265"/>
      <c r="C45" s="265"/>
      <c r="D45" s="265"/>
      <c r="E45" s="265"/>
      <c r="F45" s="265"/>
      <c r="G45" s="265"/>
      <c r="H45" s="265"/>
      <c r="I45" s="265"/>
      <c r="J45" s="71"/>
      <c r="K45" s="71"/>
    </row>
    <row r="46" spans="2:11" ht="32.25" customHeight="1" x14ac:dyDescent="0.25">
      <c r="B46" s="265"/>
      <c r="C46" s="265"/>
      <c r="D46" s="265"/>
      <c r="E46" s="265"/>
      <c r="F46" s="265"/>
      <c r="G46" s="265"/>
      <c r="H46" s="265"/>
      <c r="I46" s="265"/>
      <c r="J46" s="71"/>
      <c r="K46" s="71"/>
    </row>
    <row r="47" spans="2:11" ht="32.25" customHeight="1" x14ac:dyDescent="0.25">
      <c r="B47" s="265"/>
      <c r="C47" s="265"/>
      <c r="D47" s="265"/>
      <c r="E47" s="265"/>
      <c r="F47" s="265"/>
      <c r="G47" s="265"/>
      <c r="H47" s="265"/>
      <c r="I47" s="265"/>
      <c r="J47" s="71"/>
      <c r="K47" s="71"/>
    </row>
    <row r="48" spans="2:11" ht="32.25" customHeight="1" x14ac:dyDescent="0.25">
      <c r="B48" s="265"/>
      <c r="C48" s="265"/>
      <c r="D48" s="265"/>
      <c r="E48" s="265"/>
      <c r="F48" s="265"/>
      <c r="G48" s="265"/>
      <c r="H48" s="265"/>
      <c r="I48" s="265"/>
      <c r="J48" s="31"/>
      <c r="K48" s="31"/>
    </row>
    <row r="49" spans="2:11" ht="83.25" customHeight="1" x14ac:dyDescent="0.25">
      <c r="B49" s="38" t="s">
        <v>165</v>
      </c>
      <c r="C49" s="264" t="s">
        <v>53</v>
      </c>
      <c r="D49" s="264"/>
      <c r="E49" s="264"/>
      <c r="F49" s="264"/>
      <c r="G49" s="264"/>
      <c r="H49" s="264"/>
      <c r="I49" s="264"/>
      <c r="J49" s="72"/>
      <c r="K49" s="72"/>
    </row>
    <row r="50" spans="2:11" ht="34.5" customHeight="1" x14ac:dyDescent="0.25">
      <c r="B50" s="38" t="s">
        <v>166</v>
      </c>
      <c r="C50" s="266" t="s">
        <v>140</v>
      </c>
      <c r="D50" s="266"/>
      <c r="E50" s="266"/>
      <c r="F50" s="266"/>
      <c r="G50" s="266"/>
      <c r="H50" s="266"/>
      <c r="I50" s="266"/>
      <c r="J50" s="72"/>
      <c r="K50" s="72"/>
    </row>
    <row r="51" spans="2:11" ht="34.5" customHeight="1" x14ac:dyDescent="0.25">
      <c r="B51" s="73" t="s">
        <v>167</v>
      </c>
      <c r="C51" s="267" t="s">
        <v>54</v>
      </c>
      <c r="D51" s="267"/>
      <c r="E51" s="267"/>
      <c r="F51" s="267"/>
      <c r="G51" s="267"/>
      <c r="H51" s="267"/>
      <c r="I51" s="267"/>
      <c r="J51" s="72"/>
      <c r="K51" s="72"/>
    </row>
    <row r="52" spans="2:11" ht="29.25" customHeight="1" x14ac:dyDescent="0.25">
      <c r="B52" s="263" t="s">
        <v>168</v>
      </c>
      <c r="C52" s="263"/>
      <c r="D52" s="263"/>
      <c r="E52" s="263"/>
      <c r="F52" s="263"/>
      <c r="G52" s="263"/>
      <c r="H52" s="263"/>
      <c r="I52" s="263"/>
      <c r="J52" s="72"/>
      <c r="K52" s="72"/>
    </row>
    <row r="53" spans="2:11" ht="33" customHeight="1" x14ac:dyDescent="0.25">
      <c r="B53" s="268" t="s">
        <v>169</v>
      </c>
      <c r="C53" s="74" t="s">
        <v>170</v>
      </c>
      <c r="D53" s="269" t="s">
        <v>171</v>
      </c>
      <c r="E53" s="269"/>
      <c r="F53" s="269"/>
      <c r="G53" s="270" t="s">
        <v>172</v>
      </c>
      <c r="H53" s="270"/>
      <c r="I53" s="270"/>
      <c r="J53" s="75"/>
      <c r="K53" s="75"/>
    </row>
    <row r="54" spans="2:11" ht="31.5" customHeight="1" x14ac:dyDescent="0.25">
      <c r="B54" s="268"/>
      <c r="C54" s="76"/>
      <c r="D54" s="271"/>
      <c r="E54" s="271"/>
      <c r="F54" s="271"/>
      <c r="G54" s="272"/>
      <c r="H54" s="272"/>
      <c r="I54" s="272"/>
      <c r="J54" s="75"/>
      <c r="K54" s="75"/>
    </row>
    <row r="55" spans="2:11" ht="31.5" customHeight="1" x14ac:dyDescent="0.25">
      <c r="B55" s="73" t="s">
        <v>173</v>
      </c>
      <c r="C55" s="276" t="s">
        <v>174</v>
      </c>
      <c r="D55" s="276"/>
      <c r="E55" s="277" t="s">
        <v>175</v>
      </c>
      <c r="F55" s="277"/>
      <c r="G55" s="278" t="s">
        <v>176</v>
      </c>
      <c r="H55" s="278"/>
      <c r="I55" s="278"/>
      <c r="J55" s="77"/>
      <c r="K55" s="77"/>
    </row>
    <row r="56" spans="2:11" ht="31.5" customHeight="1" x14ac:dyDescent="0.25">
      <c r="B56" s="73" t="s">
        <v>177</v>
      </c>
      <c r="C56" s="271" t="str">
        <f>+'[3]HV 1'!C56:D56</f>
        <v>NICOLAS ADOLFO CORREAL HUERTAS</v>
      </c>
      <c r="D56" s="271"/>
      <c r="E56" s="279" t="s">
        <v>178</v>
      </c>
      <c r="F56" s="279"/>
      <c r="G56" s="278" t="str">
        <f>+'[4]HV 1'!G56:I56</f>
        <v>DIANA VIDAL</v>
      </c>
      <c r="H56" s="278"/>
      <c r="I56" s="278"/>
      <c r="J56" s="77"/>
      <c r="K56" s="77"/>
    </row>
    <row r="57" spans="2:11" ht="31.5" customHeight="1" x14ac:dyDescent="0.25">
      <c r="B57" s="73" t="s">
        <v>179</v>
      </c>
      <c r="C57" s="271"/>
      <c r="D57" s="271"/>
      <c r="E57" s="273" t="s">
        <v>180</v>
      </c>
      <c r="F57" s="273"/>
      <c r="G57" s="274"/>
      <c r="H57" s="274"/>
      <c r="I57" s="274"/>
      <c r="J57" s="78"/>
      <c r="K57" s="78"/>
    </row>
    <row r="58" spans="2:11" ht="31.5" customHeight="1" x14ac:dyDescent="0.25">
      <c r="B58" s="79" t="s">
        <v>181</v>
      </c>
      <c r="C58" s="275"/>
      <c r="D58" s="275"/>
      <c r="E58" s="273"/>
      <c r="F58" s="273"/>
      <c r="G58" s="274"/>
      <c r="H58" s="274"/>
      <c r="I58" s="274"/>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GP18"/>
  <sheetViews>
    <sheetView topLeftCell="A7" zoomScale="80" zoomScaleNormal="80" workbookViewId="0">
      <selection activeCell="A7" sqref="A7"/>
    </sheetView>
  </sheetViews>
  <sheetFormatPr baseColWidth="10" defaultColWidth="10.42578125" defaultRowHeight="15" x14ac:dyDescent="0.25"/>
  <cols>
    <col min="1" max="1" width="1.28515625" style="91" customWidth="1"/>
    <col min="2" max="2" width="20.140625" style="92" customWidth="1"/>
    <col min="3" max="3" width="34.42578125" style="91" customWidth="1"/>
    <col min="4" max="4" width="14.28515625" style="91" customWidth="1"/>
    <col min="5" max="5" width="6.7109375" style="91" customWidth="1"/>
    <col min="6" max="6" width="31" style="91" customWidth="1"/>
    <col min="7" max="8" width="16.140625" style="91" customWidth="1"/>
    <col min="9" max="9" width="16.28515625" style="91" customWidth="1"/>
    <col min="10" max="10" width="15.7109375" style="91" customWidth="1"/>
    <col min="11" max="11" width="54.42578125" style="91" customWidth="1"/>
    <col min="13" max="13" width="17.85546875" style="91" customWidth="1"/>
    <col min="108" max="108" width="11.42578125" style="91" customWidth="1"/>
    <col min="198" max="198" width="1.42578125" style="91" customWidth="1"/>
  </cols>
  <sheetData>
    <row r="1" spans="2:13" ht="18" customHeight="1" x14ac:dyDescent="0.25">
      <c r="B1" s="280"/>
      <c r="C1" s="281" t="s">
        <v>0</v>
      </c>
      <c r="D1" s="281"/>
      <c r="E1" s="281"/>
      <c r="F1" s="281"/>
      <c r="G1" s="281"/>
      <c r="H1" s="281"/>
      <c r="I1" s="281"/>
      <c r="J1" s="281"/>
    </row>
    <row r="2" spans="2:13" ht="18" customHeight="1" x14ac:dyDescent="0.25">
      <c r="B2" s="280"/>
      <c r="C2" s="281" t="s">
        <v>1</v>
      </c>
      <c r="D2" s="281"/>
      <c r="E2" s="281"/>
      <c r="F2" s="281"/>
      <c r="G2" s="281"/>
      <c r="H2" s="281"/>
      <c r="I2" s="281"/>
      <c r="J2" s="281"/>
    </row>
    <row r="3" spans="2:13" ht="18" customHeight="1" x14ac:dyDescent="0.25">
      <c r="B3" s="280"/>
      <c r="C3" s="281" t="s">
        <v>182</v>
      </c>
      <c r="D3" s="281"/>
      <c r="E3" s="281"/>
      <c r="F3" s="281"/>
      <c r="G3" s="281"/>
      <c r="H3" s="281"/>
      <c r="I3" s="281"/>
      <c r="J3" s="281"/>
    </row>
    <row r="4" spans="2:13" ht="18" customHeight="1" x14ac:dyDescent="0.25">
      <c r="B4" s="280"/>
      <c r="C4" s="281" t="s">
        <v>183</v>
      </c>
      <c r="D4" s="281"/>
      <c r="E4" s="281"/>
      <c r="F4" s="281"/>
      <c r="G4" s="282" t="s">
        <v>184</v>
      </c>
      <c r="H4" s="282"/>
      <c r="I4" s="281"/>
      <c r="J4" s="281"/>
    </row>
    <row r="5" spans="2:13" ht="18" customHeight="1" x14ac:dyDescent="0.25">
      <c r="B5" s="93"/>
      <c r="C5" s="29"/>
      <c r="D5" s="29"/>
      <c r="E5" s="29"/>
      <c r="F5" s="29"/>
      <c r="G5" s="29"/>
      <c r="H5" s="29"/>
      <c r="I5" s="29"/>
      <c r="J5" s="94"/>
    </row>
    <row r="6" spans="2:13" ht="51.75" customHeight="1" x14ac:dyDescent="0.25">
      <c r="B6" s="95" t="s">
        <v>185</v>
      </c>
      <c r="C6" s="283" t="str">
        <f>+'[5]Sección 1. Metas - Magnitud'!C7</f>
        <v>1032 - Gestión y control de tránsito y transporte</v>
      </c>
      <c r="D6" s="283"/>
      <c r="E6" s="283"/>
      <c r="F6" s="96"/>
      <c r="G6" s="29"/>
      <c r="H6" s="29"/>
      <c r="I6" s="29"/>
      <c r="J6" s="94"/>
    </row>
    <row r="7" spans="2:13" ht="32.25" customHeight="1" x14ac:dyDescent="0.25">
      <c r="B7" s="97" t="s">
        <v>186</v>
      </c>
      <c r="C7" s="283" t="str">
        <f>+'[5]Sección 1. Metas - Magnitud'!C8:F8</f>
        <v>Dirección de Control y Vigilancia</v>
      </c>
      <c r="D7" s="283"/>
      <c r="E7" s="283"/>
      <c r="F7" s="96"/>
      <c r="G7" s="29"/>
      <c r="H7" s="29"/>
      <c r="I7" s="29"/>
      <c r="J7" s="94"/>
    </row>
    <row r="8" spans="2:13" ht="32.25" customHeight="1" x14ac:dyDescent="0.25">
      <c r="B8" s="97" t="s">
        <v>187</v>
      </c>
      <c r="C8" s="283" t="str">
        <f>+'[5]Sección 1. Metas - Magnitud'!C9:F9</f>
        <v>Subsecretaría de Servicios de la Movilidad</v>
      </c>
      <c r="D8" s="283"/>
      <c r="E8" s="283"/>
      <c r="F8" s="98"/>
      <c r="G8" s="29"/>
      <c r="H8" s="29"/>
      <c r="I8" s="29"/>
      <c r="J8" s="94"/>
    </row>
    <row r="9" spans="2:13" ht="33.75" customHeight="1" x14ac:dyDescent="0.25">
      <c r="B9" s="97" t="s">
        <v>188</v>
      </c>
      <c r="C9" s="283" t="s">
        <v>189</v>
      </c>
      <c r="D9" s="283"/>
      <c r="E9" s="283"/>
      <c r="F9" s="96"/>
      <c r="G9" s="29"/>
      <c r="H9" s="29"/>
      <c r="I9" s="29"/>
      <c r="J9" s="94"/>
    </row>
    <row r="10" spans="2:13" ht="32.25" customHeight="1" x14ac:dyDescent="0.25">
      <c r="B10" s="97" t="s">
        <v>190</v>
      </c>
      <c r="C10" s="283" t="s">
        <v>95</v>
      </c>
      <c r="D10" s="283"/>
      <c r="E10" s="283"/>
    </row>
    <row r="12" spans="2:13" x14ac:dyDescent="0.25">
      <c r="B12" s="286" t="s">
        <v>191</v>
      </c>
      <c r="C12" s="286"/>
      <c r="D12" s="286"/>
      <c r="E12" s="286"/>
      <c r="F12" s="286"/>
      <c r="G12" s="286"/>
      <c r="H12" s="286"/>
      <c r="I12" s="287" t="s">
        <v>192</v>
      </c>
      <c r="J12" s="287"/>
      <c r="K12" s="287"/>
    </row>
    <row r="13" spans="2:13" s="99" customFormat="1" ht="30" customHeight="1" x14ac:dyDescent="0.25">
      <c r="B13" s="284" t="s">
        <v>193</v>
      </c>
      <c r="C13" s="284" t="s">
        <v>194</v>
      </c>
      <c r="D13" s="284" t="s">
        <v>195</v>
      </c>
      <c r="E13" s="284" t="s">
        <v>196</v>
      </c>
      <c r="F13" s="284" t="s">
        <v>197</v>
      </c>
      <c r="G13" s="284" t="s">
        <v>198</v>
      </c>
      <c r="H13" s="284" t="s">
        <v>199</v>
      </c>
      <c r="I13" s="288" t="s">
        <v>200</v>
      </c>
      <c r="J13" s="289" t="s">
        <v>201</v>
      </c>
      <c r="K13" s="288" t="s">
        <v>202</v>
      </c>
    </row>
    <row r="14" spans="2:13" s="99" customFormat="1" x14ac:dyDescent="0.25">
      <c r="B14" s="284"/>
      <c r="C14" s="284"/>
      <c r="D14" s="284"/>
      <c r="E14" s="284"/>
      <c r="F14" s="284"/>
      <c r="G14" s="284"/>
      <c r="H14" s="284"/>
      <c r="I14" s="288"/>
      <c r="J14" s="289"/>
      <c r="K14" s="288"/>
    </row>
    <row r="15" spans="2:13" s="99" customFormat="1" ht="105" x14ac:dyDescent="0.25">
      <c r="B15" s="101">
        <v>1</v>
      </c>
      <c r="C15" s="102" t="s">
        <v>203</v>
      </c>
      <c r="D15" s="103">
        <v>0.19</v>
      </c>
      <c r="E15" s="104"/>
      <c r="F15" s="105" t="s">
        <v>204</v>
      </c>
      <c r="G15" s="106">
        <v>0.19</v>
      </c>
      <c r="H15" s="107">
        <v>43160</v>
      </c>
      <c r="I15" s="108">
        <v>0.19</v>
      </c>
      <c r="J15" s="109">
        <v>43132</v>
      </c>
      <c r="K15" s="110"/>
      <c r="M15" s="111"/>
    </row>
    <row r="16" spans="2:13" ht="60" x14ac:dyDescent="0.25">
      <c r="B16" s="112">
        <v>2</v>
      </c>
      <c r="C16" s="113" t="s">
        <v>205</v>
      </c>
      <c r="D16" s="103">
        <v>0.02</v>
      </c>
      <c r="E16" s="104"/>
      <c r="F16" s="105" t="s">
        <v>206</v>
      </c>
      <c r="G16" s="106">
        <v>0.02</v>
      </c>
      <c r="H16" s="107">
        <v>43344</v>
      </c>
      <c r="I16" s="108"/>
      <c r="J16" s="109"/>
      <c r="K16" s="110"/>
      <c r="M16" s="114"/>
    </row>
    <row r="17" spans="2:11" ht="75" x14ac:dyDescent="0.25">
      <c r="B17" s="115">
        <v>3</v>
      </c>
      <c r="C17" s="116" t="s">
        <v>207</v>
      </c>
      <c r="D17" s="103">
        <v>0.04</v>
      </c>
      <c r="E17" s="104"/>
      <c r="F17" s="105" t="s">
        <v>208</v>
      </c>
      <c r="G17" s="106">
        <v>0.04</v>
      </c>
      <c r="H17" s="107">
        <v>43435</v>
      </c>
      <c r="I17" s="108"/>
      <c r="J17" s="109"/>
      <c r="K17" s="110"/>
    </row>
    <row r="18" spans="2:11" ht="15" customHeight="1" x14ac:dyDescent="0.25">
      <c r="B18" s="284" t="s">
        <v>209</v>
      </c>
      <c r="C18" s="284"/>
      <c r="D18" s="117">
        <f>SUM(D15:D17)</f>
        <v>0.25</v>
      </c>
      <c r="E18" s="285" t="s">
        <v>209</v>
      </c>
      <c r="F18" s="285"/>
      <c r="G18" s="117">
        <f>SUM(G15:G17)</f>
        <v>0.25</v>
      </c>
      <c r="H18" s="118"/>
      <c r="I18" s="119">
        <f>SUM(I15:I17)</f>
        <v>0.19</v>
      </c>
      <c r="J18" s="120"/>
      <c r="K18" s="120"/>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abSelected="1" zoomScale="90" zoomScaleNormal="90" workbookViewId="0">
      <selection activeCell="J12" sqref="J12"/>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290"/>
      <c r="C1" s="234" t="s">
        <v>1</v>
      </c>
      <c r="D1" s="234"/>
      <c r="E1" s="234"/>
      <c r="F1" s="234"/>
      <c r="G1" s="234"/>
      <c r="H1" s="234"/>
      <c r="I1" s="235"/>
      <c r="J1" s="29"/>
      <c r="K1" s="29"/>
    </row>
    <row r="2" spans="2:13" ht="37.5" customHeight="1" x14ac:dyDescent="0.25">
      <c r="B2" s="291"/>
      <c r="C2" s="236" t="s">
        <v>210</v>
      </c>
      <c r="D2" s="236"/>
      <c r="E2" s="236"/>
      <c r="F2" s="236"/>
      <c r="G2" s="236"/>
      <c r="H2" s="236"/>
      <c r="I2" s="292"/>
      <c r="J2" s="29"/>
      <c r="K2" s="29"/>
    </row>
    <row r="3" spans="2:13" ht="37.5" customHeight="1" x14ac:dyDescent="0.25">
      <c r="B3" s="291"/>
      <c r="C3" s="236" t="s">
        <v>211</v>
      </c>
      <c r="D3" s="236"/>
      <c r="E3" s="236"/>
      <c r="F3" s="236" t="s">
        <v>212</v>
      </c>
      <c r="G3" s="236"/>
      <c r="H3" s="236"/>
      <c r="I3" s="292"/>
      <c r="J3" s="29"/>
      <c r="K3" s="29"/>
    </row>
    <row r="4" spans="2:13" ht="23.25" customHeight="1" x14ac:dyDescent="0.25">
      <c r="B4" s="293"/>
      <c r="C4" s="294"/>
      <c r="D4" s="294"/>
      <c r="E4" s="294"/>
      <c r="F4" s="294"/>
      <c r="G4" s="294"/>
      <c r="H4" s="294"/>
      <c r="I4" s="295"/>
      <c r="J4" s="31"/>
      <c r="K4" s="31"/>
    </row>
    <row r="5" spans="2:13" ht="24" customHeight="1" x14ac:dyDescent="0.25">
      <c r="B5" s="296" t="s">
        <v>213</v>
      </c>
      <c r="C5" s="297"/>
      <c r="D5" s="297"/>
      <c r="E5" s="297"/>
      <c r="F5" s="297"/>
      <c r="G5" s="297"/>
      <c r="H5" s="297"/>
      <c r="I5" s="298"/>
      <c r="J5" s="33"/>
      <c r="K5" s="33"/>
      <c r="M5" s="34" t="s">
        <v>71</v>
      </c>
    </row>
    <row r="6" spans="2:13" ht="30.75" customHeight="1" x14ac:dyDescent="0.25">
      <c r="B6" s="175" t="s">
        <v>214</v>
      </c>
      <c r="C6" s="177">
        <v>1</v>
      </c>
      <c r="D6" s="299" t="s">
        <v>215</v>
      </c>
      <c r="E6" s="299"/>
      <c r="F6" s="300" t="s">
        <v>216</v>
      </c>
      <c r="G6" s="300"/>
      <c r="H6" s="300"/>
      <c r="I6" s="301"/>
      <c r="J6" s="37"/>
      <c r="K6" s="37"/>
      <c r="M6" s="34" t="s">
        <v>76</v>
      </c>
    </row>
    <row r="7" spans="2:13" ht="30.75" customHeight="1" x14ac:dyDescent="0.25">
      <c r="B7" s="175" t="s">
        <v>217</v>
      </c>
      <c r="C7" s="177" t="s">
        <v>78</v>
      </c>
      <c r="D7" s="299" t="s">
        <v>218</v>
      </c>
      <c r="E7" s="299"/>
      <c r="F7" s="300" t="s">
        <v>219</v>
      </c>
      <c r="G7" s="300"/>
      <c r="H7" s="121" t="s">
        <v>220</v>
      </c>
      <c r="I7" s="178" t="s">
        <v>78</v>
      </c>
      <c r="J7" s="43"/>
      <c r="K7" s="43"/>
      <c r="M7" s="34" t="s">
        <v>83</v>
      </c>
    </row>
    <row r="8" spans="2:13" ht="30.75" customHeight="1" x14ac:dyDescent="0.25">
      <c r="B8" s="175" t="s">
        <v>221</v>
      </c>
      <c r="C8" s="300" t="s">
        <v>222</v>
      </c>
      <c r="D8" s="300"/>
      <c r="E8" s="300"/>
      <c r="F8" s="300"/>
      <c r="G8" s="121" t="s">
        <v>223</v>
      </c>
      <c r="H8" s="302">
        <v>7555</v>
      </c>
      <c r="I8" s="303"/>
      <c r="J8" s="44"/>
      <c r="K8" s="44"/>
      <c r="M8" s="34" t="s">
        <v>42</v>
      </c>
    </row>
    <row r="9" spans="2:13" ht="30.75" customHeight="1" x14ac:dyDescent="0.25">
      <c r="B9" s="175" t="s">
        <v>62</v>
      </c>
      <c r="C9" s="304" t="s">
        <v>82</v>
      </c>
      <c r="D9" s="304"/>
      <c r="E9" s="304"/>
      <c r="F9" s="304"/>
      <c r="G9" s="121" t="s">
        <v>224</v>
      </c>
      <c r="H9" s="305" t="s">
        <v>90</v>
      </c>
      <c r="I9" s="306"/>
      <c r="J9" s="45"/>
      <c r="K9" s="45"/>
    </row>
    <row r="10" spans="2:13" ht="30.75" customHeight="1" x14ac:dyDescent="0.25">
      <c r="B10" s="175" t="s">
        <v>225</v>
      </c>
      <c r="C10" s="307" t="s">
        <v>226</v>
      </c>
      <c r="D10" s="307"/>
      <c r="E10" s="307"/>
      <c r="F10" s="307"/>
      <c r="G10" s="307"/>
      <c r="H10" s="307"/>
      <c r="I10" s="308"/>
      <c r="J10" s="47"/>
      <c r="K10" s="47"/>
    </row>
    <row r="11" spans="2:13" ht="30.75" customHeight="1" x14ac:dyDescent="0.25">
      <c r="B11" s="175" t="s">
        <v>227</v>
      </c>
      <c r="C11" s="309" t="s">
        <v>228</v>
      </c>
      <c r="D11" s="309"/>
      <c r="E11" s="309"/>
      <c r="F11" s="309"/>
      <c r="G11" s="309"/>
      <c r="H11" s="309"/>
      <c r="I11" s="310"/>
      <c r="J11" s="43"/>
      <c r="K11" s="43"/>
      <c r="M11" s="34" t="s">
        <v>96</v>
      </c>
    </row>
    <row r="12" spans="2:13" ht="30.75" customHeight="1" x14ac:dyDescent="0.25">
      <c r="B12" s="175" t="s">
        <v>229</v>
      </c>
      <c r="C12" s="251" t="s">
        <v>230</v>
      </c>
      <c r="D12" s="251"/>
      <c r="E12" s="251"/>
      <c r="F12" s="251"/>
      <c r="G12" s="121" t="s">
        <v>231</v>
      </c>
      <c r="H12" s="257" t="s">
        <v>100</v>
      </c>
      <c r="I12" s="250"/>
      <c r="J12" s="43"/>
      <c r="K12" s="43"/>
      <c r="M12" s="34" t="s">
        <v>78</v>
      </c>
    </row>
    <row r="13" spans="2:13" ht="30.75" customHeight="1" x14ac:dyDescent="0.25">
      <c r="B13" s="175" t="s">
        <v>232</v>
      </c>
      <c r="C13" s="311" t="s">
        <v>233</v>
      </c>
      <c r="D13" s="311"/>
      <c r="E13" s="311"/>
      <c r="F13" s="311"/>
      <c r="G13" s="121" t="s">
        <v>234</v>
      </c>
      <c r="H13" s="309" t="s">
        <v>42</v>
      </c>
      <c r="I13" s="310"/>
      <c r="J13" s="43"/>
      <c r="K13" s="43"/>
    </row>
    <row r="14" spans="2:13" ht="64.5" customHeight="1" x14ac:dyDescent="0.25">
      <c r="B14" s="175" t="s">
        <v>235</v>
      </c>
      <c r="C14" s="312" t="s">
        <v>236</v>
      </c>
      <c r="D14" s="312"/>
      <c r="E14" s="312"/>
      <c r="F14" s="312"/>
      <c r="G14" s="312"/>
      <c r="H14" s="312"/>
      <c r="I14" s="249"/>
      <c r="J14" s="47"/>
      <c r="K14" s="47"/>
      <c r="M14" s="34"/>
    </row>
    <row r="15" spans="2:13" ht="30.75" customHeight="1" x14ac:dyDescent="0.25">
      <c r="B15" s="175" t="s">
        <v>237</v>
      </c>
      <c r="C15" s="251" t="s">
        <v>238</v>
      </c>
      <c r="D15" s="251"/>
      <c r="E15" s="251"/>
      <c r="F15" s="251"/>
      <c r="G15" s="251"/>
      <c r="H15" s="251"/>
      <c r="I15" s="242"/>
      <c r="J15" s="48"/>
      <c r="K15" s="48"/>
      <c r="M15" s="34"/>
    </row>
    <row r="16" spans="2:13" ht="30.75" customHeight="1" x14ac:dyDescent="0.25">
      <c r="B16" s="175" t="s">
        <v>239</v>
      </c>
      <c r="C16" s="300" t="s">
        <v>240</v>
      </c>
      <c r="D16" s="300"/>
      <c r="E16" s="300"/>
      <c r="F16" s="300"/>
      <c r="G16" s="300"/>
      <c r="H16" s="300"/>
      <c r="I16" s="301"/>
      <c r="J16" s="49"/>
      <c r="K16" s="49"/>
      <c r="M16" s="34"/>
    </row>
    <row r="17" spans="2:13" ht="30.75" customHeight="1" x14ac:dyDescent="0.25">
      <c r="B17" s="175" t="s">
        <v>241</v>
      </c>
      <c r="C17" s="309" t="s">
        <v>242</v>
      </c>
      <c r="D17" s="309"/>
      <c r="E17" s="309"/>
      <c r="F17" s="309"/>
      <c r="G17" s="309"/>
      <c r="H17" s="309"/>
      <c r="I17" s="310"/>
      <c r="J17" s="50"/>
      <c r="K17" s="50"/>
      <c r="M17" s="34"/>
    </row>
    <row r="18" spans="2:13" ht="18" customHeight="1" x14ac:dyDescent="0.25">
      <c r="B18" s="313" t="s">
        <v>243</v>
      </c>
      <c r="C18" s="314" t="s">
        <v>244</v>
      </c>
      <c r="D18" s="314"/>
      <c r="E18" s="314"/>
      <c r="F18" s="315" t="s">
        <v>245</v>
      </c>
      <c r="G18" s="315"/>
      <c r="H18" s="315"/>
      <c r="I18" s="316"/>
      <c r="J18" s="51"/>
      <c r="K18" s="51"/>
      <c r="M18" s="34"/>
    </row>
    <row r="19" spans="2:13" ht="39.75" customHeight="1" x14ac:dyDescent="0.25">
      <c r="B19" s="313"/>
      <c r="C19" s="300" t="s">
        <v>246</v>
      </c>
      <c r="D19" s="300"/>
      <c r="E19" s="300"/>
      <c r="F19" s="300" t="s">
        <v>247</v>
      </c>
      <c r="G19" s="300"/>
      <c r="H19" s="300"/>
      <c r="I19" s="301"/>
      <c r="J19" s="49"/>
      <c r="K19" s="49"/>
      <c r="M19" s="34"/>
    </row>
    <row r="20" spans="2:13" ht="39.75" customHeight="1" x14ac:dyDescent="0.25">
      <c r="B20" s="175" t="s">
        <v>248</v>
      </c>
      <c r="C20" s="309" t="s">
        <v>249</v>
      </c>
      <c r="D20" s="309"/>
      <c r="E20" s="309"/>
      <c r="F20" s="250" t="s">
        <v>250</v>
      </c>
      <c r="G20" s="250"/>
      <c r="H20" s="250"/>
      <c r="I20" s="250"/>
      <c r="J20" s="43"/>
      <c r="K20" s="43"/>
      <c r="M20" s="34"/>
    </row>
    <row r="21" spans="2:13" ht="42" customHeight="1" x14ac:dyDescent="0.25">
      <c r="B21" s="175" t="s">
        <v>251</v>
      </c>
      <c r="C21" s="317" t="s">
        <v>252</v>
      </c>
      <c r="D21" s="317"/>
      <c r="E21" s="317"/>
      <c r="F21" s="301" t="s">
        <v>253</v>
      </c>
      <c r="G21" s="301"/>
      <c r="H21" s="301"/>
      <c r="I21" s="301"/>
      <c r="J21" s="48"/>
      <c r="K21" s="48"/>
      <c r="M21" s="34"/>
    </row>
    <row r="22" spans="2:13" ht="23.25" customHeight="1" x14ac:dyDescent="0.25">
      <c r="B22" s="175" t="s">
        <v>254</v>
      </c>
      <c r="C22" s="318">
        <v>44562</v>
      </c>
      <c r="D22" s="318"/>
      <c r="E22" s="318"/>
      <c r="F22" s="121" t="s">
        <v>255</v>
      </c>
      <c r="G22" s="187">
        <v>4</v>
      </c>
      <c r="H22" s="121" t="s">
        <v>256</v>
      </c>
      <c r="I22" s="188">
        <v>6</v>
      </c>
      <c r="J22" s="53"/>
      <c r="K22" s="53"/>
    </row>
    <row r="23" spans="2:13" ht="27" customHeight="1" x14ac:dyDescent="0.25">
      <c r="B23" s="175" t="s">
        <v>257</v>
      </c>
      <c r="C23" s="318">
        <v>44926</v>
      </c>
      <c r="D23" s="318"/>
      <c r="E23" s="318"/>
      <c r="F23" s="121" t="s">
        <v>258</v>
      </c>
      <c r="G23" s="319">
        <v>4</v>
      </c>
      <c r="H23" s="319"/>
      <c r="I23" s="319"/>
      <c r="J23" s="54"/>
      <c r="K23" s="54"/>
    </row>
    <row r="24" spans="2:13" ht="30.75" customHeight="1" x14ac:dyDescent="0.25">
      <c r="B24" s="122" t="s">
        <v>259</v>
      </c>
      <c r="C24" s="262" t="s">
        <v>112</v>
      </c>
      <c r="D24" s="262"/>
      <c r="E24" s="262"/>
      <c r="F24" s="123" t="s">
        <v>260</v>
      </c>
      <c r="G24" s="300" t="s">
        <v>261</v>
      </c>
      <c r="H24" s="300"/>
      <c r="I24" s="301"/>
      <c r="J24" s="51"/>
      <c r="K24" s="51"/>
    </row>
    <row r="25" spans="2:13" ht="22.5" customHeight="1" x14ac:dyDescent="0.25">
      <c r="B25" s="320" t="s">
        <v>262</v>
      </c>
      <c r="C25" s="320"/>
      <c r="D25" s="320"/>
      <c r="E25" s="320"/>
      <c r="F25" s="320"/>
      <c r="G25" s="320"/>
      <c r="H25" s="320"/>
      <c r="I25" s="320"/>
      <c r="J25" s="33"/>
      <c r="K25" s="33"/>
    </row>
    <row r="26" spans="2:13" ht="43.5" customHeight="1" x14ac:dyDescent="0.25">
      <c r="B26" s="124" t="s">
        <v>142</v>
      </c>
      <c r="C26" s="179" t="s">
        <v>263</v>
      </c>
      <c r="D26" s="179" t="s">
        <v>264</v>
      </c>
      <c r="E26" s="125" t="s">
        <v>265</v>
      </c>
      <c r="F26" s="179" t="s">
        <v>266</v>
      </c>
      <c r="G26" s="179" t="s">
        <v>267</v>
      </c>
      <c r="H26" s="125" t="s">
        <v>268</v>
      </c>
      <c r="I26" s="126" t="s">
        <v>269</v>
      </c>
      <c r="J26" s="49"/>
      <c r="K26" s="49"/>
    </row>
    <row r="27" spans="2:13" ht="19.5" customHeight="1" x14ac:dyDescent="0.25">
      <c r="B27" s="127" t="s">
        <v>151</v>
      </c>
      <c r="C27" s="193">
        <v>0</v>
      </c>
      <c r="D27" s="194">
        <v>0</v>
      </c>
      <c r="E27" s="195">
        <f t="shared" ref="E27:E38" si="0">IF(OR(C27=0,C27=""),0,D27/C27)</f>
        <v>0</v>
      </c>
      <c r="F27" s="321">
        <f>SUM(C27:C38)</f>
        <v>4</v>
      </c>
      <c r="G27" s="321">
        <f>SUM(D27:D38)</f>
        <v>4</v>
      </c>
      <c r="H27" s="182">
        <f>+(D27*100%)/$G$23</f>
        <v>0</v>
      </c>
      <c r="I27" s="322">
        <f>G27+I22</f>
        <v>10</v>
      </c>
      <c r="J27" s="69"/>
      <c r="K27" s="69"/>
    </row>
    <row r="28" spans="2:13" ht="19.5" customHeight="1" x14ac:dyDescent="0.25">
      <c r="B28" s="127" t="s">
        <v>152</v>
      </c>
      <c r="C28" s="193">
        <v>0</v>
      </c>
      <c r="D28" s="194">
        <v>0</v>
      </c>
      <c r="E28" s="195">
        <f t="shared" si="0"/>
        <v>0</v>
      </c>
      <c r="F28" s="321"/>
      <c r="G28" s="321"/>
      <c r="H28" s="182">
        <f t="shared" ref="H28:H38" si="1">+IF(D28="","",((D28*100%)/$G$23)+H27)</f>
        <v>0</v>
      </c>
      <c r="I28" s="322"/>
      <c r="J28" s="69"/>
      <c r="K28" s="69"/>
    </row>
    <row r="29" spans="2:13" ht="19.5" customHeight="1" x14ac:dyDescent="0.25">
      <c r="B29" s="127" t="s">
        <v>153</v>
      </c>
      <c r="C29" s="193">
        <v>1</v>
      </c>
      <c r="D29" s="194">
        <v>1</v>
      </c>
      <c r="E29" s="195">
        <f t="shared" si="0"/>
        <v>1</v>
      </c>
      <c r="F29" s="321"/>
      <c r="G29" s="321"/>
      <c r="H29" s="182">
        <f t="shared" si="1"/>
        <v>0.25</v>
      </c>
      <c r="I29" s="322"/>
      <c r="J29" s="69"/>
      <c r="K29" s="69"/>
    </row>
    <row r="30" spans="2:13" ht="19.5" customHeight="1" x14ac:dyDescent="0.25">
      <c r="B30" s="127" t="s">
        <v>154</v>
      </c>
      <c r="C30" s="193">
        <v>0</v>
      </c>
      <c r="D30" s="194">
        <v>0</v>
      </c>
      <c r="E30" s="195">
        <f t="shared" si="0"/>
        <v>0</v>
      </c>
      <c r="F30" s="321"/>
      <c r="G30" s="321"/>
      <c r="H30" s="182">
        <f t="shared" si="1"/>
        <v>0.25</v>
      </c>
      <c r="I30" s="322"/>
      <c r="J30" s="69"/>
      <c r="K30" s="69"/>
    </row>
    <row r="31" spans="2:13" ht="19.5" customHeight="1" x14ac:dyDescent="0.25">
      <c r="B31" s="127" t="s">
        <v>155</v>
      </c>
      <c r="C31" s="193">
        <v>0</v>
      </c>
      <c r="D31" s="194">
        <v>0</v>
      </c>
      <c r="E31" s="195">
        <f t="shared" si="0"/>
        <v>0</v>
      </c>
      <c r="F31" s="321"/>
      <c r="G31" s="321"/>
      <c r="H31" s="182">
        <f t="shared" si="1"/>
        <v>0.25</v>
      </c>
      <c r="I31" s="322"/>
      <c r="J31" s="69"/>
      <c r="K31" s="69"/>
    </row>
    <row r="32" spans="2:13" ht="19.5" customHeight="1" x14ac:dyDescent="0.25">
      <c r="B32" s="127" t="s">
        <v>156</v>
      </c>
      <c r="C32" s="193">
        <v>1</v>
      </c>
      <c r="D32" s="194">
        <v>1</v>
      </c>
      <c r="E32" s="195">
        <f t="shared" si="0"/>
        <v>1</v>
      </c>
      <c r="F32" s="321"/>
      <c r="G32" s="321"/>
      <c r="H32" s="182">
        <f t="shared" si="1"/>
        <v>0.5</v>
      </c>
      <c r="I32" s="322"/>
      <c r="J32" s="69"/>
      <c r="K32" s="69"/>
    </row>
    <row r="33" spans="2:11" ht="19.5" customHeight="1" x14ac:dyDescent="0.25">
      <c r="B33" s="127" t="s">
        <v>157</v>
      </c>
      <c r="C33" s="193">
        <v>0</v>
      </c>
      <c r="D33" s="194">
        <v>0</v>
      </c>
      <c r="E33" s="195">
        <f t="shared" si="0"/>
        <v>0</v>
      </c>
      <c r="F33" s="321"/>
      <c r="G33" s="321"/>
      <c r="H33" s="182">
        <f t="shared" si="1"/>
        <v>0.5</v>
      </c>
      <c r="I33" s="322"/>
      <c r="J33" s="69"/>
      <c r="K33" s="69"/>
    </row>
    <row r="34" spans="2:11" ht="19.5" customHeight="1" x14ac:dyDescent="0.25">
      <c r="B34" s="127" t="s">
        <v>158</v>
      </c>
      <c r="C34" s="193">
        <v>0</v>
      </c>
      <c r="D34" s="194">
        <v>0</v>
      </c>
      <c r="E34" s="195">
        <f t="shared" si="0"/>
        <v>0</v>
      </c>
      <c r="F34" s="321"/>
      <c r="G34" s="321"/>
      <c r="H34" s="182">
        <f t="shared" si="1"/>
        <v>0.5</v>
      </c>
      <c r="I34" s="322"/>
      <c r="J34" s="69"/>
      <c r="K34" s="69"/>
    </row>
    <row r="35" spans="2:11" ht="19.5" customHeight="1" x14ac:dyDescent="0.25">
      <c r="B35" s="127" t="s">
        <v>159</v>
      </c>
      <c r="C35" s="193">
        <v>1</v>
      </c>
      <c r="D35" s="194">
        <v>1</v>
      </c>
      <c r="E35" s="195">
        <f t="shared" si="0"/>
        <v>1</v>
      </c>
      <c r="F35" s="321"/>
      <c r="G35" s="321"/>
      <c r="H35" s="182">
        <f t="shared" si="1"/>
        <v>0.75</v>
      </c>
      <c r="I35" s="322"/>
      <c r="J35" s="69"/>
      <c r="K35" s="69"/>
    </row>
    <row r="36" spans="2:11" ht="19.5" customHeight="1" x14ac:dyDescent="0.25">
      <c r="B36" s="127" t="s">
        <v>160</v>
      </c>
      <c r="C36" s="193">
        <v>0</v>
      </c>
      <c r="D36" s="196">
        <v>0</v>
      </c>
      <c r="E36" s="195">
        <f t="shared" si="0"/>
        <v>0</v>
      </c>
      <c r="F36" s="321"/>
      <c r="G36" s="321"/>
      <c r="H36" s="182">
        <f t="shared" si="1"/>
        <v>0.75</v>
      </c>
      <c r="I36" s="322"/>
      <c r="J36" s="69"/>
      <c r="K36" s="69"/>
    </row>
    <row r="37" spans="2:11" ht="19.5" customHeight="1" x14ac:dyDescent="0.25">
      <c r="B37" s="127" t="s">
        <v>161</v>
      </c>
      <c r="C37" s="193">
        <v>0</v>
      </c>
      <c r="D37" s="194">
        <v>0</v>
      </c>
      <c r="E37" s="195">
        <f t="shared" si="0"/>
        <v>0</v>
      </c>
      <c r="F37" s="321"/>
      <c r="G37" s="321"/>
      <c r="H37" s="182">
        <f t="shared" si="1"/>
        <v>0.75</v>
      </c>
      <c r="I37" s="322"/>
      <c r="J37" s="69"/>
      <c r="K37" s="69"/>
    </row>
    <row r="38" spans="2:11" ht="19.5" customHeight="1" x14ac:dyDescent="0.25">
      <c r="B38" s="127" t="s">
        <v>162</v>
      </c>
      <c r="C38" s="193">
        <v>1</v>
      </c>
      <c r="D38" s="194">
        <v>1</v>
      </c>
      <c r="E38" s="195">
        <f t="shared" si="0"/>
        <v>1</v>
      </c>
      <c r="F38" s="321"/>
      <c r="G38" s="321"/>
      <c r="H38" s="182">
        <f t="shared" si="1"/>
        <v>1</v>
      </c>
      <c r="I38" s="322"/>
      <c r="J38" s="69"/>
      <c r="K38" s="69"/>
    </row>
    <row r="39" spans="2:11" ht="94.5" customHeight="1" x14ac:dyDescent="0.25">
      <c r="B39" s="170" t="s">
        <v>270</v>
      </c>
      <c r="C39" s="323" t="s">
        <v>377</v>
      </c>
      <c r="D39" s="323"/>
      <c r="E39" s="323"/>
      <c r="F39" s="323"/>
      <c r="G39" s="323"/>
      <c r="H39" s="323"/>
      <c r="I39" s="324"/>
      <c r="J39" s="71"/>
      <c r="K39" s="71"/>
    </row>
    <row r="40" spans="2:11" ht="35.450000000000003" customHeight="1" x14ac:dyDescent="0.25">
      <c r="B40" s="325"/>
      <c r="C40" s="326"/>
      <c r="D40" s="326"/>
      <c r="E40" s="326"/>
      <c r="F40" s="326"/>
      <c r="G40" s="326"/>
      <c r="H40" s="326"/>
      <c r="I40" s="327"/>
      <c r="J40" s="33"/>
      <c r="K40" s="33"/>
    </row>
    <row r="41" spans="2:11" ht="35.450000000000003" customHeight="1" x14ac:dyDescent="0.25">
      <c r="B41" s="325"/>
      <c r="C41" s="326"/>
      <c r="D41" s="326"/>
      <c r="E41" s="326"/>
      <c r="F41" s="326"/>
      <c r="G41" s="326"/>
      <c r="H41" s="326"/>
      <c r="I41" s="327"/>
      <c r="J41" s="71"/>
      <c r="K41" s="71"/>
    </row>
    <row r="42" spans="2:11" ht="35.450000000000003" customHeight="1" x14ac:dyDescent="0.25">
      <c r="B42" s="325"/>
      <c r="C42" s="326"/>
      <c r="D42" s="326"/>
      <c r="E42" s="326"/>
      <c r="F42" s="326"/>
      <c r="G42" s="326"/>
      <c r="H42" s="326"/>
      <c r="I42" s="327"/>
      <c r="J42" s="71"/>
      <c r="K42" s="71"/>
    </row>
    <row r="43" spans="2:11" ht="35.450000000000003" customHeight="1" x14ac:dyDescent="0.25">
      <c r="B43" s="325"/>
      <c r="C43" s="326"/>
      <c r="D43" s="326"/>
      <c r="E43" s="326"/>
      <c r="F43" s="326"/>
      <c r="G43" s="326"/>
      <c r="H43" s="326"/>
      <c r="I43" s="327"/>
      <c r="J43" s="71"/>
      <c r="K43" s="71"/>
    </row>
    <row r="44" spans="2:11" ht="35.450000000000003" customHeight="1" x14ac:dyDescent="0.25">
      <c r="B44" s="325"/>
      <c r="C44" s="326"/>
      <c r="D44" s="326"/>
      <c r="E44" s="326"/>
      <c r="F44" s="326"/>
      <c r="G44" s="326"/>
      <c r="H44" s="326"/>
      <c r="I44" s="327"/>
      <c r="J44" s="31"/>
      <c r="K44" s="31"/>
    </row>
    <row r="45" spans="2:11" ht="86.85" customHeight="1" x14ac:dyDescent="0.25">
      <c r="B45" s="175" t="s">
        <v>271</v>
      </c>
      <c r="C45" s="336" t="s">
        <v>374</v>
      </c>
      <c r="D45" s="336"/>
      <c r="E45" s="336"/>
      <c r="F45" s="336"/>
      <c r="G45" s="336"/>
      <c r="H45" s="336"/>
      <c r="I45" s="337"/>
      <c r="J45" s="72"/>
      <c r="K45" s="72"/>
    </row>
    <row r="46" spans="2:11" ht="32.25" customHeight="1" x14ac:dyDescent="0.25">
      <c r="B46" s="175" t="s">
        <v>272</v>
      </c>
      <c r="C46" s="323" t="s">
        <v>273</v>
      </c>
      <c r="D46" s="323"/>
      <c r="E46" s="323"/>
      <c r="F46" s="323"/>
      <c r="G46" s="323"/>
      <c r="H46" s="323"/>
      <c r="I46" s="324"/>
      <c r="J46" s="72"/>
      <c r="K46" s="72"/>
    </row>
    <row r="47" spans="2:11" ht="66" customHeight="1" x14ac:dyDescent="0.25">
      <c r="B47" s="171" t="s">
        <v>274</v>
      </c>
      <c r="C47" s="338" t="s">
        <v>275</v>
      </c>
      <c r="D47" s="338"/>
      <c r="E47" s="338"/>
      <c r="F47" s="338"/>
      <c r="G47" s="338"/>
      <c r="H47" s="338"/>
      <c r="I47" s="338"/>
      <c r="J47" s="72"/>
      <c r="K47" s="72"/>
    </row>
    <row r="48" spans="2:11" ht="22.5" customHeight="1" x14ac:dyDescent="0.25">
      <c r="B48" s="339" t="s">
        <v>276</v>
      </c>
      <c r="C48" s="340"/>
      <c r="D48" s="340"/>
      <c r="E48" s="340"/>
      <c r="F48" s="340"/>
      <c r="G48" s="340"/>
      <c r="H48" s="340"/>
      <c r="I48" s="341"/>
      <c r="J48" s="72"/>
      <c r="K48" s="72"/>
    </row>
    <row r="49" spans="2:11" ht="22.5" customHeight="1" x14ac:dyDescent="0.25">
      <c r="B49" s="313" t="s">
        <v>277</v>
      </c>
      <c r="C49" s="176" t="s">
        <v>278</v>
      </c>
      <c r="D49" s="342" t="s">
        <v>279</v>
      </c>
      <c r="E49" s="342"/>
      <c r="F49" s="342"/>
      <c r="G49" s="342" t="s">
        <v>280</v>
      </c>
      <c r="H49" s="342"/>
      <c r="I49" s="343"/>
      <c r="J49" s="75"/>
      <c r="K49" s="75"/>
    </row>
    <row r="50" spans="2:11" ht="30.75" customHeight="1" x14ac:dyDescent="0.25">
      <c r="B50" s="313"/>
      <c r="C50" s="180" t="s">
        <v>381</v>
      </c>
      <c r="D50" s="332" t="s">
        <v>381</v>
      </c>
      <c r="E50" s="332"/>
      <c r="F50" s="332"/>
      <c r="G50" s="332" t="s">
        <v>381</v>
      </c>
      <c r="H50" s="332"/>
      <c r="I50" s="333"/>
      <c r="J50" s="75"/>
      <c r="K50" s="75"/>
    </row>
    <row r="51" spans="2:11" ht="32.25" customHeight="1" x14ac:dyDescent="0.25">
      <c r="B51" s="172" t="s">
        <v>281</v>
      </c>
      <c r="C51" s="328" t="s">
        <v>282</v>
      </c>
      <c r="D51" s="328"/>
      <c r="E51" s="328"/>
      <c r="F51" s="328"/>
      <c r="G51" s="328"/>
      <c r="H51" s="328"/>
      <c r="I51" s="329"/>
      <c r="J51" s="78"/>
      <c r="K51" s="78"/>
    </row>
    <row r="52" spans="2:11" ht="28.5" customHeight="1" x14ac:dyDescent="0.25">
      <c r="B52" s="173" t="s">
        <v>283</v>
      </c>
      <c r="C52" s="330" t="s">
        <v>372</v>
      </c>
      <c r="D52" s="330"/>
      <c r="E52" s="330"/>
      <c r="F52" s="330"/>
      <c r="G52" s="330"/>
      <c r="H52" s="330"/>
      <c r="I52" s="331"/>
      <c r="J52" s="78"/>
      <c r="K52" s="78"/>
    </row>
    <row r="53" spans="2:11" ht="30" customHeight="1" x14ac:dyDescent="0.25">
      <c r="B53" s="171" t="s">
        <v>284</v>
      </c>
      <c r="C53" s="332" t="s">
        <v>285</v>
      </c>
      <c r="D53" s="332"/>
      <c r="E53" s="332"/>
      <c r="F53" s="332"/>
      <c r="G53" s="332"/>
      <c r="H53" s="332"/>
      <c r="I53" s="333"/>
      <c r="J53" s="82"/>
      <c r="K53" s="82"/>
    </row>
    <row r="54" spans="2:11" ht="31.5" customHeight="1" thickBot="1" x14ac:dyDescent="0.3">
      <c r="B54" s="174" t="s">
        <v>286</v>
      </c>
      <c r="C54" s="334" t="s">
        <v>287</v>
      </c>
      <c r="D54" s="334"/>
      <c r="E54" s="334"/>
      <c r="F54" s="334"/>
      <c r="G54" s="334"/>
      <c r="H54" s="334"/>
      <c r="I54" s="335"/>
      <c r="J54" s="88"/>
      <c r="K54" s="88"/>
    </row>
    <row r="55" spans="2:11" x14ac:dyDescent="0.25">
      <c r="B55" s="128"/>
      <c r="C55" s="129"/>
      <c r="D55" s="129"/>
      <c r="E55" s="130"/>
      <c r="F55" s="130"/>
      <c r="G55" s="131"/>
      <c r="H55" s="132"/>
      <c r="I55" s="129"/>
      <c r="J55" s="88"/>
      <c r="K55" s="88"/>
    </row>
    <row r="56" spans="2:11" x14ac:dyDescent="0.25">
      <c r="B56" s="128"/>
      <c r="C56" s="129"/>
      <c r="D56" s="129"/>
      <c r="E56" s="130"/>
      <c r="F56" s="130"/>
      <c r="G56" s="131"/>
      <c r="H56" s="132"/>
      <c r="I56" s="129"/>
      <c r="J56" s="88"/>
      <c r="K56" s="88"/>
    </row>
    <row r="57" spans="2:11" x14ac:dyDescent="0.25">
      <c r="B57" s="128"/>
      <c r="C57" s="129"/>
      <c r="D57" s="129"/>
      <c r="E57" s="130"/>
      <c r="F57" s="130"/>
      <c r="G57" s="131"/>
      <c r="H57" s="132"/>
      <c r="I57" s="129"/>
      <c r="J57" s="88"/>
      <c r="K57" s="88"/>
    </row>
    <row r="58" spans="2:11" x14ac:dyDescent="0.25">
      <c r="B58" s="128"/>
      <c r="C58" s="129"/>
      <c r="D58" s="129"/>
      <c r="E58" s="130"/>
      <c r="F58" s="130"/>
      <c r="G58" s="131"/>
      <c r="H58" s="132"/>
      <c r="I58" s="129"/>
      <c r="J58" s="88"/>
      <c r="K58" s="88"/>
    </row>
    <row r="59" spans="2:11" hidden="1" x14ac:dyDescent="0.25">
      <c r="B59" s="128"/>
      <c r="C59" s="129"/>
      <c r="D59" s="129"/>
      <c r="E59" s="130"/>
      <c r="F59" s="130"/>
      <c r="G59" s="131"/>
      <c r="H59" s="132"/>
      <c r="I59" s="129"/>
      <c r="J59" s="88"/>
      <c r="K59" s="88"/>
    </row>
    <row r="60" spans="2:11" ht="25.5" hidden="1" customHeight="1" x14ac:dyDescent="0.25">
      <c r="B60" s="128"/>
      <c r="C60" s="129"/>
      <c r="D60" s="129"/>
      <c r="E60" s="130"/>
      <c r="F60" s="130"/>
      <c r="G60" s="131"/>
      <c r="H60" s="132"/>
      <c r="I60" s="129"/>
      <c r="J60" s="88"/>
      <c r="K60" s="88"/>
    </row>
  </sheetData>
  <sheetProtection algorithmName="SHA-512" hashValue="dhq1kGTQupqgOVqUgf1kDg7le1iikSgUXmG21GpI5ueHdWuow2T3urYOXswmgU5eo0/ISpB88WzPoI8Auwt0bg==" saltValue="8KEBEbA/y5uqQGBL2DDeC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disablePrompts="1"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H12 J10:K10 C9:F9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16" sqref="C16:I16"/>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90"/>
      <c r="C1" s="234" t="s">
        <v>1</v>
      </c>
      <c r="D1" s="234"/>
      <c r="E1" s="234"/>
      <c r="F1" s="234"/>
      <c r="G1" s="234"/>
      <c r="H1" s="234"/>
      <c r="I1" s="235"/>
      <c r="J1" s="29"/>
      <c r="K1" s="29"/>
      <c r="M1" s="30" t="s">
        <v>61</v>
      </c>
    </row>
    <row r="2" spans="2:14" ht="37.5" customHeight="1" x14ac:dyDescent="0.25">
      <c r="B2" s="291"/>
      <c r="C2" s="236" t="s">
        <v>210</v>
      </c>
      <c r="D2" s="236"/>
      <c r="E2" s="236"/>
      <c r="F2" s="236"/>
      <c r="G2" s="236"/>
      <c r="H2" s="236"/>
      <c r="I2" s="292"/>
      <c r="J2" s="29"/>
      <c r="K2" s="29"/>
      <c r="M2" s="30" t="s">
        <v>62</v>
      </c>
    </row>
    <row r="3" spans="2:14" ht="37.5" customHeight="1" x14ac:dyDescent="0.25">
      <c r="B3" s="291"/>
      <c r="C3" s="236" t="s">
        <v>211</v>
      </c>
      <c r="D3" s="236"/>
      <c r="E3" s="236"/>
      <c r="F3" s="236" t="s">
        <v>212</v>
      </c>
      <c r="G3" s="236"/>
      <c r="H3" s="236"/>
      <c r="I3" s="292"/>
      <c r="J3" s="29"/>
      <c r="K3" s="29"/>
      <c r="M3" s="30" t="s">
        <v>64</v>
      </c>
    </row>
    <row r="4" spans="2:14" ht="23.25" customHeight="1" x14ac:dyDescent="0.25">
      <c r="B4" s="293"/>
      <c r="C4" s="294"/>
      <c r="D4" s="294"/>
      <c r="E4" s="294"/>
      <c r="F4" s="294"/>
      <c r="G4" s="294"/>
      <c r="H4" s="294"/>
      <c r="I4" s="295"/>
      <c r="J4" s="31"/>
      <c r="K4" s="31"/>
    </row>
    <row r="5" spans="2:14" ht="24" customHeight="1" x14ac:dyDescent="0.25">
      <c r="B5" s="296" t="s">
        <v>213</v>
      </c>
      <c r="C5" s="297"/>
      <c r="D5" s="297"/>
      <c r="E5" s="297"/>
      <c r="F5" s="297"/>
      <c r="G5" s="297"/>
      <c r="H5" s="297"/>
      <c r="I5" s="298"/>
      <c r="J5" s="33"/>
      <c r="K5" s="33"/>
      <c r="N5" s="34" t="s">
        <v>71</v>
      </c>
    </row>
    <row r="6" spans="2:14" ht="30.75" customHeight="1" x14ac:dyDescent="0.25">
      <c r="B6" s="175" t="s">
        <v>214</v>
      </c>
      <c r="C6" s="177">
        <v>2</v>
      </c>
      <c r="D6" s="299" t="s">
        <v>215</v>
      </c>
      <c r="E6" s="299"/>
      <c r="F6" s="300" t="s">
        <v>288</v>
      </c>
      <c r="G6" s="300"/>
      <c r="H6" s="300"/>
      <c r="I6" s="301"/>
      <c r="J6" s="37"/>
      <c r="K6" s="37"/>
      <c r="M6" s="30" t="s">
        <v>75</v>
      </c>
      <c r="N6" s="34" t="s">
        <v>76</v>
      </c>
    </row>
    <row r="7" spans="2:14" ht="30.75" customHeight="1" x14ac:dyDescent="0.25">
      <c r="B7" s="175" t="s">
        <v>217</v>
      </c>
      <c r="C7" s="177" t="s">
        <v>78</v>
      </c>
      <c r="D7" s="299" t="s">
        <v>218</v>
      </c>
      <c r="E7" s="299"/>
      <c r="F7" s="300" t="s">
        <v>219</v>
      </c>
      <c r="G7" s="300"/>
      <c r="H7" s="121" t="s">
        <v>220</v>
      </c>
      <c r="I7" s="178" t="s">
        <v>78</v>
      </c>
      <c r="J7" s="43"/>
      <c r="K7" s="43"/>
      <c r="M7" s="30" t="s">
        <v>82</v>
      </c>
      <c r="N7" s="34" t="s">
        <v>83</v>
      </c>
    </row>
    <row r="8" spans="2:14" ht="30.75" customHeight="1" x14ac:dyDescent="0.25">
      <c r="B8" s="175" t="s">
        <v>221</v>
      </c>
      <c r="C8" s="300" t="s">
        <v>222</v>
      </c>
      <c r="D8" s="300"/>
      <c r="E8" s="300"/>
      <c r="F8" s="300"/>
      <c r="G8" s="121" t="s">
        <v>223</v>
      </c>
      <c r="H8" s="302">
        <v>7555</v>
      </c>
      <c r="I8" s="303"/>
      <c r="J8" s="44"/>
      <c r="K8" s="44"/>
      <c r="M8" s="30" t="s">
        <v>87</v>
      </c>
      <c r="N8" s="34" t="s">
        <v>42</v>
      </c>
    </row>
    <row r="9" spans="2:14" ht="30.75" customHeight="1" x14ac:dyDescent="0.25">
      <c r="B9" s="175" t="s">
        <v>62</v>
      </c>
      <c r="C9" s="304" t="s">
        <v>82</v>
      </c>
      <c r="D9" s="304"/>
      <c r="E9" s="304"/>
      <c r="F9" s="304"/>
      <c r="G9" s="121" t="s">
        <v>224</v>
      </c>
      <c r="H9" s="305" t="s">
        <v>90</v>
      </c>
      <c r="I9" s="306"/>
      <c r="J9" s="45"/>
      <c r="K9" s="45"/>
      <c r="M9" s="46" t="s">
        <v>91</v>
      </c>
    </row>
    <row r="10" spans="2:14" ht="30.75" customHeight="1" x14ac:dyDescent="0.25">
      <c r="B10" s="175" t="s">
        <v>225</v>
      </c>
      <c r="C10" s="307" t="s">
        <v>226</v>
      </c>
      <c r="D10" s="307"/>
      <c r="E10" s="307"/>
      <c r="F10" s="307"/>
      <c r="G10" s="307"/>
      <c r="H10" s="307"/>
      <c r="I10" s="308"/>
      <c r="J10" s="47"/>
      <c r="K10" s="47"/>
      <c r="M10" s="46"/>
    </row>
    <row r="11" spans="2:14" ht="30.75" customHeight="1" x14ac:dyDescent="0.25">
      <c r="B11" s="175" t="s">
        <v>227</v>
      </c>
      <c r="C11" s="309" t="s">
        <v>228</v>
      </c>
      <c r="D11" s="309"/>
      <c r="E11" s="309"/>
      <c r="F11" s="309"/>
      <c r="G11" s="309"/>
      <c r="H11" s="309"/>
      <c r="I11" s="310"/>
      <c r="J11" s="43"/>
      <c r="K11" s="43"/>
      <c r="M11" s="46"/>
      <c r="N11" s="34" t="s">
        <v>96</v>
      </c>
    </row>
    <row r="12" spans="2:14" ht="30.75" customHeight="1" x14ac:dyDescent="0.25">
      <c r="B12" s="175" t="s">
        <v>229</v>
      </c>
      <c r="C12" s="251" t="s">
        <v>289</v>
      </c>
      <c r="D12" s="251"/>
      <c r="E12" s="251"/>
      <c r="F12" s="251"/>
      <c r="G12" s="121" t="s">
        <v>231</v>
      </c>
      <c r="H12" s="257" t="s">
        <v>100</v>
      </c>
      <c r="I12" s="250"/>
      <c r="J12" s="43"/>
      <c r="K12" s="43"/>
      <c r="M12" s="46" t="s">
        <v>101</v>
      </c>
      <c r="N12" s="34" t="s">
        <v>78</v>
      </c>
    </row>
    <row r="13" spans="2:14" ht="30.75" customHeight="1" x14ac:dyDescent="0.25">
      <c r="B13" s="175" t="s">
        <v>232</v>
      </c>
      <c r="C13" s="311" t="s">
        <v>233</v>
      </c>
      <c r="D13" s="311"/>
      <c r="E13" s="311"/>
      <c r="F13" s="311"/>
      <c r="G13" s="121" t="s">
        <v>234</v>
      </c>
      <c r="H13" s="309" t="s">
        <v>42</v>
      </c>
      <c r="I13" s="310"/>
      <c r="J13" s="43"/>
      <c r="K13" s="43"/>
      <c r="M13" s="46" t="s">
        <v>105</v>
      </c>
    </row>
    <row r="14" spans="2:14" ht="64.5" customHeight="1" x14ac:dyDescent="0.25">
      <c r="B14" s="175" t="s">
        <v>235</v>
      </c>
      <c r="C14" s="312" t="s">
        <v>290</v>
      </c>
      <c r="D14" s="312"/>
      <c r="E14" s="312"/>
      <c r="F14" s="312"/>
      <c r="G14" s="312"/>
      <c r="H14" s="312"/>
      <c r="I14" s="249"/>
      <c r="J14" s="47"/>
      <c r="K14" s="47"/>
      <c r="M14" s="46" t="s">
        <v>108</v>
      </c>
      <c r="N14" s="34"/>
    </row>
    <row r="15" spans="2:14" ht="30.75" customHeight="1" x14ac:dyDescent="0.25">
      <c r="B15" s="175" t="s">
        <v>237</v>
      </c>
      <c r="C15" s="251" t="s">
        <v>238</v>
      </c>
      <c r="D15" s="251"/>
      <c r="E15" s="251"/>
      <c r="F15" s="251"/>
      <c r="G15" s="251"/>
      <c r="H15" s="251"/>
      <c r="I15" s="242"/>
      <c r="J15" s="48"/>
      <c r="K15" s="48"/>
      <c r="M15" s="46" t="s">
        <v>112</v>
      </c>
      <c r="N15" s="34"/>
    </row>
    <row r="16" spans="2:14" ht="30.75" customHeight="1" x14ac:dyDescent="0.25">
      <c r="B16" s="175" t="s">
        <v>239</v>
      </c>
      <c r="C16" s="300" t="s">
        <v>291</v>
      </c>
      <c r="D16" s="300"/>
      <c r="E16" s="300"/>
      <c r="F16" s="300"/>
      <c r="G16" s="300"/>
      <c r="H16" s="300"/>
      <c r="I16" s="301"/>
      <c r="J16" s="49"/>
      <c r="K16" s="49"/>
      <c r="M16" s="46"/>
      <c r="N16" s="34"/>
    </row>
    <row r="17" spans="2:14" ht="30.75" customHeight="1" x14ac:dyDescent="0.25">
      <c r="B17" s="175" t="s">
        <v>241</v>
      </c>
      <c r="C17" s="309" t="s">
        <v>292</v>
      </c>
      <c r="D17" s="309"/>
      <c r="E17" s="309"/>
      <c r="F17" s="309"/>
      <c r="G17" s="309"/>
      <c r="H17" s="309"/>
      <c r="I17" s="310"/>
      <c r="J17" s="50"/>
      <c r="K17" s="50"/>
      <c r="M17" s="46" t="s">
        <v>100</v>
      </c>
      <c r="N17" s="34"/>
    </row>
    <row r="18" spans="2:14" ht="18" customHeight="1" x14ac:dyDescent="0.25">
      <c r="B18" s="313" t="s">
        <v>243</v>
      </c>
      <c r="C18" s="314" t="s">
        <v>244</v>
      </c>
      <c r="D18" s="314"/>
      <c r="E18" s="314"/>
      <c r="F18" s="315" t="s">
        <v>245</v>
      </c>
      <c r="G18" s="315"/>
      <c r="H18" s="315"/>
      <c r="I18" s="316"/>
      <c r="J18" s="51"/>
      <c r="K18" s="51"/>
      <c r="M18" s="46" t="s">
        <v>122</v>
      </c>
      <c r="N18" s="34"/>
    </row>
    <row r="19" spans="2:14" ht="39.75" customHeight="1" x14ac:dyDescent="0.25">
      <c r="B19" s="313"/>
      <c r="C19" s="300" t="s">
        <v>293</v>
      </c>
      <c r="D19" s="300"/>
      <c r="E19" s="300"/>
      <c r="F19" s="300" t="s">
        <v>294</v>
      </c>
      <c r="G19" s="300"/>
      <c r="H19" s="300"/>
      <c r="I19" s="301"/>
      <c r="J19" s="49"/>
      <c r="K19" s="49"/>
      <c r="M19" s="46" t="s">
        <v>126</v>
      </c>
      <c r="N19" s="34"/>
    </row>
    <row r="20" spans="2:14" ht="39.75" customHeight="1" x14ac:dyDescent="0.25">
      <c r="B20" s="175" t="s">
        <v>248</v>
      </c>
      <c r="C20" s="309" t="s">
        <v>295</v>
      </c>
      <c r="D20" s="309"/>
      <c r="E20" s="309"/>
      <c r="F20" s="250" t="s">
        <v>296</v>
      </c>
      <c r="G20" s="250"/>
      <c r="H20" s="250"/>
      <c r="I20" s="250"/>
      <c r="J20" s="43"/>
      <c r="K20" s="43"/>
      <c r="M20" s="46"/>
      <c r="N20" s="34"/>
    </row>
    <row r="21" spans="2:14" ht="58.5" customHeight="1" x14ac:dyDescent="0.25">
      <c r="B21" s="175" t="s">
        <v>251</v>
      </c>
      <c r="C21" s="317" t="s">
        <v>297</v>
      </c>
      <c r="D21" s="317"/>
      <c r="E21" s="317"/>
      <c r="F21" s="301" t="s">
        <v>298</v>
      </c>
      <c r="G21" s="301"/>
      <c r="H21" s="301"/>
      <c r="I21" s="301"/>
      <c r="J21" s="48"/>
      <c r="K21" s="48"/>
      <c r="M21" s="52"/>
      <c r="N21" s="34"/>
    </row>
    <row r="22" spans="2:14" ht="23.25" customHeight="1" x14ac:dyDescent="0.25">
      <c r="B22" s="175" t="s">
        <v>254</v>
      </c>
      <c r="C22" s="318">
        <v>44562</v>
      </c>
      <c r="D22" s="318"/>
      <c r="E22" s="318"/>
      <c r="F22" s="121" t="s">
        <v>255</v>
      </c>
      <c r="G22" s="187">
        <v>1</v>
      </c>
      <c r="H22" s="121" t="s">
        <v>256</v>
      </c>
      <c r="I22" s="188">
        <v>2</v>
      </c>
      <c r="J22" s="53"/>
      <c r="K22" s="53"/>
      <c r="M22" s="52"/>
    </row>
    <row r="23" spans="2:14" ht="27" customHeight="1" x14ac:dyDescent="0.25">
      <c r="B23" s="175" t="s">
        <v>257</v>
      </c>
      <c r="C23" s="318">
        <v>44926</v>
      </c>
      <c r="D23" s="318"/>
      <c r="E23" s="318"/>
      <c r="F23" s="121" t="s">
        <v>258</v>
      </c>
      <c r="G23" s="319">
        <v>1</v>
      </c>
      <c r="H23" s="319"/>
      <c r="I23" s="319"/>
      <c r="J23" s="54"/>
      <c r="K23" s="54"/>
      <c r="M23" s="52"/>
    </row>
    <row r="24" spans="2:14" ht="30.75" customHeight="1" x14ac:dyDescent="0.25">
      <c r="B24" s="122" t="s">
        <v>259</v>
      </c>
      <c r="C24" s="262" t="s">
        <v>112</v>
      </c>
      <c r="D24" s="262"/>
      <c r="E24" s="262"/>
      <c r="F24" s="123" t="s">
        <v>260</v>
      </c>
      <c r="G24" s="300" t="s">
        <v>261</v>
      </c>
      <c r="H24" s="300"/>
      <c r="I24" s="301"/>
      <c r="J24" s="51"/>
      <c r="K24" s="51"/>
      <c r="M24" s="52"/>
    </row>
    <row r="25" spans="2:14" ht="22.5" customHeight="1" x14ac:dyDescent="0.25">
      <c r="B25" s="320" t="s">
        <v>262</v>
      </c>
      <c r="C25" s="320"/>
      <c r="D25" s="320"/>
      <c r="E25" s="320"/>
      <c r="F25" s="320"/>
      <c r="G25" s="320"/>
      <c r="H25" s="320"/>
      <c r="I25" s="320"/>
      <c r="J25" s="33"/>
      <c r="K25" s="33"/>
      <c r="M25" s="52"/>
    </row>
    <row r="26" spans="2:14" ht="43.5" customHeight="1" x14ac:dyDescent="0.25">
      <c r="B26" s="124" t="s">
        <v>142</v>
      </c>
      <c r="C26" s="179" t="s">
        <v>263</v>
      </c>
      <c r="D26" s="179" t="s">
        <v>264</v>
      </c>
      <c r="E26" s="125" t="s">
        <v>265</v>
      </c>
      <c r="F26" s="179" t="s">
        <v>266</v>
      </c>
      <c r="G26" s="179" t="s">
        <v>267</v>
      </c>
      <c r="H26" s="125" t="s">
        <v>268</v>
      </c>
      <c r="I26" s="126" t="s">
        <v>269</v>
      </c>
      <c r="J26" s="49"/>
      <c r="K26" s="49"/>
      <c r="M26" s="52"/>
    </row>
    <row r="27" spans="2:14" ht="19.5" customHeight="1" x14ac:dyDescent="0.25">
      <c r="B27" s="127" t="s">
        <v>151</v>
      </c>
      <c r="C27" s="185">
        <v>0</v>
      </c>
      <c r="D27" s="186">
        <v>0</v>
      </c>
      <c r="E27" s="183">
        <f t="shared" ref="E27:E38" si="0">IF(OR(C27=0,C27=""),0,D27/C27)</f>
        <v>0</v>
      </c>
      <c r="F27" s="344">
        <f>SUM(C27:C38)</f>
        <v>1</v>
      </c>
      <c r="G27" s="344">
        <f>SUM(D27:D38)</f>
        <v>1</v>
      </c>
      <c r="H27" s="184">
        <f>+(D27*100%)/$G$23</f>
        <v>0</v>
      </c>
      <c r="I27" s="345">
        <f>G27+I22</f>
        <v>3</v>
      </c>
      <c r="J27" s="69"/>
      <c r="K27" s="69"/>
      <c r="M27" s="52"/>
    </row>
    <row r="28" spans="2:14" ht="19.5" customHeight="1" x14ac:dyDescent="0.25">
      <c r="B28" s="127" t="s">
        <v>152</v>
      </c>
      <c r="C28" s="185">
        <v>0</v>
      </c>
      <c r="D28" s="186">
        <v>0</v>
      </c>
      <c r="E28" s="183">
        <f t="shared" si="0"/>
        <v>0</v>
      </c>
      <c r="F28" s="344"/>
      <c r="G28" s="344"/>
      <c r="H28" s="184">
        <f t="shared" ref="H28:H38" si="1">+IF(D28="","",((D28*100%)/$G$23)+H27)</f>
        <v>0</v>
      </c>
      <c r="I28" s="345"/>
      <c r="J28" s="69"/>
      <c r="K28" s="69"/>
      <c r="M28" s="52"/>
    </row>
    <row r="29" spans="2:14" ht="19.5" customHeight="1" x14ac:dyDescent="0.25">
      <c r="B29" s="127" t="s">
        <v>153</v>
      </c>
      <c r="C29" s="185">
        <v>0</v>
      </c>
      <c r="D29" s="186">
        <v>0</v>
      </c>
      <c r="E29" s="183">
        <f t="shared" si="0"/>
        <v>0</v>
      </c>
      <c r="F29" s="344"/>
      <c r="G29" s="344"/>
      <c r="H29" s="184">
        <f t="shared" si="1"/>
        <v>0</v>
      </c>
      <c r="I29" s="345"/>
      <c r="J29" s="69"/>
      <c r="K29" s="69"/>
      <c r="M29" s="52"/>
    </row>
    <row r="30" spans="2:14" ht="19.5" customHeight="1" x14ac:dyDescent="0.25">
      <c r="B30" s="127" t="s">
        <v>154</v>
      </c>
      <c r="C30" s="185">
        <v>1</v>
      </c>
      <c r="D30" s="186">
        <v>1</v>
      </c>
      <c r="E30" s="183">
        <f t="shared" si="0"/>
        <v>1</v>
      </c>
      <c r="F30" s="344"/>
      <c r="G30" s="344"/>
      <c r="H30" s="184">
        <f t="shared" si="1"/>
        <v>1</v>
      </c>
      <c r="I30" s="345"/>
      <c r="J30" s="69"/>
      <c r="K30" s="69"/>
    </row>
    <row r="31" spans="2:14" ht="19.5" customHeight="1" x14ac:dyDescent="0.25">
      <c r="B31" s="127" t="s">
        <v>155</v>
      </c>
      <c r="C31" s="185">
        <v>0</v>
      </c>
      <c r="D31" s="186">
        <v>0</v>
      </c>
      <c r="E31" s="183">
        <f t="shared" si="0"/>
        <v>0</v>
      </c>
      <c r="F31" s="344"/>
      <c r="G31" s="344"/>
      <c r="H31" s="184">
        <f t="shared" si="1"/>
        <v>1</v>
      </c>
      <c r="I31" s="345"/>
      <c r="J31" s="69"/>
      <c r="K31" s="69"/>
    </row>
    <row r="32" spans="2:14" ht="19.5" customHeight="1" x14ac:dyDescent="0.25">
      <c r="B32" s="127" t="s">
        <v>156</v>
      </c>
      <c r="C32" s="185">
        <v>0</v>
      </c>
      <c r="D32" s="186">
        <v>0</v>
      </c>
      <c r="E32" s="183">
        <f t="shared" si="0"/>
        <v>0</v>
      </c>
      <c r="F32" s="344"/>
      <c r="G32" s="344"/>
      <c r="H32" s="184">
        <f t="shared" si="1"/>
        <v>1</v>
      </c>
      <c r="I32" s="345"/>
      <c r="J32" s="69"/>
      <c r="K32" s="69"/>
    </row>
    <row r="33" spans="2:11" ht="19.5" customHeight="1" x14ac:dyDescent="0.25">
      <c r="B33" s="127" t="s">
        <v>157</v>
      </c>
      <c r="C33" s="185">
        <v>0</v>
      </c>
      <c r="D33" s="186">
        <v>0</v>
      </c>
      <c r="E33" s="183">
        <f t="shared" si="0"/>
        <v>0</v>
      </c>
      <c r="F33" s="344"/>
      <c r="G33" s="344"/>
      <c r="H33" s="184">
        <f t="shared" si="1"/>
        <v>1</v>
      </c>
      <c r="I33" s="345"/>
      <c r="J33" s="69"/>
      <c r="K33" s="69"/>
    </row>
    <row r="34" spans="2:11" ht="19.5" customHeight="1" x14ac:dyDescent="0.25">
      <c r="B34" s="127" t="s">
        <v>158</v>
      </c>
      <c r="C34" s="185">
        <v>0</v>
      </c>
      <c r="D34" s="186">
        <v>0</v>
      </c>
      <c r="E34" s="183">
        <f t="shared" si="0"/>
        <v>0</v>
      </c>
      <c r="F34" s="344"/>
      <c r="G34" s="344"/>
      <c r="H34" s="184">
        <f t="shared" si="1"/>
        <v>1</v>
      </c>
      <c r="I34" s="345"/>
      <c r="J34" s="69"/>
      <c r="K34" s="69"/>
    </row>
    <row r="35" spans="2:11" ht="19.5" customHeight="1" x14ac:dyDescent="0.25">
      <c r="B35" s="127" t="s">
        <v>159</v>
      </c>
      <c r="C35" s="185">
        <v>0</v>
      </c>
      <c r="D35" s="186">
        <v>0</v>
      </c>
      <c r="E35" s="183">
        <f t="shared" si="0"/>
        <v>0</v>
      </c>
      <c r="F35" s="344"/>
      <c r="G35" s="344"/>
      <c r="H35" s="184">
        <f t="shared" si="1"/>
        <v>1</v>
      </c>
      <c r="I35" s="345"/>
      <c r="J35" s="69"/>
      <c r="K35" s="69"/>
    </row>
    <row r="36" spans="2:11" ht="19.5" customHeight="1" x14ac:dyDescent="0.25">
      <c r="B36" s="127" t="s">
        <v>160</v>
      </c>
      <c r="C36" s="185">
        <v>0</v>
      </c>
      <c r="D36" s="186">
        <v>0</v>
      </c>
      <c r="E36" s="183">
        <f t="shared" si="0"/>
        <v>0</v>
      </c>
      <c r="F36" s="344"/>
      <c r="G36" s="344"/>
      <c r="H36" s="184">
        <f t="shared" si="1"/>
        <v>1</v>
      </c>
      <c r="I36" s="345"/>
      <c r="J36" s="69"/>
      <c r="K36" s="69"/>
    </row>
    <row r="37" spans="2:11" ht="19.5" customHeight="1" x14ac:dyDescent="0.25">
      <c r="B37" s="127" t="s">
        <v>161</v>
      </c>
      <c r="C37" s="185">
        <v>0</v>
      </c>
      <c r="D37" s="186">
        <v>0</v>
      </c>
      <c r="E37" s="183">
        <f t="shared" si="0"/>
        <v>0</v>
      </c>
      <c r="F37" s="344"/>
      <c r="G37" s="344"/>
      <c r="H37" s="184">
        <f>+IF(D37="","",((D37*100%)/$G$23)+H36)</f>
        <v>1</v>
      </c>
      <c r="I37" s="345"/>
      <c r="J37" s="69"/>
      <c r="K37" s="69"/>
    </row>
    <row r="38" spans="2:11" ht="19.5" customHeight="1" x14ac:dyDescent="0.25">
      <c r="B38" s="127" t="s">
        <v>162</v>
      </c>
      <c r="C38" s="185">
        <v>0</v>
      </c>
      <c r="D38" s="186">
        <v>0</v>
      </c>
      <c r="E38" s="183">
        <f t="shared" si="0"/>
        <v>0</v>
      </c>
      <c r="F38" s="344"/>
      <c r="G38" s="344"/>
      <c r="H38" s="184">
        <f t="shared" si="1"/>
        <v>1</v>
      </c>
      <c r="I38" s="345"/>
      <c r="J38" s="69"/>
      <c r="K38" s="69"/>
    </row>
    <row r="39" spans="2:11" ht="72.75" customHeight="1" x14ac:dyDescent="0.25">
      <c r="B39" s="170" t="s">
        <v>270</v>
      </c>
      <c r="C39" s="323" t="s">
        <v>378</v>
      </c>
      <c r="D39" s="323"/>
      <c r="E39" s="323"/>
      <c r="F39" s="323"/>
      <c r="G39" s="323"/>
      <c r="H39" s="323"/>
      <c r="I39" s="324"/>
      <c r="J39" s="71"/>
      <c r="K39" s="71"/>
    </row>
    <row r="40" spans="2:11" ht="37.35" customHeight="1" x14ac:dyDescent="0.25">
      <c r="B40" s="325"/>
      <c r="C40" s="326"/>
      <c r="D40" s="326"/>
      <c r="E40" s="326"/>
      <c r="F40" s="326"/>
      <c r="G40" s="326"/>
      <c r="H40" s="326"/>
      <c r="I40" s="327"/>
      <c r="J40" s="33"/>
      <c r="K40" s="33"/>
    </row>
    <row r="41" spans="2:11" ht="37.35" customHeight="1" x14ac:dyDescent="0.25">
      <c r="B41" s="325"/>
      <c r="C41" s="326"/>
      <c r="D41" s="326"/>
      <c r="E41" s="326"/>
      <c r="F41" s="326"/>
      <c r="G41" s="326"/>
      <c r="H41" s="326"/>
      <c r="I41" s="327"/>
      <c r="J41" s="71"/>
      <c r="K41" s="71"/>
    </row>
    <row r="42" spans="2:11" ht="37.35" customHeight="1" x14ac:dyDescent="0.25">
      <c r="B42" s="325"/>
      <c r="C42" s="326"/>
      <c r="D42" s="326"/>
      <c r="E42" s="326"/>
      <c r="F42" s="326"/>
      <c r="G42" s="326"/>
      <c r="H42" s="326"/>
      <c r="I42" s="327"/>
      <c r="J42" s="71"/>
      <c r="K42" s="71"/>
    </row>
    <row r="43" spans="2:11" ht="37.35" customHeight="1" x14ac:dyDescent="0.25">
      <c r="B43" s="325"/>
      <c r="C43" s="326"/>
      <c r="D43" s="326"/>
      <c r="E43" s="326"/>
      <c r="F43" s="326"/>
      <c r="G43" s="326"/>
      <c r="H43" s="326"/>
      <c r="I43" s="327"/>
      <c r="J43" s="71"/>
      <c r="K43" s="71"/>
    </row>
    <row r="44" spans="2:11" ht="37.35" customHeight="1" x14ac:dyDescent="0.25">
      <c r="B44" s="325"/>
      <c r="C44" s="326"/>
      <c r="D44" s="326"/>
      <c r="E44" s="326"/>
      <c r="F44" s="326"/>
      <c r="G44" s="326"/>
      <c r="H44" s="326"/>
      <c r="I44" s="327"/>
      <c r="J44" s="31"/>
      <c r="K44" s="31"/>
    </row>
    <row r="45" spans="2:11" ht="96.75" customHeight="1" x14ac:dyDescent="0.25">
      <c r="B45" s="175" t="s">
        <v>271</v>
      </c>
      <c r="C45" s="323" t="s">
        <v>373</v>
      </c>
      <c r="D45" s="323"/>
      <c r="E45" s="323"/>
      <c r="F45" s="323"/>
      <c r="G45" s="323"/>
      <c r="H45" s="323"/>
      <c r="I45" s="324"/>
      <c r="J45" s="72"/>
      <c r="K45" s="72"/>
    </row>
    <row r="46" spans="2:11" ht="38.25" customHeight="1" x14ac:dyDescent="0.25">
      <c r="B46" s="175" t="s">
        <v>272</v>
      </c>
      <c r="C46" s="323" t="s">
        <v>273</v>
      </c>
      <c r="D46" s="323"/>
      <c r="E46" s="323"/>
      <c r="F46" s="323"/>
      <c r="G46" s="323"/>
      <c r="H46" s="323"/>
      <c r="I46" s="324"/>
      <c r="J46" s="72"/>
      <c r="K46" s="72"/>
    </row>
    <row r="47" spans="2:11" ht="66" customHeight="1" x14ac:dyDescent="0.25">
      <c r="B47" s="171" t="s">
        <v>274</v>
      </c>
      <c r="C47" s="338" t="s">
        <v>299</v>
      </c>
      <c r="D47" s="338"/>
      <c r="E47" s="338"/>
      <c r="F47" s="338"/>
      <c r="G47" s="338"/>
      <c r="H47" s="338"/>
      <c r="I47" s="338"/>
      <c r="J47" s="72"/>
      <c r="K47" s="72"/>
    </row>
    <row r="48" spans="2:11" ht="22.5" customHeight="1" x14ac:dyDescent="0.25">
      <c r="B48" s="339" t="s">
        <v>276</v>
      </c>
      <c r="C48" s="340"/>
      <c r="D48" s="340"/>
      <c r="E48" s="340"/>
      <c r="F48" s="340"/>
      <c r="G48" s="340"/>
      <c r="H48" s="340"/>
      <c r="I48" s="341"/>
      <c r="J48" s="72"/>
      <c r="K48" s="72"/>
    </row>
    <row r="49" spans="2:11" ht="22.5" customHeight="1" x14ac:dyDescent="0.25">
      <c r="B49" s="313" t="s">
        <v>277</v>
      </c>
      <c r="C49" s="176" t="s">
        <v>278</v>
      </c>
      <c r="D49" s="342" t="s">
        <v>279</v>
      </c>
      <c r="E49" s="342"/>
      <c r="F49" s="342"/>
      <c r="G49" s="342" t="s">
        <v>280</v>
      </c>
      <c r="H49" s="342"/>
      <c r="I49" s="343"/>
      <c r="J49" s="75"/>
      <c r="K49" s="75"/>
    </row>
    <row r="50" spans="2:11" ht="30.75" customHeight="1" x14ac:dyDescent="0.25">
      <c r="B50" s="313"/>
      <c r="C50" s="180" t="s">
        <v>381</v>
      </c>
      <c r="D50" s="332" t="s">
        <v>381</v>
      </c>
      <c r="E50" s="332"/>
      <c r="F50" s="332"/>
      <c r="G50" s="332" t="s">
        <v>381</v>
      </c>
      <c r="H50" s="332"/>
      <c r="I50" s="333"/>
      <c r="J50" s="75"/>
      <c r="K50" s="75"/>
    </row>
    <row r="51" spans="2:11" ht="32.25" customHeight="1" x14ac:dyDescent="0.25">
      <c r="B51" s="172" t="s">
        <v>281</v>
      </c>
      <c r="C51" s="328" t="s">
        <v>282</v>
      </c>
      <c r="D51" s="328"/>
      <c r="E51" s="328"/>
      <c r="F51" s="328"/>
      <c r="G51" s="328"/>
      <c r="H51" s="328"/>
      <c r="I51" s="329"/>
      <c r="J51" s="78"/>
      <c r="K51" s="78"/>
    </row>
    <row r="52" spans="2:11" ht="28.5" customHeight="1" x14ac:dyDescent="0.25">
      <c r="B52" s="173" t="s">
        <v>283</v>
      </c>
      <c r="C52" s="330" t="s">
        <v>372</v>
      </c>
      <c r="D52" s="330"/>
      <c r="E52" s="330"/>
      <c r="F52" s="330"/>
      <c r="G52" s="330"/>
      <c r="H52" s="330"/>
      <c r="I52" s="331"/>
      <c r="J52" s="78"/>
      <c r="K52" s="78"/>
    </row>
    <row r="53" spans="2:11" ht="30" customHeight="1" x14ac:dyDescent="0.25">
      <c r="B53" s="171" t="s">
        <v>284</v>
      </c>
      <c r="C53" s="332" t="s">
        <v>285</v>
      </c>
      <c r="D53" s="332"/>
      <c r="E53" s="332"/>
      <c r="F53" s="332"/>
      <c r="G53" s="332"/>
      <c r="H53" s="332"/>
      <c r="I53" s="333"/>
      <c r="J53" s="82"/>
      <c r="K53" s="82"/>
    </row>
    <row r="54" spans="2:11" ht="31.5" customHeight="1" thickBot="1" x14ac:dyDescent="0.3">
      <c r="B54" s="174" t="s">
        <v>286</v>
      </c>
      <c r="C54" s="334" t="s">
        <v>287</v>
      </c>
      <c r="D54" s="334"/>
      <c r="E54" s="334"/>
      <c r="F54" s="334"/>
      <c r="G54" s="334"/>
      <c r="H54" s="334"/>
      <c r="I54" s="335"/>
      <c r="J54" s="88"/>
      <c r="K54" s="88"/>
    </row>
    <row r="55" spans="2:11" x14ac:dyDescent="0.25">
      <c r="B55" s="128"/>
      <c r="C55" s="129"/>
      <c r="D55" s="129"/>
      <c r="E55" s="130"/>
      <c r="F55" s="130"/>
      <c r="G55" s="131"/>
      <c r="H55" s="132"/>
      <c r="I55" s="129"/>
      <c r="J55" s="88"/>
      <c r="K55" s="88"/>
    </row>
    <row r="56" spans="2:11" x14ac:dyDescent="0.25">
      <c r="B56" s="128"/>
      <c r="C56" s="129"/>
      <c r="D56" s="129"/>
      <c r="E56" s="130"/>
      <c r="F56" s="130"/>
      <c r="G56" s="131"/>
      <c r="H56" s="132"/>
      <c r="I56" s="129"/>
      <c r="J56" s="88"/>
      <c r="K56" s="88"/>
    </row>
    <row r="57" spans="2:11" x14ac:dyDescent="0.25">
      <c r="B57" s="128"/>
      <c r="C57" s="129"/>
      <c r="D57" s="129"/>
      <c r="E57" s="130"/>
      <c r="F57" s="130"/>
      <c r="G57" s="131"/>
      <c r="H57" s="132"/>
      <c r="I57" s="129"/>
      <c r="J57" s="88"/>
      <c r="K57" s="88"/>
    </row>
    <row r="58" spans="2:11" x14ac:dyDescent="0.25">
      <c r="B58" s="128"/>
      <c r="C58" s="129"/>
      <c r="D58" s="129"/>
      <c r="E58" s="130"/>
      <c r="F58" s="130"/>
      <c r="G58" s="131"/>
      <c r="H58" s="132"/>
      <c r="I58" s="129"/>
      <c r="J58" s="88"/>
      <c r="K58" s="88"/>
    </row>
    <row r="59" spans="2:11" hidden="1" x14ac:dyDescent="0.25">
      <c r="B59" s="128"/>
      <c r="C59" s="129"/>
      <c r="D59" s="129"/>
      <c r="E59" s="130"/>
      <c r="F59" s="130"/>
      <c r="G59" s="131"/>
      <c r="H59" s="132"/>
      <c r="I59" s="129"/>
      <c r="J59" s="88"/>
      <c r="K59" s="88"/>
    </row>
    <row r="60" spans="2:11" ht="25.5" hidden="1" customHeight="1" x14ac:dyDescent="0.25">
      <c r="B60" s="128"/>
      <c r="C60" s="129"/>
      <c r="D60" s="129"/>
      <c r="E60" s="130"/>
      <c r="F60" s="130"/>
      <c r="G60" s="131"/>
      <c r="H60" s="132"/>
      <c r="I60" s="129"/>
      <c r="J60" s="88"/>
      <c r="K60" s="88"/>
    </row>
  </sheetData>
  <sheetProtection algorithmName="SHA-512" hashValue="Ms6uRhXxEaKKRP5Be34JrMWfCz3cG6Y3CNhFUks61KZoY606pThAWtYOHJ6tvezkcnTMNcn4aFSC4l67pBaOCA==" saltValue="1OkS3ZAFKr2ho153CVeON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1:14" ht="37.5" customHeight="1" x14ac:dyDescent="0.25">
      <c r="A1" s="197"/>
      <c r="B1" s="290"/>
      <c r="C1" s="234" t="s">
        <v>1</v>
      </c>
      <c r="D1" s="234"/>
      <c r="E1" s="234"/>
      <c r="F1" s="234"/>
      <c r="G1" s="234"/>
      <c r="H1" s="234"/>
      <c r="I1" s="235"/>
      <c r="J1" s="29"/>
      <c r="K1" s="29"/>
      <c r="M1" s="30" t="s">
        <v>61</v>
      </c>
    </row>
    <row r="2" spans="1:14" ht="37.5" customHeight="1" x14ac:dyDescent="0.25">
      <c r="A2" s="198"/>
      <c r="B2" s="291"/>
      <c r="C2" s="236" t="s">
        <v>210</v>
      </c>
      <c r="D2" s="236"/>
      <c r="E2" s="236"/>
      <c r="F2" s="236"/>
      <c r="G2" s="236"/>
      <c r="H2" s="236"/>
      <c r="I2" s="292"/>
      <c r="J2" s="29"/>
      <c r="K2" s="29"/>
      <c r="M2" s="30" t="s">
        <v>62</v>
      </c>
    </row>
    <row r="3" spans="1:14" ht="37.5" customHeight="1" x14ac:dyDescent="0.25">
      <c r="A3" s="198"/>
      <c r="B3" s="291"/>
      <c r="C3" s="236" t="s">
        <v>211</v>
      </c>
      <c r="D3" s="236"/>
      <c r="E3" s="236"/>
      <c r="F3" s="236" t="s">
        <v>212</v>
      </c>
      <c r="G3" s="236"/>
      <c r="H3" s="236"/>
      <c r="I3" s="292"/>
      <c r="J3" s="29"/>
      <c r="K3" s="29"/>
      <c r="M3" s="30" t="s">
        <v>64</v>
      </c>
    </row>
    <row r="4" spans="1:14" ht="23.25" customHeight="1" x14ac:dyDescent="0.25">
      <c r="A4" s="198"/>
      <c r="B4" s="293"/>
      <c r="C4" s="294"/>
      <c r="D4" s="294"/>
      <c r="E4" s="294"/>
      <c r="F4" s="294"/>
      <c r="G4" s="294"/>
      <c r="H4" s="294"/>
      <c r="I4" s="295"/>
      <c r="J4" s="31"/>
      <c r="K4" s="31"/>
    </row>
    <row r="5" spans="1:14" ht="24" customHeight="1" x14ac:dyDescent="0.25">
      <c r="A5" s="198"/>
      <c r="B5" s="296" t="s">
        <v>213</v>
      </c>
      <c r="C5" s="297"/>
      <c r="D5" s="297"/>
      <c r="E5" s="297"/>
      <c r="F5" s="297"/>
      <c r="G5" s="297"/>
      <c r="H5" s="297"/>
      <c r="I5" s="298"/>
      <c r="J5" s="33"/>
      <c r="K5" s="33"/>
      <c r="N5" s="34" t="s">
        <v>71</v>
      </c>
    </row>
    <row r="6" spans="1:14" ht="30.75" customHeight="1" x14ac:dyDescent="0.25">
      <c r="A6" s="198"/>
      <c r="B6" s="175" t="s">
        <v>214</v>
      </c>
      <c r="C6" s="177">
        <v>6</v>
      </c>
      <c r="D6" s="299" t="s">
        <v>215</v>
      </c>
      <c r="E6" s="299"/>
      <c r="F6" s="300" t="s">
        <v>300</v>
      </c>
      <c r="G6" s="300"/>
      <c r="H6" s="300"/>
      <c r="I6" s="301"/>
      <c r="J6" s="37"/>
      <c r="K6" s="37"/>
      <c r="M6" s="30" t="s">
        <v>75</v>
      </c>
      <c r="N6" s="34" t="s">
        <v>76</v>
      </c>
    </row>
    <row r="7" spans="1:14" ht="30.75" customHeight="1" x14ac:dyDescent="0.25">
      <c r="A7" s="198"/>
      <c r="B7" s="175" t="s">
        <v>217</v>
      </c>
      <c r="C7" s="177" t="s">
        <v>78</v>
      </c>
      <c r="D7" s="299" t="s">
        <v>218</v>
      </c>
      <c r="E7" s="299"/>
      <c r="F7" s="300" t="s">
        <v>219</v>
      </c>
      <c r="G7" s="300"/>
      <c r="H7" s="121" t="s">
        <v>220</v>
      </c>
      <c r="I7" s="178" t="s">
        <v>78</v>
      </c>
      <c r="J7" s="43"/>
      <c r="K7" s="43"/>
      <c r="M7" s="30" t="s">
        <v>82</v>
      </c>
      <c r="N7" s="34" t="s">
        <v>83</v>
      </c>
    </row>
    <row r="8" spans="1:14" ht="30.75" customHeight="1" x14ac:dyDescent="0.25">
      <c r="A8" s="198"/>
      <c r="B8" s="175" t="s">
        <v>221</v>
      </c>
      <c r="C8" s="300" t="s">
        <v>222</v>
      </c>
      <c r="D8" s="300"/>
      <c r="E8" s="300"/>
      <c r="F8" s="300"/>
      <c r="G8" s="121" t="s">
        <v>223</v>
      </c>
      <c r="H8" s="302">
        <v>7555</v>
      </c>
      <c r="I8" s="303"/>
      <c r="J8" s="44"/>
      <c r="K8" s="44"/>
      <c r="M8" s="30" t="s">
        <v>87</v>
      </c>
      <c r="N8" s="34" t="s">
        <v>42</v>
      </c>
    </row>
    <row r="9" spans="1:14" ht="30.75" customHeight="1" x14ac:dyDescent="0.25">
      <c r="A9" s="198"/>
      <c r="B9" s="175" t="s">
        <v>62</v>
      </c>
      <c r="C9" s="304" t="s">
        <v>82</v>
      </c>
      <c r="D9" s="304"/>
      <c r="E9" s="304"/>
      <c r="F9" s="304"/>
      <c r="G9" s="121" t="s">
        <v>224</v>
      </c>
      <c r="H9" s="305" t="s">
        <v>90</v>
      </c>
      <c r="I9" s="306"/>
      <c r="J9" s="45"/>
      <c r="K9" s="45"/>
      <c r="M9" s="46" t="s">
        <v>91</v>
      </c>
    </row>
    <row r="10" spans="1:14" ht="30.75" customHeight="1" x14ac:dyDescent="0.25">
      <c r="A10" s="198"/>
      <c r="B10" s="175" t="s">
        <v>225</v>
      </c>
      <c r="C10" s="307" t="s">
        <v>226</v>
      </c>
      <c r="D10" s="307"/>
      <c r="E10" s="307"/>
      <c r="F10" s="307"/>
      <c r="G10" s="307"/>
      <c r="H10" s="307"/>
      <c r="I10" s="308"/>
      <c r="J10" s="47"/>
      <c r="K10" s="47"/>
      <c r="M10" s="46"/>
    </row>
    <row r="11" spans="1:14" ht="30.75" customHeight="1" x14ac:dyDescent="0.25">
      <c r="A11" s="198"/>
      <c r="B11" s="175" t="s">
        <v>227</v>
      </c>
      <c r="C11" s="309" t="s">
        <v>228</v>
      </c>
      <c r="D11" s="309"/>
      <c r="E11" s="309"/>
      <c r="F11" s="309"/>
      <c r="G11" s="309"/>
      <c r="H11" s="309"/>
      <c r="I11" s="310"/>
      <c r="J11" s="43"/>
      <c r="K11" s="43"/>
      <c r="M11" s="46"/>
      <c r="N11" s="34" t="s">
        <v>96</v>
      </c>
    </row>
    <row r="12" spans="1:14" ht="30.75" customHeight="1" x14ac:dyDescent="0.25">
      <c r="A12" s="198"/>
      <c r="B12" s="175" t="s">
        <v>229</v>
      </c>
      <c r="C12" s="251" t="s">
        <v>301</v>
      </c>
      <c r="D12" s="251"/>
      <c r="E12" s="251"/>
      <c r="F12" s="251"/>
      <c r="G12" s="121" t="s">
        <v>231</v>
      </c>
      <c r="H12" s="257" t="s">
        <v>100</v>
      </c>
      <c r="I12" s="250"/>
      <c r="J12" s="43"/>
      <c r="K12" s="43"/>
      <c r="M12" s="46" t="s">
        <v>101</v>
      </c>
      <c r="N12" s="34" t="s">
        <v>78</v>
      </c>
    </row>
    <row r="13" spans="1:14" ht="30.75" customHeight="1" x14ac:dyDescent="0.25">
      <c r="A13" s="198"/>
      <c r="B13" s="175" t="s">
        <v>232</v>
      </c>
      <c r="C13" s="311" t="s">
        <v>233</v>
      </c>
      <c r="D13" s="311"/>
      <c r="E13" s="311"/>
      <c r="F13" s="311"/>
      <c r="G13" s="121" t="s">
        <v>234</v>
      </c>
      <c r="H13" s="309" t="s">
        <v>71</v>
      </c>
      <c r="I13" s="310"/>
      <c r="J13" s="43"/>
      <c r="K13" s="43"/>
      <c r="M13" s="46" t="s">
        <v>105</v>
      </c>
    </row>
    <row r="14" spans="1:14" ht="64.5" customHeight="1" x14ac:dyDescent="0.25">
      <c r="A14" s="198"/>
      <c r="B14" s="175" t="s">
        <v>235</v>
      </c>
      <c r="C14" s="312" t="s">
        <v>302</v>
      </c>
      <c r="D14" s="312"/>
      <c r="E14" s="312"/>
      <c r="F14" s="312"/>
      <c r="G14" s="312"/>
      <c r="H14" s="312"/>
      <c r="I14" s="249"/>
      <c r="J14" s="47"/>
      <c r="K14" s="47"/>
      <c r="M14" s="46" t="s">
        <v>108</v>
      </c>
      <c r="N14" s="34"/>
    </row>
    <row r="15" spans="1:14" ht="30.75" customHeight="1" x14ac:dyDescent="0.25">
      <c r="A15" s="198"/>
      <c r="B15" s="175" t="s">
        <v>237</v>
      </c>
      <c r="C15" s="251" t="s">
        <v>303</v>
      </c>
      <c r="D15" s="251"/>
      <c r="E15" s="251"/>
      <c r="F15" s="251"/>
      <c r="G15" s="251"/>
      <c r="H15" s="251"/>
      <c r="I15" s="242"/>
      <c r="J15" s="48"/>
      <c r="K15" s="48"/>
      <c r="M15" s="46" t="s">
        <v>112</v>
      </c>
      <c r="N15" s="34"/>
    </row>
    <row r="16" spans="1:14" ht="30.75" customHeight="1" x14ac:dyDescent="0.25">
      <c r="A16" s="198"/>
      <c r="B16" s="175" t="s">
        <v>239</v>
      </c>
      <c r="C16" s="300" t="s">
        <v>304</v>
      </c>
      <c r="D16" s="300"/>
      <c r="E16" s="300"/>
      <c r="F16" s="300"/>
      <c r="G16" s="300"/>
      <c r="H16" s="300"/>
      <c r="I16" s="301"/>
      <c r="J16" s="49"/>
      <c r="K16" s="49"/>
      <c r="M16" s="46"/>
      <c r="N16" s="34"/>
    </row>
    <row r="17" spans="1:14" ht="30.75" customHeight="1" x14ac:dyDescent="0.25">
      <c r="A17" s="198"/>
      <c r="B17" s="175" t="s">
        <v>241</v>
      </c>
      <c r="C17" s="309" t="s">
        <v>305</v>
      </c>
      <c r="D17" s="309"/>
      <c r="E17" s="309"/>
      <c r="F17" s="309"/>
      <c r="G17" s="309"/>
      <c r="H17" s="309"/>
      <c r="I17" s="310"/>
      <c r="J17" s="50"/>
      <c r="K17" s="50"/>
      <c r="M17" s="46" t="s">
        <v>100</v>
      </c>
      <c r="N17" s="34"/>
    </row>
    <row r="18" spans="1:14" ht="18" customHeight="1" x14ac:dyDescent="0.25">
      <c r="A18" s="198"/>
      <c r="B18" s="313" t="s">
        <v>243</v>
      </c>
      <c r="C18" s="314" t="s">
        <v>244</v>
      </c>
      <c r="D18" s="314"/>
      <c r="E18" s="314"/>
      <c r="F18" s="315" t="s">
        <v>245</v>
      </c>
      <c r="G18" s="315"/>
      <c r="H18" s="315"/>
      <c r="I18" s="316"/>
      <c r="J18" s="51"/>
      <c r="K18" s="51"/>
      <c r="M18" s="46" t="s">
        <v>122</v>
      </c>
      <c r="N18" s="34"/>
    </row>
    <row r="19" spans="1:14" ht="39.75" customHeight="1" x14ac:dyDescent="0.25">
      <c r="A19" s="198"/>
      <c r="B19" s="313"/>
      <c r="C19" s="300" t="s">
        <v>306</v>
      </c>
      <c r="D19" s="300"/>
      <c r="E19" s="300"/>
      <c r="F19" s="300" t="s">
        <v>307</v>
      </c>
      <c r="G19" s="300"/>
      <c r="H19" s="300"/>
      <c r="I19" s="301"/>
      <c r="J19" s="49"/>
      <c r="K19" s="49"/>
      <c r="M19" s="46" t="s">
        <v>126</v>
      </c>
      <c r="N19" s="34"/>
    </row>
    <row r="20" spans="1:14" ht="39.75" customHeight="1" x14ac:dyDescent="0.25">
      <c r="A20" s="198"/>
      <c r="B20" s="175" t="s">
        <v>248</v>
      </c>
      <c r="C20" s="300" t="s">
        <v>308</v>
      </c>
      <c r="D20" s="300"/>
      <c r="E20" s="300"/>
      <c r="F20" s="250" t="s">
        <v>309</v>
      </c>
      <c r="G20" s="250"/>
      <c r="H20" s="250"/>
      <c r="I20" s="250"/>
      <c r="J20" s="43"/>
      <c r="K20" s="43"/>
      <c r="M20" s="46"/>
      <c r="N20" s="34"/>
    </row>
    <row r="21" spans="1:14" ht="42" customHeight="1" x14ac:dyDescent="0.25">
      <c r="A21" s="198"/>
      <c r="B21" s="175" t="s">
        <v>251</v>
      </c>
      <c r="C21" s="317" t="s">
        <v>310</v>
      </c>
      <c r="D21" s="317"/>
      <c r="E21" s="317"/>
      <c r="F21" s="301" t="s">
        <v>311</v>
      </c>
      <c r="G21" s="301"/>
      <c r="H21" s="301"/>
      <c r="I21" s="301"/>
      <c r="J21" s="48"/>
      <c r="K21" s="48"/>
      <c r="M21" s="52"/>
      <c r="N21" s="34"/>
    </row>
    <row r="22" spans="1:14" ht="23.25" customHeight="1" x14ac:dyDescent="0.25">
      <c r="A22" s="198"/>
      <c r="B22" s="175" t="s">
        <v>254</v>
      </c>
      <c r="C22" s="318">
        <v>44562</v>
      </c>
      <c r="D22" s="318"/>
      <c r="E22" s="318"/>
      <c r="F22" s="121" t="s">
        <v>255</v>
      </c>
      <c r="G22" s="187">
        <v>1</v>
      </c>
      <c r="H22" s="121" t="s">
        <v>256</v>
      </c>
      <c r="I22" s="188">
        <v>1</v>
      </c>
      <c r="J22" s="53"/>
      <c r="K22" s="53"/>
      <c r="M22" s="52"/>
    </row>
    <row r="23" spans="1:14" ht="27" customHeight="1" x14ac:dyDescent="0.25">
      <c r="A23" s="198"/>
      <c r="B23" s="175" t="s">
        <v>257</v>
      </c>
      <c r="C23" s="318">
        <v>44926</v>
      </c>
      <c r="D23" s="318"/>
      <c r="E23" s="318"/>
      <c r="F23" s="121" t="s">
        <v>258</v>
      </c>
      <c r="G23" s="319">
        <v>1</v>
      </c>
      <c r="H23" s="319"/>
      <c r="I23" s="319"/>
      <c r="J23" s="54"/>
      <c r="K23" s="54"/>
      <c r="M23" s="52"/>
    </row>
    <row r="24" spans="1:14" ht="30.75" customHeight="1" x14ac:dyDescent="0.25">
      <c r="A24" s="198"/>
      <c r="B24" s="122" t="s">
        <v>259</v>
      </c>
      <c r="C24" s="262" t="s">
        <v>112</v>
      </c>
      <c r="D24" s="262"/>
      <c r="E24" s="262"/>
      <c r="F24" s="123" t="s">
        <v>260</v>
      </c>
      <c r="G24" s="300" t="s">
        <v>261</v>
      </c>
      <c r="H24" s="300"/>
      <c r="I24" s="301"/>
      <c r="J24" s="51"/>
      <c r="K24" s="51"/>
      <c r="M24" s="52"/>
    </row>
    <row r="25" spans="1:14" ht="22.5" customHeight="1" x14ac:dyDescent="0.25">
      <c r="A25" s="198"/>
      <c r="B25" s="320" t="s">
        <v>262</v>
      </c>
      <c r="C25" s="320"/>
      <c r="D25" s="320"/>
      <c r="E25" s="320"/>
      <c r="F25" s="320"/>
      <c r="G25" s="320"/>
      <c r="H25" s="320"/>
      <c r="I25" s="320"/>
      <c r="J25" s="33"/>
      <c r="K25" s="33"/>
      <c r="M25" s="52"/>
    </row>
    <row r="26" spans="1:14" ht="43.5" customHeight="1" x14ac:dyDescent="0.25">
      <c r="A26" s="198"/>
      <c r="B26" s="124" t="s">
        <v>142</v>
      </c>
      <c r="C26" s="179" t="s">
        <v>263</v>
      </c>
      <c r="D26" s="179" t="s">
        <v>264</v>
      </c>
      <c r="E26" s="125" t="s">
        <v>265</v>
      </c>
      <c r="F26" s="179" t="s">
        <v>266</v>
      </c>
      <c r="G26" s="179" t="s">
        <v>267</v>
      </c>
      <c r="H26" s="125" t="s">
        <v>268</v>
      </c>
      <c r="I26" s="126" t="s">
        <v>269</v>
      </c>
      <c r="J26" s="49"/>
      <c r="K26" s="49"/>
      <c r="M26" s="52"/>
    </row>
    <row r="27" spans="1:14" ht="19.5" customHeight="1" x14ac:dyDescent="0.25">
      <c r="A27" s="198"/>
      <c r="B27" s="127" t="s">
        <v>151</v>
      </c>
      <c r="C27" s="189">
        <v>0</v>
      </c>
      <c r="D27" s="189">
        <v>0</v>
      </c>
      <c r="E27" s="183">
        <f t="shared" ref="E27:E38" si="0">IF(OR(C27=0,C27=""),0,D27/C27)</f>
        <v>0</v>
      </c>
      <c r="F27" s="344">
        <f>SUM(C27:C38)</f>
        <v>1</v>
      </c>
      <c r="G27" s="344">
        <f>SUM(D27:D38)</f>
        <v>1</v>
      </c>
      <c r="H27" s="184">
        <f>+(D27*100%)/$G$23</f>
        <v>0</v>
      </c>
      <c r="I27" s="345">
        <f>G27</f>
        <v>1</v>
      </c>
      <c r="J27" s="69"/>
      <c r="K27" s="69"/>
      <c r="M27" s="52"/>
    </row>
    <row r="28" spans="1:14" ht="19.5" customHeight="1" x14ac:dyDescent="0.25">
      <c r="A28" s="198"/>
      <c r="B28" s="127" t="s">
        <v>152</v>
      </c>
      <c r="C28" s="189">
        <v>0</v>
      </c>
      <c r="D28" s="189">
        <v>0</v>
      </c>
      <c r="E28" s="183">
        <f t="shared" si="0"/>
        <v>0</v>
      </c>
      <c r="F28" s="344"/>
      <c r="G28" s="344"/>
      <c r="H28" s="184">
        <f t="shared" ref="H28:H38" si="1">+IF(D28="","",((D28*100%)/$G$23)+H27)</f>
        <v>0</v>
      </c>
      <c r="I28" s="345"/>
      <c r="J28" s="69"/>
      <c r="K28" s="69"/>
      <c r="M28" s="52"/>
    </row>
    <row r="29" spans="1:14" ht="19.5" customHeight="1" x14ac:dyDescent="0.25">
      <c r="A29" s="198"/>
      <c r="B29" s="127" t="s">
        <v>153</v>
      </c>
      <c r="C29" s="189">
        <v>0</v>
      </c>
      <c r="D29" s="189">
        <v>0</v>
      </c>
      <c r="E29" s="183">
        <f t="shared" si="0"/>
        <v>0</v>
      </c>
      <c r="F29" s="344"/>
      <c r="G29" s="344"/>
      <c r="H29" s="184">
        <f t="shared" si="1"/>
        <v>0</v>
      </c>
      <c r="I29" s="345"/>
      <c r="J29" s="69"/>
      <c r="K29" s="69"/>
      <c r="M29" s="52"/>
    </row>
    <row r="30" spans="1:14" ht="19.5" customHeight="1" x14ac:dyDescent="0.25">
      <c r="A30" s="198"/>
      <c r="B30" s="127" t="s">
        <v>154</v>
      </c>
      <c r="C30" s="189">
        <v>1</v>
      </c>
      <c r="D30" s="189">
        <v>1</v>
      </c>
      <c r="E30" s="183">
        <f t="shared" si="0"/>
        <v>1</v>
      </c>
      <c r="F30" s="344"/>
      <c r="G30" s="344"/>
      <c r="H30" s="184">
        <f t="shared" si="1"/>
        <v>1</v>
      </c>
      <c r="I30" s="345"/>
      <c r="J30" s="69"/>
      <c r="K30" s="69"/>
    </row>
    <row r="31" spans="1:14" ht="19.5" customHeight="1" x14ac:dyDescent="0.25">
      <c r="A31" s="198"/>
      <c r="B31" s="127" t="s">
        <v>155</v>
      </c>
      <c r="C31" s="189">
        <v>0</v>
      </c>
      <c r="D31" s="189">
        <v>0</v>
      </c>
      <c r="E31" s="183">
        <f t="shared" si="0"/>
        <v>0</v>
      </c>
      <c r="F31" s="344"/>
      <c r="G31" s="344"/>
      <c r="H31" s="184">
        <f t="shared" si="1"/>
        <v>1</v>
      </c>
      <c r="I31" s="345"/>
      <c r="J31" s="69"/>
      <c r="K31" s="69"/>
    </row>
    <row r="32" spans="1:14" ht="19.5" customHeight="1" x14ac:dyDescent="0.25">
      <c r="A32" s="198"/>
      <c r="B32" s="127" t="s">
        <v>156</v>
      </c>
      <c r="C32" s="189">
        <v>0</v>
      </c>
      <c r="D32" s="189">
        <v>0</v>
      </c>
      <c r="E32" s="183">
        <f t="shared" si="0"/>
        <v>0</v>
      </c>
      <c r="F32" s="344"/>
      <c r="G32" s="344"/>
      <c r="H32" s="184">
        <f t="shared" si="1"/>
        <v>1</v>
      </c>
      <c r="I32" s="345"/>
      <c r="J32" s="69"/>
      <c r="K32" s="69"/>
    </row>
    <row r="33" spans="1:11" ht="19.5" customHeight="1" x14ac:dyDescent="0.25">
      <c r="A33" s="198"/>
      <c r="B33" s="127" t="s">
        <v>157</v>
      </c>
      <c r="C33" s="189">
        <v>0</v>
      </c>
      <c r="D33" s="189">
        <v>0</v>
      </c>
      <c r="E33" s="183">
        <f t="shared" si="0"/>
        <v>0</v>
      </c>
      <c r="F33" s="344"/>
      <c r="G33" s="344"/>
      <c r="H33" s="184">
        <f t="shared" si="1"/>
        <v>1</v>
      </c>
      <c r="I33" s="345"/>
      <c r="J33" s="69"/>
      <c r="K33" s="69"/>
    </row>
    <row r="34" spans="1:11" ht="19.5" customHeight="1" x14ac:dyDescent="0.25">
      <c r="A34" s="198"/>
      <c r="B34" s="127" t="s">
        <v>158</v>
      </c>
      <c r="C34" s="189">
        <v>0</v>
      </c>
      <c r="D34" s="189">
        <v>0</v>
      </c>
      <c r="E34" s="183">
        <f t="shared" si="0"/>
        <v>0</v>
      </c>
      <c r="F34" s="344"/>
      <c r="G34" s="344"/>
      <c r="H34" s="184">
        <f t="shared" si="1"/>
        <v>1</v>
      </c>
      <c r="I34" s="345"/>
      <c r="J34" s="69"/>
      <c r="K34" s="69"/>
    </row>
    <row r="35" spans="1:11" ht="19.5" customHeight="1" x14ac:dyDescent="0.25">
      <c r="A35" s="198"/>
      <c r="B35" s="127" t="s">
        <v>159</v>
      </c>
      <c r="C35" s="189">
        <v>0</v>
      </c>
      <c r="D35" s="189">
        <v>0</v>
      </c>
      <c r="E35" s="183">
        <f t="shared" si="0"/>
        <v>0</v>
      </c>
      <c r="F35" s="344"/>
      <c r="G35" s="344"/>
      <c r="H35" s="184">
        <f t="shared" si="1"/>
        <v>1</v>
      </c>
      <c r="I35" s="345"/>
      <c r="J35" s="69"/>
      <c r="K35" s="69"/>
    </row>
    <row r="36" spans="1:11" ht="19.5" customHeight="1" x14ac:dyDescent="0.25">
      <c r="A36" s="198"/>
      <c r="B36" s="127" t="s">
        <v>160</v>
      </c>
      <c r="C36" s="189">
        <v>0</v>
      </c>
      <c r="D36" s="189">
        <v>0</v>
      </c>
      <c r="E36" s="183">
        <f t="shared" si="0"/>
        <v>0</v>
      </c>
      <c r="F36" s="344"/>
      <c r="G36" s="344"/>
      <c r="H36" s="184">
        <f t="shared" si="1"/>
        <v>1</v>
      </c>
      <c r="I36" s="345"/>
      <c r="J36" s="69"/>
      <c r="K36" s="69"/>
    </row>
    <row r="37" spans="1:11" ht="19.5" customHeight="1" x14ac:dyDescent="0.25">
      <c r="A37" s="198"/>
      <c r="B37" s="127" t="s">
        <v>161</v>
      </c>
      <c r="C37" s="189">
        <v>0</v>
      </c>
      <c r="D37" s="189">
        <v>0</v>
      </c>
      <c r="E37" s="183">
        <f t="shared" si="0"/>
        <v>0</v>
      </c>
      <c r="F37" s="344"/>
      <c r="G37" s="344"/>
      <c r="H37" s="184">
        <f t="shared" si="1"/>
        <v>1</v>
      </c>
      <c r="I37" s="345"/>
      <c r="J37" s="69"/>
      <c r="K37" s="69"/>
    </row>
    <row r="38" spans="1:11" ht="19.5" customHeight="1" x14ac:dyDescent="0.25">
      <c r="A38" s="198"/>
      <c r="B38" s="127" t="s">
        <v>162</v>
      </c>
      <c r="C38" s="189">
        <v>0</v>
      </c>
      <c r="D38" s="189">
        <v>0</v>
      </c>
      <c r="E38" s="183">
        <f t="shared" si="0"/>
        <v>0</v>
      </c>
      <c r="F38" s="344"/>
      <c r="G38" s="344"/>
      <c r="H38" s="184">
        <f t="shared" si="1"/>
        <v>1</v>
      </c>
      <c r="I38" s="345"/>
      <c r="J38" s="69"/>
      <c r="K38" s="69"/>
    </row>
    <row r="39" spans="1:11" ht="60" customHeight="1" x14ac:dyDescent="0.25">
      <c r="A39" s="198"/>
      <c r="B39" s="170" t="s">
        <v>270</v>
      </c>
      <c r="C39" s="323" t="s">
        <v>379</v>
      </c>
      <c r="D39" s="323"/>
      <c r="E39" s="323"/>
      <c r="F39" s="323"/>
      <c r="G39" s="323"/>
      <c r="H39" s="323"/>
      <c r="I39" s="324"/>
      <c r="J39" s="71"/>
      <c r="K39" s="71"/>
    </row>
    <row r="40" spans="1:11" ht="36.6" customHeight="1" x14ac:dyDescent="0.25">
      <c r="A40" s="198"/>
      <c r="B40" s="325"/>
      <c r="C40" s="326"/>
      <c r="D40" s="326"/>
      <c r="E40" s="326"/>
      <c r="F40" s="326"/>
      <c r="G40" s="326"/>
      <c r="H40" s="326"/>
      <c r="I40" s="327"/>
      <c r="J40" s="33"/>
      <c r="K40" s="33"/>
    </row>
    <row r="41" spans="1:11" ht="36.6" customHeight="1" x14ac:dyDescent="0.25">
      <c r="A41" s="198"/>
      <c r="B41" s="325"/>
      <c r="C41" s="326"/>
      <c r="D41" s="326"/>
      <c r="E41" s="326"/>
      <c r="F41" s="326"/>
      <c r="G41" s="326"/>
      <c r="H41" s="326"/>
      <c r="I41" s="327"/>
      <c r="J41" s="71"/>
      <c r="K41" s="71"/>
    </row>
    <row r="42" spans="1:11" ht="36.6" customHeight="1" x14ac:dyDescent="0.25">
      <c r="A42" s="198"/>
      <c r="B42" s="325"/>
      <c r="C42" s="326"/>
      <c r="D42" s="326"/>
      <c r="E42" s="326"/>
      <c r="F42" s="326"/>
      <c r="G42" s="326"/>
      <c r="H42" s="326"/>
      <c r="I42" s="327"/>
      <c r="J42" s="71"/>
      <c r="K42" s="71"/>
    </row>
    <row r="43" spans="1:11" ht="36.6" customHeight="1" x14ac:dyDescent="0.25">
      <c r="A43" s="198"/>
      <c r="B43" s="325"/>
      <c r="C43" s="326"/>
      <c r="D43" s="326"/>
      <c r="E43" s="326"/>
      <c r="F43" s="326"/>
      <c r="G43" s="326"/>
      <c r="H43" s="326"/>
      <c r="I43" s="327"/>
      <c r="J43" s="71"/>
      <c r="K43" s="71"/>
    </row>
    <row r="44" spans="1:11" ht="36.6" customHeight="1" x14ac:dyDescent="0.25">
      <c r="A44" s="198"/>
      <c r="B44" s="325"/>
      <c r="C44" s="326"/>
      <c r="D44" s="326"/>
      <c r="E44" s="326"/>
      <c r="F44" s="326"/>
      <c r="G44" s="326"/>
      <c r="H44" s="326"/>
      <c r="I44" s="327"/>
      <c r="J44" s="31"/>
      <c r="K44" s="31"/>
    </row>
    <row r="45" spans="1:11" ht="69" customHeight="1" x14ac:dyDescent="0.25">
      <c r="A45" s="198"/>
      <c r="B45" s="175" t="s">
        <v>271</v>
      </c>
      <c r="C45" s="323" t="s">
        <v>382</v>
      </c>
      <c r="D45" s="323"/>
      <c r="E45" s="323"/>
      <c r="F45" s="323"/>
      <c r="G45" s="323"/>
      <c r="H45" s="323"/>
      <c r="I45" s="324"/>
      <c r="J45" s="72"/>
      <c r="K45" s="72"/>
    </row>
    <row r="46" spans="1:11" ht="48.75" customHeight="1" x14ac:dyDescent="0.25">
      <c r="A46" s="198"/>
      <c r="B46" s="175" t="s">
        <v>272</v>
      </c>
      <c r="C46" s="323" t="s">
        <v>273</v>
      </c>
      <c r="D46" s="323"/>
      <c r="E46" s="323"/>
      <c r="F46" s="323"/>
      <c r="G46" s="323"/>
      <c r="H46" s="323"/>
      <c r="I46" s="324"/>
      <c r="J46" s="72"/>
      <c r="K46" s="72"/>
    </row>
    <row r="47" spans="1:11" ht="66" customHeight="1" x14ac:dyDescent="0.25">
      <c r="A47" s="198"/>
      <c r="B47" s="171" t="s">
        <v>274</v>
      </c>
      <c r="C47" s="338" t="s">
        <v>383</v>
      </c>
      <c r="D47" s="338"/>
      <c r="E47" s="338"/>
      <c r="F47" s="338"/>
      <c r="G47" s="338"/>
      <c r="H47" s="338"/>
      <c r="I47" s="338"/>
      <c r="J47" s="72"/>
      <c r="K47" s="72"/>
    </row>
    <row r="48" spans="1:11" ht="22.5" customHeight="1" x14ac:dyDescent="0.25">
      <c r="A48" s="198"/>
      <c r="B48" s="339" t="s">
        <v>276</v>
      </c>
      <c r="C48" s="340"/>
      <c r="D48" s="340"/>
      <c r="E48" s="340"/>
      <c r="F48" s="340"/>
      <c r="G48" s="340"/>
      <c r="H48" s="340"/>
      <c r="I48" s="341"/>
      <c r="J48" s="72"/>
      <c r="K48" s="72"/>
    </row>
    <row r="49" spans="1:11" ht="22.5" customHeight="1" x14ac:dyDescent="0.25">
      <c r="A49" s="198"/>
      <c r="B49" s="313" t="s">
        <v>277</v>
      </c>
      <c r="C49" s="176" t="s">
        <v>278</v>
      </c>
      <c r="D49" s="342" t="s">
        <v>279</v>
      </c>
      <c r="E49" s="342"/>
      <c r="F49" s="342"/>
      <c r="G49" s="342" t="s">
        <v>280</v>
      </c>
      <c r="H49" s="342"/>
      <c r="I49" s="343"/>
      <c r="J49" s="75"/>
      <c r="K49" s="75"/>
    </row>
    <row r="50" spans="1:11" ht="30.75" customHeight="1" x14ac:dyDescent="0.25">
      <c r="A50" s="198"/>
      <c r="B50" s="313"/>
      <c r="C50" s="180" t="s">
        <v>381</v>
      </c>
      <c r="D50" s="332" t="s">
        <v>381</v>
      </c>
      <c r="E50" s="332"/>
      <c r="F50" s="332"/>
      <c r="G50" s="332" t="s">
        <v>387</v>
      </c>
      <c r="H50" s="332"/>
      <c r="I50" s="333"/>
      <c r="J50" s="75"/>
      <c r="K50" s="75"/>
    </row>
    <row r="51" spans="1:11" ht="32.25" customHeight="1" x14ac:dyDescent="0.25">
      <c r="A51" s="198"/>
      <c r="B51" s="172" t="s">
        <v>281</v>
      </c>
      <c r="C51" s="328" t="s">
        <v>282</v>
      </c>
      <c r="D51" s="328"/>
      <c r="E51" s="328"/>
      <c r="F51" s="328"/>
      <c r="G51" s="328"/>
      <c r="H51" s="328"/>
      <c r="I51" s="329"/>
      <c r="J51" s="78"/>
      <c r="K51" s="78"/>
    </row>
    <row r="52" spans="1:11" ht="28.5" customHeight="1" x14ac:dyDescent="0.25">
      <c r="A52" s="198"/>
      <c r="B52" s="173" t="s">
        <v>283</v>
      </c>
      <c r="C52" s="330" t="s">
        <v>372</v>
      </c>
      <c r="D52" s="330"/>
      <c r="E52" s="330"/>
      <c r="F52" s="330"/>
      <c r="G52" s="330"/>
      <c r="H52" s="330"/>
      <c r="I52" s="331"/>
      <c r="J52" s="78"/>
      <c r="K52" s="78"/>
    </row>
    <row r="53" spans="1:11" ht="30" customHeight="1" x14ac:dyDescent="0.25">
      <c r="A53" s="198"/>
      <c r="B53" s="171" t="s">
        <v>284</v>
      </c>
      <c r="C53" s="332" t="s">
        <v>285</v>
      </c>
      <c r="D53" s="332"/>
      <c r="E53" s="332"/>
      <c r="F53" s="332"/>
      <c r="G53" s="332"/>
      <c r="H53" s="332"/>
      <c r="I53" s="333"/>
      <c r="J53" s="82"/>
      <c r="K53" s="82"/>
    </row>
    <row r="54" spans="1:11" ht="31.5" customHeight="1" thickBot="1" x14ac:dyDescent="0.3">
      <c r="A54" s="199"/>
      <c r="B54" s="174" t="s">
        <v>286</v>
      </c>
      <c r="C54" s="334" t="s">
        <v>287</v>
      </c>
      <c r="D54" s="334"/>
      <c r="E54" s="334"/>
      <c r="F54" s="334"/>
      <c r="G54" s="334"/>
      <c r="H54" s="334"/>
      <c r="I54" s="335"/>
      <c r="J54" s="88"/>
      <c r="K54" s="88"/>
    </row>
    <row r="55" spans="1:11" x14ac:dyDescent="0.25">
      <c r="B55" s="128"/>
      <c r="C55" s="129"/>
      <c r="D55" s="129"/>
      <c r="E55" s="130"/>
      <c r="F55" s="130"/>
      <c r="G55" s="131"/>
      <c r="H55" s="132"/>
      <c r="I55" s="129"/>
      <c r="J55" s="88"/>
      <c r="K55" s="88"/>
    </row>
    <row r="56" spans="1:11" x14ac:dyDescent="0.25">
      <c r="B56" s="128"/>
      <c r="C56" s="129"/>
      <c r="D56" s="129"/>
      <c r="E56" s="130"/>
      <c r="F56" s="130"/>
      <c r="G56" s="131"/>
      <c r="H56" s="132"/>
      <c r="I56" s="129"/>
      <c r="J56" s="88"/>
      <c r="K56" s="88"/>
    </row>
    <row r="57" spans="1:11" x14ac:dyDescent="0.25">
      <c r="B57" s="128"/>
      <c r="C57" s="129"/>
      <c r="D57" s="129"/>
      <c r="E57" s="130"/>
      <c r="F57" s="130"/>
      <c r="G57" s="131"/>
      <c r="H57" s="132"/>
      <c r="I57" s="129"/>
      <c r="J57" s="88"/>
      <c r="K57" s="88"/>
    </row>
    <row r="58" spans="1:11" x14ac:dyDescent="0.25">
      <c r="B58" s="128"/>
      <c r="C58" s="129"/>
      <c r="D58" s="129"/>
      <c r="E58" s="130"/>
      <c r="F58" s="130"/>
      <c r="G58" s="131"/>
      <c r="H58" s="132"/>
      <c r="I58" s="129"/>
      <c r="J58" s="88"/>
      <c r="K58" s="88"/>
    </row>
    <row r="59" spans="1:11" hidden="1" x14ac:dyDescent="0.25">
      <c r="B59" s="128"/>
      <c r="C59" s="129"/>
      <c r="D59" s="129"/>
      <c r="E59" s="130"/>
      <c r="F59" s="130"/>
      <c r="G59" s="131"/>
      <c r="H59" s="132"/>
      <c r="I59" s="129"/>
      <c r="J59" s="88"/>
      <c r="K59" s="88"/>
    </row>
    <row r="60" spans="1:11" ht="25.5" hidden="1" customHeight="1" x14ac:dyDescent="0.25">
      <c r="B60" s="128"/>
      <c r="C60" s="129"/>
      <c r="D60" s="129"/>
      <c r="E60" s="130"/>
      <c r="F60" s="130"/>
      <c r="G60" s="131"/>
      <c r="H60" s="132"/>
      <c r="I60" s="129"/>
      <c r="J60" s="88"/>
      <c r="K60" s="88"/>
    </row>
  </sheetData>
  <sheetProtection algorithmName="SHA-512" hashValue="NNX88FBndV062/4g5OPNla38j9/jqOXdvbXKO2JKOKKEUtEC5ULMNGWd/GKH6VtqCa5KS0Mqn6yt2K+Ah98NZQ==" saltValue="N3jzuLGWIVeFA8JWB+P0D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90"/>
      <c r="C1" s="234" t="s">
        <v>1</v>
      </c>
      <c r="D1" s="234"/>
      <c r="E1" s="234"/>
      <c r="F1" s="234"/>
      <c r="G1" s="234"/>
      <c r="H1" s="234"/>
      <c r="I1" s="235"/>
      <c r="J1" s="29"/>
      <c r="K1" s="29"/>
      <c r="M1" s="30" t="s">
        <v>61</v>
      </c>
    </row>
    <row r="2" spans="2:14" ht="37.5" customHeight="1" x14ac:dyDescent="0.25">
      <c r="B2" s="291"/>
      <c r="C2" s="236" t="s">
        <v>210</v>
      </c>
      <c r="D2" s="236"/>
      <c r="E2" s="236"/>
      <c r="F2" s="236"/>
      <c r="G2" s="236"/>
      <c r="H2" s="236"/>
      <c r="I2" s="292"/>
      <c r="J2" s="29"/>
      <c r="K2" s="29"/>
      <c r="M2" s="30" t="s">
        <v>62</v>
      </c>
    </row>
    <row r="3" spans="2:14" ht="37.5" customHeight="1" x14ac:dyDescent="0.25">
      <c r="B3" s="291"/>
      <c r="C3" s="236" t="s">
        <v>211</v>
      </c>
      <c r="D3" s="236"/>
      <c r="E3" s="236"/>
      <c r="F3" s="236" t="s">
        <v>212</v>
      </c>
      <c r="G3" s="236"/>
      <c r="H3" s="236"/>
      <c r="I3" s="292"/>
      <c r="J3" s="29"/>
      <c r="K3" s="29"/>
      <c r="M3" s="30" t="s">
        <v>64</v>
      </c>
    </row>
    <row r="4" spans="2:14" ht="23.25" customHeight="1" x14ac:dyDescent="0.25">
      <c r="B4" s="293"/>
      <c r="C4" s="294"/>
      <c r="D4" s="294"/>
      <c r="E4" s="294"/>
      <c r="F4" s="294"/>
      <c r="G4" s="294"/>
      <c r="H4" s="294"/>
      <c r="I4" s="295"/>
      <c r="J4" s="31"/>
      <c r="K4" s="31"/>
    </row>
    <row r="5" spans="2:14" ht="24" customHeight="1" x14ac:dyDescent="0.25">
      <c r="B5" s="296" t="s">
        <v>213</v>
      </c>
      <c r="C5" s="297"/>
      <c r="D5" s="297"/>
      <c r="E5" s="297"/>
      <c r="F5" s="297"/>
      <c r="G5" s="297"/>
      <c r="H5" s="297"/>
      <c r="I5" s="298"/>
      <c r="J5" s="33"/>
      <c r="K5" s="33"/>
      <c r="N5" s="34" t="s">
        <v>71</v>
      </c>
    </row>
    <row r="6" spans="2:14" ht="30.75" customHeight="1" x14ac:dyDescent="0.25">
      <c r="B6" s="175" t="s">
        <v>214</v>
      </c>
      <c r="C6" s="177">
        <v>3</v>
      </c>
      <c r="D6" s="299" t="s">
        <v>215</v>
      </c>
      <c r="E6" s="299"/>
      <c r="F6" s="300" t="s">
        <v>312</v>
      </c>
      <c r="G6" s="300"/>
      <c r="H6" s="300"/>
      <c r="I6" s="301"/>
      <c r="J6" s="37"/>
      <c r="K6" s="37"/>
      <c r="M6" s="30" t="s">
        <v>75</v>
      </c>
      <c r="N6" s="34" t="s">
        <v>76</v>
      </c>
    </row>
    <row r="7" spans="2:14" ht="30.75" customHeight="1" x14ac:dyDescent="0.25">
      <c r="B7" s="175" t="s">
        <v>217</v>
      </c>
      <c r="C7" s="177" t="s">
        <v>78</v>
      </c>
      <c r="D7" s="299" t="s">
        <v>218</v>
      </c>
      <c r="E7" s="299"/>
      <c r="F7" s="300" t="s">
        <v>219</v>
      </c>
      <c r="G7" s="300"/>
      <c r="H7" s="121" t="s">
        <v>220</v>
      </c>
      <c r="I7" s="178" t="s">
        <v>78</v>
      </c>
      <c r="J7" s="43"/>
      <c r="K7" s="43"/>
      <c r="M7" s="30" t="s">
        <v>82</v>
      </c>
      <c r="N7" s="34" t="s">
        <v>83</v>
      </c>
    </row>
    <row r="8" spans="2:14" ht="30.75" customHeight="1" x14ac:dyDescent="0.25">
      <c r="B8" s="175" t="s">
        <v>221</v>
      </c>
      <c r="C8" s="300" t="s">
        <v>222</v>
      </c>
      <c r="D8" s="300"/>
      <c r="E8" s="300"/>
      <c r="F8" s="300"/>
      <c r="G8" s="121" t="s">
        <v>223</v>
      </c>
      <c r="H8" s="302">
        <v>7555</v>
      </c>
      <c r="I8" s="303"/>
      <c r="J8" s="44"/>
      <c r="K8" s="44"/>
      <c r="M8" s="30" t="s">
        <v>87</v>
      </c>
      <c r="N8" s="34" t="s">
        <v>42</v>
      </c>
    </row>
    <row r="9" spans="2:14" ht="30.75" customHeight="1" x14ac:dyDescent="0.25">
      <c r="B9" s="175" t="s">
        <v>62</v>
      </c>
      <c r="C9" s="304" t="s">
        <v>82</v>
      </c>
      <c r="D9" s="304"/>
      <c r="E9" s="304"/>
      <c r="F9" s="304"/>
      <c r="G9" s="121" t="s">
        <v>224</v>
      </c>
      <c r="H9" s="305" t="s">
        <v>90</v>
      </c>
      <c r="I9" s="306"/>
      <c r="J9" s="45"/>
      <c r="K9" s="45"/>
      <c r="M9" s="46" t="s">
        <v>91</v>
      </c>
    </row>
    <row r="10" spans="2:14" ht="30.75" customHeight="1" x14ac:dyDescent="0.25">
      <c r="B10" s="175" t="s">
        <v>225</v>
      </c>
      <c r="C10" s="307" t="s">
        <v>226</v>
      </c>
      <c r="D10" s="307"/>
      <c r="E10" s="307"/>
      <c r="F10" s="307"/>
      <c r="G10" s="307"/>
      <c r="H10" s="307"/>
      <c r="I10" s="308"/>
      <c r="J10" s="47"/>
      <c r="K10" s="47"/>
      <c r="M10" s="46"/>
    </row>
    <row r="11" spans="2:14" ht="30.75" customHeight="1" x14ac:dyDescent="0.25">
      <c r="B11" s="175" t="s">
        <v>227</v>
      </c>
      <c r="C11" s="309" t="s">
        <v>228</v>
      </c>
      <c r="D11" s="309"/>
      <c r="E11" s="309"/>
      <c r="F11" s="309"/>
      <c r="G11" s="309"/>
      <c r="H11" s="309"/>
      <c r="I11" s="310"/>
      <c r="J11" s="43"/>
      <c r="K11" s="43"/>
      <c r="M11" s="46"/>
      <c r="N11" s="34" t="s">
        <v>96</v>
      </c>
    </row>
    <row r="12" spans="2:14" ht="30.75" customHeight="1" x14ac:dyDescent="0.25">
      <c r="B12" s="175" t="s">
        <v>229</v>
      </c>
      <c r="C12" s="251" t="s">
        <v>313</v>
      </c>
      <c r="D12" s="251"/>
      <c r="E12" s="251"/>
      <c r="F12" s="251"/>
      <c r="G12" s="121" t="s">
        <v>231</v>
      </c>
      <c r="H12" s="257" t="s">
        <v>100</v>
      </c>
      <c r="I12" s="250"/>
      <c r="J12" s="43"/>
      <c r="K12" s="43"/>
      <c r="M12" s="46" t="s">
        <v>101</v>
      </c>
      <c r="N12" s="34" t="s">
        <v>78</v>
      </c>
    </row>
    <row r="13" spans="2:14" ht="30.75" customHeight="1" x14ac:dyDescent="0.25">
      <c r="B13" s="175" t="s">
        <v>232</v>
      </c>
      <c r="C13" s="311" t="s">
        <v>233</v>
      </c>
      <c r="D13" s="311"/>
      <c r="E13" s="311"/>
      <c r="F13" s="311"/>
      <c r="G13" s="121" t="s">
        <v>234</v>
      </c>
      <c r="H13" s="309" t="s">
        <v>42</v>
      </c>
      <c r="I13" s="310"/>
      <c r="J13" s="43"/>
      <c r="K13" s="43"/>
      <c r="M13" s="46" t="s">
        <v>105</v>
      </c>
    </row>
    <row r="14" spans="2:14" ht="64.5" customHeight="1" x14ac:dyDescent="0.25">
      <c r="B14" s="175" t="s">
        <v>235</v>
      </c>
      <c r="C14" s="312" t="s">
        <v>314</v>
      </c>
      <c r="D14" s="312"/>
      <c r="E14" s="312"/>
      <c r="F14" s="312"/>
      <c r="G14" s="312"/>
      <c r="H14" s="312"/>
      <c r="I14" s="249"/>
      <c r="J14" s="47"/>
      <c r="K14" s="47"/>
      <c r="M14" s="46" t="s">
        <v>108</v>
      </c>
      <c r="N14" s="34"/>
    </row>
    <row r="15" spans="2:14" ht="30.75" customHeight="1" x14ac:dyDescent="0.25">
      <c r="B15" s="175" t="s">
        <v>237</v>
      </c>
      <c r="C15" s="251" t="s">
        <v>303</v>
      </c>
      <c r="D15" s="251"/>
      <c r="E15" s="251"/>
      <c r="F15" s="251"/>
      <c r="G15" s="251"/>
      <c r="H15" s="251"/>
      <c r="I15" s="242"/>
      <c r="J15" s="48"/>
      <c r="K15" s="48"/>
      <c r="M15" s="46" t="s">
        <v>112</v>
      </c>
      <c r="N15" s="34"/>
    </row>
    <row r="16" spans="2:14" ht="30.75" customHeight="1" x14ac:dyDescent="0.25">
      <c r="B16" s="175" t="s">
        <v>239</v>
      </c>
      <c r="C16" s="300" t="s">
        <v>315</v>
      </c>
      <c r="D16" s="300"/>
      <c r="E16" s="300"/>
      <c r="F16" s="300"/>
      <c r="G16" s="300"/>
      <c r="H16" s="300"/>
      <c r="I16" s="301"/>
      <c r="J16" s="49"/>
      <c r="K16" s="49"/>
      <c r="M16" s="46"/>
      <c r="N16" s="34"/>
    </row>
    <row r="17" spans="2:14" ht="30.75" customHeight="1" x14ac:dyDescent="0.25">
      <c r="B17" s="175" t="s">
        <v>241</v>
      </c>
      <c r="C17" s="309" t="s">
        <v>316</v>
      </c>
      <c r="D17" s="309"/>
      <c r="E17" s="309"/>
      <c r="F17" s="309"/>
      <c r="G17" s="309"/>
      <c r="H17" s="309"/>
      <c r="I17" s="310"/>
      <c r="J17" s="50"/>
      <c r="K17" s="50"/>
      <c r="M17" s="46" t="s">
        <v>100</v>
      </c>
      <c r="N17" s="34"/>
    </row>
    <row r="18" spans="2:14" ht="18" customHeight="1" x14ac:dyDescent="0.25">
      <c r="B18" s="313" t="s">
        <v>243</v>
      </c>
      <c r="C18" s="314" t="s">
        <v>244</v>
      </c>
      <c r="D18" s="314"/>
      <c r="E18" s="314"/>
      <c r="F18" s="315" t="s">
        <v>245</v>
      </c>
      <c r="G18" s="315"/>
      <c r="H18" s="315"/>
      <c r="I18" s="316"/>
      <c r="J18" s="51"/>
      <c r="K18" s="51"/>
      <c r="M18" s="46" t="s">
        <v>122</v>
      </c>
      <c r="N18" s="34"/>
    </row>
    <row r="19" spans="2:14" ht="39.75" customHeight="1" x14ac:dyDescent="0.25">
      <c r="B19" s="313"/>
      <c r="C19" s="300" t="s">
        <v>317</v>
      </c>
      <c r="D19" s="300"/>
      <c r="E19" s="300"/>
      <c r="F19" s="300" t="s">
        <v>318</v>
      </c>
      <c r="G19" s="300"/>
      <c r="H19" s="300"/>
      <c r="I19" s="301"/>
      <c r="J19" s="49"/>
      <c r="K19" s="49"/>
      <c r="M19" s="46" t="s">
        <v>126</v>
      </c>
      <c r="N19" s="34"/>
    </row>
    <row r="20" spans="2:14" ht="39.75" customHeight="1" x14ac:dyDescent="0.25">
      <c r="B20" s="175" t="s">
        <v>248</v>
      </c>
      <c r="C20" s="300" t="s">
        <v>319</v>
      </c>
      <c r="D20" s="300"/>
      <c r="E20" s="300"/>
      <c r="F20" s="250" t="s">
        <v>320</v>
      </c>
      <c r="G20" s="250"/>
      <c r="H20" s="250"/>
      <c r="I20" s="250"/>
      <c r="J20" s="43"/>
      <c r="K20" s="43"/>
      <c r="M20" s="46"/>
      <c r="N20" s="34"/>
    </row>
    <row r="21" spans="2:14" ht="42" customHeight="1" x14ac:dyDescent="0.25">
      <c r="B21" s="175" t="s">
        <v>251</v>
      </c>
      <c r="C21" s="317" t="s">
        <v>321</v>
      </c>
      <c r="D21" s="317"/>
      <c r="E21" s="317"/>
      <c r="F21" s="301" t="s">
        <v>322</v>
      </c>
      <c r="G21" s="301"/>
      <c r="H21" s="301"/>
      <c r="I21" s="301"/>
      <c r="J21" s="48"/>
      <c r="K21" s="48"/>
      <c r="M21" s="52"/>
      <c r="N21" s="34"/>
    </row>
    <row r="22" spans="2:14" ht="23.25" customHeight="1" x14ac:dyDescent="0.25">
      <c r="B22" s="175" t="s">
        <v>254</v>
      </c>
      <c r="C22" s="318">
        <v>44562</v>
      </c>
      <c r="D22" s="318"/>
      <c r="E22" s="318"/>
      <c r="F22" s="121" t="s">
        <v>255</v>
      </c>
      <c r="G22" s="187">
        <v>2</v>
      </c>
      <c r="H22" s="121" t="s">
        <v>256</v>
      </c>
      <c r="I22" s="190">
        <v>3</v>
      </c>
      <c r="J22" s="53"/>
      <c r="K22" s="53"/>
      <c r="M22" s="52"/>
    </row>
    <row r="23" spans="2:14" ht="27" customHeight="1" x14ac:dyDescent="0.25">
      <c r="B23" s="175" t="s">
        <v>257</v>
      </c>
      <c r="C23" s="318">
        <v>44926</v>
      </c>
      <c r="D23" s="318"/>
      <c r="E23" s="318"/>
      <c r="F23" s="121" t="s">
        <v>258</v>
      </c>
      <c r="G23" s="319">
        <v>2</v>
      </c>
      <c r="H23" s="319"/>
      <c r="I23" s="319"/>
      <c r="J23" s="54"/>
      <c r="K23" s="54"/>
      <c r="M23" s="52"/>
    </row>
    <row r="24" spans="2:14" ht="30.75" customHeight="1" x14ac:dyDescent="0.25">
      <c r="B24" s="122" t="s">
        <v>259</v>
      </c>
      <c r="C24" s="262" t="s">
        <v>112</v>
      </c>
      <c r="D24" s="262"/>
      <c r="E24" s="262"/>
      <c r="F24" s="123" t="s">
        <v>260</v>
      </c>
      <c r="G24" s="300" t="s">
        <v>261</v>
      </c>
      <c r="H24" s="300"/>
      <c r="I24" s="301"/>
      <c r="J24" s="51"/>
      <c r="K24" s="51"/>
      <c r="M24" s="52"/>
    </row>
    <row r="25" spans="2:14" ht="22.5" customHeight="1" x14ac:dyDescent="0.25">
      <c r="B25" s="320" t="s">
        <v>262</v>
      </c>
      <c r="C25" s="320"/>
      <c r="D25" s="320"/>
      <c r="E25" s="320"/>
      <c r="F25" s="320"/>
      <c r="G25" s="320"/>
      <c r="H25" s="320"/>
      <c r="I25" s="320"/>
      <c r="J25" s="33"/>
      <c r="K25" s="33"/>
      <c r="M25" s="52"/>
    </row>
    <row r="26" spans="2:14" ht="43.5" customHeight="1" x14ac:dyDescent="0.25">
      <c r="B26" s="124" t="s">
        <v>142</v>
      </c>
      <c r="C26" s="179" t="s">
        <v>263</v>
      </c>
      <c r="D26" s="179" t="s">
        <v>264</v>
      </c>
      <c r="E26" s="125" t="s">
        <v>265</v>
      </c>
      <c r="F26" s="179" t="s">
        <v>266</v>
      </c>
      <c r="G26" s="179" t="s">
        <v>267</v>
      </c>
      <c r="H26" s="125" t="s">
        <v>268</v>
      </c>
      <c r="I26" s="126" t="s">
        <v>269</v>
      </c>
      <c r="J26" s="49"/>
      <c r="K26" s="49"/>
      <c r="M26" s="52"/>
    </row>
    <row r="27" spans="2:14" ht="19.5" customHeight="1" x14ac:dyDescent="0.25">
      <c r="B27" s="127" t="s">
        <v>151</v>
      </c>
      <c r="C27" s="189">
        <v>0</v>
      </c>
      <c r="D27" s="191">
        <v>0</v>
      </c>
      <c r="E27" s="183">
        <f t="shared" ref="E27:E38" si="0">IF(OR(C27=0,C27=""),0,D27/C27)</f>
        <v>0</v>
      </c>
      <c r="F27" s="344">
        <f>SUM(C27:C38)</f>
        <v>2</v>
      </c>
      <c r="G27" s="346">
        <f>+D38</f>
        <v>2</v>
      </c>
      <c r="H27" s="184">
        <f>+(D27*100%)/$G$23</f>
        <v>0</v>
      </c>
      <c r="I27" s="347">
        <f>G27+I22</f>
        <v>5</v>
      </c>
      <c r="J27" s="69"/>
      <c r="K27" s="69"/>
      <c r="M27" s="52"/>
    </row>
    <row r="28" spans="2:14" ht="19.5" customHeight="1" x14ac:dyDescent="0.25">
      <c r="B28" s="127" t="s">
        <v>152</v>
      </c>
      <c r="C28" s="189">
        <v>0</v>
      </c>
      <c r="D28" s="191">
        <v>0</v>
      </c>
      <c r="E28" s="183">
        <f t="shared" si="0"/>
        <v>0</v>
      </c>
      <c r="F28" s="344"/>
      <c r="G28" s="346"/>
      <c r="H28" s="184">
        <f t="shared" ref="H28:H36" si="1">+IF(D28="","",((D28*100%)/$G$23)+H27)</f>
        <v>0</v>
      </c>
      <c r="I28" s="347"/>
      <c r="J28" s="69"/>
      <c r="K28" s="69"/>
      <c r="M28" s="52"/>
    </row>
    <row r="29" spans="2:14" ht="19.5" customHeight="1" x14ac:dyDescent="0.25">
      <c r="B29" s="127" t="s">
        <v>153</v>
      </c>
      <c r="C29" s="189">
        <v>0</v>
      </c>
      <c r="D29" s="191">
        <v>0</v>
      </c>
      <c r="E29" s="183">
        <f t="shared" si="0"/>
        <v>0</v>
      </c>
      <c r="F29" s="344"/>
      <c r="G29" s="346"/>
      <c r="H29" s="184">
        <f t="shared" si="1"/>
        <v>0</v>
      </c>
      <c r="I29" s="347"/>
      <c r="J29" s="69"/>
      <c r="K29" s="69"/>
      <c r="M29" s="52"/>
    </row>
    <row r="30" spans="2:14" ht="19.5" customHeight="1" x14ac:dyDescent="0.25">
      <c r="B30" s="127" t="s">
        <v>154</v>
      </c>
      <c r="C30" s="189">
        <v>0</v>
      </c>
      <c r="D30" s="191">
        <v>0</v>
      </c>
      <c r="E30" s="183">
        <f t="shared" si="0"/>
        <v>0</v>
      </c>
      <c r="F30" s="344"/>
      <c r="G30" s="346"/>
      <c r="H30" s="184">
        <f t="shared" si="1"/>
        <v>0</v>
      </c>
      <c r="I30" s="347"/>
      <c r="J30" s="69"/>
      <c r="K30" s="69"/>
    </row>
    <row r="31" spans="2:14" ht="19.5" customHeight="1" x14ac:dyDescent="0.25">
      <c r="B31" s="127" t="s">
        <v>155</v>
      </c>
      <c r="C31" s="189">
        <v>0</v>
      </c>
      <c r="D31" s="191">
        <v>0</v>
      </c>
      <c r="E31" s="183">
        <f t="shared" si="0"/>
        <v>0</v>
      </c>
      <c r="F31" s="344"/>
      <c r="G31" s="346"/>
      <c r="H31" s="184">
        <f t="shared" si="1"/>
        <v>0</v>
      </c>
      <c r="I31" s="347"/>
      <c r="J31" s="69"/>
      <c r="K31" s="69"/>
    </row>
    <row r="32" spans="2:14" ht="19.5" customHeight="1" x14ac:dyDescent="0.25">
      <c r="B32" s="127" t="s">
        <v>156</v>
      </c>
      <c r="C32" s="189">
        <v>0</v>
      </c>
      <c r="D32" s="191">
        <v>0</v>
      </c>
      <c r="E32" s="183">
        <f t="shared" si="0"/>
        <v>0</v>
      </c>
      <c r="F32" s="344"/>
      <c r="G32" s="346"/>
      <c r="H32" s="184">
        <f t="shared" si="1"/>
        <v>0</v>
      </c>
      <c r="I32" s="347"/>
      <c r="J32" s="69"/>
      <c r="K32" s="69"/>
    </row>
    <row r="33" spans="2:11" ht="19.5" customHeight="1" x14ac:dyDescent="0.25">
      <c r="B33" s="127" t="s">
        <v>157</v>
      </c>
      <c r="C33" s="189">
        <v>0</v>
      </c>
      <c r="D33" s="191">
        <v>0</v>
      </c>
      <c r="E33" s="183">
        <f t="shared" si="0"/>
        <v>0</v>
      </c>
      <c r="F33" s="344"/>
      <c r="G33" s="346"/>
      <c r="H33" s="184">
        <f t="shared" si="1"/>
        <v>0</v>
      </c>
      <c r="I33" s="347"/>
      <c r="J33" s="69"/>
      <c r="K33" s="69"/>
    </row>
    <row r="34" spans="2:11" ht="19.5" customHeight="1" x14ac:dyDescent="0.25">
      <c r="B34" s="127" t="s">
        <v>158</v>
      </c>
      <c r="C34" s="189">
        <v>0</v>
      </c>
      <c r="D34" s="191">
        <v>0</v>
      </c>
      <c r="E34" s="183">
        <f t="shared" si="0"/>
        <v>0</v>
      </c>
      <c r="F34" s="344"/>
      <c r="G34" s="346"/>
      <c r="H34" s="184">
        <f t="shared" si="1"/>
        <v>0</v>
      </c>
      <c r="I34" s="347"/>
      <c r="J34" s="69"/>
      <c r="K34" s="69"/>
    </row>
    <row r="35" spans="2:11" ht="19.5" customHeight="1" x14ac:dyDescent="0.25">
      <c r="B35" s="127" t="s">
        <v>159</v>
      </c>
      <c r="C35" s="189">
        <v>0</v>
      </c>
      <c r="D35" s="191">
        <v>0</v>
      </c>
      <c r="E35" s="183">
        <f t="shared" si="0"/>
        <v>0</v>
      </c>
      <c r="F35" s="344"/>
      <c r="G35" s="346"/>
      <c r="H35" s="184">
        <f t="shared" si="1"/>
        <v>0</v>
      </c>
      <c r="I35" s="347"/>
      <c r="J35" s="69"/>
      <c r="K35" s="69"/>
    </row>
    <row r="36" spans="2:11" ht="19.5" customHeight="1" x14ac:dyDescent="0.25">
      <c r="B36" s="127" t="s">
        <v>160</v>
      </c>
      <c r="C36" s="189">
        <v>0</v>
      </c>
      <c r="D36" s="191">
        <v>0</v>
      </c>
      <c r="E36" s="183">
        <f t="shared" si="0"/>
        <v>0</v>
      </c>
      <c r="F36" s="344"/>
      <c r="G36" s="346"/>
      <c r="H36" s="184">
        <f t="shared" si="1"/>
        <v>0</v>
      </c>
      <c r="I36" s="347"/>
      <c r="J36" s="69"/>
      <c r="K36" s="69"/>
    </row>
    <row r="37" spans="2:11" ht="19.5" customHeight="1" x14ac:dyDescent="0.25">
      <c r="B37" s="127" t="s">
        <v>161</v>
      </c>
      <c r="C37" s="189">
        <v>0</v>
      </c>
      <c r="D37" s="192">
        <v>1.925</v>
      </c>
      <c r="E37" s="183">
        <f t="shared" si="0"/>
        <v>0</v>
      </c>
      <c r="F37" s="344"/>
      <c r="G37" s="346"/>
      <c r="H37" s="184">
        <f>+IF(D37="","",((D37*100%)/$G$23)+H36)</f>
        <v>0.96250000000000002</v>
      </c>
      <c r="I37" s="347"/>
      <c r="J37" s="69"/>
      <c r="K37" s="69"/>
    </row>
    <row r="38" spans="2:11" ht="19.5" customHeight="1" x14ac:dyDescent="0.25">
      <c r="B38" s="127" t="s">
        <v>162</v>
      </c>
      <c r="C38" s="189">
        <v>2</v>
      </c>
      <c r="D38" s="191">
        <v>2</v>
      </c>
      <c r="E38" s="183">
        <f t="shared" si="0"/>
        <v>1</v>
      </c>
      <c r="F38" s="344"/>
      <c r="G38" s="346"/>
      <c r="H38" s="184">
        <f>+IF(D38="","",((D38*100%)/$G$23))</f>
        <v>1</v>
      </c>
      <c r="I38" s="347"/>
      <c r="J38" s="69"/>
      <c r="K38" s="69"/>
    </row>
    <row r="39" spans="2:11" ht="75.75" customHeight="1" x14ac:dyDescent="0.25">
      <c r="B39" s="170" t="s">
        <v>270</v>
      </c>
      <c r="C39" s="323" t="s">
        <v>376</v>
      </c>
      <c r="D39" s="323"/>
      <c r="E39" s="323"/>
      <c r="F39" s="323"/>
      <c r="G39" s="323"/>
      <c r="H39" s="323"/>
      <c r="I39" s="324"/>
      <c r="J39" s="71"/>
      <c r="K39" s="71"/>
    </row>
    <row r="40" spans="2:11" ht="36.6" customHeight="1" x14ac:dyDescent="0.25">
      <c r="B40" s="325"/>
      <c r="C40" s="326"/>
      <c r="D40" s="326"/>
      <c r="E40" s="326"/>
      <c r="F40" s="326"/>
      <c r="G40" s="326"/>
      <c r="H40" s="326"/>
      <c r="I40" s="327"/>
      <c r="J40" s="33"/>
      <c r="K40" s="33"/>
    </row>
    <row r="41" spans="2:11" ht="36.6" customHeight="1" x14ac:dyDescent="0.25">
      <c r="B41" s="325"/>
      <c r="C41" s="326"/>
      <c r="D41" s="326"/>
      <c r="E41" s="326"/>
      <c r="F41" s="326"/>
      <c r="G41" s="326"/>
      <c r="H41" s="326"/>
      <c r="I41" s="327"/>
      <c r="J41" s="71"/>
      <c r="K41" s="71"/>
    </row>
    <row r="42" spans="2:11" ht="36.6" customHeight="1" x14ac:dyDescent="0.25">
      <c r="B42" s="325"/>
      <c r="C42" s="326"/>
      <c r="D42" s="326"/>
      <c r="E42" s="326"/>
      <c r="F42" s="326"/>
      <c r="G42" s="326"/>
      <c r="H42" s="326"/>
      <c r="I42" s="327"/>
      <c r="J42" s="71"/>
      <c r="K42" s="71"/>
    </row>
    <row r="43" spans="2:11" ht="36.6" customHeight="1" x14ac:dyDescent="0.25">
      <c r="B43" s="325"/>
      <c r="C43" s="326"/>
      <c r="D43" s="326"/>
      <c r="E43" s="326"/>
      <c r="F43" s="326"/>
      <c r="G43" s="326"/>
      <c r="H43" s="326"/>
      <c r="I43" s="327"/>
      <c r="J43" s="71"/>
      <c r="K43" s="71"/>
    </row>
    <row r="44" spans="2:11" ht="36.6" customHeight="1" x14ac:dyDescent="0.25">
      <c r="B44" s="325"/>
      <c r="C44" s="326"/>
      <c r="D44" s="326"/>
      <c r="E44" s="326"/>
      <c r="F44" s="326"/>
      <c r="G44" s="326"/>
      <c r="H44" s="326"/>
      <c r="I44" s="327"/>
      <c r="J44" s="31"/>
      <c r="K44" s="31"/>
    </row>
    <row r="45" spans="2:11" ht="68.25" customHeight="1" x14ac:dyDescent="0.25">
      <c r="B45" s="175" t="s">
        <v>271</v>
      </c>
      <c r="C45" s="323" t="s">
        <v>375</v>
      </c>
      <c r="D45" s="323"/>
      <c r="E45" s="323"/>
      <c r="F45" s="323"/>
      <c r="G45" s="323"/>
      <c r="H45" s="323"/>
      <c r="I45" s="324"/>
      <c r="J45" s="72"/>
      <c r="K45" s="72"/>
    </row>
    <row r="46" spans="2:11" ht="32.25" customHeight="1" x14ac:dyDescent="0.25">
      <c r="B46" s="175" t="s">
        <v>272</v>
      </c>
      <c r="C46" s="323" t="s">
        <v>273</v>
      </c>
      <c r="D46" s="323"/>
      <c r="E46" s="323"/>
      <c r="F46" s="323"/>
      <c r="G46" s="323"/>
      <c r="H46" s="323"/>
      <c r="I46" s="324"/>
      <c r="J46" s="72"/>
      <c r="K46" s="72"/>
    </row>
    <row r="47" spans="2:11" ht="66" customHeight="1" x14ac:dyDescent="0.25">
      <c r="B47" s="171" t="s">
        <v>274</v>
      </c>
      <c r="C47" s="338" t="s">
        <v>323</v>
      </c>
      <c r="D47" s="338"/>
      <c r="E47" s="338"/>
      <c r="F47" s="338"/>
      <c r="G47" s="338"/>
      <c r="H47" s="338"/>
      <c r="I47" s="338"/>
      <c r="J47" s="72"/>
      <c r="K47" s="72"/>
    </row>
    <row r="48" spans="2:11" ht="22.5" customHeight="1" x14ac:dyDescent="0.25">
      <c r="B48" s="339" t="s">
        <v>276</v>
      </c>
      <c r="C48" s="340"/>
      <c r="D48" s="340"/>
      <c r="E48" s="340"/>
      <c r="F48" s="340"/>
      <c r="G48" s="340"/>
      <c r="H48" s="340"/>
      <c r="I48" s="341"/>
      <c r="J48" s="72"/>
      <c r="K48" s="72"/>
    </row>
    <row r="49" spans="2:11" ht="22.5" customHeight="1" x14ac:dyDescent="0.25">
      <c r="B49" s="313" t="s">
        <v>277</v>
      </c>
      <c r="C49" s="176" t="s">
        <v>278</v>
      </c>
      <c r="D49" s="342" t="s">
        <v>279</v>
      </c>
      <c r="E49" s="342"/>
      <c r="F49" s="342"/>
      <c r="G49" s="342" t="s">
        <v>280</v>
      </c>
      <c r="H49" s="342"/>
      <c r="I49" s="343"/>
      <c r="J49" s="75"/>
      <c r="K49" s="75"/>
    </row>
    <row r="50" spans="2:11" ht="30.75" customHeight="1" x14ac:dyDescent="0.25">
      <c r="B50" s="313"/>
      <c r="C50" s="180" t="s">
        <v>381</v>
      </c>
      <c r="D50" s="332" t="s">
        <v>381</v>
      </c>
      <c r="E50" s="332"/>
      <c r="F50" s="332"/>
      <c r="G50" s="332" t="s">
        <v>381</v>
      </c>
      <c r="H50" s="332"/>
      <c r="I50" s="333"/>
      <c r="J50" s="75"/>
      <c r="K50" s="75"/>
    </row>
    <row r="51" spans="2:11" ht="32.25" customHeight="1" x14ac:dyDescent="0.25">
      <c r="B51" s="172" t="s">
        <v>281</v>
      </c>
      <c r="C51" s="328" t="s">
        <v>282</v>
      </c>
      <c r="D51" s="328"/>
      <c r="E51" s="328"/>
      <c r="F51" s="328"/>
      <c r="G51" s="328"/>
      <c r="H51" s="328"/>
      <c r="I51" s="329"/>
      <c r="J51" s="78"/>
      <c r="K51" s="78"/>
    </row>
    <row r="52" spans="2:11" ht="28.5" customHeight="1" x14ac:dyDescent="0.25">
      <c r="B52" s="173" t="s">
        <v>283</v>
      </c>
      <c r="C52" s="330" t="s">
        <v>372</v>
      </c>
      <c r="D52" s="330"/>
      <c r="E52" s="330"/>
      <c r="F52" s="330"/>
      <c r="G52" s="330"/>
      <c r="H52" s="330"/>
      <c r="I52" s="331"/>
      <c r="J52" s="78"/>
      <c r="K52" s="78"/>
    </row>
    <row r="53" spans="2:11" ht="30" customHeight="1" x14ac:dyDescent="0.25">
      <c r="B53" s="171" t="s">
        <v>284</v>
      </c>
      <c r="C53" s="332" t="s">
        <v>285</v>
      </c>
      <c r="D53" s="332"/>
      <c r="E53" s="332"/>
      <c r="F53" s="332"/>
      <c r="G53" s="332"/>
      <c r="H53" s="332"/>
      <c r="I53" s="333"/>
      <c r="J53" s="82"/>
      <c r="K53" s="82"/>
    </row>
    <row r="54" spans="2:11" ht="31.5" customHeight="1" thickBot="1" x14ac:dyDescent="0.3">
      <c r="B54" s="174" t="s">
        <v>286</v>
      </c>
      <c r="C54" s="334" t="s">
        <v>287</v>
      </c>
      <c r="D54" s="334"/>
      <c r="E54" s="334"/>
      <c r="F54" s="334"/>
      <c r="G54" s="334"/>
      <c r="H54" s="334"/>
      <c r="I54" s="335"/>
      <c r="J54" s="88"/>
      <c r="K54" s="88"/>
    </row>
    <row r="55" spans="2:11" x14ac:dyDescent="0.25">
      <c r="B55" s="128"/>
      <c r="C55" s="129"/>
      <c r="D55" s="129"/>
      <c r="E55" s="130"/>
      <c r="F55" s="130"/>
      <c r="G55" s="131"/>
      <c r="H55" s="132"/>
      <c r="I55" s="129"/>
      <c r="J55" s="88"/>
      <c r="K55" s="88"/>
    </row>
    <row r="56" spans="2:11" x14ac:dyDescent="0.25">
      <c r="B56" s="128"/>
      <c r="C56" s="129"/>
      <c r="D56" s="129"/>
      <c r="E56" s="130"/>
      <c r="F56" s="130"/>
      <c r="G56" s="131"/>
      <c r="H56" s="132"/>
      <c r="I56" s="129"/>
      <c r="J56" s="88"/>
      <c r="K56" s="88"/>
    </row>
    <row r="57" spans="2:11" x14ac:dyDescent="0.25">
      <c r="B57" s="128"/>
      <c r="C57" s="129"/>
      <c r="D57" s="129"/>
      <c r="E57" s="130"/>
      <c r="F57" s="130"/>
      <c r="G57" s="131"/>
      <c r="H57" s="132"/>
      <c r="I57" s="129"/>
      <c r="J57" s="88"/>
      <c r="K57" s="88"/>
    </row>
    <row r="58" spans="2:11" x14ac:dyDescent="0.25">
      <c r="B58" s="128"/>
      <c r="C58" s="129"/>
      <c r="D58" s="129"/>
      <c r="E58" s="130"/>
      <c r="F58" s="130"/>
      <c r="G58" s="131"/>
      <c r="H58" s="132"/>
      <c r="I58" s="129"/>
      <c r="J58" s="88"/>
      <c r="K58" s="88"/>
    </row>
    <row r="59" spans="2:11" hidden="1" x14ac:dyDescent="0.25">
      <c r="B59" s="128"/>
      <c r="C59" s="129"/>
      <c r="D59" s="129"/>
      <c r="E59" s="130"/>
      <c r="F59" s="130"/>
      <c r="G59" s="131"/>
      <c r="H59" s="132"/>
      <c r="I59" s="129"/>
      <c r="J59" s="88"/>
      <c r="K59" s="88"/>
    </row>
    <row r="60" spans="2:11" ht="25.5" hidden="1" customHeight="1" x14ac:dyDescent="0.25">
      <c r="B60" s="128"/>
      <c r="C60" s="129"/>
      <c r="D60" s="129"/>
      <c r="E60" s="130"/>
      <c r="F60" s="130"/>
      <c r="G60" s="131"/>
      <c r="H60" s="132"/>
      <c r="I60" s="129"/>
      <c r="J60" s="88"/>
      <c r="K60" s="88"/>
    </row>
  </sheetData>
  <sheetProtection algorithmName="SHA-512" hashValue="euOZWJA5ymJIGguBhOMhHrXjX0U1SbG5P/ULR/xCXKC3FJorXifcjS44qGEyxQm6WkD33mTHOVHmEOiOcR6+Ng==" saltValue="ygIfbSyfDlpLR6oNh/SB4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12" sqref="C12:F12"/>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290"/>
      <c r="C1" s="234" t="s">
        <v>1</v>
      </c>
      <c r="D1" s="234"/>
      <c r="E1" s="234"/>
      <c r="F1" s="234"/>
      <c r="G1" s="234"/>
      <c r="H1" s="234"/>
      <c r="I1" s="235"/>
      <c r="J1" s="29"/>
      <c r="K1" s="29"/>
      <c r="M1" s="30" t="s">
        <v>61</v>
      </c>
    </row>
    <row r="2" spans="2:14" ht="37.5" customHeight="1" x14ac:dyDescent="0.25">
      <c r="B2" s="291"/>
      <c r="C2" s="236" t="s">
        <v>210</v>
      </c>
      <c r="D2" s="236"/>
      <c r="E2" s="236"/>
      <c r="F2" s="236"/>
      <c r="G2" s="236"/>
      <c r="H2" s="236"/>
      <c r="I2" s="292"/>
      <c r="J2" s="29"/>
      <c r="K2" s="29"/>
      <c r="M2" s="30" t="s">
        <v>62</v>
      </c>
    </row>
    <row r="3" spans="2:14" ht="37.5" customHeight="1" x14ac:dyDescent="0.25">
      <c r="B3" s="291"/>
      <c r="C3" s="236" t="s">
        <v>211</v>
      </c>
      <c r="D3" s="236"/>
      <c r="E3" s="236"/>
      <c r="F3" s="236" t="s">
        <v>212</v>
      </c>
      <c r="G3" s="236"/>
      <c r="H3" s="236"/>
      <c r="I3" s="292"/>
      <c r="J3" s="29"/>
      <c r="K3" s="29"/>
      <c r="M3" s="30" t="s">
        <v>64</v>
      </c>
    </row>
    <row r="4" spans="2:14" ht="23.25" customHeight="1" x14ac:dyDescent="0.25">
      <c r="B4" s="293"/>
      <c r="C4" s="294"/>
      <c r="D4" s="294"/>
      <c r="E4" s="294"/>
      <c r="F4" s="294"/>
      <c r="G4" s="294"/>
      <c r="H4" s="294"/>
      <c r="I4" s="295"/>
      <c r="J4" s="31"/>
      <c r="K4" s="31"/>
    </row>
    <row r="5" spans="2:14" ht="24" customHeight="1" x14ac:dyDescent="0.25">
      <c r="B5" s="296" t="s">
        <v>213</v>
      </c>
      <c r="C5" s="297"/>
      <c r="D5" s="297"/>
      <c r="E5" s="297"/>
      <c r="F5" s="297"/>
      <c r="G5" s="297"/>
      <c r="H5" s="297"/>
      <c r="I5" s="298"/>
      <c r="J5" s="33"/>
      <c r="K5" s="33"/>
      <c r="N5" s="34" t="s">
        <v>71</v>
      </c>
    </row>
    <row r="6" spans="2:14" ht="30.75" customHeight="1" x14ac:dyDescent="0.25">
      <c r="B6" s="175" t="s">
        <v>214</v>
      </c>
      <c r="C6" s="177">
        <v>4</v>
      </c>
      <c r="D6" s="299" t="s">
        <v>215</v>
      </c>
      <c r="E6" s="299"/>
      <c r="F6" s="300" t="s">
        <v>324</v>
      </c>
      <c r="G6" s="300"/>
      <c r="H6" s="300"/>
      <c r="I6" s="301"/>
      <c r="J6" s="37"/>
      <c r="K6" s="37"/>
      <c r="M6" s="30" t="s">
        <v>75</v>
      </c>
      <c r="N6" s="34" t="s">
        <v>76</v>
      </c>
    </row>
    <row r="7" spans="2:14" ht="30.75" customHeight="1" x14ac:dyDescent="0.25">
      <c r="B7" s="175" t="s">
        <v>217</v>
      </c>
      <c r="C7" s="177" t="s">
        <v>78</v>
      </c>
      <c r="D7" s="299" t="s">
        <v>218</v>
      </c>
      <c r="E7" s="299"/>
      <c r="F7" s="300" t="s">
        <v>219</v>
      </c>
      <c r="G7" s="300"/>
      <c r="H7" s="121" t="s">
        <v>220</v>
      </c>
      <c r="I7" s="178" t="s">
        <v>78</v>
      </c>
      <c r="J7" s="43"/>
      <c r="K7" s="43"/>
      <c r="M7" s="30" t="s">
        <v>82</v>
      </c>
      <c r="N7" s="34" t="s">
        <v>83</v>
      </c>
    </row>
    <row r="8" spans="2:14" ht="30.75" customHeight="1" x14ac:dyDescent="0.25">
      <c r="B8" s="175" t="s">
        <v>221</v>
      </c>
      <c r="C8" s="300" t="s">
        <v>222</v>
      </c>
      <c r="D8" s="300"/>
      <c r="E8" s="300"/>
      <c r="F8" s="300"/>
      <c r="G8" s="121" t="s">
        <v>223</v>
      </c>
      <c r="H8" s="302">
        <v>7555</v>
      </c>
      <c r="I8" s="303"/>
      <c r="J8" s="44"/>
      <c r="K8" s="44"/>
      <c r="M8" s="30" t="s">
        <v>87</v>
      </c>
      <c r="N8" s="34" t="s">
        <v>42</v>
      </c>
    </row>
    <row r="9" spans="2:14" ht="30.75" customHeight="1" x14ac:dyDescent="0.25">
      <c r="B9" s="175" t="s">
        <v>62</v>
      </c>
      <c r="C9" s="304" t="s">
        <v>82</v>
      </c>
      <c r="D9" s="304"/>
      <c r="E9" s="304"/>
      <c r="F9" s="304"/>
      <c r="G9" s="121" t="s">
        <v>224</v>
      </c>
      <c r="H9" s="305" t="s">
        <v>90</v>
      </c>
      <c r="I9" s="306"/>
      <c r="J9" s="45"/>
      <c r="K9" s="45"/>
      <c r="M9" s="46" t="s">
        <v>91</v>
      </c>
    </row>
    <row r="10" spans="2:14" ht="30.75" customHeight="1" x14ac:dyDescent="0.25">
      <c r="B10" s="175" t="s">
        <v>225</v>
      </c>
      <c r="C10" s="307" t="s">
        <v>226</v>
      </c>
      <c r="D10" s="307"/>
      <c r="E10" s="307"/>
      <c r="F10" s="307"/>
      <c r="G10" s="307"/>
      <c r="H10" s="307"/>
      <c r="I10" s="308"/>
      <c r="J10" s="47"/>
      <c r="K10" s="47"/>
      <c r="M10" s="46"/>
    </row>
    <row r="11" spans="2:14" ht="30.75" customHeight="1" x14ac:dyDescent="0.25">
      <c r="B11" s="175" t="s">
        <v>227</v>
      </c>
      <c r="C11" s="309" t="s">
        <v>228</v>
      </c>
      <c r="D11" s="309"/>
      <c r="E11" s="309"/>
      <c r="F11" s="309"/>
      <c r="G11" s="309"/>
      <c r="H11" s="309"/>
      <c r="I11" s="310"/>
      <c r="J11" s="43"/>
      <c r="K11" s="43"/>
      <c r="M11" s="46"/>
      <c r="N11" s="34" t="s">
        <v>96</v>
      </c>
    </row>
    <row r="12" spans="2:14" ht="30.75" customHeight="1" x14ac:dyDescent="0.25">
      <c r="B12" s="175" t="s">
        <v>229</v>
      </c>
      <c r="C12" s="251" t="s">
        <v>325</v>
      </c>
      <c r="D12" s="251"/>
      <c r="E12" s="251"/>
      <c r="F12" s="251"/>
      <c r="G12" s="121" t="s">
        <v>231</v>
      </c>
      <c r="H12" s="257" t="s">
        <v>100</v>
      </c>
      <c r="I12" s="250"/>
      <c r="J12" s="43"/>
      <c r="K12" s="43"/>
      <c r="M12" s="46" t="s">
        <v>101</v>
      </c>
      <c r="N12" s="34" t="s">
        <v>78</v>
      </c>
    </row>
    <row r="13" spans="2:14" ht="30.75" customHeight="1" x14ac:dyDescent="0.25">
      <c r="B13" s="175" t="s">
        <v>232</v>
      </c>
      <c r="C13" s="311" t="s">
        <v>233</v>
      </c>
      <c r="D13" s="311"/>
      <c r="E13" s="311"/>
      <c r="F13" s="311"/>
      <c r="G13" s="121" t="s">
        <v>234</v>
      </c>
      <c r="H13" s="309" t="s">
        <v>42</v>
      </c>
      <c r="I13" s="310"/>
      <c r="J13" s="43"/>
      <c r="K13" s="43"/>
      <c r="M13" s="46" t="s">
        <v>105</v>
      </c>
    </row>
    <row r="14" spans="2:14" ht="64.5" customHeight="1" x14ac:dyDescent="0.25">
      <c r="B14" s="175" t="s">
        <v>235</v>
      </c>
      <c r="C14" s="312" t="s">
        <v>326</v>
      </c>
      <c r="D14" s="312"/>
      <c r="E14" s="312"/>
      <c r="F14" s="312"/>
      <c r="G14" s="312"/>
      <c r="H14" s="312"/>
      <c r="I14" s="249"/>
      <c r="J14" s="47"/>
      <c r="K14" s="47"/>
      <c r="M14" s="46" t="s">
        <v>108</v>
      </c>
      <c r="N14" s="34"/>
    </row>
    <row r="15" spans="2:14" ht="30.75" customHeight="1" x14ac:dyDescent="0.25">
      <c r="B15" s="175" t="s">
        <v>237</v>
      </c>
      <c r="C15" s="251" t="s">
        <v>303</v>
      </c>
      <c r="D15" s="251"/>
      <c r="E15" s="251"/>
      <c r="F15" s="251"/>
      <c r="G15" s="251"/>
      <c r="H15" s="251"/>
      <c r="I15" s="242"/>
      <c r="J15" s="48"/>
      <c r="K15" s="48"/>
      <c r="M15" s="46" t="s">
        <v>112</v>
      </c>
      <c r="N15" s="34"/>
    </row>
    <row r="16" spans="2:14" ht="30.75" customHeight="1" x14ac:dyDescent="0.25">
      <c r="B16" s="175" t="s">
        <v>239</v>
      </c>
      <c r="C16" s="300" t="s">
        <v>327</v>
      </c>
      <c r="D16" s="300"/>
      <c r="E16" s="300"/>
      <c r="F16" s="300"/>
      <c r="G16" s="300"/>
      <c r="H16" s="300"/>
      <c r="I16" s="301"/>
      <c r="J16" s="49"/>
      <c r="K16" s="49"/>
      <c r="M16" s="46"/>
      <c r="N16" s="34"/>
    </row>
    <row r="17" spans="2:14" ht="30.75" customHeight="1" x14ac:dyDescent="0.25">
      <c r="B17" s="175" t="s">
        <v>241</v>
      </c>
      <c r="C17" s="309" t="s">
        <v>328</v>
      </c>
      <c r="D17" s="309"/>
      <c r="E17" s="309"/>
      <c r="F17" s="309"/>
      <c r="G17" s="309"/>
      <c r="H17" s="309"/>
      <c r="I17" s="310"/>
      <c r="J17" s="50"/>
      <c r="K17" s="50"/>
      <c r="M17" s="46" t="s">
        <v>100</v>
      </c>
      <c r="N17" s="34"/>
    </row>
    <row r="18" spans="2:14" ht="18" customHeight="1" x14ac:dyDescent="0.25">
      <c r="B18" s="313" t="s">
        <v>243</v>
      </c>
      <c r="C18" s="314" t="s">
        <v>244</v>
      </c>
      <c r="D18" s="314"/>
      <c r="E18" s="314"/>
      <c r="F18" s="315" t="s">
        <v>245</v>
      </c>
      <c r="G18" s="315"/>
      <c r="H18" s="315"/>
      <c r="I18" s="316"/>
      <c r="J18" s="51"/>
      <c r="K18" s="51"/>
      <c r="M18" s="46" t="s">
        <v>122</v>
      </c>
      <c r="N18" s="34"/>
    </row>
    <row r="19" spans="2:14" ht="39.75" customHeight="1" x14ac:dyDescent="0.25">
      <c r="B19" s="313"/>
      <c r="C19" s="300" t="s">
        <v>329</v>
      </c>
      <c r="D19" s="300"/>
      <c r="E19" s="300"/>
      <c r="F19" s="300" t="s">
        <v>330</v>
      </c>
      <c r="G19" s="300"/>
      <c r="H19" s="300"/>
      <c r="I19" s="301"/>
      <c r="J19" s="49"/>
      <c r="K19" s="49"/>
      <c r="M19" s="46" t="s">
        <v>126</v>
      </c>
      <c r="N19" s="34"/>
    </row>
    <row r="20" spans="2:14" ht="39.75" customHeight="1" x14ac:dyDescent="0.25">
      <c r="B20" s="175" t="s">
        <v>248</v>
      </c>
      <c r="C20" s="300" t="s">
        <v>331</v>
      </c>
      <c r="D20" s="300"/>
      <c r="E20" s="300"/>
      <c r="F20" s="250" t="s">
        <v>332</v>
      </c>
      <c r="G20" s="250"/>
      <c r="H20" s="250"/>
      <c r="I20" s="250"/>
      <c r="J20" s="43"/>
      <c r="K20" s="43"/>
      <c r="M20" s="46"/>
      <c r="N20" s="34"/>
    </row>
    <row r="21" spans="2:14" ht="42" customHeight="1" x14ac:dyDescent="0.25">
      <c r="B21" s="175" t="s">
        <v>251</v>
      </c>
      <c r="C21" s="317" t="s">
        <v>333</v>
      </c>
      <c r="D21" s="317"/>
      <c r="E21" s="317"/>
      <c r="F21" s="301" t="s">
        <v>334</v>
      </c>
      <c r="G21" s="301"/>
      <c r="H21" s="301"/>
      <c r="I21" s="301"/>
      <c r="J21" s="48"/>
      <c r="K21" s="48"/>
      <c r="M21" s="52"/>
      <c r="N21" s="34"/>
    </row>
    <row r="22" spans="2:14" ht="23.25" customHeight="1" x14ac:dyDescent="0.25">
      <c r="B22" s="175" t="s">
        <v>254</v>
      </c>
      <c r="C22" s="318">
        <v>44562</v>
      </c>
      <c r="D22" s="318"/>
      <c r="E22" s="318"/>
      <c r="F22" s="121" t="s">
        <v>255</v>
      </c>
      <c r="G22" s="187">
        <v>1</v>
      </c>
      <c r="H22" s="121" t="s">
        <v>256</v>
      </c>
      <c r="I22" s="188">
        <v>2</v>
      </c>
      <c r="J22" s="53"/>
      <c r="K22" s="53"/>
      <c r="M22" s="52"/>
    </row>
    <row r="23" spans="2:14" ht="27" customHeight="1" x14ac:dyDescent="0.25">
      <c r="B23" s="175" t="s">
        <v>257</v>
      </c>
      <c r="C23" s="318">
        <v>44926</v>
      </c>
      <c r="D23" s="318"/>
      <c r="E23" s="318"/>
      <c r="F23" s="121" t="s">
        <v>258</v>
      </c>
      <c r="G23" s="319">
        <v>1</v>
      </c>
      <c r="H23" s="319"/>
      <c r="I23" s="319"/>
      <c r="J23" s="54"/>
      <c r="K23" s="54"/>
      <c r="M23" s="52"/>
    </row>
    <row r="24" spans="2:14" ht="30.75" customHeight="1" x14ac:dyDescent="0.25">
      <c r="B24" s="122" t="s">
        <v>259</v>
      </c>
      <c r="C24" s="262" t="s">
        <v>112</v>
      </c>
      <c r="D24" s="262"/>
      <c r="E24" s="262"/>
      <c r="F24" s="123" t="s">
        <v>260</v>
      </c>
      <c r="G24" s="300" t="s">
        <v>261</v>
      </c>
      <c r="H24" s="300"/>
      <c r="I24" s="301"/>
      <c r="J24" s="51"/>
      <c r="K24" s="51"/>
      <c r="M24" s="52"/>
    </row>
    <row r="25" spans="2:14" ht="22.5" customHeight="1" x14ac:dyDescent="0.25">
      <c r="B25" s="320" t="s">
        <v>262</v>
      </c>
      <c r="C25" s="320"/>
      <c r="D25" s="320"/>
      <c r="E25" s="320"/>
      <c r="F25" s="320"/>
      <c r="G25" s="320"/>
      <c r="H25" s="320"/>
      <c r="I25" s="320"/>
      <c r="J25" s="33"/>
      <c r="K25" s="33"/>
      <c r="M25" s="52"/>
    </row>
    <row r="26" spans="2:14" ht="43.5" customHeight="1" x14ac:dyDescent="0.25">
      <c r="B26" s="124" t="s">
        <v>142</v>
      </c>
      <c r="C26" s="179" t="s">
        <v>263</v>
      </c>
      <c r="D26" s="179" t="s">
        <v>264</v>
      </c>
      <c r="E26" s="125" t="s">
        <v>265</v>
      </c>
      <c r="F26" s="179" t="s">
        <v>266</v>
      </c>
      <c r="G26" s="179" t="s">
        <v>267</v>
      </c>
      <c r="H26" s="125" t="s">
        <v>268</v>
      </c>
      <c r="I26" s="126" t="s">
        <v>269</v>
      </c>
      <c r="J26" s="49"/>
      <c r="K26" s="49"/>
      <c r="M26" s="52"/>
    </row>
    <row r="27" spans="2:14" ht="19.5" customHeight="1" x14ac:dyDescent="0.25">
      <c r="B27" s="127" t="s">
        <v>151</v>
      </c>
      <c r="C27" s="189">
        <v>0</v>
      </c>
      <c r="D27" s="191">
        <v>0</v>
      </c>
      <c r="E27" s="183">
        <f t="shared" ref="E27:E38" si="0">IF(OR(C27=0,C27=""),0,D27/C27)</f>
        <v>0</v>
      </c>
      <c r="F27" s="344">
        <f>SUM(C27:C38)</f>
        <v>1</v>
      </c>
      <c r="G27" s="344">
        <f>SUM(D27:D38)</f>
        <v>1</v>
      </c>
      <c r="H27" s="184">
        <f>+(D27*100%)/$G$23</f>
        <v>0</v>
      </c>
      <c r="I27" s="345">
        <f>G27+I22</f>
        <v>3</v>
      </c>
      <c r="J27" s="69"/>
      <c r="K27" s="69"/>
      <c r="M27" s="52"/>
    </row>
    <row r="28" spans="2:14" ht="19.5" customHeight="1" x14ac:dyDescent="0.25">
      <c r="B28" s="127" t="s">
        <v>152</v>
      </c>
      <c r="C28" s="189">
        <v>0</v>
      </c>
      <c r="D28" s="191">
        <v>0</v>
      </c>
      <c r="E28" s="183">
        <f t="shared" si="0"/>
        <v>0</v>
      </c>
      <c r="F28" s="344"/>
      <c r="G28" s="344"/>
      <c r="H28" s="184">
        <f t="shared" ref="H28:H38" si="1">+IF(D28="","",((D28*100%)/$G$23)+H27)</f>
        <v>0</v>
      </c>
      <c r="I28" s="345"/>
      <c r="J28" s="69"/>
      <c r="K28" s="69"/>
      <c r="M28" s="52"/>
    </row>
    <row r="29" spans="2:14" ht="19.5" customHeight="1" x14ac:dyDescent="0.25">
      <c r="B29" s="127" t="s">
        <v>153</v>
      </c>
      <c r="C29" s="189">
        <v>0</v>
      </c>
      <c r="D29" s="191">
        <v>0</v>
      </c>
      <c r="E29" s="183">
        <f t="shared" si="0"/>
        <v>0</v>
      </c>
      <c r="F29" s="344"/>
      <c r="G29" s="344"/>
      <c r="H29" s="184">
        <f t="shared" si="1"/>
        <v>0</v>
      </c>
      <c r="I29" s="345"/>
      <c r="J29" s="69"/>
      <c r="K29" s="69"/>
      <c r="M29" s="52"/>
    </row>
    <row r="30" spans="2:14" ht="19.5" customHeight="1" x14ac:dyDescent="0.25">
      <c r="B30" s="127" t="s">
        <v>154</v>
      </c>
      <c r="C30" s="189">
        <v>0</v>
      </c>
      <c r="D30" s="191">
        <v>0</v>
      </c>
      <c r="E30" s="183">
        <f t="shared" si="0"/>
        <v>0</v>
      </c>
      <c r="F30" s="344"/>
      <c r="G30" s="344"/>
      <c r="H30" s="184">
        <f t="shared" si="1"/>
        <v>0</v>
      </c>
      <c r="I30" s="345"/>
      <c r="J30" s="69"/>
      <c r="K30" s="69"/>
    </row>
    <row r="31" spans="2:14" ht="19.5" customHeight="1" x14ac:dyDescent="0.25">
      <c r="B31" s="127" t="s">
        <v>155</v>
      </c>
      <c r="C31" s="189">
        <v>0</v>
      </c>
      <c r="D31" s="191">
        <v>0</v>
      </c>
      <c r="E31" s="183">
        <f t="shared" si="0"/>
        <v>0</v>
      </c>
      <c r="F31" s="344"/>
      <c r="G31" s="344"/>
      <c r="H31" s="184">
        <f t="shared" si="1"/>
        <v>0</v>
      </c>
      <c r="I31" s="345"/>
      <c r="J31" s="69"/>
      <c r="K31" s="69"/>
    </row>
    <row r="32" spans="2:14" ht="19.5" customHeight="1" x14ac:dyDescent="0.25">
      <c r="B32" s="127" t="s">
        <v>156</v>
      </c>
      <c r="C32" s="189">
        <v>0</v>
      </c>
      <c r="D32" s="191">
        <v>0</v>
      </c>
      <c r="E32" s="183">
        <f t="shared" si="0"/>
        <v>0</v>
      </c>
      <c r="F32" s="344"/>
      <c r="G32" s="344"/>
      <c r="H32" s="184">
        <f t="shared" si="1"/>
        <v>0</v>
      </c>
      <c r="I32" s="345"/>
      <c r="J32" s="69"/>
      <c r="K32" s="69"/>
    </row>
    <row r="33" spans="2:11" ht="19.5" customHeight="1" x14ac:dyDescent="0.25">
      <c r="B33" s="127" t="s">
        <v>157</v>
      </c>
      <c r="C33" s="189">
        <v>0</v>
      </c>
      <c r="D33" s="191">
        <v>0</v>
      </c>
      <c r="E33" s="183">
        <f t="shared" si="0"/>
        <v>0</v>
      </c>
      <c r="F33" s="344"/>
      <c r="G33" s="344"/>
      <c r="H33" s="184">
        <f t="shared" si="1"/>
        <v>0</v>
      </c>
      <c r="I33" s="345"/>
      <c r="J33" s="69"/>
      <c r="K33" s="69"/>
    </row>
    <row r="34" spans="2:11" ht="19.5" customHeight="1" x14ac:dyDescent="0.25">
      <c r="B34" s="127" t="s">
        <v>158</v>
      </c>
      <c r="C34" s="189">
        <v>0</v>
      </c>
      <c r="D34" s="191">
        <v>0</v>
      </c>
      <c r="E34" s="183">
        <f t="shared" si="0"/>
        <v>0</v>
      </c>
      <c r="F34" s="344"/>
      <c r="G34" s="344"/>
      <c r="H34" s="184">
        <f t="shared" si="1"/>
        <v>0</v>
      </c>
      <c r="I34" s="345"/>
      <c r="J34" s="69"/>
      <c r="K34" s="69"/>
    </row>
    <row r="35" spans="2:11" ht="19.5" customHeight="1" x14ac:dyDescent="0.25">
      <c r="B35" s="127" t="s">
        <v>159</v>
      </c>
      <c r="C35" s="189">
        <v>1</v>
      </c>
      <c r="D35" s="191">
        <v>1</v>
      </c>
      <c r="E35" s="183">
        <f t="shared" si="0"/>
        <v>1</v>
      </c>
      <c r="F35" s="344"/>
      <c r="G35" s="344"/>
      <c r="H35" s="184">
        <f t="shared" si="1"/>
        <v>1</v>
      </c>
      <c r="I35" s="345"/>
      <c r="J35" s="69"/>
      <c r="K35" s="69"/>
    </row>
    <row r="36" spans="2:11" ht="19.5" customHeight="1" x14ac:dyDescent="0.25">
      <c r="B36" s="127" t="s">
        <v>160</v>
      </c>
      <c r="C36" s="189">
        <v>0</v>
      </c>
      <c r="D36" s="191">
        <v>0</v>
      </c>
      <c r="E36" s="183">
        <f t="shared" si="0"/>
        <v>0</v>
      </c>
      <c r="F36" s="344"/>
      <c r="G36" s="344"/>
      <c r="H36" s="184">
        <f t="shared" si="1"/>
        <v>1</v>
      </c>
      <c r="I36" s="345"/>
      <c r="J36" s="69"/>
      <c r="K36" s="69"/>
    </row>
    <row r="37" spans="2:11" ht="19.5" customHeight="1" x14ac:dyDescent="0.25">
      <c r="B37" s="127" t="s">
        <v>161</v>
      </c>
      <c r="C37" s="189">
        <v>0</v>
      </c>
      <c r="D37" s="191">
        <v>0</v>
      </c>
      <c r="E37" s="183">
        <f t="shared" si="0"/>
        <v>0</v>
      </c>
      <c r="F37" s="344"/>
      <c r="G37" s="344"/>
      <c r="H37" s="184">
        <f t="shared" si="1"/>
        <v>1</v>
      </c>
      <c r="I37" s="345"/>
      <c r="J37" s="69"/>
      <c r="K37" s="69"/>
    </row>
    <row r="38" spans="2:11" ht="19.5" customHeight="1" x14ac:dyDescent="0.25">
      <c r="B38" s="127" t="s">
        <v>162</v>
      </c>
      <c r="C38" s="189">
        <v>0</v>
      </c>
      <c r="D38" s="191">
        <v>0</v>
      </c>
      <c r="E38" s="183">
        <f t="shared" si="0"/>
        <v>0</v>
      </c>
      <c r="F38" s="344"/>
      <c r="G38" s="344"/>
      <c r="H38" s="184">
        <f t="shared" si="1"/>
        <v>1</v>
      </c>
      <c r="I38" s="345"/>
      <c r="J38" s="69"/>
      <c r="K38" s="69"/>
    </row>
    <row r="39" spans="2:11" ht="87.75" customHeight="1" x14ac:dyDescent="0.25">
      <c r="B39" s="170" t="s">
        <v>270</v>
      </c>
      <c r="C39" s="323" t="s">
        <v>380</v>
      </c>
      <c r="D39" s="323"/>
      <c r="E39" s="323"/>
      <c r="F39" s="323"/>
      <c r="G39" s="323"/>
      <c r="H39" s="323"/>
      <c r="I39" s="324"/>
      <c r="J39" s="71"/>
      <c r="K39" s="71"/>
    </row>
    <row r="40" spans="2:11" ht="36.6" customHeight="1" x14ac:dyDescent="0.25">
      <c r="B40" s="325"/>
      <c r="C40" s="326"/>
      <c r="D40" s="326"/>
      <c r="E40" s="326"/>
      <c r="F40" s="326"/>
      <c r="G40" s="326"/>
      <c r="H40" s="326"/>
      <c r="I40" s="327"/>
      <c r="J40" s="33"/>
      <c r="K40" s="33"/>
    </row>
    <row r="41" spans="2:11" ht="36.6" customHeight="1" x14ac:dyDescent="0.25">
      <c r="B41" s="325"/>
      <c r="C41" s="326"/>
      <c r="D41" s="326"/>
      <c r="E41" s="326"/>
      <c r="F41" s="326"/>
      <c r="G41" s="326"/>
      <c r="H41" s="326"/>
      <c r="I41" s="327"/>
      <c r="J41" s="71"/>
      <c r="K41" s="71"/>
    </row>
    <row r="42" spans="2:11" ht="36.6" customHeight="1" x14ac:dyDescent="0.25">
      <c r="B42" s="325"/>
      <c r="C42" s="326"/>
      <c r="D42" s="326"/>
      <c r="E42" s="326"/>
      <c r="F42" s="326"/>
      <c r="G42" s="326"/>
      <c r="H42" s="326"/>
      <c r="I42" s="327"/>
      <c r="J42" s="71"/>
      <c r="K42" s="71"/>
    </row>
    <row r="43" spans="2:11" ht="36.6" customHeight="1" x14ac:dyDescent="0.25">
      <c r="B43" s="325"/>
      <c r="C43" s="326"/>
      <c r="D43" s="326"/>
      <c r="E43" s="326"/>
      <c r="F43" s="326"/>
      <c r="G43" s="326"/>
      <c r="H43" s="326"/>
      <c r="I43" s="327"/>
      <c r="J43" s="71"/>
      <c r="K43" s="71"/>
    </row>
    <row r="44" spans="2:11" ht="36.6" customHeight="1" x14ac:dyDescent="0.25">
      <c r="B44" s="325"/>
      <c r="C44" s="326"/>
      <c r="D44" s="326"/>
      <c r="E44" s="326"/>
      <c r="F44" s="326"/>
      <c r="G44" s="326"/>
      <c r="H44" s="326"/>
      <c r="I44" s="327"/>
      <c r="J44" s="31"/>
      <c r="K44" s="31"/>
    </row>
    <row r="45" spans="2:11" ht="96.75" customHeight="1" x14ac:dyDescent="0.25">
      <c r="B45" s="175" t="s">
        <v>271</v>
      </c>
      <c r="C45" s="323" t="s">
        <v>384</v>
      </c>
      <c r="D45" s="323"/>
      <c r="E45" s="323"/>
      <c r="F45" s="323"/>
      <c r="G45" s="323"/>
      <c r="H45" s="323"/>
      <c r="I45" s="324"/>
      <c r="J45" s="72"/>
      <c r="K45" s="71"/>
    </row>
    <row r="46" spans="2:11" ht="48" customHeight="1" x14ac:dyDescent="0.25">
      <c r="B46" s="175" t="s">
        <v>272</v>
      </c>
      <c r="C46" s="323" t="s">
        <v>273</v>
      </c>
      <c r="D46" s="323"/>
      <c r="E46" s="323"/>
      <c r="F46" s="323"/>
      <c r="G46" s="323"/>
      <c r="H46" s="323"/>
      <c r="I46" s="324"/>
      <c r="J46" s="72"/>
      <c r="K46" s="72"/>
    </row>
    <row r="47" spans="2:11" ht="66" customHeight="1" x14ac:dyDescent="0.25">
      <c r="B47" s="171" t="s">
        <v>274</v>
      </c>
      <c r="C47" s="338" t="s">
        <v>335</v>
      </c>
      <c r="D47" s="338"/>
      <c r="E47" s="338"/>
      <c r="F47" s="338"/>
      <c r="G47" s="338"/>
      <c r="H47" s="338"/>
      <c r="I47" s="338"/>
      <c r="J47" s="72"/>
      <c r="K47" s="72"/>
    </row>
    <row r="48" spans="2:11" ht="22.5" customHeight="1" x14ac:dyDescent="0.25">
      <c r="B48" s="339" t="s">
        <v>276</v>
      </c>
      <c r="C48" s="340"/>
      <c r="D48" s="340"/>
      <c r="E48" s="340"/>
      <c r="F48" s="340"/>
      <c r="G48" s="340"/>
      <c r="H48" s="340"/>
      <c r="I48" s="341"/>
      <c r="J48" s="72"/>
      <c r="K48" s="72"/>
    </row>
    <row r="49" spans="2:11" ht="22.5" customHeight="1" x14ac:dyDescent="0.25">
      <c r="B49" s="313" t="s">
        <v>277</v>
      </c>
      <c r="C49" s="176" t="s">
        <v>278</v>
      </c>
      <c r="D49" s="342" t="s">
        <v>279</v>
      </c>
      <c r="E49" s="342"/>
      <c r="F49" s="342"/>
      <c r="G49" s="342" t="s">
        <v>280</v>
      </c>
      <c r="H49" s="342"/>
      <c r="I49" s="343"/>
      <c r="J49" s="75"/>
      <c r="K49" s="75"/>
    </row>
    <row r="50" spans="2:11" ht="30.75" customHeight="1" x14ac:dyDescent="0.25">
      <c r="B50" s="313"/>
      <c r="C50" s="180" t="s">
        <v>381</v>
      </c>
      <c r="D50" s="332" t="s">
        <v>381</v>
      </c>
      <c r="E50" s="332"/>
      <c r="F50" s="332"/>
      <c r="G50" s="332" t="s">
        <v>381</v>
      </c>
      <c r="H50" s="332"/>
      <c r="I50" s="333"/>
      <c r="J50" s="75"/>
      <c r="K50" s="75"/>
    </row>
    <row r="51" spans="2:11" ht="32.25" customHeight="1" x14ac:dyDescent="0.25">
      <c r="B51" s="172" t="s">
        <v>281</v>
      </c>
      <c r="C51" s="328" t="s">
        <v>282</v>
      </c>
      <c r="D51" s="328"/>
      <c r="E51" s="328"/>
      <c r="F51" s="328"/>
      <c r="G51" s="328"/>
      <c r="H51" s="328"/>
      <c r="I51" s="329"/>
      <c r="J51" s="78"/>
      <c r="K51" s="78"/>
    </row>
    <row r="52" spans="2:11" ht="28.5" customHeight="1" x14ac:dyDescent="0.25">
      <c r="B52" s="173" t="s">
        <v>283</v>
      </c>
      <c r="C52" s="330" t="s">
        <v>372</v>
      </c>
      <c r="D52" s="330"/>
      <c r="E52" s="330"/>
      <c r="F52" s="330"/>
      <c r="G52" s="330"/>
      <c r="H52" s="330"/>
      <c r="I52" s="331"/>
      <c r="J52" s="78"/>
      <c r="K52" s="78"/>
    </row>
    <row r="53" spans="2:11" ht="30" customHeight="1" x14ac:dyDescent="0.25">
      <c r="B53" s="171" t="s">
        <v>284</v>
      </c>
      <c r="C53" s="332" t="s">
        <v>285</v>
      </c>
      <c r="D53" s="332"/>
      <c r="E53" s="332"/>
      <c r="F53" s="332"/>
      <c r="G53" s="332"/>
      <c r="H53" s="332"/>
      <c r="I53" s="333"/>
      <c r="J53" s="82"/>
      <c r="K53" s="82"/>
    </row>
    <row r="54" spans="2:11" ht="31.5" customHeight="1" thickBot="1" x14ac:dyDescent="0.3">
      <c r="B54" s="174" t="s">
        <v>286</v>
      </c>
      <c r="C54" s="334" t="s">
        <v>287</v>
      </c>
      <c r="D54" s="334"/>
      <c r="E54" s="334"/>
      <c r="F54" s="334"/>
      <c r="G54" s="334"/>
      <c r="H54" s="334"/>
      <c r="I54" s="335"/>
      <c r="J54" s="88"/>
      <c r="K54" s="88"/>
    </row>
    <row r="55" spans="2:11" x14ac:dyDescent="0.25">
      <c r="B55" s="128"/>
      <c r="C55" s="129"/>
      <c r="D55" s="129"/>
      <c r="E55" s="130"/>
      <c r="F55" s="130"/>
      <c r="G55" s="131"/>
      <c r="H55" s="132"/>
      <c r="I55" s="129"/>
      <c r="J55" s="88"/>
      <c r="K55" s="88"/>
    </row>
    <row r="56" spans="2:11" x14ac:dyDescent="0.25">
      <c r="B56" s="128"/>
      <c r="C56" s="129"/>
      <c r="D56" s="129"/>
      <c r="E56" s="130"/>
      <c r="F56" s="130"/>
      <c r="G56" s="131"/>
      <c r="H56" s="132"/>
      <c r="I56" s="129"/>
      <c r="J56" s="88"/>
      <c r="K56" s="88"/>
    </row>
    <row r="57" spans="2:11" x14ac:dyDescent="0.25">
      <c r="B57" s="128"/>
      <c r="C57" s="129"/>
      <c r="D57" s="129"/>
      <c r="E57" s="130"/>
      <c r="F57" s="130"/>
      <c r="G57" s="131"/>
      <c r="H57" s="132"/>
      <c r="I57" s="129"/>
      <c r="J57" s="88"/>
      <c r="K57" s="88"/>
    </row>
    <row r="58" spans="2:11" x14ac:dyDescent="0.25">
      <c r="B58" s="128"/>
      <c r="C58" s="129"/>
      <c r="D58" s="129"/>
      <c r="E58" s="130"/>
      <c r="F58" s="130"/>
      <c r="G58" s="131"/>
      <c r="H58" s="132"/>
      <c r="I58" s="129"/>
      <c r="J58" s="88"/>
      <c r="K58" s="88"/>
    </row>
    <row r="59" spans="2:11" hidden="1" x14ac:dyDescent="0.25">
      <c r="B59" s="128"/>
      <c r="C59" s="129"/>
      <c r="D59" s="129"/>
      <c r="E59" s="130"/>
      <c r="F59" s="130"/>
      <c r="G59" s="131"/>
      <c r="H59" s="132"/>
      <c r="I59" s="129"/>
      <c r="J59" s="88"/>
      <c r="K59" s="88"/>
    </row>
    <row r="60" spans="2:11" ht="25.5" hidden="1" customHeight="1" x14ac:dyDescent="0.25">
      <c r="B60" s="128"/>
      <c r="C60" s="129"/>
      <c r="D60" s="129"/>
      <c r="E60" s="130"/>
      <c r="F60" s="130"/>
      <c r="G60" s="131"/>
      <c r="H60" s="132"/>
      <c r="I60" s="129"/>
      <c r="J60" s="88"/>
      <c r="K60" s="88"/>
    </row>
  </sheetData>
  <sheetProtection algorithmName="SHA-512" hashValue="m6+9Agjc+h6v/UYQO7hoxyTpprMwJ0k2Pp3pYQNgY6dnZtLz9PRq3/sVrjL8HglpDWvmuUWoKOg4ti0gdO1eOw==" saltValue="RaKMoYHcv8qRupKJ+2KPx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90" zoomScaleNormal="90" workbookViewId="0">
      <selection activeCell="C14" sqref="C14:I14"/>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12" width="11.42578125" style="28" hidden="1" customWidth="1"/>
    <col min="13" max="23" width="9.140625" style="28" hidden="1" customWidth="1"/>
    <col min="24" max="1023" width="9.140625" style="25" hidden="1" customWidth="1"/>
    <col min="1024" max="1024" width="9.140625" style="91" hidden="1" customWidth="1"/>
    <col min="1025" max="16384" width="9.140625" hidden="1"/>
  </cols>
  <sheetData>
    <row r="1" spans="2:13" ht="37.5" customHeight="1" x14ac:dyDescent="0.25">
      <c r="B1" s="290"/>
      <c r="C1" s="234" t="s">
        <v>1</v>
      </c>
      <c r="D1" s="234"/>
      <c r="E1" s="234"/>
      <c r="F1" s="234"/>
      <c r="G1" s="234"/>
      <c r="H1" s="234"/>
      <c r="I1" s="235"/>
      <c r="J1" s="29"/>
      <c r="K1" s="29"/>
    </row>
    <row r="2" spans="2:13" ht="37.5" customHeight="1" x14ac:dyDescent="0.25">
      <c r="B2" s="291"/>
      <c r="C2" s="236" t="s">
        <v>210</v>
      </c>
      <c r="D2" s="236"/>
      <c r="E2" s="236"/>
      <c r="F2" s="236"/>
      <c r="G2" s="236"/>
      <c r="H2" s="236"/>
      <c r="I2" s="292"/>
      <c r="J2" s="29"/>
      <c r="K2" s="29"/>
    </row>
    <row r="3" spans="2:13" ht="37.5" customHeight="1" x14ac:dyDescent="0.25">
      <c r="B3" s="291"/>
      <c r="C3" s="236" t="s">
        <v>211</v>
      </c>
      <c r="D3" s="236"/>
      <c r="E3" s="236"/>
      <c r="F3" s="236" t="s">
        <v>212</v>
      </c>
      <c r="G3" s="236"/>
      <c r="H3" s="236"/>
      <c r="I3" s="292"/>
      <c r="J3" s="29"/>
      <c r="K3" s="29"/>
    </row>
    <row r="4" spans="2:13" ht="23.25" customHeight="1" x14ac:dyDescent="0.25">
      <c r="B4" s="293"/>
      <c r="C4" s="294"/>
      <c r="D4" s="294"/>
      <c r="E4" s="294"/>
      <c r="F4" s="294"/>
      <c r="G4" s="294"/>
      <c r="H4" s="294"/>
      <c r="I4" s="295"/>
      <c r="J4" s="31"/>
      <c r="K4" s="31"/>
    </row>
    <row r="5" spans="2:13" ht="24" customHeight="1" x14ac:dyDescent="0.25">
      <c r="B5" s="296" t="s">
        <v>213</v>
      </c>
      <c r="C5" s="297"/>
      <c r="D5" s="297"/>
      <c r="E5" s="297"/>
      <c r="F5" s="297"/>
      <c r="G5" s="297"/>
      <c r="H5" s="297"/>
      <c r="I5" s="298"/>
      <c r="J5" s="33"/>
      <c r="K5" s="33"/>
      <c r="M5" s="34" t="s">
        <v>71</v>
      </c>
    </row>
    <row r="6" spans="2:13" ht="30.75" customHeight="1" x14ac:dyDescent="0.25">
      <c r="B6" s="175" t="s">
        <v>214</v>
      </c>
      <c r="C6" s="177">
        <v>5</v>
      </c>
      <c r="D6" s="299" t="s">
        <v>215</v>
      </c>
      <c r="E6" s="299"/>
      <c r="F6" s="300" t="s">
        <v>336</v>
      </c>
      <c r="G6" s="300"/>
      <c r="H6" s="300"/>
      <c r="I6" s="301"/>
      <c r="J6" s="37"/>
      <c r="K6" s="37"/>
      <c r="M6" s="34" t="s">
        <v>76</v>
      </c>
    </row>
    <row r="7" spans="2:13" ht="30.75" customHeight="1" x14ac:dyDescent="0.25">
      <c r="B7" s="175" t="s">
        <v>217</v>
      </c>
      <c r="C7" s="177" t="s">
        <v>78</v>
      </c>
      <c r="D7" s="299" t="s">
        <v>218</v>
      </c>
      <c r="E7" s="299"/>
      <c r="F7" s="300" t="s">
        <v>219</v>
      </c>
      <c r="G7" s="300"/>
      <c r="H7" s="121" t="s">
        <v>220</v>
      </c>
      <c r="I7" s="178" t="s">
        <v>78</v>
      </c>
      <c r="J7" s="43"/>
      <c r="K7" s="43"/>
      <c r="M7" s="34" t="s">
        <v>83</v>
      </c>
    </row>
    <row r="8" spans="2:13" ht="30.75" customHeight="1" x14ac:dyDescent="0.25">
      <c r="B8" s="175" t="s">
        <v>221</v>
      </c>
      <c r="C8" s="300" t="s">
        <v>222</v>
      </c>
      <c r="D8" s="300"/>
      <c r="E8" s="300"/>
      <c r="F8" s="300"/>
      <c r="G8" s="121" t="s">
        <v>223</v>
      </c>
      <c r="H8" s="302">
        <v>7555</v>
      </c>
      <c r="I8" s="303"/>
      <c r="J8" s="44"/>
      <c r="K8" s="44"/>
      <c r="M8" s="34" t="s">
        <v>42</v>
      </c>
    </row>
    <row r="9" spans="2:13" ht="30.75" customHeight="1" x14ac:dyDescent="0.25">
      <c r="B9" s="175" t="s">
        <v>62</v>
      </c>
      <c r="C9" s="304" t="s">
        <v>82</v>
      </c>
      <c r="D9" s="304"/>
      <c r="E9" s="304"/>
      <c r="F9" s="304"/>
      <c r="G9" s="121" t="s">
        <v>224</v>
      </c>
      <c r="H9" s="305" t="s">
        <v>90</v>
      </c>
      <c r="I9" s="306"/>
      <c r="J9" s="45"/>
      <c r="K9" s="45"/>
    </row>
    <row r="10" spans="2:13" ht="30.75" customHeight="1" x14ac:dyDescent="0.25">
      <c r="B10" s="175" t="s">
        <v>225</v>
      </c>
      <c r="C10" s="307" t="s">
        <v>226</v>
      </c>
      <c r="D10" s="307"/>
      <c r="E10" s="307"/>
      <c r="F10" s="307"/>
      <c r="G10" s="307"/>
      <c r="H10" s="307"/>
      <c r="I10" s="308"/>
      <c r="J10" s="47"/>
      <c r="K10" s="47"/>
    </row>
    <row r="11" spans="2:13" ht="30.75" customHeight="1" x14ac:dyDescent="0.25">
      <c r="B11" s="175" t="s">
        <v>227</v>
      </c>
      <c r="C11" s="309" t="s">
        <v>228</v>
      </c>
      <c r="D11" s="309"/>
      <c r="E11" s="309"/>
      <c r="F11" s="309"/>
      <c r="G11" s="309"/>
      <c r="H11" s="309"/>
      <c r="I11" s="310"/>
      <c r="J11" s="43"/>
      <c r="K11" s="43"/>
      <c r="M11" s="34" t="s">
        <v>96</v>
      </c>
    </row>
    <row r="12" spans="2:13" ht="30.75" customHeight="1" x14ac:dyDescent="0.25">
      <c r="B12" s="175" t="s">
        <v>229</v>
      </c>
      <c r="C12" s="251" t="s">
        <v>337</v>
      </c>
      <c r="D12" s="251"/>
      <c r="E12" s="251"/>
      <c r="F12" s="251"/>
      <c r="G12" s="121" t="s">
        <v>231</v>
      </c>
      <c r="H12" s="257" t="s">
        <v>100</v>
      </c>
      <c r="I12" s="250"/>
      <c r="J12" s="43"/>
      <c r="K12" s="43"/>
      <c r="M12" s="34" t="s">
        <v>78</v>
      </c>
    </row>
    <row r="13" spans="2:13" ht="30.75" customHeight="1" x14ac:dyDescent="0.25">
      <c r="B13" s="175" t="s">
        <v>232</v>
      </c>
      <c r="C13" s="311" t="s">
        <v>233</v>
      </c>
      <c r="D13" s="311"/>
      <c r="E13" s="311"/>
      <c r="F13" s="311"/>
      <c r="G13" s="121" t="s">
        <v>234</v>
      </c>
      <c r="H13" s="309" t="s">
        <v>71</v>
      </c>
      <c r="I13" s="310"/>
      <c r="J13" s="43"/>
      <c r="K13" s="43"/>
    </row>
    <row r="14" spans="2:13" ht="64.5" customHeight="1" x14ac:dyDescent="0.25">
      <c r="B14" s="175" t="s">
        <v>235</v>
      </c>
      <c r="C14" s="312" t="s">
        <v>338</v>
      </c>
      <c r="D14" s="312"/>
      <c r="E14" s="312"/>
      <c r="F14" s="312"/>
      <c r="G14" s="312"/>
      <c r="H14" s="312"/>
      <c r="I14" s="249"/>
      <c r="J14" s="47"/>
      <c r="K14" s="47"/>
      <c r="M14" s="34"/>
    </row>
    <row r="15" spans="2:13" ht="30.75" customHeight="1" x14ac:dyDescent="0.25">
      <c r="B15" s="175" t="s">
        <v>237</v>
      </c>
      <c r="C15" s="251" t="s">
        <v>303</v>
      </c>
      <c r="D15" s="251"/>
      <c r="E15" s="251"/>
      <c r="F15" s="251"/>
      <c r="G15" s="251"/>
      <c r="H15" s="251"/>
      <c r="I15" s="242"/>
      <c r="J15" s="48"/>
      <c r="K15" s="48"/>
      <c r="M15" s="34"/>
    </row>
    <row r="16" spans="2:13" ht="30.75" customHeight="1" x14ac:dyDescent="0.25">
      <c r="B16" s="175" t="s">
        <v>239</v>
      </c>
      <c r="C16" s="300" t="s">
        <v>339</v>
      </c>
      <c r="D16" s="300"/>
      <c r="E16" s="300"/>
      <c r="F16" s="300"/>
      <c r="G16" s="300"/>
      <c r="H16" s="300"/>
      <c r="I16" s="301"/>
      <c r="J16" s="49"/>
      <c r="K16" s="49"/>
      <c r="M16" s="34"/>
    </row>
    <row r="17" spans="2:13" ht="30.75" customHeight="1" x14ac:dyDescent="0.25">
      <c r="B17" s="175" t="s">
        <v>241</v>
      </c>
      <c r="C17" s="309" t="s">
        <v>340</v>
      </c>
      <c r="D17" s="309"/>
      <c r="E17" s="309"/>
      <c r="F17" s="309"/>
      <c r="G17" s="309"/>
      <c r="H17" s="309"/>
      <c r="I17" s="310"/>
      <c r="J17" s="50"/>
      <c r="K17" s="50"/>
      <c r="M17" s="34"/>
    </row>
    <row r="18" spans="2:13" ht="18" customHeight="1" x14ac:dyDescent="0.25">
      <c r="B18" s="313" t="s">
        <v>243</v>
      </c>
      <c r="C18" s="314" t="s">
        <v>244</v>
      </c>
      <c r="D18" s="314"/>
      <c r="E18" s="314"/>
      <c r="F18" s="315" t="s">
        <v>245</v>
      </c>
      <c r="G18" s="315"/>
      <c r="H18" s="315"/>
      <c r="I18" s="316"/>
      <c r="J18" s="51"/>
      <c r="K18" s="51"/>
      <c r="M18" s="34"/>
    </row>
    <row r="19" spans="2:13" ht="39.75" customHeight="1" x14ac:dyDescent="0.25">
      <c r="B19" s="313"/>
      <c r="C19" s="300" t="s">
        <v>341</v>
      </c>
      <c r="D19" s="300"/>
      <c r="E19" s="300"/>
      <c r="F19" s="300" t="s">
        <v>342</v>
      </c>
      <c r="G19" s="300"/>
      <c r="H19" s="300"/>
      <c r="I19" s="301"/>
      <c r="J19" s="49"/>
      <c r="K19" s="49"/>
      <c r="M19" s="34"/>
    </row>
    <row r="20" spans="2:13" ht="39.75" customHeight="1" x14ac:dyDescent="0.25">
      <c r="B20" s="175" t="s">
        <v>248</v>
      </c>
      <c r="C20" s="300" t="s">
        <v>343</v>
      </c>
      <c r="D20" s="300"/>
      <c r="E20" s="300"/>
      <c r="F20" s="250" t="s">
        <v>344</v>
      </c>
      <c r="G20" s="250"/>
      <c r="H20" s="250"/>
      <c r="I20" s="250"/>
      <c r="J20" s="43"/>
      <c r="K20" s="43"/>
      <c r="M20" s="34"/>
    </row>
    <row r="21" spans="2:13" ht="42" customHeight="1" x14ac:dyDescent="0.25">
      <c r="B21" s="175" t="s">
        <v>251</v>
      </c>
      <c r="C21" s="317" t="s">
        <v>345</v>
      </c>
      <c r="D21" s="317"/>
      <c r="E21" s="317"/>
      <c r="F21" s="301" t="s">
        <v>346</v>
      </c>
      <c r="G21" s="301"/>
      <c r="H21" s="301"/>
      <c r="I21" s="301"/>
      <c r="J21" s="48"/>
      <c r="K21" s="48"/>
      <c r="M21" s="34"/>
    </row>
    <row r="22" spans="2:13" ht="23.25" customHeight="1" x14ac:dyDescent="0.25">
      <c r="B22" s="175" t="s">
        <v>254</v>
      </c>
      <c r="C22" s="318">
        <v>44562</v>
      </c>
      <c r="D22" s="318"/>
      <c r="E22" s="318"/>
      <c r="F22" s="121" t="s">
        <v>255</v>
      </c>
      <c r="G22" s="187">
        <v>3</v>
      </c>
      <c r="H22" s="121" t="s">
        <v>256</v>
      </c>
      <c r="I22" s="188">
        <v>3</v>
      </c>
      <c r="J22" s="53"/>
      <c r="K22" s="53"/>
    </row>
    <row r="23" spans="2:13" ht="27" customHeight="1" x14ac:dyDescent="0.25">
      <c r="B23" s="175" t="s">
        <v>257</v>
      </c>
      <c r="C23" s="318">
        <v>44926</v>
      </c>
      <c r="D23" s="318"/>
      <c r="E23" s="318"/>
      <c r="F23" s="121" t="s">
        <v>258</v>
      </c>
      <c r="G23" s="319">
        <v>3</v>
      </c>
      <c r="H23" s="319"/>
      <c r="I23" s="319"/>
      <c r="J23" s="54"/>
      <c r="K23" s="54"/>
    </row>
    <row r="24" spans="2:13" ht="30.75" customHeight="1" x14ac:dyDescent="0.25">
      <c r="B24" s="122" t="s">
        <v>259</v>
      </c>
      <c r="C24" s="262" t="s">
        <v>112</v>
      </c>
      <c r="D24" s="262"/>
      <c r="E24" s="262"/>
      <c r="F24" s="123" t="s">
        <v>260</v>
      </c>
      <c r="G24" s="300" t="s">
        <v>261</v>
      </c>
      <c r="H24" s="300"/>
      <c r="I24" s="301"/>
      <c r="J24" s="51"/>
      <c r="K24" s="51"/>
    </row>
    <row r="25" spans="2:13" ht="22.5" customHeight="1" x14ac:dyDescent="0.25">
      <c r="B25" s="320" t="s">
        <v>262</v>
      </c>
      <c r="C25" s="320"/>
      <c r="D25" s="320"/>
      <c r="E25" s="320"/>
      <c r="F25" s="320"/>
      <c r="G25" s="320"/>
      <c r="H25" s="320"/>
      <c r="I25" s="320"/>
      <c r="J25" s="33"/>
      <c r="K25" s="33"/>
    </row>
    <row r="26" spans="2:13" ht="43.5" customHeight="1" x14ac:dyDescent="0.25">
      <c r="B26" s="124" t="s">
        <v>142</v>
      </c>
      <c r="C26" s="179" t="s">
        <v>263</v>
      </c>
      <c r="D26" s="179" t="s">
        <v>264</v>
      </c>
      <c r="E26" s="125" t="s">
        <v>265</v>
      </c>
      <c r="F26" s="179" t="s">
        <v>266</v>
      </c>
      <c r="G26" s="179" t="s">
        <v>267</v>
      </c>
      <c r="H26" s="125" t="s">
        <v>268</v>
      </c>
      <c r="I26" s="126" t="s">
        <v>269</v>
      </c>
      <c r="J26" s="49"/>
      <c r="K26" s="49"/>
    </row>
    <row r="27" spans="2:13" ht="19.5" customHeight="1" x14ac:dyDescent="0.25">
      <c r="B27" s="127" t="s">
        <v>151</v>
      </c>
      <c r="C27" s="189">
        <v>0</v>
      </c>
      <c r="D27" s="133">
        <v>0</v>
      </c>
      <c r="E27" s="181">
        <f t="shared" ref="E27:E38" si="0">IF(OR(C27=0,C27=""),0,D27/C27)</f>
        <v>0</v>
      </c>
      <c r="F27" s="348">
        <v>3</v>
      </c>
      <c r="G27" s="348">
        <v>3</v>
      </c>
      <c r="H27" s="182">
        <f>+(D27*100%)/$G$23</f>
        <v>0</v>
      </c>
      <c r="I27" s="322">
        <v>3</v>
      </c>
      <c r="J27" s="69"/>
      <c r="K27" s="69"/>
    </row>
    <row r="28" spans="2:13" ht="19.5" customHeight="1" x14ac:dyDescent="0.25">
      <c r="B28" s="127" t="s">
        <v>152</v>
      </c>
      <c r="C28" s="189">
        <v>0</v>
      </c>
      <c r="D28" s="133">
        <v>0</v>
      </c>
      <c r="E28" s="181">
        <f t="shared" si="0"/>
        <v>0</v>
      </c>
      <c r="F28" s="348"/>
      <c r="G28" s="348"/>
      <c r="H28" s="182">
        <f>+IF(D28="","",((D28*100%)/$G$23)+H27)</f>
        <v>0</v>
      </c>
      <c r="I28" s="322"/>
      <c r="J28" s="69"/>
      <c r="K28" s="69"/>
    </row>
    <row r="29" spans="2:13" ht="19.5" customHeight="1" x14ac:dyDescent="0.25">
      <c r="B29" s="127" t="s">
        <v>153</v>
      </c>
      <c r="C29" s="189">
        <v>0</v>
      </c>
      <c r="D29" s="133">
        <v>0</v>
      </c>
      <c r="E29" s="181">
        <f t="shared" si="0"/>
        <v>0</v>
      </c>
      <c r="F29" s="348"/>
      <c r="G29" s="348"/>
      <c r="H29" s="182">
        <f>+IF(D29="","",((D29*100%)/$G$23)+H28)</f>
        <v>0</v>
      </c>
      <c r="I29" s="322"/>
      <c r="J29" s="69"/>
      <c r="K29" s="69"/>
    </row>
    <row r="30" spans="2:13" ht="19.5" customHeight="1" x14ac:dyDescent="0.25">
      <c r="B30" s="127" t="s">
        <v>154</v>
      </c>
      <c r="C30" s="189">
        <v>3</v>
      </c>
      <c r="D30" s="133">
        <v>3</v>
      </c>
      <c r="E30" s="181">
        <f t="shared" si="0"/>
        <v>1</v>
      </c>
      <c r="F30" s="348"/>
      <c r="G30" s="348"/>
      <c r="H30" s="182">
        <f t="shared" ref="H30:H38" si="1">+IF(D30="","",((D30*100%)/$G$23))</f>
        <v>1</v>
      </c>
      <c r="I30" s="322"/>
      <c r="J30" s="69"/>
      <c r="K30" s="69"/>
    </row>
    <row r="31" spans="2:13" ht="19.5" customHeight="1" x14ac:dyDescent="0.25">
      <c r="B31" s="127" t="s">
        <v>155</v>
      </c>
      <c r="C31" s="189">
        <v>3</v>
      </c>
      <c r="D31" s="133">
        <v>3</v>
      </c>
      <c r="E31" s="181">
        <f t="shared" si="0"/>
        <v>1</v>
      </c>
      <c r="F31" s="348"/>
      <c r="G31" s="348"/>
      <c r="H31" s="182">
        <f t="shared" si="1"/>
        <v>1</v>
      </c>
      <c r="I31" s="322"/>
      <c r="J31" s="69"/>
      <c r="K31" s="69"/>
    </row>
    <row r="32" spans="2:13" ht="19.5" customHeight="1" x14ac:dyDescent="0.25">
      <c r="B32" s="127" t="s">
        <v>156</v>
      </c>
      <c r="C32" s="189">
        <v>3</v>
      </c>
      <c r="D32" s="133">
        <v>3</v>
      </c>
      <c r="E32" s="181">
        <f t="shared" si="0"/>
        <v>1</v>
      </c>
      <c r="F32" s="348"/>
      <c r="G32" s="348"/>
      <c r="H32" s="182">
        <f t="shared" si="1"/>
        <v>1</v>
      </c>
      <c r="I32" s="322"/>
      <c r="J32" s="69"/>
      <c r="K32" s="69"/>
    </row>
    <row r="33" spans="2:11" ht="19.5" customHeight="1" x14ac:dyDescent="0.25">
      <c r="B33" s="127" t="s">
        <v>157</v>
      </c>
      <c r="C33" s="189">
        <v>3</v>
      </c>
      <c r="D33" s="133">
        <v>3</v>
      </c>
      <c r="E33" s="181">
        <f t="shared" si="0"/>
        <v>1</v>
      </c>
      <c r="F33" s="348"/>
      <c r="G33" s="348"/>
      <c r="H33" s="182">
        <f t="shared" si="1"/>
        <v>1</v>
      </c>
      <c r="I33" s="322"/>
      <c r="J33" s="69"/>
      <c r="K33" s="69"/>
    </row>
    <row r="34" spans="2:11" ht="19.5" customHeight="1" x14ac:dyDescent="0.25">
      <c r="B34" s="127" t="s">
        <v>158</v>
      </c>
      <c r="C34" s="189">
        <v>3</v>
      </c>
      <c r="D34" s="133">
        <v>3</v>
      </c>
      <c r="E34" s="181">
        <f t="shared" si="0"/>
        <v>1</v>
      </c>
      <c r="F34" s="348"/>
      <c r="G34" s="348"/>
      <c r="H34" s="182">
        <f t="shared" si="1"/>
        <v>1</v>
      </c>
      <c r="I34" s="322"/>
      <c r="J34" s="69"/>
      <c r="K34" s="69"/>
    </row>
    <row r="35" spans="2:11" ht="19.5" customHeight="1" x14ac:dyDescent="0.25">
      <c r="B35" s="127" t="s">
        <v>159</v>
      </c>
      <c r="C35" s="189">
        <v>3</v>
      </c>
      <c r="D35" s="133">
        <v>3</v>
      </c>
      <c r="E35" s="181">
        <f t="shared" si="0"/>
        <v>1</v>
      </c>
      <c r="F35" s="348"/>
      <c r="G35" s="348"/>
      <c r="H35" s="182">
        <f t="shared" si="1"/>
        <v>1</v>
      </c>
      <c r="I35" s="322"/>
      <c r="J35" s="69"/>
      <c r="K35" s="69"/>
    </row>
    <row r="36" spans="2:11" ht="19.5" customHeight="1" x14ac:dyDescent="0.25">
      <c r="B36" s="127" t="s">
        <v>160</v>
      </c>
      <c r="C36" s="189">
        <v>3</v>
      </c>
      <c r="D36" s="134">
        <v>3</v>
      </c>
      <c r="E36" s="181">
        <f t="shared" si="0"/>
        <v>1</v>
      </c>
      <c r="F36" s="348"/>
      <c r="G36" s="348"/>
      <c r="H36" s="182">
        <f t="shared" si="1"/>
        <v>1</v>
      </c>
      <c r="I36" s="322"/>
      <c r="J36" s="69"/>
      <c r="K36" s="69"/>
    </row>
    <row r="37" spans="2:11" ht="19.5" customHeight="1" x14ac:dyDescent="0.25">
      <c r="B37" s="127" t="s">
        <v>161</v>
      </c>
      <c r="C37" s="189">
        <v>3</v>
      </c>
      <c r="D37" s="133">
        <v>3</v>
      </c>
      <c r="E37" s="181">
        <f t="shared" si="0"/>
        <v>1</v>
      </c>
      <c r="F37" s="348"/>
      <c r="G37" s="348"/>
      <c r="H37" s="182">
        <f t="shared" si="1"/>
        <v>1</v>
      </c>
      <c r="I37" s="322"/>
      <c r="J37" s="69"/>
      <c r="K37" s="69"/>
    </row>
    <row r="38" spans="2:11" ht="19.5" customHeight="1" x14ac:dyDescent="0.25">
      <c r="B38" s="127" t="s">
        <v>162</v>
      </c>
      <c r="C38" s="189">
        <v>3</v>
      </c>
      <c r="D38" s="133">
        <v>3</v>
      </c>
      <c r="E38" s="181">
        <f t="shared" si="0"/>
        <v>1</v>
      </c>
      <c r="F38" s="348"/>
      <c r="G38" s="348"/>
      <c r="H38" s="182">
        <f t="shared" si="1"/>
        <v>1</v>
      </c>
      <c r="I38" s="322"/>
      <c r="J38" s="69"/>
      <c r="K38" s="69"/>
    </row>
    <row r="39" spans="2:11" ht="106.5" customHeight="1" x14ac:dyDescent="0.25">
      <c r="B39" s="170" t="s">
        <v>270</v>
      </c>
      <c r="C39" s="349" t="s">
        <v>385</v>
      </c>
      <c r="D39" s="349"/>
      <c r="E39" s="349"/>
      <c r="F39" s="349"/>
      <c r="G39" s="349"/>
      <c r="H39" s="349"/>
      <c r="I39" s="350"/>
      <c r="J39" s="71"/>
      <c r="K39" s="71"/>
    </row>
    <row r="40" spans="2:11" ht="37.35" customHeight="1" x14ac:dyDescent="0.25">
      <c r="B40" s="325"/>
      <c r="C40" s="326"/>
      <c r="D40" s="326"/>
      <c r="E40" s="326"/>
      <c r="F40" s="326"/>
      <c r="G40" s="326"/>
      <c r="H40" s="326"/>
      <c r="I40" s="327"/>
      <c r="J40" s="33"/>
      <c r="K40" s="33"/>
    </row>
    <row r="41" spans="2:11" ht="37.35" customHeight="1" x14ac:dyDescent="0.25">
      <c r="B41" s="325"/>
      <c r="C41" s="326"/>
      <c r="D41" s="326"/>
      <c r="E41" s="326"/>
      <c r="F41" s="326"/>
      <c r="G41" s="326"/>
      <c r="H41" s="326"/>
      <c r="I41" s="327"/>
      <c r="J41" s="71"/>
      <c r="K41" s="71"/>
    </row>
    <row r="42" spans="2:11" ht="37.35" customHeight="1" x14ac:dyDescent="0.25">
      <c r="B42" s="325"/>
      <c r="C42" s="326"/>
      <c r="D42" s="326"/>
      <c r="E42" s="326"/>
      <c r="F42" s="326"/>
      <c r="G42" s="326"/>
      <c r="H42" s="326"/>
      <c r="I42" s="327"/>
      <c r="J42" s="71"/>
      <c r="K42" s="71"/>
    </row>
    <row r="43" spans="2:11" ht="37.35" customHeight="1" x14ac:dyDescent="0.25">
      <c r="B43" s="325"/>
      <c r="C43" s="326"/>
      <c r="D43" s="326"/>
      <c r="E43" s="326"/>
      <c r="F43" s="326"/>
      <c r="G43" s="326"/>
      <c r="H43" s="326"/>
      <c r="I43" s="327"/>
      <c r="J43" s="71"/>
      <c r="K43" s="71"/>
    </row>
    <row r="44" spans="2:11" ht="37.35" customHeight="1" x14ac:dyDescent="0.25">
      <c r="B44" s="325"/>
      <c r="C44" s="326"/>
      <c r="D44" s="326"/>
      <c r="E44" s="326"/>
      <c r="F44" s="326"/>
      <c r="G44" s="326"/>
      <c r="H44" s="326"/>
      <c r="I44" s="327"/>
      <c r="J44" s="31"/>
      <c r="K44" s="31"/>
    </row>
    <row r="45" spans="2:11" ht="72.75" customHeight="1" x14ac:dyDescent="0.25">
      <c r="B45" s="175" t="s">
        <v>271</v>
      </c>
      <c r="C45" s="349" t="s">
        <v>386</v>
      </c>
      <c r="D45" s="349"/>
      <c r="E45" s="349"/>
      <c r="F45" s="349"/>
      <c r="G45" s="349"/>
      <c r="H45" s="349"/>
      <c r="I45" s="350"/>
      <c r="J45" s="72"/>
      <c r="K45" s="72"/>
    </row>
    <row r="46" spans="2:11" ht="32.25" customHeight="1" x14ac:dyDescent="0.25">
      <c r="B46" s="175" t="s">
        <v>272</v>
      </c>
      <c r="C46" s="349" t="s">
        <v>273</v>
      </c>
      <c r="D46" s="349"/>
      <c r="E46" s="349"/>
      <c r="F46" s="349"/>
      <c r="G46" s="349"/>
      <c r="H46" s="349"/>
      <c r="I46" s="350"/>
      <c r="J46" s="72"/>
      <c r="K46" s="72"/>
    </row>
    <row r="47" spans="2:11" ht="66" customHeight="1" x14ac:dyDescent="0.25">
      <c r="B47" s="171" t="s">
        <v>274</v>
      </c>
      <c r="C47" s="351" t="s">
        <v>347</v>
      </c>
      <c r="D47" s="351"/>
      <c r="E47" s="351"/>
      <c r="F47" s="351"/>
      <c r="G47" s="351"/>
      <c r="H47" s="351"/>
      <c r="I47" s="351"/>
      <c r="J47" s="72"/>
      <c r="K47" s="72"/>
    </row>
    <row r="48" spans="2:11" ht="22.5" customHeight="1" x14ac:dyDescent="0.25">
      <c r="B48" s="339" t="s">
        <v>276</v>
      </c>
      <c r="C48" s="340"/>
      <c r="D48" s="340"/>
      <c r="E48" s="340"/>
      <c r="F48" s="340"/>
      <c r="G48" s="340"/>
      <c r="H48" s="340"/>
      <c r="I48" s="341"/>
      <c r="J48" s="72"/>
      <c r="K48" s="72"/>
    </row>
    <row r="49" spans="2:11" ht="22.5" customHeight="1" x14ac:dyDescent="0.25">
      <c r="B49" s="313" t="s">
        <v>277</v>
      </c>
      <c r="C49" s="176" t="s">
        <v>278</v>
      </c>
      <c r="D49" s="342" t="s">
        <v>279</v>
      </c>
      <c r="E49" s="342"/>
      <c r="F49" s="342"/>
      <c r="G49" s="342" t="s">
        <v>280</v>
      </c>
      <c r="H49" s="342"/>
      <c r="I49" s="343"/>
      <c r="J49" s="75"/>
      <c r="K49" s="75"/>
    </row>
    <row r="50" spans="2:11" ht="30.75" customHeight="1" x14ac:dyDescent="0.25">
      <c r="B50" s="313"/>
      <c r="C50" s="180" t="s">
        <v>381</v>
      </c>
      <c r="D50" s="332" t="s">
        <v>381</v>
      </c>
      <c r="E50" s="332"/>
      <c r="F50" s="332"/>
      <c r="G50" s="332" t="s">
        <v>381</v>
      </c>
      <c r="H50" s="332"/>
      <c r="I50" s="333"/>
      <c r="J50" s="75"/>
      <c r="K50" s="75"/>
    </row>
    <row r="51" spans="2:11" ht="32.25" customHeight="1" x14ac:dyDescent="0.25">
      <c r="B51" s="172" t="s">
        <v>281</v>
      </c>
      <c r="C51" s="328" t="s">
        <v>282</v>
      </c>
      <c r="D51" s="328"/>
      <c r="E51" s="328"/>
      <c r="F51" s="328"/>
      <c r="G51" s="328"/>
      <c r="H51" s="328"/>
      <c r="I51" s="329"/>
      <c r="J51" s="78"/>
      <c r="K51" s="78"/>
    </row>
    <row r="52" spans="2:11" ht="28.5" customHeight="1" x14ac:dyDescent="0.25">
      <c r="B52" s="173" t="s">
        <v>283</v>
      </c>
      <c r="C52" s="330" t="s">
        <v>372</v>
      </c>
      <c r="D52" s="330"/>
      <c r="E52" s="330"/>
      <c r="F52" s="330"/>
      <c r="G52" s="330"/>
      <c r="H52" s="330"/>
      <c r="I52" s="331"/>
      <c r="J52" s="78"/>
      <c r="K52" s="78"/>
    </row>
    <row r="53" spans="2:11" ht="30" customHeight="1" x14ac:dyDescent="0.25">
      <c r="B53" s="171" t="s">
        <v>284</v>
      </c>
      <c r="C53" s="332" t="s">
        <v>285</v>
      </c>
      <c r="D53" s="332"/>
      <c r="E53" s="332"/>
      <c r="F53" s="332"/>
      <c r="G53" s="332"/>
      <c r="H53" s="332"/>
      <c r="I53" s="333"/>
      <c r="J53" s="82"/>
      <c r="K53" s="82"/>
    </row>
    <row r="54" spans="2:11" ht="36.75" customHeight="1" thickBot="1" x14ac:dyDescent="0.3">
      <c r="B54" s="174" t="s">
        <v>286</v>
      </c>
      <c r="C54" s="334" t="s">
        <v>287</v>
      </c>
      <c r="D54" s="334"/>
      <c r="E54" s="334"/>
      <c r="F54" s="334"/>
      <c r="G54" s="334"/>
      <c r="H54" s="334"/>
      <c r="I54" s="335"/>
      <c r="J54" s="88"/>
      <c r="K54" s="88"/>
    </row>
    <row r="55" spans="2:11" x14ac:dyDescent="0.25">
      <c r="B55" s="128"/>
      <c r="C55" s="129"/>
      <c r="D55" s="129"/>
      <c r="E55" s="130"/>
      <c r="F55" s="130"/>
      <c r="G55" s="131"/>
      <c r="H55" s="132"/>
      <c r="I55" s="129"/>
      <c r="J55" s="88"/>
      <c r="K55" s="88"/>
    </row>
    <row r="56" spans="2:11" x14ac:dyDescent="0.25">
      <c r="B56" s="128"/>
      <c r="C56" s="129"/>
      <c r="D56" s="129"/>
      <c r="E56" s="130"/>
      <c r="F56" s="130"/>
      <c r="G56" s="131"/>
      <c r="H56" s="132"/>
      <c r="I56" s="129"/>
      <c r="J56" s="88"/>
      <c r="K56" s="88"/>
    </row>
    <row r="57" spans="2:11" x14ac:dyDescent="0.25">
      <c r="B57" s="128"/>
      <c r="C57" s="129"/>
      <c r="D57" s="129"/>
      <c r="E57" s="130"/>
      <c r="F57" s="130"/>
      <c r="G57" s="131"/>
      <c r="H57" s="132"/>
      <c r="I57" s="129"/>
      <c r="J57" s="88"/>
      <c r="K57" s="88"/>
    </row>
    <row r="58" spans="2:11" x14ac:dyDescent="0.25">
      <c r="B58" s="128"/>
      <c r="C58" s="129"/>
      <c r="D58" s="129"/>
      <c r="E58" s="130"/>
      <c r="F58" s="130"/>
      <c r="G58" s="131"/>
      <c r="H58" s="132"/>
      <c r="I58" s="129"/>
      <c r="J58" s="88"/>
      <c r="K58" s="88"/>
    </row>
    <row r="59" spans="2:11" hidden="1" x14ac:dyDescent="0.25">
      <c r="B59" s="128"/>
      <c r="C59" s="129"/>
      <c r="D59" s="129"/>
      <c r="E59" s="130"/>
      <c r="F59" s="130"/>
      <c r="G59" s="131"/>
      <c r="H59" s="132"/>
      <c r="I59" s="129"/>
      <c r="J59" s="88"/>
      <c r="K59" s="88"/>
    </row>
    <row r="60" spans="2:11" ht="25.5" hidden="1" customHeight="1" x14ac:dyDescent="0.25">
      <c r="B60" s="128"/>
      <c r="C60" s="129"/>
      <c r="D60" s="129"/>
      <c r="E60" s="130"/>
      <c r="F60" s="130"/>
      <c r="G60" s="131"/>
      <c r="H60" s="132"/>
      <c r="I60" s="129"/>
      <c r="J60" s="88"/>
      <c r="K60" s="88"/>
    </row>
  </sheetData>
  <sheetProtection algorithmName="SHA-512" hashValue="sRsC4Z5ENTUvMM0msaS7398yp22xMHlOIC/DYy8/28jsK9cNVn3b6SPxWYDRNlajTEAQ1PgaLlOpGswyvy2D7g==" saltValue="5e0ZwNKFPJLjH38krip3z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J10:K10 H12 C24:E24 C9:F9">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196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10</cp:revision>
  <cp:lastPrinted>2018-04-10T15:28:46Z</cp:lastPrinted>
  <dcterms:created xsi:type="dcterms:W3CDTF">2010-03-25T16:40:43Z</dcterms:created>
  <dcterms:modified xsi:type="dcterms:W3CDTF">2023-01-20T21:50:06Z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