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harts/chart2.xml" ContentType="application/vnd.openxmlformats-officedocument.drawingml.chart+xml"/>
  <Override PartName="/xl/drawings/drawing5.xml" ContentType="application/vnd.openxmlformats-officedocument.drawing+xml"/>
  <Override PartName="/xl/embeddings/oleObject2.bin" ContentType="application/vnd.openxmlformats-officedocument.oleObject"/>
  <Override PartName="/xl/comments2.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embeddings/oleObject3.bin" ContentType="application/vnd.openxmlformats-officedocument.oleObject"/>
  <Override PartName="/xl/comments3.xml" ContentType="application/vnd.openxmlformats-officedocument.spreadsheetml.comments+xml"/>
  <Override PartName="/xl/charts/chart4.xml" ContentType="application/vnd.openxmlformats-officedocument.drawingml.chart+xml"/>
  <Override PartName="/xl/drawings/drawing7.xml" ContentType="application/vnd.openxmlformats-officedocument.drawing+xml"/>
  <Override PartName="/xl/embeddings/oleObject4.bin" ContentType="application/vnd.openxmlformats-officedocument.oleObject"/>
  <Override PartName="/xl/comments4.xml" ContentType="application/vnd.openxmlformats-officedocument.spreadsheetml.comments+xml"/>
  <Override PartName="/xl/charts/chart5.xml" ContentType="application/vnd.openxmlformats-officedocument.drawingml.chart+xml"/>
  <Override PartName="/xl/drawings/drawing8.xml" ContentType="application/vnd.openxmlformats-officedocument.drawing+xml"/>
  <Override PartName="/xl/embeddings/oleObject5.bin" ContentType="application/vnd.openxmlformats-officedocument.oleObject"/>
  <Override PartName="/xl/comments5.xml" ContentType="application/vnd.openxmlformats-officedocument.spreadsheetml.comments+xml"/>
  <Override PartName="/xl/charts/chart6.xml" ContentType="application/vnd.openxmlformats-officedocument.drawingml.chart+xml"/>
  <Override PartName="/xl/drawings/drawing9.xml" ContentType="application/vnd.openxmlformats-officedocument.drawing+xml"/>
  <Override PartName="/xl/embeddings/oleObject6.bin" ContentType="application/vnd.openxmlformats-officedocument.oleObject"/>
  <Override PartName="/xl/comments6.xml" ContentType="application/vnd.openxmlformats-officedocument.spreadsheetml.comments+xml"/>
  <Override PartName="/xl/charts/chart7.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updateLinks="never" defaultThemeVersion="124226"/>
  <mc:AlternateContent xmlns:mc="http://schemas.openxmlformats.org/markup-compatibility/2006">
    <mc:Choice Requires="x15">
      <x15ac:absPath xmlns:x15ac="http://schemas.microsoft.com/office/spreadsheetml/2010/11/ac" url="C:\Users\57310\Desktop\IDPYBA\2021\8. AGOSTO\OBLIGACIÓN 6 ACTUALIZACIÓN Y REPORTE HOJAS DE VIDA PROYECTO\"/>
    </mc:Choice>
  </mc:AlternateContent>
  <xr:revisionPtr revIDLastSave="0" documentId="13_ncr:1_{C56C0247-99DA-424F-82C0-610C7DD03E51}" xr6:coauthVersionLast="47" xr6:coauthVersionMax="47" xr10:uidLastSave="{00000000-0000-0000-0000-000000000000}"/>
  <bookViews>
    <workbookView xWindow="-120" yWindow="-120" windowWidth="20730" windowHeight="11160" tabRatio="453" firstSheet="3" activeTab="3" xr2:uid="{00000000-000D-0000-FFFF-FFFF00000000}"/>
  </bookViews>
  <sheets>
    <sheet name="Sección 3. Metas Producto" sheetId="5" state="hidden" r:id="rId1"/>
    <sheet name="MP - SIT" sheetId="62" state="hidden" r:id="rId2"/>
    <sheet name="Act.Meta_SIT" sheetId="63" state="hidden" r:id="rId3"/>
    <sheet name="META No. 1" sheetId="24" r:id="rId4"/>
    <sheet name="META No. 2" sheetId="67" r:id="rId5"/>
    <sheet name="META No. 6" sheetId="68" r:id="rId6"/>
    <sheet name="META No. 3" sheetId="69" r:id="rId7"/>
    <sheet name="META No. 4" sheetId="70" r:id="rId8"/>
    <sheet name="META No. 5" sheetId="71" r:id="rId9"/>
    <sheet name="HV 14" sheetId="47" state="hidden" r:id="rId10"/>
    <sheet name="Act. 14" sheetId="48" state="hidden" r:id="rId11"/>
    <sheet name="Hoja3" sheetId="66" state="hidden" r:id="rId12"/>
    <sheet name="Hoja1" sheetId="57" state="hidden" r:id="rId13"/>
  </sheets>
  <externalReferences>
    <externalReference r:id="rId14"/>
    <externalReference r:id="rId15"/>
    <externalReference r:id="rId16"/>
    <externalReference r:id="rId17"/>
    <externalReference r:id="rId18"/>
    <externalReference r:id="rId19"/>
    <externalReference r:id="rId20"/>
  </externalReferences>
  <definedNames>
    <definedName name="_xlnm.Print_Area" localSheetId="0">'Sección 3. Metas Producto'!$A$2:$AF$12</definedName>
    <definedName name="CONDICION_POBLACIONAL" localSheetId="4">#REF!</definedName>
    <definedName name="CONDICION_POBLACIONAL" localSheetId="6">#REF!</definedName>
    <definedName name="CONDICION_POBLACIONAL" localSheetId="7">#REF!</definedName>
    <definedName name="CONDICION_POBLACIONAL" localSheetId="8">#REF!</definedName>
    <definedName name="CONDICION_POBLACIONAL" localSheetId="5">#REF!</definedName>
    <definedName name="CONDICION_POBLACIONAL">#REF!</definedName>
    <definedName name="GRUPO_ETAREO" localSheetId="4">#REF!</definedName>
    <definedName name="GRUPO_ETAREO" localSheetId="6">#REF!</definedName>
    <definedName name="GRUPO_ETAREO" localSheetId="7">#REF!</definedName>
    <definedName name="GRUPO_ETAREO" localSheetId="8">#REF!</definedName>
    <definedName name="GRUPO_ETAREO" localSheetId="5">#REF!</definedName>
    <definedName name="GRUPO_ETAREO">#REF!</definedName>
    <definedName name="GRUPO_ETAREOS" localSheetId="9">#REF!</definedName>
    <definedName name="GRUPO_ETAREOS" localSheetId="3">#REF!</definedName>
    <definedName name="GRUPO_ETAREOS" localSheetId="4">#REF!</definedName>
    <definedName name="GRUPO_ETAREOS" localSheetId="6">#REF!</definedName>
    <definedName name="GRUPO_ETAREOS" localSheetId="7">#REF!</definedName>
    <definedName name="GRUPO_ETAREOS" localSheetId="8">#REF!</definedName>
    <definedName name="GRUPO_ETAREOS" localSheetId="5">#REF!</definedName>
    <definedName name="GRUPO_ETAREOS">#REF!</definedName>
    <definedName name="GRUPO_ETARIO" localSheetId="9">#REF!</definedName>
    <definedName name="GRUPO_ETARIO" localSheetId="3">#REF!</definedName>
    <definedName name="GRUPO_ETARIO" localSheetId="4">#REF!</definedName>
    <definedName name="GRUPO_ETARIO" localSheetId="6">#REF!</definedName>
    <definedName name="GRUPO_ETARIO" localSheetId="7">#REF!</definedName>
    <definedName name="GRUPO_ETARIO" localSheetId="8">#REF!</definedName>
    <definedName name="GRUPO_ETARIO" localSheetId="5">#REF!</definedName>
    <definedName name="GRUPO_ETARIO">#REF!</definedName>
    <definedName name="GRUPO_ETNICO" localSheetId="9">#REF!</definedName>
    <definedName name="GRUPO_ETNICO" localSheetId="3">#REF!</definedName>
    <definedName name="GRUPO_ETNICO" localSheetId="4">#REF!</definedName>
    <definedName name="GRUPO_ETNICO" localSheetId="6">#REF!</definedName>
    <definedName name="GRUPO_ETNICO" localSheetId="7">#REF!</definedName>
    <definedName name="GRUPO_ETNICO" localSheetId="8">#REF!</definedName>
    <definedName name="GRUPO_ETNICO" localSheetId="5">#REF!</definedName>
    <definedName name="GRUPO_ETNICO">#REF!</definedName>
    <definedName name="GRUPOETNICO" localSheetId="9">#REF!</definedName>
    <definedName name="GRUPOETNICO" localSheetId="3">#REF!</definedName>
    <definedName name="GRUPOETNICO" localSheetId="4">#REF!</definedName>
    <definedName name="GRUPOETNICO" localSheetId="6">#REF!</definedName>
    <definedName name="GRUPOETNICO" localSheetId="7">#REF!</definedName>
    <definedName name="GRUPOETNICO" localSheetId="8">#REF!</definedName>
    <definedName name="GRUPOETNICO" localSheetId="5">#REF!</definedName>
    <definedName name="GRUPOETNICO">#REF!</definedName>
    <definedName name="GRUPOS_ETNICOS" localSheetId="4">#REF!</definedName>
    <definedName name="GRUPOS_ETNICOS" localSheetId="6">#REF!</definedName>
    <definedName name="GRUPOS_ETNICOS" localSheetId="7">#REF!</definedName>
    <definedName name="GRUPOS_ETNICOS" localSheetId="8">#REF!</definedName>
    <definedName name="GRUPOS_ETNICOS" localSheetId="5">#REF!</definedName>
    <definedName name="GRUPOS_ETNICOS">#REF!</definedName>
    <definedName name="LOCALIDAD" localSheetId="9">#REF!</definedName>
    <definedName name="LOCALIDAD" localSheetId="3">#REF!</definedName>
    <definedName name="LOCALIDAD" localSheetId="4">#REF!</definedName>
    <definedName name="LOCALIDAD" localSheetId="6">#REF!</definedName>
    <definedName name="LOCALIDAD" localSheetId="7">#REF!</definedName>
    <definedName name="LOCALIDAD" localSheetId="8">#REF!</definedName>
    <definedName name="LOCALIDAD" localSheetId="5">#REF!</definedName>
    <definedName name="LOCALIDAD">#REF!</definedName>
    <definedName name="LOCALIZACION" localSheetId="9">#REF!</definedName>
    <definedName name="LOCALIZACION" localSheetId="3">#REF!</definedName>
    <definedName name="LOCALIZACION" localSheetId="4">#REF!</definedName>
    <definedName name="LOCALIZACION" localSheetId="6">#REF!</definedName>
    <definedName name="LOCALIZACION" localSheetId="7">#REF!</definedName>
    <definedName name="LOCALIZACION" localSheetId="8">#REF!</definedName>
    <definedName name="LOCALIZACION" localSheetId="5">#REF!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71" l="1"/>
  <c r="I27" i="70"/>
  <c r="I27" i="69"/>
  <c r="G27" i="68"/>
  <c r="I27" i="68" s="1"/>
  <c r="G27" i="71" l="1"/>
  <c r="E36" i="68" l="1"/>
  <c r="E35" i="68"/>
  <c r="E31" i="68"/>
  <c r="H35" i="71"/>
  <c r="H31" i="71"/>
  <c r="D28" i="71"/>
  <c r="H28" i="71" s="1"/>
  <c r="H27" i="68"/>
  <c r="H28" i="68" s="1"/>
  <c r="H29" i="68" s="1"/>
  <c r="H30" i="68" s="1"/>
  <c r="F27" i="71"/>
  <c r="H38" i="71"/>
  <c r="H37" i="71"/>
  <c r="H36" i="71"/>
  <c r="H34" i="71"/>
  <c r="H33" i="71"/>
  <c r="H32" i="71"/>
  <c r="H30" i="71"/>
  <c r="H29" i="71"/>
  <c r="H27" i="71"/>
  <c r="H27" i="70"/>
  <c r="H28" i="70" s="1"/>
  <c r="H29" i="70" s="1"/>
  <c r="H30" i="70" s="1"/>
  <c r="H31" i="70" s="1"/>
  <c r="H32" i="70" s="1"/>
  <c r="H33" i="70" s="1"/>
  <c r="H34" i="70" s="1"/>
  <c r="H35" i="70" s="1"/>
  <c r="H36" i="70" s="1"/>
  <c r="H37" i="70" s="1"/>
  <c r="H38" i="70" s="1"/>
  <c r="H38" i="69"/>
  <c r="H37" i="69"/>
  <c r="H36" i="69"/>
  <c r="H35" i="69"/>
  <c r="H34" i="69"/>
  <c r="H33" i="69"/>
  <c r="H27" i="69"/>
  <c r="H28" i="69" s="1"/>
  <c r="H29" i="69" s="1"/>
  <c r="H30" i="69" s="1"/>
  <c r="H31" i="69" s="1"/>
  <c r="H32" i="69" s="1"/>
  <c r="H27" i="67"/>
  <c r="H28" i="67" s="1"/>
  <c r="H29" i="67" s="1"/>
  <c r="H30" i="67" s="1"/>
  <c r="H31" i="67" s="1"/>
  <c r="H32" i="67" s="1"/>
  <c r="H33" i="67" s="1"/>
  <c r="H34" i="67" s="1"/>
  <c r="H35" i="67" s="1"/>
  <c r="H36" i="67" s="1"/>
  <c r="H37" i="67" s="1"/>
  <c r="H38" i="67" s="1"/>
  <c r="H27" i="24"/>
  <c r="H28" i="24" s="1"/>
  <c r="H29" i="24" s="1"/>
  <c r="H30" i="24" s="1"/>
  <c r="H31" i="24" s="1"/>
  <c r="H32" i="24" s="1"/>
  <c r="H33" i="24" s="1"/>
  <c r="H34" i="24" s="1"/>
  <c r="H35" i="24" s="1"/>
  <c r="H36" i="24" s="1"/>
  <c r="H37" i="24" s="1"/>
  <c r="H38" i="24" s="1"/>
  <c r="G27" i="24"/>
  <c r="I27" i="24" s="1"/>
  <c r="F27" i="24"/>
  <c r="E38" i="68"/>
  <c r="E37" i="68"/>
  <c r="E34" i="68"/>
  <c r="E33" i="68"/>
  <c r="E32" i="68"/>
  <c r="E30" i="68"/>
  <c r="E29" i="68"/>
  <c r="E28" i="68"/>
  <c r="E27" i="68"/>
  <c r="E38" i="71"/>
  <c r="E37" i="71"/>
  <c r="E36" i="71"/>
  <c r="E34" i="71"/>
  <c r="E33" i="71"/>
  <c r="E32" i="71"/>
  <c r="E30" i="71"/>
  <c r="E29" i="71"/>
  <c r="E28" i="71"/>
  <c r="E27" i="71"/>
  <c r="E38" i="70"/>
  <c r="E37" i="70"/>
  <c r="E36" i="70"/>
  <c r="E35" i="70"/>
  <c r="E34" i="70"/>
  <c r="E33" i="70"/>
  <c r="E32" i="70"/>
  <c r="E31" i="70"/>
  <c r="E30" i="70"/>
  <c r="E29" i="70"/>
  <c r="E28" i="70"/>
  <c r="E27" i="70"/>
  <c r="E38" i="69"/>
  <c r="E37" i="69"/>
  <c r="E36" i="69"/>
  <c r="E35" i="69"/>
  <c r="E34" i="69"/>
  <c r="E33" i="69"/>
  <c r="E32" i="69"/>
  <c r="E31" i="69"/>
  <c r="E30" i="69"/>
  <c r="E29" i="69"/>
  <c r="E28" i="69"/>
  <c r="E27" i="69"/>
  <c r="E38" i="67"/>
  <c r="E37" i="67"/>
  <c r="E36" i="67"/>
  <c r="E35" i="67"/>
  <c r="E34" i="67"/>
  <c r="E33" i="67"/>
  <c r="E32" i="67"/>
  <c r="E31" i="67"/>
  <c r="E30" i="67"/>
  <c r="E29" i="67"/>
  <c r="E28" i="67"/>
  <c r="E27" i="67"/>
  <c r="E38" i="24"/>
  <c r="E37" i="24"/>
  <c r="E36" i="24"/>
  <c r="E35" i="24"/>
  <c r="E34" i="24"/>
  <c r="E33" i="24"/>
  <c r="E32" i="24"/>
  <c r="E31" i="24"/>
  <c r="E30" i="24"/>
  <c r="E29" i="24"/>
  <c r="E28" i="24"/>
  <c r="E27" i="24"/>
  <c r="H31" i="68" l="1"/>
  <c r="H32" i="68" s="1"/>
  <c r="H33" i="68" s="1"/>
  <c r="H34" i="68" s="1"/>
  <c r="H35" i="68" s="1"/>
  <c r="H36" i="68" s="1"/>
  <c r="H37" i="68" s="1"/>
  <c r="H38" i="68" s="1"/>
  <c r="E31" i="71"/>
  <c r="E35" i="71"/>
  <c r="G27" i="70"/>
  <c r="F27" i="70"/>
  <c r="G27" i="69"/>
  <c r="F27" i="69"/>
  <c r="F27" i="68"/>
  <c r="G27" i="67"/>
  <c r="I27" i="67" s="1"/>
  <c r="F27" i="67"/>
  <c r="I18" i="63" l="1"/>
  <c r="G18" i="63"/>
  <c r="D18" i="63"/>
  <c r="C8" i="63"/>
  <c r="C7" i="63"/>
  <c r="C6" i="63"/>
  <c r="D30" i="62"/>
  <c r="D31" i="62" s="1"/>
  <c r="O13" i="5"/>
  <c r="AA13" i="5" s="1"/>
  <c r="K27" i="66"/>
  <c r="L25" i="66"/>
  <c r="L21" i="66"/>
  <c r="L17" i="66"/>
  <c r="L13" i="66"/>
  <c r="I19" i="48"/>
  <c r="D19" i="48"/>
  <c r="C10" i="48"/>
  <c r="C8" i="48"/>
  <c r="C7" i="48"/>
  <c r="C6" i="48"/>
  <c r="G56" i="47"/>
  <c r="C56" i="47"/>
  <c r="K13" i="5"/>
  <c r="AA17" i="5"/>
  <c r="AB17" i="5" s="1"/>
  <c r="G56" i="62"/>
  <c r="C56" i="62"/>
  <c r="G41" i="62"/>
  <c r="G40" i="62"/>
  <c r="G39" i="62"/>
  <c r="G38" i="62"/>
  <c r="G37" i="62"/>
  <c r="G36" i="62"/>
  <c r="G35" i="62"/>
  <c r="G34" i="62"/>
  <c r="G33" i="62"/>
  <c r="G32" i="62"/>
  <c r="G31" i="62"/>
  <c r="G30" i="62"/>
  <c r="F30" i="62"/>
  <c r="W15" i="5"/>
  <c r="U15" i="5"/>
  <c r="W13" i="5"/>
  <c r="V13" i="5"/>
  <c r="U13" i="5"/>
  <c r="AA21" i="5"/>
  <c r="AA19" i="5"/>
  <c r="AB19" i="5" s="1"/>
  <c r="G31" i="47"/>
  <c r="G32" i="47"/>
  <c r="G33" i="47"/>
  <c r="G34" i="47"/>
  <c r="G35" i="47"/>
  <c r="G36" i="47"/>
  <c r="G37" i="47"/>
  <c r="G38" i="47"/>
  <c r="G39" i="47"/>
  <c r="G40" i="47"/>
  <c r="G41" i="47"/>
  <c r="I21" i="5"/>
  <c r="AC21" i="5" s="1"/>
  <c r="B21" i="5"/>
  <c r="I19" i="5"/>
  <c r="B19" i="5"/>
  <c r="I17" i="5"/>
  <c r="B17" i="5"/>
  <c r="F30" i="47"/>
  <c r="F31" i="47" s="1"/>
  <c r="D30" i="47"/>
  <c r="I30" i="47" s="1"/>
  <c r="S15" i="5"/>
  <c r="T15" i="5"/>
  <c r="X15" i="5"/>
  <c r="Z15" i="5"/>
  <c r="L15" i="5"/>
  <c r="M15" i="5"/>
  <c r="L13" i="5"/>
  <c r="M13" i="5"/>
  <c r="N13" i="5"/>
  <c r="N15" i="5"/>
  <c r="B15" i="5"/>
  <c r="B13" i="5"/>
  <c r="G30" i="47"/>
  <c r="A11" i="5"/>
  <c r="C9" i="5"/>
  <c r="C8" i="5"/>
  <c r="C7" i="5"/>
  <c r="Y15" i="5"/>
  <c r="X13" i="5"/>
  <c r="Z13" i="5"/>
  <c r="Y13" i="5"/>
  <c r="S13" i="5"/>
  <c r="T13" i="5"/>
  <c r="K15" i="5"/>
  <c r="V15" i="5"/>
  <c r="AB21" i="5"/>
  <c r="J13" i="5"/>
  <c r="I13" i="5" s="1"/>
  <c r="J15" i="5"/>
  <c r="I30" i="62"/>
  <c r="D31" i="47" l="1"/>
  <c r="I31" i="47" s="1"/>
  <c r="AC19" i="5"/>
  <c r="D32" i="62"/>
  <c r="I31" i="62"/>
  <c r="H30" i="47"/>
  <c r="D32" i="47"/>
  <c r="L27" i="66"/>
  <c r="M27" i="66" s="1"/>
  <c r="AB13" i="5"/>
  <c r="F32" i="47"/>
  <c r="H31" i="47"/>
  <c r="I32" i="62"/>
  <c r="D33" i="62"/>
  <c r="I15" i="5"/>
  <c r="AA15" i="5"/>
  <c r="AB15" i="5" s="1"/>
  <c r="AC17" i="5"/>
  <c r="F31" i="62"/>
  <c r="F32" i="62" s="1"/>
  <c r="F33" i="62" s="1"/>
  <c r="F34" i="62" s="1"/>
  <c r="F35" i="62" s="1"/>
  <c r="F36" i="62" s="1"/>
  <c r="F37" i="62" s="1"/>
  <c r="F38" i="62" s="1"/>
  <c r="F39" i="62" s="1"/>
  <c r="H30" i="62"/>
  <c r="AC13" i="5"/>
  <c r="I32" i="47" l="1"/>
  <c r="D33" i="47"/>
  <c r="H31" i="62"/>
  <c r="AC15" i="5"/>
  <c r="H33" i="62"/>
  <c r="I33" i="62"/>
  <c r="D34" i="62"/>
  <c r="H32" i="47"/>
  <c r="F33" i="47"/>
  <c r="H32" i="62"/>
  <c r="F40" i="62"/>
  <c r="D34" i="47" l="1"/>
  <c r="I33" i="47"/>
  <c r="F34" i="47"/>
  <c r="H33" i="47"/>
  <c r="D35" i="62"/>
  <c r="H34" i="62"/>
  <c r="I34" i="62"/>
  <c r="F41" i="62"/>
  <c r="D35" i="47" l="1"/>
  <c r="I34" i="47"/>
  <c r="D36" i="62"/>
  <c r="I35" i="62"/>
  <c r="H35" i="62"/>
  <c r="F35" i="47"/>
  <c r="H34" i="47"/>
  <c r="D36" i="47" l="1"/>
  <c r="I35" i="47"/>
  <c r="F36" i="47"/>
  <c r="H35" i="47"/>
  <c r="I36" i="62"/>
  <c r="D37" i="62"/>
  <c r="H36" i="62"/>
  <c r="I36" i="47" l="1"/>
  <c r="D37" i="47"/>
  <c r="D38" i="62"/>
  <c r="I37" i="62"/>
  <c r="H37" i="62"/>
  <c r="F37" i="47"/>
  <c r="H36" i="47"/>
  <c r="D38" i="47" l="1"/>
  <c r="I37" i="47"/>
  <c r="F38" i="47"/>
  <c r="H37" i="47"/>
  <c r="I38" i="62"/>
  <c r="D39" i="62"/>
  <c r="H38" i="62"/>
  <c r="D39" i="47" l="1"/>
  <c r="I38" i="47"/>
  <c r="I39" i="62"/>
  <c r="D40" i="62"/>
  <c r="H39" i="62"/>
  <c r="F39" i="47"/>
  <c r="H38" i="47"/>
  <c r="I39" i="47" l="1"/>
  <c r="D40" i="47"/>
  <c r="F40" i="47"/>
  <c r="H39" i="47"/>
  <c r="D41" i="62"/>
  <c r="I40" i="62"/>
  <c r="H40" i="62"/>
  <c r="D41" i="47" l="1"/>
  <c r="I41" i="47" s="1"/>
  <c r="I40" i="47"/>
  <c r="I41" i="62"/>
  <c r="H41" i="62"/>
  <c r="F41" i="47"/>
  <c r="H41" i="47" s="1"/>
  <c r="H4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300-000001000000}">
      <text>
        <r>
          <rPr>
            <sz val="9"/>
            <color indexed="81"/>
            <rFont val="Tahoma"/>
            <family val="2"/>
          </rPr>
          <t xml:space="preserve">El código SEGPLAN: corresponde al número asignado para la meta en el  SEGPLAN.
</t>
        </r>
      </text>
    </comment>
    <comment ref="D6" authorId="0" shapeId="0" xr:uid="{00000000-0006-0000-03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3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3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3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3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3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3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3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3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3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3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3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3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3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3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3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3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3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3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3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3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3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3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3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3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3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3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400-000001000000}">
      <text>
        <r>
          <rPr>
            <sz val="9"/>
            <color indexed="81"/>
            <rFont val="Tahoma"/>
            <family val="2"/>
          </rPr>
          <t xml:space="preserve">El código SEGPLAN: corresponde al número asignado para la meta en el  SEGPLAN.
</t>
        </r>
      </text>
    </comment>
    <comment ref="D6" authorId="0" shapeId="0" xr:uid="{00000000-0006-0000-04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4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4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4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4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4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4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4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4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4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4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4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4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4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4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4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4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4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4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4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4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4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4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4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4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4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4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500-000001000000}">
      <text>
        <r>
          <rPr>
            <sz val="9"/>
            <color indexed="81"/>
            <rFont val="Tahoma"/>
            <family val="2"/>
          </rPr>
          <t xml:space="preserve">El código SEGPLAN: corresponde al número asignado para la meta en el  SEGPLAN.
</t>
        </r>
      </text>
    </comment>
    <comment ref="D6" authorId="0" shapeId="0" xr:uid="{00000000-0006-0000-05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5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5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5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5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5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5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5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5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5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5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5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5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5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5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5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5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5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5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5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5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5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5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5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5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5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5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600-000001000000}">
      <text>
        <r>
          <rPr>
            <sz val="9"/>
            <color indexed="81"/>
            <rFont val="Tahoma"/>
            <family val="2"/>
          </rPr>
          <t xml:space="preserve">El código SEGPLAN: corresponde al número asignado para la meta en el  SEGPLAN.
</t>
        </r>
      </text>
    </comment>
    <comment ref="D6" authorId="0" shapeId="0" xr:uid="{00000000-0006-0000-06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6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6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6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6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6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6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6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6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6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6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6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6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6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6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6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6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6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6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6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6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6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6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6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6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6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6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700-000001000000}">
      <text>
        <r>
          <rPr>
            <sz val="9"/>
            <color indexed="81"/>
            <rFont val="Tahoma"/>
            <family val="2"/>
          </rPr>
          <t xml:space="preserve">El código SEGPLAN: corresponde al número asignado para la meta en el  SEGPLAN.
</t>
        </r>
      </text>
    </comment>
    <comment ref="D6" authorId="0" shapeId="0" xr:uid="{00000000-0006-0000-07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7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7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7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7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7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7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7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7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7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7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7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7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7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7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7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7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7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7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7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7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7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7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7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7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7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7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B6" authorId="0" shapeId="0" xr:uid="{00000000-0006-0000-0800-000001000000}">
      <text>
        <r>
          <rPr>
            <sz val="9"/>
            <color indexed="81"/>
            <rFont val="Tahoma"/>
            <family val="2"/>
          </rPr>
          <t xml:space="preserve">El código SEGPLAN: corresponde al número asignado para la meta en el  SEGPLAN.
</t>
        </r>
      </text>
    </comment>
    <comment ref="D6" authorId="0" shapeId="0" xr:uid="{00000000-0006-0000-08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8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TERRY.</t>
        </r>
      </text>
    </comment>
    <comment ref="D7" authorId="0" shapeId="0" xr:uid="{00000000-0006-0000-08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800-000005000000}">
      <text>
        <r>
          <rPr>
            <b/>
            <sz val="9"/>
            <color indexed="81"/>
            <rFont val="Tahoma"/>
            <family val="2"/>
          </rPr>
          <t>PMR:</t>
        </r>
        <r>
          <rPr>
            <sz val="9"/>
            <color indexed="81"/>
            <rFont val="Tahoma"/>
            <family val="2"/>
          </rPr>
          <t xml:space="preserve">Este campo identifica si la meta es fuente para el aplicativo PREDIS como indicador de Productos, Metas y Resultados. Se responde SI o NO.
</t>
        </r>
      </text>
    </comment>
    <comment ref="B8" authorId="0" shapeId="0" xr:uid="{00000000-0006-0000-0800-000006000000}">
      <text>
        <r>
          <rPr>
            <b/>
            <sz val="9"/>
            <color indexed="81"/>
            <rFont val="Tahoma"/>
            <family val="2"/>
          </rPr>
          <t xml:space="preserve">PROYECTO:
</t>
        </r>
        <r>
          <rPr>
            <sz val="9"/>
            <color indexed="81"/>
            <rFont val="Tahoma"/>
            <family val="2"/>
          </rPr>
          <t xml:space="preserve">Corresponde al proyecto de inversión bajo el cual se define el indicador.
</t>
        </r>
      </text>
    </comment>
    <comment ref="G8" authorId="0" shapeId="0" xr:uid="{00000000-0006-0000-0800-000007000000}">
      <text>
        <r>
          <rPr>
            <b/>
            <sz val="9"/>
            <color indexed="81"/>
            <rFont val="Tahoma"/>
            <family val="2"/>
          </rPr>
          <t xml:space="preserve">CÓDIGO:
</t>
        </r>
        <r>
          <rPr>
            <sz val="9"/>
            <color indexed="81"/>
            <rFont val="Tahoma"/>
            <family val="2"/>
          </rPr>
          <t xml:space="preserve">Hace referencia al número de identificación del Proyecto de Inversión.
</t>
        </r>
      </text>
    </comment>
    <comment ref="B9" authorId="0" shapeId="0" xr:uid="{00000000-0006-0000-08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8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8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8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8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8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8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B14" authorId="0" shapeId="0" xr:uid="{00000000-0006-0000-0800-00000F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800-000010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800-000011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800-000012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800-000013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800-000014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800-000015000000}">
      <text>
        <r>
          <rPr>
            <b/>
            <sz val="9"/>
            <color indexed="81"/>
            <rFont val="Tahoma"/>
            <family val="2"/>
          </rPr>
          <t xml:space="preserve">Descripción: 
</t>
        </r>
        <r>
          <rPr>
            <sz val="9"/>
            <color indexed="81"/>
            <rFont val="Tahoma"/>
            <family val="2"/>
          </rPr>
          <t>Hace referencia a la explicación a la variable, si es necesario</t>
        </r>
        <r>
          <rPr>
            <sz val="9"/>
            <color indexed="81"/>
            <rFont val="Tahoma"/>
            <family val="2"/>
          </rPr>
          <t xml:space="preserve">
</t>
        </r>
      </text>
    </comment>
    <comment ref="B22" authorId="0" shapeId="0" xr:uid="{00000000-0006-0000-0800-000016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800-000017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parfa el nuevo plan de desarrollo corresponde al valor total ejecutado y reportado del plan de desarrollo inmediatamente anterior.</t>
        </r>
      </text>
    </comment>
    <comment ref="H22" authorId="0" shapeId="0" xr:uid="{00000000-0006-0000-0800-000018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800-000019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800-00001A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800-00001B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800-00001C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<sst xmlns="http://schemas.openxmlformats.org/spreadsheetml/2006/main" count="1158" uniqueCount="387">
  <si>
    <t>DEPENDENCIA:</t>
  </si>
  <si>
    <t>Programa Plan de Desarrollo</t>
  </si>
  <si>
    <t>UNIDAD DE MEDIDA</t>
  </si>
  <si>
    <t>INDICADOR</t>
  </si>
  <si>
    <t>Total</t>
  </si>
  <si>
    <t>% VIGENCIA</t>
  </si>
  <si>
    <t>% PDD</t>
  </si>
  <si>
    <t>AVANCES Y LOGROS</t>
  </si>
  <si>
    <t>BENEFICIOS</t>
  </si>
  <si>
    <t>RETRASOS Y SOLUCIONES</t>
  </si>
  <si>
    <t>JUN</t>
  </si>
  <si>
    <t>JUL</t>
  </si>
  <si>
    <t>AGO</t>
  </si>
  <si>
    <t>SEP</t>
  </si>
  <si>
    <t>OCT</t>
  </si>
  <si>
    <t>NOV</t>
  </si>
  <si>
    <t>DIC</t>
  </si>
  <si>
    <t>TOTAL</t>
  </si>
  <si>
    <t>AVANCE</t>
  </si>
  <si>
    <t>FEB</t>
  </si>
  <si>
    <t>MAR</t>
  </si>
  <si>
    <t>ABR</t>
  </si>
  <si>
    <t>MAY</t>
  </si>
  <si>
    <t>ENE</t>
  </si>
  <si>
    <t>SISTEMA INTEGRADO DE GESTIÓN</t>
  </si>
  <si>
    <t>PROCESO DIRECCIONAMIENTO ESTRATÉGICO</t>
  </si>
  <si>
    <t>CÓDIGO INDICADOR</t>
  </si>
  <si>
    <t>CÓDIGO Y META PROYECTO DE INVERSIÓN ASOCIADA</t>
  </si>
  <si>
    <t>ORDENADOR DEL GASTO:</t>
  </si>
  <si>
    <t>Código: PE01-PR01-F01</t>
  </si>
  <si>
    <t>Proyecto Estratégico</t>
  </si>
  <si>
    <t>CUATRIENIO</t>
  </si>
  <si>
    <t>Eje / Pilar Plan de Desarrollo</t>
  </si>
  <si>
    <t xml:space="preserve"> META PRODUCTO</t>
  </si>
  <si>
    <t>CÓDIGO META PRODUCTO</t>
  </si>
  <si>
    <t xml:space="preserve">CÓDIGO Y NOMBRE DEL PROYECTO DE INVERSIÓN </t>
  </si>
  <si>
    <t>PROGRAMACIÓN CUATRIENIO</t>
  </si>
  <si>
    <t>Total Ejecutado</t>
  </si>
  <si>
    <t>SEGUIMIENTO VIGENCIA</t>
  </si>
  <si>
    <t>1. Orientar las acciones de la Secretaría Distrital de Movilidad hacia la visión cero, es decir, la reducción sustancial de víctimas fatales y lesionadas en siniestros de tránsito</t>
  </si>
  <si>
    <t xml:space="preserve">2. Fomentar la cultura ciudadana y el respeto entre todos los usuarios de todas las formas de transporte, protegiendo en especial los actores vulnerables y los modos activos </t>
  </si>
  <si>
    <t>3. Propender por la sostenibilidad ambiental, económica y social de la movilidad en una visión integral de planeción de ciudad y movilidad</t>
  </si>
  <si>
    <t>4. Ser ejemplo en la rendición de cuentas a la ciudadanía</t>
  </si>
  <si>
    <t>5. Ser transparente, incluyente, equitativa en género y garantista de la participación e involucramiento ciudadanos y del sectro privado</t>
  </si>
  <si>
    <t xml:space="preserve">6. Proveer un ecosistema adecuado para la innovación y adopción  de nuevas y mejores tecnologías de movilidad y de información y comunicación </t>
  </si>
  <si>
    <t xml:space="preserve">7. Prestar servicios eficientes, oportunos y de calidad a la ciudadanía, tanto en gestión como en trámites de la movilidad </t>
  </si>
  <si>
    <t>8. Contar con un excelente equipo humano y condiciones laborales que hagan de la Secretaría Distrital de Movilidad un lugar atractivo para trabajar y desarrollarse profesionalmente</t>
  </si>
  <si>
    <t>Producto</t>
  </si>
  <si>
    <t>Proceso</t>
  </si>
  <si>
    <t>Formato de Hoja de Vida Indicador</t>
  </si>
  <si>
    <t>Actividad</t>
  </si>
  <si>
    <t xml:space="preserve">CODIGO: PE01-PR01-F03 </t>
  </si>
  <si>
    <t>VERSIÓN 4.0</t>
  </si>
  <si>
    <t>Operación</t>
  </si>
  <si>
    <t>HOJA DE VIDA INDICADOR</t>
  </si>
  <si>
    <t>SECRETARÍA DISTRITAL DE MOVILIDAD</t>
  </si>
  <si>
    <t>SECCIÓN 1. Identificación del Indicador</t>
  </si>
  <si>
    <t>Constante</t>
  </si>
  <si>
    <t>1. Código SEGPLAN Meta Proyecto</t>
  </si>
  <si>
    <t>2.  Descripción Meta Proyecto de Inversión o de Gestión</t>
  </si>
  <si>
    <t>Apoyo</t>
  </si>
  <si>
    <t>Creciente</t>
  </si>
  <si>
    <t>3. Fuente PMR</t>
  </si>
  <si>
    <t>4. Dependencia responsable</t>
  </si>
  <si>
    <t>5. Meta con territorialización</t>
  </si>
  <si>
    <t>Misional</t>
  </si>
  <si>
    <t>Decreciente</t>
  </si>
  <si>
    <t>6. Proyecto</t>
  </si>
  <si>
    <t>7. Código del Proyecto</t>
  </si>
  <si>
    <t>Estratégico</t>
  </si>
  <si>
    <t>Suma</t>
  </si>
  <si>
    <t>8. Proceso</t>
  </si>
  <si>
    <t>9. Código del proceso</t>
  </si>
  <si>
    <t>Evaluación</t>
  </si>
  <si>
    <t>10. Objetivo estratégico</t>
  </si>
  <si>
    <t>11. Meta Producto</t>
  </si>
  <si>
    <t>SI</t>
  </si>
  <si>
    <t>12. Nombre del indicador</t>
  </si>
  <si>
    <t>13. Tipología</t>
  </si>
  <si>
    <t>Eficiencia</t>
  </si>
  <si>
    <t>Anual</t>
  </si>
  <si>
    <t>NO</t>
  </si>
  <si>
    <t>14. Fecha de programación</t>
  </si>
  <si>
    <t>15. Tipo anualización</t>
  </si>
  <si>
    <t>Semestral</t>
  </si>
  <si>
    <t>16. Objetivo y descripción del Indicador</t>
  </si>
  <si>
    <t>Trimestral</t>
  </si>
  <si>
    <t>17. Fuente u origen de Datos</t>
  </si>
  <si>
    <t>Mensual</t>
  </si>
  <si>
    <t>18. Fórmula de Cálculo</t>
  </si>
  <si>
    <t>19. Unidad de medida del indicador</t>
  </si>
  <si>
    <t>Eficacia</t>
  </si>
  <si>
    <t xml:space="preserve">20.  Nombre de las Variables </t>
  </si>
  <si>
    <t>VARIABLE 1 - Numerador</t>
  </si>
  <si>
    <t>VARIABLE 2 - Denominador</t>
  </si>
  <si>
    <t>Efectividad</t>
  </si>
  <si>
    <t>21. Unidad de medida (de la variable)</t>
  </si>
  <si>
    <t>22. Descripción de la variable</t>
  </si>
  <si>
    <t>23. Inicio de la Serie</t>
  </si>
  <si>
    <t>25. Línea base</t>
  </si>
  <si>
    <t>24. Fin de la Serie</t>
  </si>
  <si>
    <t>26. Valor de la Meta</t>
  </si>
  <si>
    <t>27. Frecuencia del reporte</t>
  </si>
  <si>
    <t xml:space="preserve">28. Observación a la magnitud propuesta para la Meta </t>
  </si>
  <si>
    <t>SECCIÓN 2. Seguimiento al Indicador</t>
  </si>
  <si>
    <t>Mes</t>
  </si>
  <si>
    <t>29. Numerador (Variable 1)</t>
  </si>
  <si>
    <t>Numerador Acumulado (Variable 1)</t>
  </si>
  <si>
    <t>30. Denominador (Variable 2)</t>
  </si>
  <si>
    <t>Denominador Acumulado (Variable 2)</t>
  </si>
  <si>
    <t>% Cumplimiento del período reportado</t>
  </si>
  <si>
    <t>% Cumplimiento en la vigencia</t>
  </si>
  <si>
    <t>% Cumplimiento de la meta</t>
  </si>
  <si>
    <t xml:space="preserve">Enero </t>
  </si>
  <si>
    <t>Febrero</t>
  </si>
  <si>
    <t>Marzo</t>
  </si>
  <si>
    <t>Abril</t>
  </si>
  <si>
    <t>Mayo</t>
  </si>
  <si>
    <t>Junio</t>
  </si>
  <si>
    <t>Julio</t>
  </si>
  <si>
    <t>Agosto</t>
  </si>
  <si>
    <t>Septiembre</t>
  </si>
  <si>
    <t>Octubre</t>
  </si>
  <si>
    <t>Noviembre</t>
  </si>
  <si>
    <t>Diciembre</t>
  </si>
  <si>
    <t>31. Observaciones del avance de meta en el periodo</t>
  </si>
  <si>
    <t>SECCIÓN 3. Análisis de tendencia del Indicador</t>
  </si>
  <si>
    <t>32. Avances y logros</t>
  </si>
  <si>
    <t>33.Retrasos y soluciones</t>
  </si>
  <si>
    <t>34. Beneficios para la Comunidad/Entidad</t>
  </si>
  <si>
    <t>SECCIÓN 4. Actualización y Responsables del reporte</t>
  </si>
  <si>
    <t>35. Control de actualizaciones</t>
  </si>
  <si>
    <t xml:space="preserve">36. Fecha </t>
  </si>
  <si>
    <t>37. Campo modificado</t>
  </si>
  <si>
    <t>38.Modificación realizada.</t>
  </si>
  <si>
    <t>39. Responsable del Análisis</t>
  </si>
  <si>
    <t>40. Responsable del reporte</t>
  </si>
  <si>
    <t>41. Director / Jefe de Oficina / Subdirector</t>
  </si>
  <si>
    <t>44. Subsecretario (a) / Ordenador (a) de gasto</t>
  </si>
  <si>
    <t>42. Firma Director / Jefe Oficina</t>
  </si>
  <si>
    <t>45. Firma Subsecretario  (a) / Ordenador (a) de gasto</t>
  </si>
  <si>
    <t>43. Firma Subdirector</t>
  </si>
  <si>
    <t>Formato de Anexo de Acitividades</t>
  </si>
  <si>
    <t>CÓDIGO: PE01-PR01-F11</t>
  </si>
  <si>
    <t>SUBSECRETARÍA RESPONSABLE:</t>
  </si>
  <si>
    <t>Sección No. 2: EJECUCIÓN</t>
  </si>
  <si>
    <t>1. NÚMERO</t>
  </si>
  <si>
    <t>2. ACTIVIDADES PRIMARIAS</t>
  </si>
  <si>
    <t>4. No.</t>
  </si>
  <si>
    <t>5. ACTIVIDADES SECUNDARIAS</t>
  </si>
  <si>
    <t>TIPOLOGÍA</t>
  </si>
  <si>
    <t>Porcentaje</t>
  </si>
  <si>
    <t>Cantidad</t>
  </si>
  <si>
    <t>240 - 52 estrategias integrales de seguridad vial que incluyan cultura ciudadana implementadas en un punto, tramo o zona.</t>
  </si>
  <si>
    <t>1032 - Gestión y control de tránsito y transporte</t>
  </si>
  <si>
    <t>Dirección de Control y Vigilancia</t>
  </si>
  <si>
    <t>Gestión y control de tránsito y transporte</t>
  </si>
  <si>
    <t>PM04</t>
  </si>
  <si>
    <t>ANGELICA PICO</t>
  </si>
  <si>
    <t>Porcentaje de avance en actividades ejecutadas / Porcentaje total de avance de actividades programado en la vigencia</t>
  </si>
  <si>
    <t>Porcentaje de avance en actividades ejecutadas</t>
  </si>
  <si>
    <t>Porcentaje total de avance de actividades programado en la vigencia</t>
  </si>
  <si>
    <t>Meta mensual</t>
  </si>
  <si>
    <t>Control y vigilancia - Sistema Inteligente de Transporte</t>
  </si>
  <si>
    <t>ALEJANDRO FORERO GUZMAN</t>
  </si>
  <si>
    <t>PM03</t>
  </si>
  <si>
    <t>Auditorías a empresas de transporte público</t>
  </si>
  <si>
    <t>El objetivo del indicador es medir la cantidad de empresas a las cuales se les ha realizado visita administrativa ya sea de auditoria o de seguimiento en relación con las visitas administrativas que se encontraban  programadas para el período de reporte.</t>
  </si>
  <si>
    <t>Control y vigilancia - Reporte de actividades de los contratistas del grupo de auditorias</t>
  </si>
  <si>
    <t>No. De visitas administrativas realizadas</t>
  </si>
  <si>
    <t>Es la cantidad de visitas administrativas ya sea de auditoria o de seguimiento que se realiza a las empresas prestadoras del servicio de transporte público; ya sea colectivo, individual o masivo.</t>
  </si>
  <si>
    <t xml:space="preserve"> No. De Visitas administrativas programadas</t>
  </si>
  <si>
    <t>Es el número de visitas administrativas que se tiene programado realizar en el período de tiempo del reporte.</t>
  </si>
  <si>
    <t>ANGELICA PICO-ANALISIS/LUIS HUMBERTO GONZALEZ-INFORMACION</t>
  </si>
  <si>
    <t>Número de señales verticales instaladas</t>
  </si>
  <si>
    <t xml:space="preserve"> Número de km demarcados</t>
  </si>
  <si>
    <t xml:space="preserve">Implementación 100% segunda fase - Sistema Inteligente de Transporte
</t>
  </si>
  <si>
    <t>Porcentaje de implementación de la segunda fase del Sistema Inteligente de Transporte</t>
  </si>
  <si>
    <t xml:space="preserve">Diseño e implementación 100% de la segunda fase de semáforos inteligentes
</t>
  </si>
  <si>
    <t xml:space="preserve"> Porcentaje de implementación de la segunda fase de semáforos inteligentes</t>
  </si>
  <si>
    <t xml:space="preserve">Diseño e implementación 100% de la primera fase de Detección Electrónica de Infracciones (DEI)
</t>
  </si>
  <si>
    <t>Porcentaje de diseño e implementación de la primera fase de Detección Electrónica de Infracciones (DEI)</t>
  </si>
  <si>
    <t>N.A</t>
  </si>
  <si>
    <t>Formato de Anexo de Actividades</t>
  </si>
  <si>
    <t>DIANA VIDAL</t>
  </si>
  <si>
    <t>CODIGO Y NOMBRE DEL PROYECTO DE INVERSIÓN O PROCESO</t>
  </si>
  <si>
    <t>ALMA ISABEL RONCALLO DÍAZ</t>
  </si>
  <si>
    <t>Demarcar el total de malla vial construida y conservada</t>
  </si>
  <si>
    <t>Señalizar verticalmente del total de malla vial construida y conservada</t>
  </si>
  <si>
    <t>Versión: 6.0</t>
  </si>
  <si>
    <t>VERSIÓN 3.0</t>
  </si>
  <si>
    <t>6. PONDERACIÓN
ACTIVIDAD SECUNDARIA</t>
  </si>
  <si>
    <t>7. FECHA ESTIMADA DE  EJECUCIÓN</t>
  </si>
  <si>
    <t>8. AVANCE PONDERADO</t>
  </si>
  <si>
    <t>9. FECHA EJECUCIÓN</t>
  </si>
  <si>
    <t>10. OBSERVACIONES</t>
  </si>
  <si>
    <t>3. PONDERACIÓN
ACTIVIDAD PRIMARIA</t>
  </si>
  <si>
    <t>META POA ASOCIADA</t>
  </si>
  <si>
    <t>Formato de programación y seguimiento al Plan Operativo Anual de gestión con inversión</t>
  </si>
  <si>
    <t>CODIGO Y NOMBRE DEL PROYECTO DE INVERSIÓN O DEL POA SIN INVERSIÓN</t>
  </si>
  <si>
    <t>(No. De visitas administrativas realizadas / No. De Visitas administrativas programadas)*100</t>
  </si>
  <si>
    <t>Implementación 100% segunda fase - Sistema Inteligente de Transporte</t>
  </si>
  <si>
    <t>231 - Implementación 100% segunda fase - Sistema Inteligente de Transporte</t>
  </si>
  <si>
    <t>Actividades para la segunda fase del Sistema Inteligente de Transporte</t>
  </si>
  <si>
    <t>El objetivo del indicador es medir el porcentaje de avance de las actividades a desarrollar  tendientes a la implementación de la segunda fase del Sistema Inteligente de Transporte</t>
  </si>
  <si>
    <t>Se registra el porcentaje de actividades desarrolladas sobre las programadas para la segunda fase del Sistema Inteligente de Transporte</t>
  </si>
  <si>
    <t>Se registra el porcentaje  de actividades programadas para la segunda fase del Sistema Inteligente de Transporte</t>
  </si>
  <si>
    <t>14. Realizar 133 visitas administrativas y de seguimiento a empresas prestadoras del servicio público de transporte.</t>
  </si>
  <si>
    <t>Trim  1</t>
  </si>
  <si>
    <t>Trim  2</t>
  </si>
  <si>
    <t>Trim  3</t>
  </si>
  <si>
    <t>Trim  4</t>
  </si>
  <si>
    <t>TOTAL AÑO</t>
  </si>
  <si>
    <t>Prog</t>
  </si>
  <si>
    <t>Ejec</t>
  </si>
  <si>
    <t>Enero de 2018</t>
  </si>
  <si>
    <t>Diciembre de 2018</t>
  </si>
  <si>
    <t>Sección No. 1: PROGRAMACION  VIGENCIA 2018</t>
  </si>
  <si>
    <t>Sección No. 1: PROGRAMACION  VIGENCIA _2018</t>
  </si>
  <si>
    <t>La cifra acumulada del primer trimestre de la vigencia 2018, está superando considerablemente la meta establecida para este período de tiempo pues se encontraba en 24,50 kilómetros carril demarcados y se llevan con corte a 31 de marzo  45,07 kilómetros carril demarcados, lo que significa que a la fecha se tiene un porcentaje acumulado de cumplimiento para la vigencia de 183,96%; esto gracias a la gestión que se ha venido adelnatando con los contratistas de las cinco zonas en las cuales se encuntra actualmente dividida la ciudad y que atienden los contratos de señalización de manera integral en la ciudad.</t>
  </si>
  <si>
    <t>Al realizar la demarcación de vías en la ciudad se incrementa  la seguridad vial , en la medida  que los diferentes actores viales conozcan y  respeten la demarcación , pues cabe mencionar que la inversión realizada por  la entidad y la ciudad en materia de demarcación es muy grande cada año y  debe mantenerse de manera constante pues la pintura se borra o se desgasta; es así como la Entidad vela porque las garantías de las implmentaciones se cumplan pero la misma depende directamente de la calidad de la vía, las condiciones ambientales, y una serie de factores que se tienen en cuenta en el anexo técnico que forma parte integral de  cada contrato; de manera tal que la demarcación es una labor con un  costo representativo en las finanzas de la ciudad, que en la medida en que sea reconocido y valorado por la ciudadanía mejora las condiciones de movilidad y de seguridad de los habitantes y visitantes.</t>
  </si>
  <si>
    <t>La cifra acumulada del primer trimestre de la vigencia 2018, está superando considerablemente la meta establecida para este período de tiempo pues la misma era de 150 señales verticales instaladas y se llevan con corte a 31 de marzo  1646 instaladas,  lo que significa que a la fecha se tiene un porcentaje acumulado de cumplimiento para la vigencia de 1097,33%; esto gracias a la gestión que se ha venido adelnatando con los contratistas de las cinco zonas en las cuales se encuntra actualmente dividida la ciudad y que atienden los contratos de señalización de manera integral en la ciudad.</t>
  </si>
  <si>
    <t>La seguridad vial se ve incrementada en la medida en que se aumente la cantidad de señales verticales instaladas, siempre y cuando los diferentes actores viales las conozcan y les den cumplimiento, puesto que más que la instalación la seguridad se dá en la medida en que se respete lo que indica cada una de las señales; es así como con la inversión que realiza la entidad y con el apoyo de la ciudadanía que debe valorar y acatar esa inversión,  las condiciones de movilidad y de seguridad de los habitantes y visitantes de la ciudad se mejora puesto que las condiciones de desplazamiento lo hacen.</t>
  </si>
  <si>
    <t>N/A</t>
  </si>
  <si>
    <t>En el primer trimestre de la vigencia, se estructuró toda la docuemntación técnica que permitió la contratación de los Servicios profesionales para la interventoría  del Convenio 1029 del 2010, servicio que actualemnte se presta a la entidad, y su ejecucion se encuentra en normal  desarrollo de las actividades programadas en el cronogramaga pactado para efectos de seguimiento y control de la operacion y mantenimiento del Centro de Gestión de Tránsito, de l aRed de Comunicaciones del SIT y demas componentes que integran el SIT en el marco del Convenio 1029 del 2010.</t>
  </si>
  <si>
    <t>En conjunto el desarrollo de las actividades d elas metas 11,12 y 13, buscan Implementar un sistema de gestión y control de la demanda de transporte conformado por sistemas inteligentes y diversas tecnologías que permitan una operación y control efectivo de las variables que afectan la movilidad, garantizando el tiempo promedio de viaje en la ciudad de 56 minutos.</t>
  </si>
  <si>
    <t>Servicios de Información en Nube electrónica</t>
  </si>
  <si>
    <t>primer trimestre: La entidad, se encuntra en ejecucion del contrato para la Implementación del sistema de semáforos inteligente SSI - para la ciudad de Bogotá, adjudicado en Diciembre del 2017 e incluye vigencia futruras 2018 y 2019, las cuales han sido comprometidas debidamente con la legalización del mismo.</t>
  </si>
  <si>
    <t>Durante el primer trimestre de la vigencia 2018, se realizó la Adición del contrato N° 2017-1319, lo cual permitira  continuar con los servicios técnicos y tecnológicos de comparendos por medio de  dispositivos móviles y bolígrafos digitales para gestión de comparendos.</t>
  </si>
  <si>
    <t>Servicios profesionales para la interventoría Convenio 1029 del 2010</t>
  </si>
  <si>
    <t>Estudios previos  y estructuración técnica, financiera  y legal para llevar a cabo la contratación directa de la Universidad Distrital Francisco Jose de Caldas para realizar la Interventoría Integral del Convenio 1029.</t>
  </si>
  <si>
    <t>Licenciamiento de Autocad</t>
  </si>
  <si>
    <t>Estudios previos  y estructuración técnica, financiera  y legal para llevar a cabo la contratación para el licenciamiento de Autocad.</t>
  </si>
  <si>
    <t>Estudios previos  y estructuración técnica, financiera  y legal para llevar a cabo la contratación del servicio de informacion en nube electrónica.</t>
  </si>
  <si>
    <t>PARTE 1. Identificación del Indicador</t>
  </si>
  <si>
    <t>PARTE 2. Seguimiento al Indicador</t>
  </si>
  <si>
    <t>PARTE 3. Actualización y Responsables del reporte</t>
  </si>
  <si>
    <t>Magnitud Ejecutada</t>
  </si>
  <si>
    <t xml:space="preserve">Magnitud programada </t>
  </si>
  <si>
    <t>HOJA DE VIDA DEL INDICADOR</t>
  </si>
  <si>
    <t>Código: PE01-PR06-F03</t>
  </si>
  <si>
    <t>Versión: 3.0</t>
  </si>
  <si>
    <t>Código SEGPLAN Meta/Actividad Proyecto</t>
  </si>
  <si>
    <t>Descripción Meta/Actividad Proyecto de Inversión o de Gestión</t>
  </si>
  <si>
    <t>Meta/Actividad con territorialización</t>
  </si>
  <si>
    <t>Dependencia responsable</t>
  </si>
  <si>
    <t>Indicador PMR</t>
  </si>
  <si>
    <t>Nombre Proyecto</t>
  </si>
  <si>
    <t>Código del Proyecto</t>
  </si>
  <si>
    <t>Código del proceso</t>
  </si>
  <si>
    <t>Objetivo estratégico</t>
  </si>
  <si>
    <t>Meta Sectorial</t>
  </si>
  <si>
    <t>Tipología</t>
  </si>
  <si>
    <t>Tipo anualización</t>
  </si>
  <si>
    <t>Nombre del indicador</t>
  </si>
  <si>
    <t>Fecha de programación</t>
  </si>
  <si>
    <t>Objetivo y descripción del Indicador</t>
  </si>
  <si>
    <t>Fuente u origen de Datos</t>
  </si>
  <si>
    <t>Fórmula de Cálculo</t>
  </si>
  <si>
    <t>Unidad de medida del indicador</t>
  </si>
  <si>
    <t>Magnitud ejecutada mensual</t>
  </si>
  <si>
    <t>Magnitud programada mensual</t>
  </si>
  <si>
    <t>Magnitud ejecutada Acumulada</t>
  </si>
  <si>
    <t xml:space="preserve"> Magnitud programada acumulada</t>
  </si>
  <si>
    <t>% Avance frente a la meta mensual</t>
  </si>
  <si>
    <t xml:space="preserve">Nombre de las Variables </t>
  </si>
  <si>
    <t>Unidad de medida (de la variable)</t>
  </si>
  <si>
    <t>Descripción de la variable</t>
  </si>
  <si>
    <t>Inicio de la Serie</t>
  </si>
  <si>
    <t>Fin de la Serie</t>
  </si>
  <si>
    <t>Frecuencia del reporte</t>
  </si>
  <si>
    <t>Línea base</t>
  </si>
  <si>
    <t>Valor de la Meta</t>
  </si>
  <si>
    <t>% Avance Acumulado frente al PDD</t>
  </si>
  <si>
    <t xml:space="preserve">Justificación meta inferior a línea base </t>
  </si>
  <si>
    <t>Acumulado cuatrienio</t>
  </si>
  <si>
    <t>% Avance acumulado</t>
  </si>
  <si>
    <t>Descripción del avance de meta en el periodo</t>
  </si>
  <si>
    <t>Descripción avances y logros</t>
  </si>
  <si>
    <t>Descripción retrasos y soluciones</t>
  </si>
  <si>
    <t>Beneficios para la Comunidad/Entidad</t>
  </si>
  <si>
    <t>Control de actualizaciones</t>
  </si>
  <si>
    <t xml:space="preserve">Fecha </t>
  </si>
  <si>
    <t>Campo modificado</t>
  </si>
  <si>
    <t>Modificación realizada.</t>
  </si>
  <si>
    <t>Responsable del Análisis</t>
  </si>
  <si>
    <t>Responsable del reporte</t>
  </si>
  <si>
    <t>Jefe de Oficina y/o Subdirector(a)</t>
  </si>
  <si>
    <t>Firma Jefe Oficina y/o Subdirector(a)</t>
  </si>
  <si>
    <t>Actualizar 16 reportes en el observatorio de protección y bienestar animal los indicadores que den cuenta del avance de la política pública</t>
  </si>
  <si>
    <t>Subdireccion de Cultura Ciudadana y Gestion del Conocimiento</t>
  </si>
  <si>
    <t>Implementación de un proceso institucional de investigación y gestión del conocimiento para la defensa, protección y bienestar animal en Bogotá</t>
  </si>
  <si>
    <t>505 - Formular y desarrollar dos (2) procesos institucionales de investigación y gestión del conocimiento ambiental y animal</t>
  </si>
  <si>
    <t>01/01/2021</t>
  </si>
  <si>
    <t>Realizar reportes para la actualización de indicadores que den cuenta del avance de la implementación de la Política Pública de Protección y Bienestar Animal 2014 - 2033</t>
  </si>
  <si>
    <t xml:space="preserve">Equipo de investigación de la  Subdirección de Cultura Ciudadana y Gestión del Conocimiento. </t>
  </si>
  <si>
    <t>Reportes Realizados sobre la actualización de indicadores de la Política Pública de Protección y Bienestar Animal / Reportes Programados sobre la actualización de indicadores de la Política Pública de Protección y Bienestar Animal * 100</t>
  </si>
  <si>
    <t>Numero de Reportes</t>
  </si>
  <si>
    <t xml:space="preserve">Reportes Realizados sobre la actualización de indicadores de la Política Pública de Protección y Bienestar Animal </t>
  </si>
  <si>
    <t>Reportes Programados sobre la actualización de indicadores de la Política Pública de Protección y Bienestar Animal</t>
  </si>
  <si>
    <t>Numero de Reportes realizados</t>
  </si>
  <si>
    <t>Numero de Reportes programados</t>
  </si>
  <si>
    <t>Los Reportes realizados sobre la actualización de indicadores de la Política Pública de Protección y Bienestar Animal que den soporte para cumplimiento de la meta</t>
  </si>
  <si>
    <t>N.A.</t>
  </si>
  <si>
    <t>Ivan Dario Narvaez Quintero</t>
  </si>
  <si>
    <t>Natalia Parra Osorio</t>
  </si>
  <si>
    <t>Ingrid Elizabeth Torres Rodriguez</t>
  </si>
  <si>
    <t>Elaborar 5 diagnósticos de necesidades de producción de investigación y gestión del conocimiento de la áreas institucionales</t>
  </si>
  <si>
    <t>Diagnósticos de necesidades Realizadas / Diagnósticos de necesidades Programadas * 100</t>
  </si>
  <si>
    <t>Numero de Diagnosticos</t>
  </si>
  <si>
    <t>Diagnósticos de necesidades Realizadas</t>
  </si>
  <si>
    <t>Diagnósticos de necesidades Programadas</t>
  </si>
  <si>
    <t>Numero de Diagnosticos realizados</t>
  </si>
  <si>
    <t>Numero de Diagnosticos programados</t>
  </si>
  <si>
    <t>Diagnósticos de necesidades de producción de investigación y gestión del conocimiento de la áreas institucionales que den soporte para cumplimiento de la meta</t>
  </si>
  <si>
    <t>Aportar 1 batería de herramientas metodológicas, estudios e investigaciones identificadas en el diagnóstico para dar cuenta de las necesidades de las área</t>
  </si>
  <si>
    <t>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</si>
  <si>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 Equipo de investigación de la  Subdirección de Cultura Ciudadana y Gestión del Conocimiento. </t>
  </si>
  <si>
    <t>Batería de herramientas metodológicas, estudios e investigaciones Programadas</t>
  </si>
  <si>
    <t>Numero de herramientas metodológicas, estudios e investigaciones programadas</t>
  </si>
  <si>
    <t>Documentos de Herramientas metodológicas, estudios e investigaciones que den soporte para cumplimiento de la meta</t>
  </si>
  <si>
    <t>Documentos de Herramientas metodológicas, estudios e investigaciones programadas para el cumplimiento de la meta</t>
  </si>
  <si>
    <t>Elaborar 8 productos de investigación que contribuyan a generar conocimiento y acciones respetuosas y justas hacia los animales no humanos</t>
  </si>
  <si>
    <t>Elaborar productos de investigación que contribuyan a generar conocimiento y acciones respetuosas y justas hacia los animales no humanos</t>
  </si>
  <si>
    <t>Productos de investigación realizados / Productos de investigacion programados</t>
  </si>
  <si>
    <t>Numero de Productos de Investigacion</t>
  </si>
  <si>
    <t xml:space="preserve">Productos de investigación realizados </t>
  </si>
  <si>
    <t>Productos de investigacion programados</t>
  </si>
  <si>
    <t>Numero de Productos de investigacion Realizados</t>
  </si>
  <si>
    <t>Numero de Productos de investigacion programados</t>
  </si>
  <si>
    <t>Productos de investigacion realizados que den soporte para cumplimiento de la meta</t>
  </si>
  <si>
    <t>Productos de investigacion programados para el cumplimiento de la meta</t>
  </si>
  <si>
    <t>Realizar 5 convenios para el fomento de la investigación y la gestión de conocimiento con instituciones educativas y organizaciones, ambas a nivel nacional e internacional</t>
  </si>
  <si>
    <t>Fomentar la gestión del conocimiento y la investigación aplicada en convenio con organizaciones nacionales e internacionales que contribuyan a la transformación cultural en beneficio de los animales no humanos.</t>
  </si>
  <si>
    <t>Convenios realizados / Convenios programados</t>
  </si>
  <si>
    <t>Numero de Convenios</t>
  </si>
  <si>
    <t xml:space="preserve">Convenios realizados </t>
  </si>
  <si>
    <t>Convenios programados</t>
  </si>
  <si>
    <t>Numero de Convenios Realizados</t>
  </si>
  <si>
    <t>Numero de Convenios programados</t>
  </si>
  <si>
    <t>Convenios con instituciones educativas y organizaciones, ambas a nivel nacional e internacional realizados que den soporte para cumplimiento de la meta</t>
  </si>
  <si>
    <t>Convenios con instituciones educativas y organizaciones, ambas a nivel nacional e internacional programados para el cumplimiento de la meta</t>
  </si>
  <si>
    <t>Implementar 3 semilleros de investigación que vinculen a la ciudadanía de manera incidente</t>
  </si>
  <si>
    <t>Contribuir a la producción de conocimiento a través de la participación en semilleros de investigación viéndose beneficiados, además, en la potenciación de sus posibilidades de transformación cultural.</t>
  </si>
  <si>
    <t>Semilleros de investigacion Creados e Implementados / Semilleros de investigacion programados</t>
  </si>
  <si>
    <t>Numero de Semilleros</t>
  </si>
  <si>
    <t>Semilleros de investigacion Creados e Implementados</t>
  </si>
  <si>
    <t>Semilleros de investigacion programados</t>
  </si>
  <si>
    <t>Numero de Semilleros de investigacion Realizados</t>
  </si>
  <si>
    <t>Numero de Semilleros de investigacion programados</t>
  </si>
  <si>
    <t>Semilleros de investigacion Creados e implementados que den soporte para cumplimiento de la meta</t>
  </si>
  <si>
    <t>Semilleros de investigacion programados para el cumplimiento de la meta</t>
  </si>
  <si>
    <t>No. de Reportes de los indicadores de la política pública actualizados</t>
  </si>
  <si>
    <t>Los Reportes estimados a realizar en la vigencia sobre la actualización de indicadores de la Política Pública de Protección y Bienestar Animal programados para el cumplimiento de la meta</t>
  </si>
  <si>
    <t>Juan Felipe Cardona - Equipo de Investigacion</t>
  </si>
  <si>
    <t>Diagnósticos de necesidades de producción de investigación y gestión del conocimiento de la áreas institucionales elaborados</t>
  </si>
  <si>
    <t>Diagnósticos de necesidades estimados a realizar de producción de investigación y gestión del conocimiento programados para el cumplimiento de la meta</t>
  </si>
  <si>
    <t>Batería para las herramientas metodológicas, estudios e investigaciones identificadas en el diagnóstico para dar cuenta de las necesidades de las áreas actualizada</t>
  </si>
  <si>
    <t>Batería de herramientas metodológicas, estudios e investigaciones Actualizadas / Batería de herramientas metodológicas, estudios e investigaciones Programadas * 100</t>
  </si>
  <si>
    <t>Numero de herramientas metodológicas, estudios e investigaciones Actualizadas</t>
  </si>
  <si>
    <t>Batería de herramientas metodológicas, estudios e investigaciones Actualizadas</t>
  </si>
  <si>
    <t>Numero de herramientas metodológicas, estudios e investigaciones</t>
  </si>
  <si>
    <t>Productos de investigación que contribuyan a generar conocimiento y acciones respetuosas y justas hacia los animales no humanos Elaborados</t>
  </si>
  <si>
    <t>Convenios para el fomento de la investigación y la gestión de conocimiento con instituciones educativas y organizaciones, ambas a nivel nacional e internacional realizados</t>
  </si>
  <si>
    <t>Semilleros de investigación que vinculen a la ciudadanía de manera incidente implementados</t>
  </si>
  <si>
    <t>El Observatorio sirve, además, como un repositorio de información cualitativa y cuantitativa para el seguimiento y evaluación de la Política Pública Distrital de Protección y Bienestar Animal 2014-2038, así como una instancia para la generación de línea base en aspectos en los cuales aún falta generar información relacionada con la fauna del Distrito. De igual forma, la política anota que se debe fomentar la investigación aplicada en temas relacionados con la protección y el bienestar animal.</t>
  </si>
  <si>
    <t>A través de la formación  y socialización de la investigación en protección y bienestar animal, se aporta en la transformación positiva de actitudes y representaciones sociales que las personas tienen hacia los animales. Además, se aporta en el mejoramiento de la atención y el cuidado a los animales a través de la aplicación de técnicas  comprobadas y aprobadas científicamente, y por medio de la realización de estudios en medicina veterinaria y zootecnia y de distintas áreas del saber (psicología, sociología, derecho, etc), sobre las problemáticas que afrontan actualmente los animales que habitan el Distrito, para ofrecer la solución más adecuada a sus necesidades. Finalmente, se aporta conocimiento, desde una perspectiva académica, sobre los animales que habitan en el Distrito Capital.</t>
  </si>
  <si>
    <t>El IDPYBA establece una interacción permanente con las redes y organizaciones que trabajan por la protección y el bienestar de los animales, trabaja de la mano con los consejos locales de participación ciudadana, realiza actividades de cultura ciudadana como jornadas de sensibilización, genera información a partir de encuestas y censos de animales de compañía en condición de calle, entre otros; de igual manera, la relación que ha establecido con universidades, redes y semilleros de investigación ofrece solidez a los procesos que se llevan a cabo en el marco de un observatorio dedicado al tema animal.</t>
  </si>
  <si>
    <t>La línea de investigación tiene como objetivos brindar herramientas teórico-metodológicas que aporten soluciones eficaces a las problemáticas de los animales en el Distrito, y realizar la divulgación y la socialización de los avances científicos en protección y bienestar animal a través de semilleros y el establecimiento de convenios para el fomento de la investigación y la apropiación social del conocimiento.</t>
  </si>
  <si>
    <t xml:space="preserve">Desarrollar herramientas técnicas, dinámicas y confiables, a través del manejo y gestión de conocimiento. </t>
  </si>
  <si>
    <t>Ninguno.</t>
  </si>
  <si>
    <t xml:space="preserve">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t>
  </si>
  <si>
    <t>A corte de este reporte, se realizaron las sesiones programadas del semillero  de “Género, protección y bienestar animal”, Ciencia Animal 2 y Etica Animal 2 con los participantes inscritos.</t>
  </si>
  <si>
    <t xml:space="preserve">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t>
  </si>
  <si>
    <t>Realizar diagnósticos de necesidades sobre los temas y productos de investigación y gestión del conocimiento de la áreas misionales y de apoyo de la entidad</t>
  </si>
  <si>
    <t>Se realizó el primer reporte de la vigencia 2021, pero el micrositio del Observatorio PYBA se encuentra en mantenimiento, por lo que está pendiente su publicación. Se espera que el micrositio del Observatorio PYBA este en funcionamiento en el transcurso del mes de Septiembre y proceder con la publicación.</t>
  </si>
  <si>
    <t>Dada la importancia de implementar acciones estratégicas que favorezcan a los animales, a pesar de que haya investigación y gestión del conocimiento en PYBA, muchos de sus contenidos no tienen una incidencia directa en la argumentación de los tomadores de decisiones, por lo que los productos de las necesidades halladas dan un uso eficiente, efectivo y de gran impacto.</t>
  </si>
  <si>
    <t>Se diseñó e implementó de la herramienta de recolección de datos para el proyecto Estimativo de la abundancia y densidad poblacional de perros (Canis lupus familiaris) deambulantes  en Bogotá, Colombia.</t>
  </si>
  <si>
    <t>Se realizó el convenio con el Colegio de Abogados de Catamarca (ARG) y el Instituto Distrital de Protección y Bienestar Animal (IDPYBA), con el fin de elaborar una investigación sobre indicadores de cambios culturales en la protección y el bienestar animal. Actualmente, se viene trabajando el producto de investigación titulado " Índice integral de protección y bienestar animal".</t>
  </si>
  <si>
    <t>Se realizó el primer reporte de indicadores de la Política Pública Distrital de Protección y Bienestar Animal ─PPDPYBA titulado "AVANCES DISTRITALES EN LA PROTECCIÓN Y BIENESTAR ANIMAL ─ CONSOLIDADO 2020  – 2021 (PRIMER TRIMESTRE)". Para poder determinar el impacto objetivo y medible de las acciones del IDPYBA en el tema, es necesario, en primer lugar, hacer mediciones de seguimiento y contraste que permitan determinar variaciones en la línea base y, como segundo paso, elaborar nuevos indicadores de impacto que permitan medir otras variables. 
Se esta sistematizando la información para el reporte, con los datos suministrados en la subdireccion de gestion corporativa bajo el eje 2 "Respuesta institucional para la protección y el bienestar animal" de la Politica Pública PYBA. Adicionalmente, para los dos (2) reportes pendientes  para la vigencia 2021, se encuentra en mesa de trabajo para la formulación de los indicadores de impacto en temas relacionados con la Politica Pública PYBA. Se ha avanzado en el 37,50% por el cumplimiento de esta tarea en el plan de acción.</t>
  </si>
  <si>
    <t>Se realizó el primer reporte de la vigencia 2021, pero el micrositio del Observatorio PYBA se encuentra en mantenimiento, por lo que esta pendiente su publicación. Se espera que el micrositio del Observatorio PYBA este en funcionamiento en el transcurso del mes de Septiembre y proceder con la publicación.
Se viene adelantando la sistematización de datos para el segundo reporte de la vigencia 2021. Se planea tener los datos consolidados a final del mes de Agosto y tener el segundo reporte.</t>
  </si>
  <si>
    <t>Se realizó la construcción del Plan de Trabajo del diagnóstico de necesidades en la primera etapa de priorizar las necesidades investigativas del diagnostico, el Observatorio propone cinco lineas de investigación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pública PYBA: Derecho de los animales, Identificacion de enfermades de los animales rescatados en CES y elaboración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41,50% por el cumplimiento de esta tarea en el plan de acción.</t>
  </si>
  <si>
    <t>Se realizó la construcción del Plan de Trabajo del diagnóstico de necesidades en la primera etapa de priorizar las necesidades investigativas del diagnóstico, el Observatorio propone cinco lineas de investigación con base en los formularios diligenciados por las áreas y las mesas de trabajo desarrolladas. 
En el Comité de Investigación, se hizo la presentacion resultados de herramienta 2020 y  el cronograma investigativo 2021, donde de las 5 opciones propuestas se van a enfocar en tres lineas claves de la politica pública PYBA: Derecho de los animales, Identificación de enfermades de los animales rescatados en CES y elaboración de indicadores de impacto de la SCCGC. Esta pendiente de la Publicación y actualización del micrositio del Observatorio.
A corte de este reporte, se viene realizando la actualización del procedimiento investigativo IDPYBA, para estandarizar procesos incluidos el diagnóstico y la batería de herramientas. Además, se realizó la actualización e implementación la herramienta cualitativa de diagnóstico. Se ha avanzado en el 41,50% por el cumplimiento de esta tarea en el plan de acción.
Adicionalmente, esta meta esta directamente ligada a las actividades y resultados de la meta No. 2 "Elaborar 5 diagnósticos de necesidades de producción de investigación y gestión del conocimiento de la áreas institucionales".</t>
  </si>
  <si>
    <t>Se realizó el primer reporte de la vigencia 2021, pero el micrositio del Observatorio PYBA se encuentra la mantenimiento, por lo que esta pendiente su publicación. Se espera que el micrositio del Observatorio PYBA este en funcionamiento en el transcurso del mes de Septiembre y proceder con la publicación.</t>
  </si>
  <si>
    <t>Se construyeron los instrumentos metodológicos para los proyectos del Estimativo de la abundancia y densidad poblacional de perros (Canis lupus familiaris) deambulantes  en Bogotá, y del Programa piloto de manejo armónico de los parques distritales para beneficio de los animales no humanos.
Se esta implementando la herramienta de recolección de datos para el proyecto Estimativo de la abundancia y densidad poblacional de perros (Canis lupus familiaris) deambulantes  en Bogotá, Colombia y del Programa piloto de manejo armónico de los parques distritales para beneficio de los animales no humanos.
Se esta implementando en campo la recolección de datos para su análisis y tabulación. Se ha avanzado en el 45,25% por el cumplimiento de esta tarea en el plan de acción.</t>
  </si>
  <si>
    <t>Esta pendiente de realizar la herramienta de recoleccion y sistematización de datos en campo para los proyectos de investigacion:  Índice integral de protección y bienestar animal y el Programa piloto de manejo armónico de los parques distritales para beneficio de los animales no humanos. Se estan culminando los detalles para el instrumiento de recolección de datos para los 2 productos de investigación pendientes a realizar e iniciar labores de implementación y sistematización de datos para el mes de Agosto.</t>
  </si>
  <si>
    <t>Los semilleros de investigación de “Género, protección y bienestar animal”, “Ciencia animal 2: una visión de bienestar desde los animales de producción, y “Ética animal 2: Replanteando nuestra relación con los demás animales en el contexto de los colapsos socioecológicos" se encuentran funcionando correctamente según el cronograma de trabajo publicado en redes y las plataformas institucionales, y así mismo, realizando sesiones de trabajo semanalmente. Se ha avanzado en el 92,00% por el cumplimiento de esta tarea en el plan de 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</si>
</sst>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1" formatCode="_-* #,##0_-;\-* #,##0_-;_-* &quot;-&quot;_-;_-@_-"/>
    <numFmt numFmtId="43" formatCode="_-* #,##0.00_-;\-* #,##0.00_-;_-* &quot;-&quot;??_-;_-@_-"/>
    <numFmt numFmtId="164" formatCode="&quot;$&quot;\ #,##0_);[Red]\(&quot;$&quot;\ #,##0\)"/>
    <numFmt numFmtId="165" formatCode="_(* #,##0_);_(* \(#,##0\);_(* &quot;-&quot;_);_(@_)"/>
    <numFmt numFmtId="166" formatCode="_(&quot;$&quot;\ * #,##0.00_);_(&quot;$&quot;\ * \(#,##0.00\);_(&quot;$&quot;\ * &quot;-&quot;??_);_(@_)"/>
    <numFmt numFmtId="167" formatCode="_(* #,##0.00_);_(* \(#,##0.00\);_(* &quot;-&quot;??_);_(@_)"/>
    <numFmt numFmtId="168" formatCode="_-* #,##0.00\ &quot;€&quot;_-;\-* #,##0.00\ &quot;€&quot;_-;_-* &quot;-&quot;??\ &quot;€&quot;_-;_-@_-"/>
    <numFmt numFmtId="169" formatCode="_ * #,##0.00_ ;_ * \-#,##0.00_ ;_ * &quot;-&quot;??_ ;_ @_ "/>
    <numFmt numFmtId="170" formatCode="0.0%"/>
    <numFmt numFmtId="171" formatCode="_(* #,##0.0_);_(* \(#,##0.0\);_(* &quot;-&quot;??_);_(@_)"/>
    <numFmt numFmtId="172" formatCode="_(* #,##0_);_(* \(#,##0\);_(* &quot;-&quot;??_);_(@_)"/>
    <numFmt numFmtId="173" formatCode="_(* #,##0.00_);_(* \(#,##0.00\);_(* &quot;-&quot;_);_(@_)"/>
    <numFmt numFmtId="174" formatCode="_-* #,##0.00\ &quot;$&quot;_-;\-* #,##0.00\ &quot;$&quot;_-;_-* &quot;-&quot;??\ &quot;$&quot;_-;_-@_-"/>
    <numFmt numFmtId="175" formatCode="_-* #,##0.00\ _$_-;\-* #,##0.00\ _$_-;_-* &quot;-&quot;??\ _$_-;_-@_-"/>
    <numFmt numFmtId="176" formatCode="_(* #,##0.0000_);_(* \(#,##0.0000\);_(* &quot;-&quot;??_);_(@_)"/>
  </numFmts>
  <fonts count="76"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2"/>
      <name val="Arial"/>
      <family val="2"/>
    </font>
    <font>
      <sz val="8"/>
      <name val="Calibri"/>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b/>
      <sz val="12"/>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1"/>
      <name val="Calibri"/>
      <family val="2"/>
      <scheme val="minor"/>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9"/>
      <color theme="4"/>
      <name val="Arial"/>
      <family val="2"/>
    </font>
    <font>
      <sz val="9"/>
      <color theme="4"/>
      <name val="Arial"/>
      <family val="2"/>
    </font>
    <font>
      <b/>
      <sz val="11"/>
      <color theme="1"/>
      <name val="Calibri"/>
      <family val="2"/>
    </font>
    <font>
      <sz val="11"/>
      <color theme="0"/>
      <name val="Arial"/>
      <family val="2"/>
    </font>
    <font>
      <b/>
      <sz val="11"/>
      <color theme="0"/>
      <name val="Arial"/>
      <family val="2"/>
    </font>
    <font>
      <sz val="9"/>
      <color indexed="8"/>
      <name val="Calibri"/>
      <family val="2"/>
      <scheme val="minor"/>
    </font>
    <font>
      <sz val="12"/>
      <color theme="1"/>
      <name val="Calibri"/>
      <family val="2"/>
      <scheme val="minor"/>
    </font>
    <font>
      <b/>
      <sz val="12"/>
      <color theme="1"/>
      <name val="Calibri"/>
      <family val="2"/>
      <scheme val="minor"/>
    </font>
    <font>
      <sz val="12"/>
      <color theme="1"/>
      <name val="Arial"/>
      <family val="2"/>
    </font>
    <font>
      <b/>
      <sz val="12"/>
      <color theme="1"/>
      <name val="Arial"/>
      <family val="2"/>
    </font>
    <font>
      <b/>
      <sz val="11"/>
      <color theme="3" tint="-0.499984740745262"/>
      <name val="Calibri"/>
      <family val="2"/>
      <scheme val="minor"/>
    </font>
    <font>
      <b/>
      <sz val="7.5"/>
      <color theme="1"/>
      <name val="Arial"/>
      <family val="2"/>
    </font>
  </fonts>
  <fills count="6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lightGray"/>
    </fill>
    <fill>
      <patternFill patternType="lightGray">
        <bgColor indexed="9"/>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2"/>
        <bgColor indexed="64"/>
      </patternFill>
    </fill>
    <fill>
      <patternFill patternType="gray125">
        <bgColor theme="0"/>
      </patternFill>
    </fill>
    <fill>
      <patternFill patternType="solid">
        <fgColor rgb="FFFFFF00"/>
        <bgColor indexed="64"/>
      </patternFill>
    </fill>
    <fill>
      <patternFill patternType="solid">
        <fgColor theme="5" tint="0.59999389629810485"/>
        <bgColor indexed="64"/>
      </patternFill>
    </fill>
    <fill>
      <patternFill patternType="solid">
        <fgColor rgb="FF00B0F0"/>
        <bgColor indexed="64"/>
      </patternFill>
    </fill>
    <fill>
      <patternFill patternType="lightGray">
        <bgColor theme="0"/>
      </patternFill>
    </fill>
    <fill>
      <patternFill patternType="solid">
        <fgColor theme="6" tint="0.39997558519241921"/>
        <bgColor indexed="64"/>
      </patternFill>
    </fill>
    <fill>
      <patternFill patternType="solid">
        <fgColor rgb="FF00CCFF"/>
        <bgColor indexed="64"/>
      </patternFill>
    </fill>
    <fill>
      <patternFill patternType="solid">
        <fgColor theme="4" tint="0.59999389629810485"/>
        <bgColor indexed="64"/>
      </patternFill>
    </fill>
    <fill>
      <patternFill patternType="solid">
        <fgColor theme="4" tint="-0.499984740745262"/>
        <bgColor indexed="64"/>
      </patternFill>
    </fill>
  </fills>
  <borders count="6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789">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35"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2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7" borderId="0" applyNumberFormat="0" applyBorder="0" applyAlignment="0" applyProtection="0"/>
    <xf numFmtId="0" fontId="35" fillId="2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8" borderId="0" applyNumberFormat="0" applyBorder="0" applyAlignment="0" applyProtection="0"/>
    <xf numFmtId="0" fontId="35" fillId="2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29" borderId="0" applyNumberFormat="0" applyBorder="0" applyAlignment="0" applyProtection="0"/>
    <xf numFmtId="0" fontId="35" fillId="30"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35"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3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1" borderId="0" applyNumberFormat="0" applyBorder="0" applyAlignment="0" applyProtection="0"/>
    <xf numFmtId="0" fontId="35" fillId="32"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2" borderId="0" applyNumberFormat="0" applyBorder="0" applyAlignment="0" applyProtection="0"/>
    <xf numFmtId="0" fontId="35" fillId="3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5" fillId="33" borderId="0" applyNumberFormat="0" applyBorder="0" applyAlignment="0" applyProtection="0"/>
    <xf numFmtId="0" fontId="36" fillId="34"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16" fillId="12"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16" fillId="9"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1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36"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17" fillId="4"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8" fillId="38" borderId="55"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18" fillId="16" borderId="1"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8" fillId="38" borderId="55" applyNumberFormat="0" applyAlignment="0" applyProtection="0"/>
    <xf numFmtId="0" fontId="39" fillId="39" borderId="56"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19" fillId="17" borderId="2"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39" fillId="39" borderId="56" applyNumberFormat="0" applyAlignment="0" applyProtection="0"/>
    <xf numFmtId="0" fontId="40" fillId="0" borderId="57"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20" fillId="0" borderId="3"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0" fontId="40" fillId="0" borderId="57" applyNumberFormat="0" applyFill="0" applyAlignment="0" applyProtection="0"/>
    <xf numFmtId="169" fontId="7" fillId="0" borderId="0" applyFont="0" applyFill="0" applyBorder="0" applyAlignment="0" applyProtection="0"/>
    <xf numFmtId="169" fontId="4" fillId="0" borderId="0" applyFont="0" applyFill="0" applyBorder="0" applyAlignment="0" applyProtection="0"/>
    <xf numFmtId="0" fontId="4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6" fillId="40"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16" fillId="20"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16" fillId="1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5"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16" fillId="21"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43" fillId="46" borderId="55"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23" fillId="7" borderId="1"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0" fontId="43" fillId="46" borderId="55" applyNumberFormat="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174" fontId="4" fillId="0" borderId="0" applyFont="0" applyFill="0" applyBorder="0" applyAlignment="0" applyProtection="0"/>
    <xf numFmtId="0" fontId="10"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44" fillId="47"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0" fontId="44" fillId="47" borderId="0" applyNumberFormat="0" applyBorder="0" applyAlignment="0" applyProtection="0"/>
    <xf numFmtId="167" fontId="35" fillId="0" borderId="0" applyFont="0" applyFill="0" applyBorder="0" applyAlignment="0" applyProtection="0"/>
    <xf numFmtId="165" fontId="35" fillId="0" borderId="0" applyFont="0" applyFill="0" applyBorder="0" applyAlignment="0" applyProtection="0"/>
    <xf numFmtId="41" fontId="35" fillId="0" borderId="0" applyFont="0" applyFill="0" applyBorder="0" applyAlignment="0" applyProtection="0"/>
    <xf numFmtId="167"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5"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169" fontId="4" fillId="0" borderId="0" applyFont="0" applyFill="0" applyBorder="0" applyAlignment="0" applyProtection="0"/>
    <xf numFmtId="43" fontId="3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7" fontId="1" fillId="0" borderId="0" applyFont="0" applyFill="0" applyBorder="0" applyAlignment="0" applyProtection="0"/>
    <xf numFmtId="168" fontId="2" fillId="0" borderId="0" applyFont="0" applyFill="0" applyBorder="0" applyAlignment="0" applyProtection="0"/>
    <xf numFmtId="168" fontId="1" fillId="0" borderId="0" applyFont="0" applyFill="0" applyBorder="0" applyAlignment="0" applyProtection="0"/>
    <xf numFmtId="166" fontId="1" fillId="0" borderId="0" applyFont="0" applyFill="0" applyBorder="0" applyAlignment="0" applyProtection="0"/>
    <xf numFmtId="0" fontId="45" fillId="48"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0" fontId="1" fillId="49" borderId="5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6" fillId="38" borderId="60"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26" fillId="16" borderId="5"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6" fillId="38" borderId="60" applyNumberFormat="0" applyAlignment="0" applyProtection="0"/>
    <xf numFmtId="0" fontId="4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21" fillId="0" borderId="6"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41" fillId="0" borderId="58"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0" fillId="0" borderId="61"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30" fillId="0" borderId="7"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50" fillId="0" borderId="61" applyNumberFormat="0" applyFill="0" applyAlignment="0" applyProtection="0"/>
    <xf numFmtId="0" fontId="29" fillId="0" borderId="0" applyNumberFormat="0" applyFill="0" applyBorder="0" applyAlignment="0" applyProtection="0"/>
    <xf numFmtId="0" fontId="49" fillId="0" borderId="0" applyNumberFormat="0" applyFill="0" applyBorder="0" applyAlignment="0" applyProtection="0"/>
    <xf numFmtId="0" fontId="42" fillId="0" borderId="62"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22" fillId="0" borderId="8"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42" fillId="0" borderId="62" applyNumberFormat="0" applyFill="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51" fillId="0" borderId="63"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9" applyNumberFormat="0" applyFill="0" applyAlignment="0" applyProtection="0"/>
  </cellStyleXfs>
  <cellXfs count="546">
    <xf numFmtId="0" fontId="0" fillId="0" borderId="0" xfId="0"/>
    <xf numFmtId="0" fontId="52" fillId="0" borderId="11" xfId="0" applyFont="1" applyBorder="1" applyAlignment="1" applyProtection="1">
      <alignment vertical="center" wrapText="1"/>
    </xf>
    <xf numFmtId="0" fontId="52" fillId="0" borderId="12" xfId="0" applyFont="1" applyBorder="1" applyAlignment="1" applyProtection="1">
      <alignment vertical="center" wrapText="1"/>
    </xf>
    <xf numFmtId="0" fontId="53" fillId="0" borderId="0" xfId="0" applyFont="1" applyProtection="1"/>
    <xf numFmtId="0" fontId="52" fillId="0" borderId="0" xfId="0" applyFont="1" applyBorder="1" applyAlignment="1" applyProtection="1">
      <alignment horizontal="center" vertical="center" wrapText="1"/>
    </xf>
    <xf numFmtId="0" fontId="54" fillId="0" borderId="0" xfId="0" applyFont="1" applyProtection="1"/>
    <xf numFmtId="0" fontId="55" fillId="0" borderId="0" xfId="0" applyFont="1" applyFill="1"/>
    <xf numFmtId="0" fontId="56" fillId="0" borderId="0" xfId="0" applyFont="1"/>
    <xf numFmtId="0" fontId="57" fillId="0" borderId="0" xfId="0" applyFont="1" applyAlignment="1">
      <alignment horizontal="center"/>
    </xf>
    <xf numFmtId="0" fontId="57" fillId="0" borderId="0" xfId="0" applyFont="1"/>
    <xf numFmtId="0" fontId="56" fillId="0" borderId="0" xfId="0" applyFont="1" applyFill="1"/>
    <xf numFmtId="0" fontId="53" fillId="0" borderId="0" xfId="0" applyFont="1" applyFill="1"/>
    <xf numFmtId="0" fontId="53" fillId="0" borderId="0" xfId="0" applyFont="1"/>
    <xf numFmtId="0" fontId="57" fillId="0" borderId="0" xfId="0" applyFont="1" applyFill="1" applyBorder="1" applyAlignment="1" applyProtection="1">
      <alignment horizontal="center" vertical="center" wrapText="1"/>
      <protection locked="0"/>
    </xf>
    <xf numFmtId="0" fontId="58" fillId="0" borderId="0" xfId="1327" applyFont="1" applyFill="1" applyAlignment="1" applyProtection="1">
      <alignment vertical="center" wrapText="1"/>
    </xf>
    <xf numFmtId="0" fontId="3" fillId="0" borderId="0" xfId="1371" applyFont="1" applyFill="1" applyBorder="1" applyAlignment="1" applyProtection="1">
      <alignment horizontal="center" vertical="center"/>
    </xf>
    <xf numFmtId="0" fontId="57" fillId="0" borderId="0" xfId="1371" applyFont="1" applyFill="1" applyBorder="1" applyAlignment="1">
      <alignment horizontal="center" vertical="center"/>
    </xf>
    <xf numFmtId="0" fontId="12" fillId="0" borderId="0" xfId="1371" applyFont="1" applyFill="1" applyBorder="1" applyAlignment="1">
      <alignment horizontal="center" vertical="top" wrapText="1"/>
    </xf>
    <xf numFmtId="0" fontId="8" fillId="52" borderId="10" xfId="1371" applyFont="1" applyFill="1" applyBorder="1" applyAlignment="1">
      <alignment vertical="center" wrapText="1"/>
    </xf>
    <xf numFmtId="0" fontId="12" fillId="0" borderId="0" xfId="1371" applyFont="1" applyFill="1" applyBorder="1" applyAlignment="1">
      <alignment horizontal="center" vertical="center"/>
    </xf>
    <xf numFmtId="0" fontId="8" fillId="52" borderId="16" xfId="1371" applyFont="1" applyFill="1" applyBorder="1" applyAlignment="1">
      <alignment horizontal="left" vertical="center" wrapText="1"/>
    </xf>
    <xf numFmtId="1" fontId="11" fillId="0" borderId="0" xfId="1273" applyNumberFormat="1" applyFont="1" applyFill="1" applyBorder="1" applyAlignment="1">
      <alignment horizontal="center" vertical="center" wrapText="1"/>
    </xf>
    <xf numFmtId="0" fontId="11" fillId="0" borderId="0" xfId="1496" applyNumberFormat="1" applyFont="1" applyFill="1" applyBorder="1" applyAlignment="1">
      <alignment horizontal="center" vertical="center" wrapText="1"/>
    </xf>
    <xf numFmtId="0" fontId="58" fillId="0" borderId="0" xfId="1327" applyFont="1" applyFill="1" applyAlignment="1" applyProtection="1">
      <alignment vertical="center"/>
    </xf>
    <xf numFmtId="0" fontId="12" fillId="0" borderId="0" xfId="1371" applyFont="1" applyFill="1" applyBorder="1" applyAlignment="1">
      <alignment horizontal="left" vertical="center" wrapText="1"/>
    </xf>
    <xf numFmtId="0" fontId="12" fillId="0" borderId="0" xfId="1371" applyFont="1" applyFill="1" applyBorder="1" applyAlignment="1">
      <alignment horizontal="center" vertical="center" wrapText="1"/>
    </xf>
    <xf numFmtId="0" fontId="11" fillId="0" borderId="0" xfId="1371" applyFont="1" applyFill="1" applyBorder="1" applyAlignment="1">
      <alignment horizontal="center" vertical="center" wrapText="1"/>
    </xf>
    <xf numFmtId="0" fontId="13" fillId="0" borderId="0" xfId="1371" applyFont="1" applyFill="1" applyBorder="1" applyAlignment="1">
      <alignment horizontal="center" vertical="center"/>
    </xf>
    <xf numFmtId="9" fontId="11" fillId="0" borderId="0" xfId="1496" applyFont="1" applyFill="1" applyBorder="1" applyAlignment="1">
      <alignment horizontal="center" vertical="center"/>
    </xf>
    <xf numFmtId="0" fontId="60" fillId="0" borderId="0" xfId="1327" applyFont="1" applyFill="1" applyAlignment="1" applyProtection="1">
      <alignment vertical="center"/>
    </xf>
    <xf numFmtId="170" fontId="12" fillId="0" borderId="0" xfId="1496" applyNumberFormat="1" applyFont="1" applyFill="1" applyBorder="1" applyAlignment="1">
      <alignment horizontal="center" vertical="top" wrapText="1"/>
    </xf>
    <xf numFmtId="9" fontId="12" fillId="0" borderId="0" xfId="1496" applyFont="1" applyFill="1" applyBorder="1" applyAlignment="1">
      <alignment horizontal="center" vertical="top" wrapText="1"/>
    </xf>
    <xf numFmtId="0" fontId="8" fillId="52" borderId="17" xfId="1371" applyFont="1" applyFill="1" applyBorder="1" applyAlignment="1">
      <alignment vertical="top" wrapText="1"/>
    </xf>
    <xf numFmtId="0" fontId="8" fillId="52" borderId="16" xfId="1371" applyFont="1" applyFill="1" applyBorder="1" applyAlignment="1">
      <alignment horizontal="center" vertical="center" wrapText="1"/>
    </xf>
    <xf numFmtId="0" fontId="8" fillId="52" borderId="10" xfId="1371" applyFont="1" applyFill="1" applyBorder="1" applyAlignment="1">
      <alignment horizontal="center" vertical="center" wrapText="1"/>
    </xf>
    <xf numFmtId="0" fontId="8" fillId="52" borderId="10" xfId="0" applyFont="1" applyFill="1" applyBorder="1" applyAlignment="1">
      <alignment horizontal="center" vertical="center" wrapText="1"/>
    </xf>
    <xf numFmtId="0" fontId="8" fillId="52" borderId="18" xfId="1371" applyFont="1" applyFill="1" applyBorder="1" applyAlignment="1">
      <alignment horizontal="center" vertical="center" wrapText="1"/>
    </xf>
    <xf numFmtId="0" fontId="8" fillId="52" borderId="16" xfId="1371" applyFont="1" applyFill="1" applyBorder="1" applyAlignment="1">
      <alignment horizontal="center" vertical="center"/>
    </xf>
    <xf numFmtId="9" fontId="61" fillId="0" borderId="0" xfId="1495" applyFont="1" applyFill="1" applyBorder="1" applyAlignment="1">
      <alignment horizontal="center" vertical="center" wrapText="1"/>
    </xf>
    <xf numFmtId="0" fontId="62" fillId="0" borderId="0" xfId="1371" applyFont="1" applyFill="1" applyBorder="1" applyAlignment="1" applyProtection="1">
      <alignment horizontal="center" vertical="center" wrapText="1"/>
      <protection locked="0"/>
    </xf>
    <xf numFmtId="0" fontId="3" fillId="0" borderId="0" xfId="1371" applyFont="1" applyFill="1" applyBorder="1" applyAlignment="1">
      <alignment horizontal="center" vertical="center"/>
    </xf>
    <xf numFmtId="0" fontId="56" fillId="0" borderId="0" xfId="0" applyFont="1" applyFill="1" applyBorder="1" applyAlignment="1">
      <alignment horizontal="center" vertical="center"/>
    </xf>
    <xf numFmtId="0" fontId="3" fillId="0" borderId="0" xfId="1371" applyFont="1" applyFill="1" applyBorder="1" applyAlignment="1" applyProtection="1">
      <alignment horizontal="center" vertical="center" wrapText="1"/>
      <protection locked="0"/>
    </xf>
    <xf numFmtId="0" fontId="9" fillId="24" borderId="10" xfId="1371" applyFont="1" applyFill="1" applyBorder="1" applyAlignment="1" applyProtection="1">
      <alignment vertical="center" wrapText="1"/>
      <protection locked="0"/>
    </xf>
    <xf numFmtId="0" fontId="4" fillId="0" borderId="0" xfId="1371" applyFont="1" applyFill="1" applyBorder="1" applyAlignment="1" applyProtection="1">
      <alignment horizontal="center" vertical="center"/>
      <protection locked="0"/>
    </xf>
    <xf numFmtId="0" fontId="4" fillId="0" borderId="0" xfId="1371" applyFont="1" applyFill="1" applyBorder="1" applyAlignment="1" applyProtection="1">
      <alignment vertical="center" wrapText="1"/>
      <protection locked="0"/>
    </xf>
    <xf numFmtId="0" fontId="63" fillId="0" borderId="0" xfId="0" applyFont="1" applyFill="1" applyAlignment="1" applyProtection="1">
      <alignment horizontal="center"/>
    </xf>
    <xf numFmtId="0" fontId="4" fillId="0" borderId="0" xfId="1371" applyFont="1" applyFill="1" applyAlignment="1">
      <alignment vertical="center"/>
    </xf>
    <xf numFmtId="10" fontId="64" fillId="0" borderId="10" xfId="1495" applyNumberFormat="1" applyFont="1" applyBorder="1" applyAlignment="1">
      <alignment horizontal="center" vertical="center" wrapText="1"/>
    </xf>
    <xf numFmtId="10" fontId="65" fillId="0" borderId="10" xfId="1495" applyNumberFormat="1" applyFont="1" applyBorder="1" applyAlignment="1">
      <alignment horizontal="center" vertical="center" wrapText="1"/>
    </xf>
    <xf numFmtId="10" fontId="53" fillId="0" borderId="18" xfId="1495" applyNumberFormat="1" applyFont="1" applyBorder="1" applyAlignment="1">
      <alignment horizontal="center" vertical="center" wrapText="1"/>
    </xf>
    <xf numFmtId="0" fontId="56" fillId="0" borderId="0" xfId="0" applyFont="1" applyBorder="1" applyAlignment="1" applyProtection="1">
      <alignment horizontal="center"/>
      <protection locked="0"/>
    </xf>
    <xf numFmtId="0" fontId="57" fillId="0" borderId="0" xfId="0" applyFont="1" applyBorder="1" applyAlignment="1" applyProtection="1">
      <alignment horizontal="center" vertical="center" wrapText="1"/>
      <protection locked="0"/>
    </xf>
    <xf numFmtId="0" fontId="51" fillId="0" borderId="0" xfId="0" applyFont="1" applyBorder="1" applyAlignment="1">
      <alignment horizontal="center"/>
    </xf>
    <xf numFmtId="0" fontId="52" fillId="0" borderId="0" xfId="0" applyFont="1" applyBorder="1" applyAlignment="1" applyProtection="1">
      <alignment vertical="center" wrapText="1"/>
    </xf>
    <xf numFmtId="0" fontId="0" fillId="0" borderId="0" xfId="0" applyAlignment="1">
      <alignment horizontal="center"/>
    </xf>
    <xf numFmtId="0" fontId="51" fillId="0" borderId="0" xfId="0" applyFont="1" applyFill="1" applyBorder="1" applyAlignment="1">
      <alignment horizontal="center" vertical="center" wrapText="1"/>
    </xf>
    <xf numFmtId="9" fontId="66" fillId="53" borderId="10" xfId="1495" applyFont="1" applyFill="1" applyBorder="1" applyAlignment="1">
      <alignment horizontal="center" vertical="center" wrapText="1"/>
    </xf>
    <xf numFmtId="0" fontId="59" fillId="0" borderId="0" xfId="1371" applyFont="1" applyFill="1" applyBorder="1" applyAlignment="1">
      <alignment horizontal="center" vertical="center"/>
    </xf>
    <xf numFmtId="0" fontId="9" fillId="24" borderId="19" xfId="1371" applyFont="1" applyFill="1" applyBorder="1" applyAlignment="1">
      <alignment horizontal="center" vertical="center"/>
    </xf>
    <xf numFmtId="0" fontId="9" fillId="24" borderId="10" xfId="1371" applyFont="1" applyFill="1" applyBorder="1" applyAlignment="1">
      <alignment vertical="center"/>
    </xf>
    <xf numFmtId="0" fontId="53" fillId="0" borderId="0" xfId="0" applyFont="1" applyAlignment="1" applyProtection="1">
      <alignment horizontal="center"/>
    </xf>
    <xf numFmtId="0" fontId="8" fillId="24" borderId="0" xfId="1371" applyFont="1" applyFill="1" applyAlignment="1">
      <alignment horizontal="center" vertical="center"/>
    </xf>
    <xf numFmtId="0" fontId="9" fillId="24" borderId="0" xfId="1371" applyFont="1" applyFill="1" applyAlignment="1">
      <alignment vertical="center"/>
    </xf>
    <xf numFmtId="0" fontId="9" fillId="24" borderId="0" xfId="1371" applyFont="1" applyFill="1" applyAlignment="1">
      <alignment vertical="top" wrapText="1"/>
    </xf>
    <xf numFmtId="9" fontId="8" fillId="24" borderId="0" xfId="1496" applyFont="1" applyFill="1" applyAlignment="1">
      <alignment vertical="center"/>
    </xf>
    <xf numFmtId="9" fontId="9" fillId="24" borderId="0" xfId="1496" applyFont="1" applyFill="1" applyAlignment="1">
      <alignment vertical="center"/>
    </xf>
    <xf numFmtId="0" fontId="52" fillId="0" borderId="0" xfId="0" applyFont="1" applyAlignment="1">
      <alignment horizontal="center"/>
    </xf>
    <xf numFmtId="0" fontId="52" fillId="0" borderId="0" xfId="0" applyFont="1"/>
    <xf numFmtId="10" fontId="67" fillId="0" borderId="0" xfId="1495" applyNumberFormat="1" applyFont="1" applyFill="1" applyBorder="1" applyAlignment="1">
      <alignment horizontal="center" vertical="center" wrapText="1"/>
    </xf>
    <xf numFmtId="0" fontId="68" fillId="50" borderId="0" xfId="1371" applyFont="1" applyFill="1" applyBorder="1" applyAlignment="1">
      <alignment horizontal="center" vertical="center" wrapText="1"/>
    </xf>
    <xf numFmtId="10" fontId="65" fillId="24" borderId="10" xfId="1495" applyNumberFormat="1" applyFont="1" applyFill="1" applyBorder="1" applyAlignment="1">
      <alignment horizontal="center" vertical="center"/>
    </xf>
    <xf numFmtId="10" fontId="9" fillId="24" borderId="10" xfId="1495" applyNumberFormat="1" applyFont="1" applyFill="1" applyBorder="1" applyAlignment="1">
      <alignment horizontal="center" vertical="center"/>
    </xf>
    <xf numFmtId="10" fontId="9" fillId="50" borderId="10" xfId="1495" applyNumberFormat="1" applyFont="1" applyFill="1" applyBorder="1" applyAlignment="1" applyProtection="1">
      <alignment horizontal="center" vertical="center" wrapText="1"/>
      <protection locked="0"/>
    </xf>
    <xf numFmtId="0" fontId="0" fillId="0" borderId="0" xfId="0" applyFill="1" applyProtection="1">
      <protection locked="0"/>
    </xf>
    <xf numFmtId="0" fontId="0" fillId="0" borderId="10" xfId="0" applyBorder="1" applyAlignment="1">
      <alignment vertical="center" wrapText="1"/>
    </xf>
    <xf numFmtId="0" fontId="9" fillId="24" borderId="18" xfId="1371" applyFont="1" applyFill="1" applyBorder="1" applyAlignment="1">
      <alignment vertical="center"/>
    </xf>
    <xf numFmtId="0" fontId="8" fillId="52" borderId="16" xfId="1371" applyFont="1" applyFill="1" applyBorder="1" applyAlignment="1" applyProtection="1">
      <alignment horizontal="justify" vertical="center" wrapText="1"/>
      <protection locked="0"/>
    </xf>
    <xf numFmtId="0" fontId="8" fillId="52" borderId="21" xfId="1371" applyFont="1" applyFill="1" applyBorder="1" applyAlignment="1">
      <alignment horizontal="justify" vertical="center" wrapText="1"/>
    </xf>
    <xf numFmtId="0" fontId="8" fillId="54" borderId="17" xfId="0" applyFont="1" applyFill="1" applyBorder="1" applyAlignment="1" applyProtection="1">
      <alignment horizontal="center" vertical="center" wrapText="1"/>
      <protection hidden="1"/>
    </xf>
    <xf numFmtId="0" fontId="11" fillId="54" borderId="17" xfId="0" applyFont="1" applyFill="1" applyBorder="1" applyAlignment="1" applyProtection="1">
      <alignment horizontal="center" vertical="center" wrapText="1"/>
      <protection locked="0"/>
    </xf>
    <xf numFmtId="0" fontId="3" fillId="54" borderId="10" xfId="0" applyFont="1" applyFill="1" applyBorder="1" applyAlignment="1" applyProtection="1">
      <alignment horizontal="center" vertical="center" wrapText="1"/>
      <protection hidden="1"/>
    </xf>
    <xf numFmtId="0" fontId="4" fillId="0" borderId="0" xfId="0" applyFont="1" applyFill="1" applyProtection="1">
      <protection locked="0"/>
    </xf>
    <xf numFmtId="0" fontId="9" fillId="0" borderId="0" xfId="0" applyFont="1" applyFill="1" applyBorder="1" applyAlignment="1" applyProtection="1">
      <alignment vertical="top" wrapText="1"/>
      <protection locked="0"/>
    </xf>
    <xf numFmtId="0" fontId="9" fillId="0" borderId="0" xfId="0" applyFont="1" applyFill="1" applyBorder="1" applyAlignment="1" applyProtection="1">
      <alignment horizontal="center" vertical="center" wrapText="1"/>
      <protection locked="0"/>
    </xf>
    <xf numFmtId="0" fontId="54" fillId="0" borderId="0" xfId="0" applyFont="1" applyFill="1" applyProtection="1">
      <protection locked="0"/>
    </xf>
    <xf numFmtId="0" fontId="69" fillId="0" borderId="0" xfId="0" applyFont="1" applyProtection="1">
      <protection locked="0"/>
    </xf>
    <xf numFmtId="0" fontId="4" fillId="24" borderId="0" xfId="1327" applyFill="1" applyAlignment="1" applyProtection="1">
      <alignment vertical="center"/>
      <protection locked="0"/>
    </xf>
    <xf numFmtId="0" fontId="4" fillId="0" borderId="0" xfId="1327" applyAlignment="1" applyProtection="1">
      <alignment vertical="center"/>
      <protection locked="0"/>
    </xf>
    <xf numFmtId="0" fontId="11" fillId="54" borderId="10" xfId="0" applyFont="1" applyFill="1" applyBorder="1" applyAlignment="1" applyProtection="1">
      <alignment horizontal="center" vertical="center" wrapText="1"/>
      <protection hidden="1"/>
    </xf>
    <xf numFmtId="0" fontId="11" fillId="54" borderId="35" xfId="0" applyFont="1" applyFill="1" applyBorder="1" applyAlignment="1" applyProtection="1">
      <alignment horizontal="center" vertical="center" wrapText="1"/>
      <protection hidden="1"/>
    </xf>
    <xf numFmtId="0" fontId="0" fillId="0" borderId="10" xfId="0" applyBorder="1" applyAlignment="1">
      <alignment horizontal="center" vertical="center" wrapText="1"/>
    </xf>
    <xf numFmtId="10" fontId="65" fillId="50" borderId="10" xfId="1495" applyNumberFormat="1" applyFont="1" applyFill="1" applyBorder="1" applyAlignment="1">
      <alignment horizontal="center" vertical="center"/>
    </xf>
    <xf numFmtId="0" fontId="0" fillId="50" borderId="10" xfId="0" applyFill="1" applyBorder="1" applyAlignment="1">
      <alignment vertical="center" wrapText="1"/>
    </xf>
    <xf numFmtId="0" fontId="0" fillId="50" borderId="0" xfId="0" applyFill="1" applyProtection="1">
      <protection locked="0"/>
    </xf>
    <xf numFmtId="9" fontId="35" fillId="0" borderId="17" xfId="1495" applyFont="1" applyBorder="1" applyAlignment="1">
      <alignment horizontal="center" vertical="center"/>
    </xf>
    <xf numFmtId="0" fontId="51" fillId="50" borderId="36" xfId="0" applyFont="1" applyFill="1" applyBorder="1" applyAlignment="1">
      <alignment horizontal="center" vertical="center" wrapText="1"/>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9" fillId="50" borderId="0" xfId="0" applyFont="1" applyFill="1" applyBorder="1" applyAlignment="1" applyProtection="1">
      <alignment horizontal="center" vertical="center" wrapText="1"/>
      <protection locked="0"/>
    </xf>
    <xf numFmtId="0" fontId="52" fillId="50" borderId="12" xfId="0" applyFont="1" applyFill="1" applyBorder="1" applyAlignment="1" applyProtection="1">
      <alignment vertical="center" wrapText="1"/>
    </xf>
    <xf numFmtId="0" fontId="51" fillId="0" borderId="10" xfId="0" applyFont="1" applyFill="1" applyBorder="1" applyAlignment="1">
      <alignment horizontal="center" vertical="center" wrapText="1"/>
    </xf>
    <xf numFmtId="0" fontId="0" fillId="0" borderId="10" xfId="0" applyBorder="1"/>
    <xf numFmtId="0" fontId="51" fillId="52" borderId="10" xfId="0" applyFont="1" applyFill="1" applyBorder="1" applyAlignment="1">
      <alignment vertical="center" wrapText="1"/>
    </xf>
    <xf numFmtId="9" fontId="35" fillId="0" borderId="10" xfId="1495" applyFont="1" applyBorder="1" applyAlignment="1">
      <alignment vertical="center"/>
    </xf>
    <xf numFmtId="9" fontId="51" fillId="52" borderId="10" xfId="0" applyNumberFormat="1" applyFont="1" applyFill="1" applyBorder="1" applyAlignment="1">
      <alignment vertical="center" wrapText="1"/>
    </xf>
    <xf numFmtId="17" fontId="0" fillId="0" borderId="10" xfId="0" applyNumberFormat="1" applyBorder="1" applyAlignment="1">
      <alignment vertical="center"/>
    </xf>
    <xf numFmtId="14" fontId="9" fillId="24" borderId="10" xfId="1371" applyNumberFormat="1" applyFont="1" applyFill="1" applyBorder="1" applyAlignment="1" applyProtection="1">
      <alignment vertical="center" wrapText="1"/>
      <protection locked="0"/>
    </xf>
    <xf numFmtId="9" fontId="51" fillId="0" borderId="0" xfId="0" applyNumberFormat="1" applyFont="1" applyFill="1" applyBorder="1" applyAlignment="1">
      <alignment horizontal="center" vertical="center" wrapText="1"/>
    </xf>
    <xf numFmtId="9" fontId="0" fillId="0" borderId="0" xfId="0" applyNumberFormat="1"/>
    <xf numFmtId="17" fontId="0" fillId="0" borderId="20" xfId="0" applyNumberFormat="1" applyBorder="1" applyAlignment="1">
      <alignment vertical="center" wrapText="1"/>
    </xf>
    <xf numFmtId="0" fontId="8" fillId="52" borderId="10" xfId="1371" applyFont="1" applyFill="1" applyBorder="1" applyAlignment="1" applyProtection="1">
      <alignment horizontal="center" vertical="center" wrapText="1"/>
      <protection locked="0"/>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6" xfId="1371" applyFont="1" applyFill="1" applyBorder="1" applyAlignment="1">
      <alignment horizontal="justify" vertical="center" wrapText="1"/>
    </xf>
    <xf numFmtId="0" fontId="9" fillId="50" borderId="18" xfId="1371" applyFont="1" applyFill="1" applyBorder="1" applyAlignment="1">
      <alignment horizontal="center" vertical="center"/>
    </xf>
    <xf numFmtId="0" fontId="51" fillId="0" borderId="0" xfId="0" applyFont="1" applyFill="1" applyProtection="1">
      <protection locked="0"/>
    </xf>
    <xf numFmtId="0" fontId="8" fillId="0" borderId="0" xfId="0" applyFont="1" applyFill="1" applyBorder="1" applyAlignment="1" applyProtection="1">
      <alignment horizontal="center" vertical="center" wrapText="1"/>
      <protection locked="0"/>
    </xf>
    <xf numFmtId="0" fontId="70" fillId="50" borderId="0" xfId="0" applyFont="1" applyFill="1" applyBorder="1" applyProtection="1">
      <protection locked="0"/>
    </xf>
    <xf numFmtId="0" fontId="70" fillId="0" borderId="0" xfId="0" applyFont="1" applyFill="1" applyProtection="1">
      <protection locked="0"/>
    </xf>
    <xf numFmtId="0" fontId="5" fillId="0" borderId="0" xfId="0" applyFont="1" applyFill="1" applyProtection="1">
      <protection locked="0"/>
    </xf>
    <xf numFmtId="0" fontId="70" fillId="50" borderId="0" xfId="0" applyFont="1" applyFill="1" applyProtection="1">
      <protection locked="0"/>
    </xf>
    <xf numFmtId="0" fontId="71" fillId="0" borderId="0" xfId="0" applyFont="1" applyFill="1" applyProtection="1">
      <protection locked="0"/>
    </xf>
    <xf numFmtId="0" fontId="15" fillId="0" borderId="10" xfId="0" applyFont="1" applyFill="1" applyBorder="1" applyAlignment="1" applyProtection="1">
      <alignment horizontal="left" vertical="center" wrapText="1"/>
      <protection locked="0"/>
    </xf>
    <xf numFmtId="0" fontId="15" fillId="0" borderId="10" xfId="0" applyFont="1" applyFill="1" applyBorder="1" applyAlignment="1" applyProtection="1">
      <alignment vertical="center" wrapText="1"/>
      <protection locked="0"/>
    </xf>
    <xf numFmtId="43" fontId="70" fillId="0" borderId="0" xfId="0" applyNumberFormat="1" applyFont="1" applyFill="1" applyProtection="1">
      <protection locked="0"/>
    </xf>
    <xf numFmtId="9" fontId="70" fillId="0" borderId="0" xfId="1495" applyFont="1" applyFill="1" applyProtection="1">
      <protection locked="0"/>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51" fillId="53" borderId="17" xfId="0" applyFont="1" applyFill="1" applyBorder="1" applyAlignment="1">
      <alignment horizontal="center" vertical="center" wrapText="1"/>
    </xf>
    <xf numFmtId="0" fontId="0" fillId="57" borderId="10" xfId="0" applyFill="1" applyBorder="1"/>
    <xf numFmtId="9" fontId="35" fillId="0" borderId="0" xfId="1495" applyFont="1"/>
    <xf numFmtId="0" fontId="0" fillId="58" borderId="10" xfId="0" applyFill="1" applyBorder="1"/>
    <xf numFmtId="0" fontId="47" fillId="0" borderId="0" xfId="0" applyFont="1"/>
    <xf numFmtId="9" fontId="47" fillId="0" borderId="0" xfId="1495" applyFont="1"/>
    <xf numFmtId="0" fontId="0" fillId="59" borderId="10" xfId="0" applyFill="1" applyBorder="1"/>
    <xf numFmtId="165" fontId="35" fillId="0" borderId="0" xfId="1251" applyFont="1"/>
    <xf numFmtId="165" fontId="0" fillId="0" borderId="0" xfId="0" applyNumberFormat="1"/>
    <xf numFmtId="0" fontId="0" fillId="0" borderId="22" xfId="0" applyBorder="1" applyAlignment="1">
      <alignment horizontal="center" vertical="center"/>
    </xf>
    <xf numFmtId="0" fontId="0" fillId="0" borderId="17" xfId="0" applyBorder="1" applyAlignment="1">
      <alignment vertical="center" wrapText="1"/>
    </xf>
    <xf numFmtId="172" fontId="65" fillId="26" borderId="10" xfId="1250" applyNumberFormat="1" applyFont="1" applyFill="1" applyBorder="1" applyAlignment="1">
      <alignment horizontal="center" vertical="center"/>
    </xf>
    <xf numFmtId="167" fontId="9" fillId="26" borderId="10" xfId="1250" applyFont="1" applyFill="1" applyBorder="1" applyAlignment="1">
      <alignment horizontal="center" vertical="center"/>
    </xf>
    <xf numFmtId="172" fontId="65" fillId="60" borderId="10" xfId="1250" applyNumberFormat="1" applyFont="1" applyFill="1" applyBorder="1" applyAlignment="1">
      <alignment horizontal="center" vertical="center"/>
    </xf>
    <xf numFmtId="167" fontId="9" fillId="60" borderId="10" xfId="1250" applyFont="1" applyFill="1" applyBorder="1" applyAlignment="1" applyProtection="1">
      <alignment horizontal="center" vertical="center" wrapText="1"/>
      <protection locked="0"/>
    </xf>
    <xf numFmtId="10" fontId="64" fillId="25" borderId="10" xfId="1495" applyNumberFormat="1" applyFont="1" applyFill="1" applyBorder="1" applyAlignment="1">
      <alignment horizontal="center" vertical="center" wrapText="1"/>
    </xf>
    <xf numFmtId="10" fontId="65" fillId="25" borderId="10" xfId="1495" applyNumberFormat="1" applyFont="1" applyFill="1" applyBorder="1" applyAlignment="1">
      <alignment horizontal="center" vertical="center" wrapText="1"/>
    </xf>
    <xf numFmtId="10" fontId="53" fillId="25" borderId="18" xfId="1495" applyNumberFormat="1" applyFont="1" applyFill="1" applyBorder="1" applyAlignment="1">
      <alignment horizontal="center" vertical="center" wrapText="1"/>
    </xf>
    <xf numFmtId="0" fontId="0" fillId="56" borderId="17" xfId="0" applyFill="1" applyBorder="1" applyAlignment="1">
      <alignment horizontal="center" vertical="center"/>
    </xf>
    <xf numFmtId="0" fontId="0" fillId="56" borderId="10" xfId="0" applyFill="1" applyBorder="1" applyAlignment="1">
      <alignment vertical="center" wrapText="1"/>
    </xf>
    <xf numFmtId="9" fontId="35" fillId="56" borderId="17" xfId="1495" applyFont="1" applyFill="1" applyBorder="1" applyAlignment="1">
      <alignment horizontal="center" vertical="center"/>
    </xf>
    <xf numFmtId="0" fontId="0" fillId="56" borderId="10" xfId="0" applyFill="1" applyBorder="1" applyAlignment="1">
      <alignment horizontal="center" vertical="center" wrapText="1"/>
    </xf>
    <xf numFmtId="17" fontId="0" fillId="56" borderId="10" xfId="0" applyNumberFormat="1" applyFill="1" applyBorder="1" applyAlignment="1">
      <alignment vertical="center"/>
    </xf>
    <xf numFmtId="9" fontId="35" fillId="56" borderId="10" xfId="1495" applyFont="1" applyFill="1" applyBorder="1" applyAlignment="1">
      <alignment horizontal="center" vertical="center"/>
    </xf>
    <xf numFmtId="17" fontId="0" fillId="56" borderId="10" xfId="0" applyNumberFormat="1" applyFill="1" applyBorder="1" applyAlignment="1">
      <alignment horizontal="center" vertical="center"/>
    </xf>
    <xf numFmtId="0" fontId="0" fillId="56" borderId="10" xfId="0" applyFont="1" applyFill="1" applyBorder="1" applyAlignment="1">
      <alignment horizontal="center" vertical="center" wrapText="1"/>
    </xf>
    <xf numFmtId="0" fontId="0" fillId="56" borderId="17" xfId="0" applyFill="1" applyBorder="1" applyAlignment="1">
      <alignment horizontal="justify" vertical="center" wrapText="1"/>
    </xf>
    <xf numFmtId="0" fontId="0" fillId="56" borderId="10" xfId="0" applyFill="1" applyBorder="1" applyAlignment="1">
      <alignment horizontal="center" wrapText="1"/>
    </xf>
    <xf numFmtId="0" fontId="0" fillId="56" borderId="10" xfId="0" applyFill="1" applyBorder="1" applyAlignment="1">
      <alignment wrapText="1"/>
    </xf>
    <xf numFmtId="0" fontId="0" fillId="56" borderId="35" xfId="0" applyFill="1" applyBorder="1" applyAlignment="1">
      <alignment vertical="center" wrapText="1"/>
    </xf>
    <xf numFmtId="17" fontId="0" fillId="56" borderId="20" xfId="0" applyNumberFormat="1" applyFill="1" applyBorder="1" applyAlignment="1">
      <alignment vertical="center"/>
    </xf>
    <xf numFmtId="9" fontId="35" fillId="56" borderId="10" xfId="1495" applyFont="1" applyFill="1" applyBorder="1" applyAlignment="1">
      <alignment vertical="center" wrapText="1"/>
    </xf>
    <xf numFmtId="0" fontId="0" fillId="56" borderId="10" xfId="0" applyFill="1" applyBorder="1"/>
    <xf numFmtId="9" fontId="66" fillId="56" borderId="10" xfId="1495"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51" fillId="56" borderId="10" xfId="0" applyNumberFormat="1" applyFont="1" applyFill="1" applyBorder="1" applyAlignment="1">
      <alignment vertical="center" wrapText="1"/>
    </xf>
    <xf numFmtId="0" fontId="51" fillId="56" borderId="10" xfId="0" applyFont="1" applyFill="1" applyBorder="1" applyAlignment="1">
      <alignment vertical="center" wrapText="1"/>
    </xf>
    <xf numFmtId="9" fontId="66" fillId="53" borderId="20" xfId="1495" applyFont="1" applyFill="1" applyBorder="1" applyAlignment="1">
      <alignment horizontal="center" vertical="center" wrapText="1"/>
    </xf>
    <xf numFmtId="0" fontId="0" fillId="0" borderId="17" xfId="0" applyBorder="1" applyAlignment="1">
      <alignment horizontal="center" vertical="center"/>
    </xf>
    <xf numFmtId="9" fontId="35" fillId="50" borderId="17" xfId="1495" applyFont="1" applyFill="1" applyBorder="1" applyAlignment="1">
      <alignment horizontal="center" vertical="center"/>
    </xf>
    <xf numFmtId="0" fontId="56" fillId="0" borderId="0" xfId="0" applyFont="1" applyFill="1" applyProtection="1">
      <protection hidden="1"/>
    </xf>
    <xf numFmtId="0" fontId="57" fillId="0" borderId="0" xfId="0" applyFont="1" applyFill="1" applyBorder="1" applyAlignment="1" applyProtection="1">
      <alignment horizontal="center" vertical="center" wrapText="1"/>
      <protection locked="0" hidden="1"/>
    </xf>
    <xf numFmtId="0" fontId="53" fillId="0" borderId="0" xfId="0" applyFont="1" applyFill="1" applyProtection="1">
      <protection hidden="1"/>
    </xf>
    <xf numFmtId="0" fontId="58" fillId="0" borderId="0" xfId="1327" applyFont="1" applyFill="1" applyAlignment="1" applyProtection="1">
      <alignment vertical="center" wrapText="1"/>
      <protection hidden="1"/>
    </xf>
    <xf numFmtId="0" fontId="53" fillId="0" borderId="0" xfId="0" applyFont="1" applyProtection="1">
      <protection hidden="1"/>
    </xf>
    <xf numFmtId="0" fontId="56" fillId="0" borderId="0" xfId="0" applyFont="1" applyProtection="1">
      <protection hidden="1"/>
    </xf>
    <xf numFmtId="0" fontId="3" fillId="0" borderId="0" xfId="1371" applyFont="1" applyFill="1" applyBorder="1" applyAlignment="1" applyProtection="1">
      <alignment horizontal="center" vertical="center"/>
      <protection hidden="1"/>
    </xf>
    <xf numFmtId="0" fontId="59" fillId="0" borderId="0" xfId="1371" applyFont="1" applyFill="1" applyBorder="1" applyAlignment="1" applyProtection="1">
      <alignment horizontal="center" vertical="center"/>
      <protection hidden="1"/>
    </xf>
    <xf numFmtId="0" fontId="55" fillId="0" borderId="0" xfId="0" applyFont="1" applyFill="1" applyProtection="1">
      <protection hidden="1"/>
    </xf>
    <xf numFmtId="0" fontId="8" fillId="61" borderId="10" xfId="1371" applyFont="1" applyFill="1" applyBorder="1" applyAlignment="1" applyProtection="1">
      <alignment horizontal="left" vertical="center" wrapText="1"/>
      <protection hidden="1"/>
    </xf>
    <xf numFmtId="0" fontId="9" fillId="0" borderId="10" xfId="1371" applyFont="1" applyFill="1" applyBorder="1" applyAlignment="1" applyProtection="1">
      <alignment horizontal="center" vertical="center"/>
      <protection hidden="1"/>
    </xf>
    <xf numFmtId="0" fontId="12" fillId="0" borderId="0" xfId="1371" applyFont="1" applyFill="1" applyBorder="1" applyAlignment="1" applyProtection="1">
      <alignment horizontal="center" vertical="top" wrapText="1"/>
      <protection hidden="1"/>
    </xf>
    <xf numFmtId="0" fontId="8" fillId="61" borderId="10" xfId="1371" applyFont="1" applyFill="1" applyBorder="1" applyAlignment="1" applyProtection="1">
      <alignment vertical="center" wrapText="1"/>
      <protection hidden="1"/>
    </xf>
    <xf numFmtId="0" fontId="12" fillId="0" borderId="0" xfId="1371" applyFont="1" applyFill="1" applyBorder="1" applyAlignment="1" applyProtection="1">
      <alignment horizontal="center" vertical="center"/>
      <protection hidden="1"/>
    </xf>
    <xf numFmtId="1" fontId="11" fillId="0" borderId="0" xfId="1273" applyNumberFormat="1" applyFont="1" applyFill="1" applyBorder="1" applyAlignment="1" applyProtection="1">
      <alignment horizontal="center" vertical="center" wrapText="1"/>
      <protection hidden="1"/>
    </xf>
    <xf numFmtId="0" fontId="11" fillId="0" borderId="0" xfId="1496" applyNumberFormat="1" applyFont="1" applyFill="1" applyBorder="1" applyAlignment="1" applyProtection="1">
      <alignment horizontal="center" vertical="center" wrapText="1"/>
      <protection hidden="1"/>
    </xf>
    <xf numFmtId="0" fontId="58" fillId="0" borderId="0" xfId="1327" applyFont="1" applyFill="1" applyAlignment="1" applyProtection="1">
      <alignment vertical="center"/>
      <protection hidden="1"/>
    </xf>
    <xf numFmtId="0" fontId="12" fillId="0" borderId="0" xfId="1371" applyFont="1" applyFill="1" applyBorder="1" applyAlignment="1" applyProtection="1">
      <alignment horizontal="left" vertical="center" wrapText="1"/>
      <protection hidden="1"/>
    </xf>
    <xf numFmtId="0" fontId="12" fillId="0" borderId="0" xfId="1371" applyFont="1" applyFill="1" applyBorder="1" applyAlignment="1" applyProtection="1">
      <alignment horizontal="center" vertical="center" wrapText="1"/>
      <protection hidden="1"/>
    </xf>
    <xf numFmtId="0" fontId="11" fillId="0" borderId="0" xfId="1371" applyFont="1" applyFill="1" applyBorder="1" applyAlignment="1" applyProtection="1">
      <alignment horizontal="center" vertical="center" wrapText="1"/>
      <protection hidden="1"/>
    </xf>
    <xf numFmtId="0" fontId="13" fillId="0" borderId="0" xfId="1371" applyFont="1" applyFill="1" applyBorder="1" applyAlignment="1" applyProtection="1">
      <alignment horizontal="center" vertical="center"/>
      <protection hidden="1"/>
    </xf>
    <xf numFmtId="9" fontId="11" fillId="0" borderId="0" xfId="1496" applyFont="1" applyFill="1" applyBorder="1" applyAlignment="1" applyProtection="1">
      <alignment horizontal="center" vertical="center"/>
      <protection hidden="1"/>
    </xf>
    <xf numFmtId="0" fontId="8" fillId="61" borderId="16" xfId="1371" applyFont="1" applyFill="1" applyBorder="1" applyAlignment="1" applyProtection="1">
      <alignment horizontal="left" vertical="center" wrapText="1"/>
      <protection hidden="1"/>
    </xf>
    <xf numFmtId="0" fontId="60" fillId="0" borderId="0" xfId="1327" applyFont="1" applyFill="1" applyAlignment="1" applyProtection="1">
      <alignment vertical="center"/>
      <protection hidden="1"/>
    </xf>
    <xf numFmtId="1" fontId="9" fillId="24" borderId="20" xfId="1496" applyNumberFormat="1" applyFont="1" applyFill="1" applyBorder="1" applyAlignment="1" applyProtection="1">
      <alignment vertical="center" wrapText="1"/>
      <protection hidden="1"/>
    </xf>
    <xf numFmtId="1" fontId="9" fillId="24" borderId="47" xfId="1496" applyNumberFormat="1" applyFont="1" applyFill="1" applyBorder="1" applyAlignment="1" applyProtection="1">
      <alignment vertical="center" wrapText="1"/>
      <protection hidden="1"/>
    </xf>
    <xf numFmtId="170" fontId="12" fillId="0" borderId="0" xfId="1496" applyNumberFormat="1" applyFont="1" applyFill="1" applyBorder="1" applyAlignment="1" applyProtection="1">
      <alignment horizontal="center" vertical="top" wrapText="1"/>
      <protection hidden="1"/>
    </xf>
    <xf numFmtId="9" fontId="12" fillId="0" borderId="0" xfId="1496" applyFont="1" applyFill="1" applyBorder="1" applyAlignment="1" applyProtection="1">
      <alignment horizontal="center" vertical="top" wrapText="1"/>
      <protection hidden="1"/>
    </xf>
    <xf numFmtId="0" fontId="8" fillId="61" borderId="37" xfId="1371" applyFont="1" applyFill="1" applyBorder="1" applyAlignment="1" applyProtection="1">
      <alignment horizontal="left" vertical="center" wrapText="1"/>
      <protection hidden="1"/>
    </xf>
    <xf numFmtId="0" fontId="8" fillId="61" borderId="17" xfId="1371" applyFont="1" applyFill="1" applyBorder="1" applyAlignment="1" applyProtection="1">
      <alignment vertical="top" wrapText="1"/>
      <protection hidden="1"/>
    </xf>
    <xf numFmtId="0" fontId="8" fillId="61" borderId="16" xfId="1371"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center" vertical="center" wrapText="1"/>
      <protection hidden="1"/>
    </xf>
    <xf numFmtId="0" fontId="8" fillId="61" borderId="10" xfId="0" applyFont="1" applyFill="1" applyBorder="1" applyAlignment="1" applyProtection="1">
      <alignment horizontal="center" vertical="center" wrapText="1"/>
      <protection hidden="1"/>
    </xf>
    <xf numFmtId="0" fontId="8" fillId="61" borderId="18" xfId="1371" applyFont="1" applyFill="1" applyBorder="1" applyAlignment="1" applyProtection="1">
      <alignment horizontal="center" vertical="center" wrapText="1"/>
      <protection hidden="1"/>
    </xf>
    <xf numFmtId="0" fontId="8" fillId="61" borderId="16" xfId="1371" applyFont="1" applyFill="1" applyBorder="1" applyAlignment="1" applyProtection="1">
      <alignment horizontal="center" vertical="center"/>
      <protection hidden="1"/>
    </xf>
    <xf numFmtId="176" fontId="65" fillId="24" borderId="10" xfId="1250" applyNumberFormat="1" applyFont="1" applyFill="1" applyBorder="1" applyAlignment="1" applyProtection="1">
      <alignment horizontal="center" vertical="center"/>
      <protection hidden="1"/>
    </xf>
    <xf numFmtId="9" fontId="56" fillId="0" borderId="10" xfId="1495" applyFont="1" applyBorder="1" applyProtection="1">
      <protection hidden="1"/>
    </xf>
    <xf numFmtId="10" fontId="9" fillId="50" borderId="17" xfId="1495" applyNumberFormat="1" applyFont="1" applyFill="1" applyBorder="1" applyAlignment="1" applyProtection="1">
      <alignment vertical="center" wrapText="1"/>
      <protection locked="0" hidden="1"/>
    </xf>
    <xf numFmtId="9" fontId="61" fillId="0" borderId="0" xfId="1495" applyFont="1" applyFill="1" applyBorder="1" applyAlignment="1" applyProtection="1">
      <alignment horizontal="center" vertical="center" wrapText="1"/>
      <protection hidden="1"/>
    </xf>
    <xf numFmtId="0" fontId="8" fillId="61" borderId="10" xfId="1371" applyFont="1" applyFill="1" applyBorder="1" applyAlignment="1" applyProtection="1">
      <alignment horizontal="justify" vertical="center" wrapText="1"/>
      <protection locked="0" hidden="1"/>
    </xf>
    <xf numFmtId="0" fontId="62" fillId="0" borderId="0" xfId="1371" applyFont="1" applyFill="1" applyBorder="1" applyAlignment="1" applyProtection="1">
      <alignment horizontal="center" vertical="center" wrapText="1"/>
      <protection locked="0" hidden="1"/>
    </xf>
    <xf numFmtId="0" fontId="56" fillId="0" borderId="0" xfId="0" applyFont="1" applyFill="1" applyBorder="1" applyAlignment="1" applyProtection="1">
      <alignment horizontal="center" vertical="center"/>
      <protection hidden="1"/>
    </xf>
    <xf numFmtId="0" fontId="8" fillId="61" borderId="10" xfId="1371" applyFont="1" applyFill="1" applyBorder="1" applyAlignment="1" applyProtection="1">
      <alignment horizontal="justify" vertical="center" wrapText="1"/>
      <protection hidden="1"/>
    </xf>
    <xf numFmtId="0" fontId="8" fillId="61" borderId="10" xfId="1371" applyFont="1" applyFill="1" applyBorder="1" applyAlignment="1" applyProtection="1">
      <alignment horizontal="center" vertical="center" wrapText="1"/>
      <protection locked="0" hidden="1"/>
    </xf>
    <xf numFmtId="0" fontId="3" fillId="0" borderId="0" xfId="1371" applyFont="1" applyFill="1" applyBorder="1" applyAlignment="1" applyProtection="1">
      <alignment horizontal="center" vertical="center" wrapText="1"/>
      <protection locked="0" hidden="1"/>
    </xf>
    <xf numFmtId="14" fontId="9" fillId="0" borderId="10" xfId="1371" applyNumberFormat="1" applyFont="1" applyFill="1" applyBorder="1" applyAlignment="1" applyProtection="1">
      <alignment vertical="center" wrapText="1"/>
      <protection locked="0" hidden="1"/>
    </xf>
    <xf numFmtId="0" fontId="8" fillId="61" borderId="10" xfId="1371" applyFont="1" applyFill="1" applyBorder="1" applyAlignment="1" applyProtection="1">
      <alignment horizontal="justify" vertical="center"/>
      <protection hidden="1"/>
    </xf>
    <xf numFmtId="0" fontId="4" fillId="0" borderId="0" xfId="1371" applyFont="1" applyFill="1" applyBorder="1" applyAlignment="1" applyProtection="1">
      <alignment vertical="center" wrapText="1"/>
      <protection locked="0" hidden="1"/>
    </xf>
    <xf numFmtId="0" fontId="63" fillId="0" borderId="0" xfId="0" applyFont="1" applyFill="1" applyAlignment="1" applyProtection="1">
      <alignment horizontal="center"/>
      <protection hidden="1"/>
    </xf>
    <xf numFmtId="0" fontId="4" fillId="0" borderId="0" xfId="1371" applyFont="1" applyFill="1" applyAlignment="1" applyProtection="1">
      <alignment vertical="center"/>
      <protection hidden="1"/>
    </xf>
    <xf numFmtId="0" fontId="3" fillId="24" borderId="0" xfId="1371" applyFont="1" applyFill="1" applyAlignment="1" applyProtection="1">
      <alignment horizontal="center" vertical="center"/>
      <protection hidden="1"/>
    </xf>
    <xf numFmtId="0" fontId="4" fillId="24" borderId="0" xfId="1371" applyFont="1" applyFill="1" applyAlignment="1" applyProtection="1">
      <alignment vertical="center"/>
      <protection hidden="1"/>
    </xf>
    <xf numFmtId="0" fontId="4" fillId="24" borderId="0" xfId="1371" applyFont="1" applyFill="1" applyAlignment="1" applyProtection="1">
      <alignment vertical="top" wrapText="1"/>
      <protection hidden="1"/>
    </xf>
    <xf numFmtId="9" fontId="3" fillId="24" borderId="0" xfId="1496" applyFont="1" applyFill="1" applyAlignment="1" applyProtection="1">
      <alignment vertical="center"/>
      <protection hidden="1"/>
    </xf>
    <xf numFmtId="9" fontId="4" fillId="24" borderId="0" xfId="1496" applyFont="1" applyFill="1" applyAlignment="1" applyProtection="1">
      <alignment vertical="center"/>
      <protection hidden="1"/>
    </xf>
    <xf numFmtId="0" fontId="57" fillId="0" borderId="0" xfId="0" applyFont="1" applyAlignment="1" applyProtection="1">
      <alignment horizontal="center"/>
      <protection hidden="1"/>
    </xf>
    <xf numFmtId="0" fontId="57" fillId="0" borderId="0" xfId="0" applyFont="1" applyProtection="1">
      <protection hidden="1"/>
    </xf>
    <xf numFmtId="171" fontId="65" fillId="24" borderId="10" xfId="1250" applyNumberFormat="1" applyFont="1" applyFill="1" applyBorder="1" applyAlignment="1" applyProtection="1">
      <alignment horizontal="center" vertical="center"/>
      <protection hidden="1"/>
    </xf>
    <xf numFmtId="167" fontId="9" fillId="24" borderId="20" xfId="1250" applyFont="1" applyFill="1" applyBorder="1" applyAlignment="1" applyProtection="1">
      <alignment horizontal="center" vertical="center"/>
      <protection hidden="1"/>
    </xf>
    <xf numFmtId="167" fontId="65" fillId="24" borderId="10" xfId="1250" applyFont="1" applyFill="1" applyBorder="1" applyAlignment="1" applyProtection="1">
      <alignment horizontal="center" vertical="center"/>
      <protection hidden="1"/>
    </xf>
    <xf numFmtId="172" fontId="9" fillId="24" borderId="20" xfId="1250" applyNumberFormat="1" applyFont="1" applyFill="1" applyBorder="1" applyAlignment="1" applyProtection="1">
      <alignment horizontal="center" vertical="center"/>
      <protection hidden="1"/>
    </xf>
    <xf numFmtId="172" fontId="65" fillId="24" borderId="10" xfId="1250" applyNumberFormat="1" applyFont="1" applyFill="1" applyBorder="1" applyAlignment="1" applyProtection="1">
      <alignment horizontal="center" vertical="center"/>
      <protection hidden="1"/>
    </xf>
    <xf numFmtId="9" fontId="56" fillId="0" borderId="10" xfId="1495" applyFont="1" applyBorder="1" applyAlignment="1" applyProtection="1">
      <alignment vertical="center"/>
      <protection hidden="1"/>
    </xf>
    <xf numFmtId="0" fontId="5" fillId="0" borderId="17" xfId="0" applyFont="1" applyFill="1" applyBorder="1" applyAlignment="1" applyProtection="1">
      <alignment horizontal="center" vertical="center" wrapText="1"/>
      <protection locked="0"/>
    </xf>
    <xf numFmtId="0" fontId="5" fillId="0" borderId="19" xfId="0" applyFont="1" applyFill="1" applyBorder="1" applyAlignment="1" applyProtection="1">
      <alignment horizontal="center" vertical="center" wrapText="1"/>
      <protection locked="0"/>
    </xf>
    <xf numFmtId="170" fontId="5" fillId="50" borderId="22" xfId="0" applyNumberFormat="1" applyFont="1" applyFill="1" applyBorder="1" applyAlignment="1" applyProtection="1">
      <alignment horizontal="center" vertical="center" wrapText="1"/>
      <protection hidden="1"/>
    </xf>
    <xf numFmtId="170" fontId="5" fillId="50" borderId="23" xfId="0" applyNumberFormat="1" applyFont="1" applyFill="1" applyBorder="1" applyAlignment="1" applyProtection="1">
      <alignment horizontal="center" vertical="center" wrapText="1"/>
      <protection hidden="1"/>
    </xf>
    <xf numFmtId="170" fontId="5" fillId="50" borderId="27" xfId="0" applyNumberFormat="1" applyFont="1" applyFill="1" applyBorder="1" applyAlignment="1" applyProtection="1">
      <alignment horizontal="center" vertical="center" wrapText="1"/>
      <protection hidden="1"/>
    </xf>
    <xf numFmtId="170" fontId="5" fillId="50" borderId="28" xfId="0" applyNumberFormat="1" applyFont="1" applyFill="1" applyBorder="1" applyAlignment="1" applyProtection="1">
      <alignment horizontal="center" vertical="center" wrapText="1"/>
      <protection hidden="1"/>
    </xf>
    <xf numFmtId="0" fontId="5" fillId="0" borderId="10" xfId="0" applyFont="1" applyFill="1" applyBorder="1" applyAlignment="1" applyProtection="1">
      <alignment horizontal="center" vertical="center" wrapText="1"/>
      <protection hidden="1"/>
    </xf>
    <xf numFmtId="0" fontId="5" fillId="50" borderId="10" xfId="0" applyFont="1" applyFill="1" applyBorder="1" applyAlignment="1" applyProtection="1">
      <alignment horizontal="center" vertical="center" wrapText="1"/>
      <protection hidden="1"/>
    </xf>
    <xf numFmtId="170" fontId="5" fillId="50" borderId="17" xfId="0" applyNumberFormat="1" applyFont="1" applyFill="1" applyBorder="1" applyAlignment="1" applyProtection="1">
      <alignment vertical="center" wrapText="1"/>
      <protection hidden="1"/>
    </xf>
    <xf numFmtId="170" fontId="5" fillId="50" borderId="19" xfId="0" applyNumberFormat="1" applyFont="1" applyFill="1" applyBorder="1" applyAlignment="1" applyProtection="1">
      <alignment vertical="center" wrapText="1"/>
      <protection hidden="1"/>
    </xf>
    <xf numFmtId="0" fontId="15" fillId="0" borderId="10" xfId="0" applyFont="1" applyFill="1" applyBorder="1" applyAlignment="1" applyProtection="1">
      <alignment horizontal="center" vertical="center" wrapText="1"/>
      <protection hidden="1"/>
    </xf>
    <xf numFmtId="170" fontId="15" fillId="50" borderId="17" xfId="0" applyNumberFormat="1" applyFont="1" applyFill="1" applyBorder="1" applyAlignment="1" applyProtection="1">
      <alignment vertical="center" wrapText="1"/>
      <protection hidden="1"/>
    </xf>
    <xf numFmtId="170" fontId="15" fillId="50" borderId="19" xfId="0" applyNumberFormat="1" applyFont="1" applyFill="1" applyBorder="1" applyAlignment="1" applyProtection="1">
      <alignment vertical="center" wrapText="1"/>
      <protection hidden="1"/>
    </xf>
    <xf numFmtId="170" fontId="5" fillId="0" borderId="10" xfId="0" applyNumberFormat="1" applyFont="1" applyFill="1" applyBorder="1" applyAlignment="1" applyProtection="1">
      <alignment horizontal="center" vertical="center" wrapText="1"/>
      <protection hidden="1"/>
    </xf>
    <xf numFmtId="9" fontId="15" fillId="0" borderId="10" xfId="0" applyNumberFormat="1" applyFont="1" applyFill="1" applyBorder="1" applyAlignment="1" applyProtection="1">
      <alignment vertical="center" wrapText="1"/>
      <protection hidden="1"/>
    </xf>
    <xf numFmtId="0" fontId="15" fillId="0" borderId="10" xfId="0" applyFont="1" applyFill="1" applyBorder="1" applyAlignment="1" applyProtection="1">
      <alignment vertical="center" wrapText="1"/>
      <protection hidden="1"/>
    </xf>
    <xf numFmtId="9" fontId="5" fillId="50" borderId="22" xfId="0" applyNumberFormat="1" applyFont="1" applyFill="1" applyBorder="1" applyAlignment="1" applyProtection="1">
      <alignment horizontal="center" vertical="center" wrapText="1"/>
      <protection hidden="1"/>
    </xf>
    <xf numFmtId="9" fontId="5" fillId="50" borderId="23" xfId="0" applyNumberFormat="1" applyFont="1" applyFill="1" applyBorder="1" applyAlignment="1" applyProtection="1">
      <alignment horizontal="center" vertical="center" wrapText="1"/>
      <protection hidden="1"/>
    </xf>
    <xf numFmtId="9" fontId="5" fillId="50" borderId="27" xfId="0" applyNumberFormat="1" applyFont="1" applyFill="1" applyBorder="1" applyAlignment="1" applyProtection="1">
      <alignment horizontal="center" vertical="center" wrapText="1"/>
      <protection hidden="1"/>
    </xf>
    <xf numFmtId="9" fontId="5" fillId="50" borderId="28" xfId="0" applyNumberFormat="1" applyFont="1" applyFill="1" applyBorder="1" applyAlignment="1" applyProtection="1">
      <alignment horizontal="center" vertical="center" wrapText="1"/>
      <protection hidden="1"/>
    </xf>
    <xf numFmtId="9" fontId="72" fillId="50" borderId="22" xfId="0" applyNumberFormat="1" applyFont="1" applyFill="1" applyBorder="1" applyAlignment="1" applyProtection="1">
      <alignment horizontal="center" vertical="center" wrapText="1"/>
      <protection hidden="1"/>
    </xf>
    <xf numFmtId="9" fontId="72" fillId="50" borderId="23" xfId="0" applyNumberFormat="1" applyFont="1" applyFill="1" applyBorder="1" applyAlignment="1" applyProtection="1">
      <alignment horizontal="center" vertical="center" wrapText="1"/>
      <protection hidden="1"/>
    </xf>
    <xf numFmtId="9" fontId="72" fillId="50" borderId="27" xfId="0" applyNumberFormat="1" applyFont="1" applyFill="1" applyBorder="1" applyAlignment="1" applyProtection="1">
      <alignment horizontal="center" vertical="center" wrapText="1"/>
      <protection hidden="1"/>
    </xf>
    <xf numFmtId="9" fontId="72" fillId="50" borderId="28" xfId="0" applyNumberFormat="1" applyFont="1" applyFill="1" applyBorder="1" applyAlignment="1" applyProtection="1">
      <alignment horizontal="center" vertical="center" wrapText="1"/>
      <protection hidden="1"/>
    </xf>
    <xf numFmtId="170" fontId="5" fillId="51" borderId="17" xfId="0" applyNumberFormat="1" applyFont="1" applyFill="1" applyBorder="1" applyAlignment="1" applyProtection="1">
      <alignment vertical="center" wrapText="1"/>
      <protection hidden="1"/>
    </xf>
    <xf numFmtId="170" fontId="5" fillId="51" borderId="19" xfId="0" applyNumberFormat="1" applyFont="1" applyFill="1" applyBorder="1" applyAlignment="1" applyProtection="1">
      <alignment vertical="center" wrapText="1"/>
      <protection hidden="1"/>
    </xf>
    <xf numFmtId="0" fontId="5" fillId="50" borderId="17" xfId="0" applyFont="1" applyFill="1" applyBorder="1" applyAlignment="1" applyProtection="1">
      <alignment horizontal="justify" vertical="center" wrapText="1"/>
      <protection locked="0"/>
    </xf>
    <xf numFmtId="0" fontId="5" fillId="50" borderId="19" xfId="0" applyFont="1" applyFill="1" applyBorder="1" applyAlignment="1" applyProtection="1">
      <alignment horizontal="justify" vertical="center" wrapText="1"/>
      <protection locked="0"/>
    </xf>
    <xf numFmtId="170" fontId="15" fillId="55" borderId="17" xfId="0" applyNumberFormat="1" applyFont="1" applyFill="1" applyBorder="1" applyAlignment="1" applyProtection="1">
      <alignment horizontal="center" vertical="center" wrapText="1"/>
      <protection hidden="1"/>
    </xf>
    <xf numFmtId="170" fontId="15" fillId="55" borderId="19" xfId="0" applyNumberFormat="1" applyFont="1" applyFill="1" applyBorder="1" applyAlignment="1" applyProtection="1">
      <alignment horizontal="center" vertical="center" wrapText="1"/>
      <protection hidden="1"/>
    </xf>
    <xf numFmtId="170" fontId="72" fillId="50" borderId="22" xfId="0" applyNumberFormat="1" applyFont="1" applyFill="1" applyBorder="1" applyAlignment="1" applyProtection="1">
      <alignment horizontal="center" vertical="center" wrapText="1"/>
      <protection hidden="1"/>
    </xf>
    <xf numFmtId="170" fontId="72" fillId="50" borderId="23" xfId="0" applyNumberFormat="1" applyFont="1" applyFill="1" applyBorder="1" applyAlignment="1" applyProtection="1">
      <alignment horizontal="center" vertical="center" wrapText="1"/>
      <protection hidden="1"/>
    </xf>
    <xf numFmtId="170" fontId="72" fillId="50" borderId="27" xfId="0" applyNumberFormat="1" applyFont="1" applyFill="1" applyBorder="1" applyAlignment="1" applyProtection="1">
      <alignment horizontal="center" vertical="center" wrapText="1"/>
      <protection hidden="1"/>
    </xf>
    <xf numFmtId="170" fontId="72" fillId="50" borderId="28" xfId="0" applyNumberFormat="1" applyFont="1" applyFill="1" applyBorder="1" applyAlignment="1" applyProtection="1">
      <alignment horizontal="center" vertical="center" wrapText="1"/>
      <protection hidden="1"/>
    </xf>
    <xf numFmtId="170" fontId="73" fillId="55" borderId="17" xfId="0" applyNumberFormat="1" applyFont="1" applyFill="1" applyBorder="1" applyAlignment="1" applyProtection="1">
      <alignment horizontal="center" vertical="center" wrapText="1"/>
      <protection hidden="1"/>
    </xf>
    <xf numFmtId="170" fontId="73" fillId="55" borderId="19" xfId="0" applyNumberFormat="1" applyFont="1" applyFill="1" applyBorder="1" applyAlignment="1" applyProtection="1">
      <alignment horizontal="center" vertical="center" wrapText="1"/>
      <protection hidden="1"/>
    </xf>
    <xf numFmtId="172" fontId="15" fillId="0" borderId="17" xfId="1250" applyNumberFormat="1" applyFont="1" applyFill="1" applyBorder="1" applyAlignment="1" applyProtection="1">
      <alignment vertical="center" wrapText="1"/>
      <protection hidden="1"/>
    </xf>
    <xf numFmtId="172" fontId="15" fillId="0" borderId="19" xfId="1250" applyNumberFormat="1" applyFont="1" applyFill="1" applyBorder="1" applyAlignment="1" applyProtection="1">
      <alignment vertical="center" wrapText="1"/>
      <protection hidden="1"/>
    </xf>
    <xf numFmtId="167" fontId="5" fillId="0" borderId="17" xfId="1250" applyFont="1" applyFill="1" applyBorder="1" applyAlignment="1" applyProtection="1">
      <alignment horizontal="center" vertical="center" wrapText="1"/>
      <protection hidden="1"/>
    </xf>
    <xf numFmtId="167" fontId="5" fillId="0" borderId="19" xfId="1250" applyFont="1" applyFill="1" applyBorder="1" applyAlignment="1" applyProtection="1">
      <alignment horizontal="center" vertical="center" wrapText="1"/>
      <protection hidden="1"/>
    </xf>
    <xf numFmtId="0" fontId="11" fillId="62" borderId="20" xfId="0" applyFont="1" applyFill="1" applyBorder="1" applyAlignment="1" applyProtection="1">
      <alignment horizontal="center" vertical="center" wrapText="1"/>
      <protection locked="0"/>
    </xf>
    <xf numFmtId="0" fontId="11" fillId="62" borderId="33" xfId="0" applyFont="1" applyFill="1" applyBorder="1" applyAlignment="1" applyProtection="1">
      <alignment horizontal="center" vertical="center" wrapText="1"/>
      <protection locked="0"/>
    </xf>
    <xf numFmtId="0" fontId="11" fillId="62" borderId="35" xfId="0" applyFont="1" applyFill="1" applyBorder="1" applyAlignment="1" applyProtection="1">
      <alignment horizontal="center" vertical="center" wrapText="1"/>
      <protection locked="0"/>
    </xf>
    <xf numFmtId="167" fontId="15" fillId="0" borderId="17" xfId="1250" applyNumberFormat="1" applyFont="1" applyFill="1" applyBorder="1" applyAlignment="1" applyProtection="1">
      <alignment vertical="center" wrapText="1"/>
      <protection hidden="1"/>
    </xf>
    <xf numFmtId="167" fontId="15" fillId="0" borderId="19" xfId="1250" applyNumberFormat="1" applyFont="1" applyFill="1" applyBorder="1" applyAlignment="1" applyProtection="1">
      <alignment vertical="center" wrapText="1"/>
      <protection hidden="1"/>
    </xf>
    <xf numFmtId="167" fontId="15" fillId="50" borderId="17" xfId="1250" applyNumberFormat="1" applyFont="1" applyFill="1" applyBorder="1" applyAlignment="1" applyProtection="1">
      <alignment vertical="center" wrapText="1"/>
      <protection hidden="1"/>
    </xf>
    <xf numFmtId="167" fontId="15" fillId="50" borderId="19" xfId="1250" applyNumberFormat="1" applyFont="1" applyFill="1" applyBorder="1" applyAlignment="1" applyProtection="1">
      <alignment vertical="center" wrapText="1"/>
      <protection hidden="1"/>
    </xf>
    <xf numFmtId="0" fontId="5" fillId="0" borderId="17" xfId="0" applyFont="1" applyFill="1" applyBorder="1" applyAlignment="1" applyProtection="1">
      <alignment horizontal="justify" vertical="center" wrapText="1"/>
      <protection locked="0"/>
    </xf>
    <xf numFmtId="0" fontId="5" fillId="0" borderId="19" xfId="0" applyFont="1" applyFill="1" applyBorder="1" applyAlignment="1" applyProtection="1">
      <alignment horizontal="justify" vertical="center" wrapText="1"/>
      <protection locked="0"/>
    </xf>
    <xf numFmtId="173" fontId="15" fillId="55" borderId="17" xfId="1251" applyNumberFormat="1" applyFont="1" applyFill="1" applyBorder="1" applyAlignment="1" applyProtection="1">
      <alignment horizontal="center" vertical="center" wrapText="1"/>
      <protection hidden="1"/>
    </xf>
    <xf numFmtId="173" fontId="15" fillId="55" borderId="19" xfId="1251" applyNumberFormat="1" applyFont="1" applyFill="1" applyBorder="1" applyAlignment="1" applyProtection="1">
      <alignment horizontal="center" vertical="center" wrapText="1"/>
      <protection hidden="1"/>
    </xf>
    <xf numFmtId="0" fontId="73" fillId="0" borderId="10" xfId="0" applyFont="1" applyFill="1" applyBorder="1" applyAlignment="1" applyProtection="1">
      <alignment horizontal="center" vertical="center" wrapText="1"/>
      <protection locked="0"/>
    </xf>
    <xf numFmtId="172" fontId="15" fillId="50" borderId="17" xfId="1250" applyNumberFormat="1" applyFont="1" applyFill="1" applyBorder="1" applyAlignment="1" applyProtection="1">
      <alignment vertical="center" wrapText="1"/>
      <protection hidden="1"/>
    </xf>
    <xf numFmtId="172" fontId="15" fillId="50" borderId="19" xfId="1250" applyNumberFormat="1" applyFont="1" applyFill="1" applyBorder="1" applyAlignment="1" applyProtection="1">
      <alignment vertical="center" wrapText="1"/>
      <protection hidden="1"/>
    </xf>
    <xf numFmtId="172" fontId="15" fillId="51" borderId="17" xfId="1250" applyNumberFormat="1" applyFont="1" applyFill="1" applyBorder="1" applyAlignment="1" applyProtection="1">
      <alignment vertical="center" wrapText="1"/>
      <protection hidden="1"/>
    </xf>
    <xf numFmtId="172" fontId="15" fillId="51" borderId="19" xfId="1250" applyNumberFormat="1" applyFont="1" applyFill="1" applyBorder="1" applyAlignment="1" applyProtection="1">
      <alignment vertical="center" wrapText="1"/>
      <protection hidden="1"/>
    </xf>
    <xf numFmtId="0" fontId="73" fillId="50" borderId="10" xfId="0" applyFont="1" applyFill="1" applyBorder="1" applyAlignment="1" applyProtection="1">
      <alignment horizontal="center" vertical="center"/>
      <protection locked="0"/>
    </xf>
    <xf numFmtId="0" fontId="11" fillId="62" borderId="10" xfId="0" applyFont="1" applyFill="1" applyBorder="1" applyAlignment="1" applyProtection="1">
      <alignment horizontal="center" vertical="center" wrapText="1"/>
      <protection locked="0"/>
    </xf>
    <xf numFmtId="0" fontId="70" fillId="0" borderId="24" xfId="0" applyFont="1" applyFill="1" applyBorder="1" applyAlignment="1" applyProtection="1">
      <alignment horizontal="center"/>
      <protection locked="0"/>
    </xf>
    <xf numFmtId="0" fontId="70" fillId="0" borderId="26" xfId="0" applyFont="1" applyFill="1" applyBorder="1" applyAlignment="1" applyProtection="1">
      <alignment horizontal="center"/>
      <protection locked="0"/>
    </xf>
    <xf numFmtId="0" fontId="70" fillId="0" borderId="29" xfId="0" applyFont="1" applyFill="1" applyBorder="1" applyAlignment="1" applyProtection="1">
      <alignment horizontal="center"/>
      <protection locked="0"/>
    </xf>
    <xf numFmtId="172" fontId="15" fillId="0" borderId="10" xfId="1250" applyNumberFormat="1" applyFont="1" applyFill="1" applyBorder="1" applyAlignment="1" applyProtection="1">
      <alignment vertical="center" wrapText="1"/>
      <protection hidden="1"/>
    </xf>
    <xf numFmtId="0" fontId="3" fillId="62" borderId="22" xfId="0" applyFont="1" applyFill="1" applyBorder="1" applyAlignment="1" applyProtection="1">
      <alignment horizontal="center" vertical="center" wrapText="1"/>
      <protection locked="0"/>
    </xf>
    <xf numFmtId="0" fontId="3" fillId="62" borderId="23" xfId="0" applyFont="1" applyFill="1" applyBorder="1" applyAlignment="1" applyProtection="1">
      <alignment horizontal="center" vertical="center" wrapText="1"/>
      <protection locked="0"/>
    </xf>
    <xf numFmtId="0" fontId="3" fillId="62" borderId="24" xfId="0" applyFont="1" applyFill="1" applyBorder="1" applyAlignment="1" applyProtection="1">
      <alignment horizontal="center" vertical="center" wrapText="1"/>
      <protection locked="0"/>
    </xf>
    <xf numFmtId="0" fontId="15" fillId="0" borderId="10" xfId="0" applyFont="1" applyFill="1" applyBorder="1" applyAlignment="1" applyProtection="1">
      <alignment horizontal="center" vertical="center" wrapText="1"/>
      <protection locked="0"/>
    </xf>
    <xf numFmtId="0" fontId="70" fillId="0" borderId="10" xfId="0" applyFont="1" applyFill="1" applyBorder="1" applyAlignment="1" applyProtection="1">
      <alignment horizontal="center"/>
      <protection locked="0"/>
    </xf>
    <xf numFmtId="167" fontId="15" fillId="51" borderId="17" xfId="1250" applyNumberFormat="1" applyFont="1" applyFill="1" applyBorder="1" applyAlignment="1" applyProtection="1">
      <alignment vertical="center" wrapText="1"/>
      <protection hidden="1"/>
    </xf>
    <xf numFmtId="167" fontId="15" fillId="51" borderId="19" xfId="1250" applyNumberFormat="1" applyFont="1" applyFill="1" applyBorder="1" applyAlignment="1" applyProtection="1">
      <alignment vertical="center" wrapText="1"/>
      <protection hidden="1"/>
    </xf>
    <xf numFmtId="0" fontId="73" fillId="0" borderId="10" xfId="0" applyFont="1" applyFill="1" applyBorder="1" applyAlignment="1" applyProtection="1">
      <alignment horizontal="center" vertical="center"/>
      <protection locked="0"/>
    </xf>
    <xf numFmtId="0" fontId="9" fillId="50" borderId="10" xfId="1371" applyFont="1" applyFill="1" applyBorder="1" applyAlignment="1" applyProtection="1">
      <alignment horizontal="center" vertical="center" wrapText="1"/>
      <protection locked="0"/>
    </xf>
    <xf numFmtId="0" fontId="8" fillId="52" borderId="22" xfId="1371" applyFont="1" applyFill="1" applyBorder="1" applyAlignment="1" applyProtection="1">
      <alignment horizontal="left" vertical="center" wrapText="1"/>
      <protection locked="0"/>
    </xf>
    <xf numFmtId="0" fontId="8" fillId="52" borderId="24" xfId="1371" applyFont="1" applyFill="1" applyBorder="1" applyAlignment="1" applyProtection="1">
      <alignment horizontal="left" vertical="center" wrapText="1"/>
      <protection locked="0"/>
    </xf>
    <xf numFmtId="0" fontId="8" fillId="52" borderId="44" xfId="1371" applyFont="1" applyFill="1" applyBorder="1" applyAlignment="1" applyProtection="1">
      <alignment horizontal="left" vertical="center" wrapText="1"/>
      <protection locked="0"/>
    </xf>
    <xf numFmtId="0" fontId="8" fillId="52" borderId="45" xfId="1371" applyFont="1" applyFill="1" applyBorder="1" applyAlignment="1" applyProtection="1">
      <alignment horizontal="left" vertical="center" wrapText="1"/>
      <protection locked="0"/>
    </xf>
    <xf numFmtId="0" fontId="9" fillId="24" borderId="22" xfId="1371" applyFont="1" applyFill="1" applyBorder="1" applyAlignment="1" applyProtection="1">
      <alignment horizontal="center" vertical="center" wrapText="1"/>
      <protection locked="0"/>
    </xf>
    <xf numFmtId="0" fontId="9" fillId="24" borderId="23" xfId="1371" applyFont="1" applyFill="1" applyBorder="1" applyAlignment="1" applyProtection="1">
      <alignment horizontal="center" vertical="center" wrapText="1"/>
      <protection locked="0"/>
    </xf>
    <xf numFmtId="0" fontId="9" fillId="24" borderId="46" xfId="1371" applyFont="1" applyFill="1" applyBorder="1" applyAlignment="1" applyProtection="1">
      <alignment horizontal="center" vertical="center" wrapText="1"/>
      <protection locked="0"/>
    </xf>
    <xf numFmtId="0" fontId="9" fillId="24" borderId="44" xfId="1371" applyFont="1" applyFill="1" applyBorder="1" applyAlignment="1" applyProtection="1">
      <alignment horizontal="center" vertical="center" wrapText="1"/>
      <protection locked="0"/>
    </xf>
    <xf numFmtId="0" fontId="9" fillId="24" borderId="41" xfId="1371" applyFont="1" applyFill="1" applyBorder="1" applyAlignment="1" applyProtection="1">
      <alignment horizontal="center" vertical="center" wrapText="1"/>
      <protection locked="0"/>
    </xf>
    <xf numFmtId="0" fontId="9" fillId="24" borderId="42" xfId="1371" applyFont="1" applyFill="1" applyBorder="1" applyAlignment="1" applyProtection="1">
      <alignment horizontal="center" vertical="center" wrapText="1"/>
      <protection locked="0"/>
    </xf>
    <xf numFmtId="0" fontId="9" fillId="50" borderId="32" xfId="1371" applyFont="1" applyFill="1" applyBorder="1" applyAlignment="1" applyProtection="1">
      <alignment horizontal="center" vertical="center" wrapText="1"/>
      <protection locked="0"/>
    </xf>
    <xf numFmtId="0" fontId="9" fillId="50" borderId="10" xfId="1371" applyFont="1" applyFill="1" applyBorder="1" applyAlignment="1" applyProtection="1">
      <alignment horizontal="center" vertical="center"/>
      <protection locked="0"/>
    </xf>
    <xf numFmtId="0" fontId="8" fillId="52" borderId="10" xfId="1371" applyFont="1" applyFill="1" applyBorder="1" applyAlignment="1">
      <alignment horizontal="justify" vertical="center"/>
    </xf>
    <xf numFmtId="0" fontId="9" fillId="50" borderId="18" xfId="1371" applyFont="1" applyFill="1" applyBorder="1" applyAlignment="1" applyProtection="1">
      <alignment horizontal="center" vertical="center"/>
      <protection locked="0"/>
    </xf>
    <xf numFmtId="0" fontId="8" fillId="52" borderId="10" xfId="1371" applyFont="1" applyFill="1" applyBorder="1" applyAlignment="1" applyProtection="1">
      <alignment horizontal="justify" vertical="center" wrapText="1"/>
      <protection locked="0"/>
    </xf>
    <xf numFmtId="0" fontId="9" fillId="50" borderId="10"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left" vertical="center" wrapText="1"/>
      <protection locked="0"/>
    </xf>
    <xf numFmtId="0" fontId="9" fillId="50" borderId="18" xfId="1371" applyFont="1" applyFill="1" applyBorder="1" applyAlignment="1" applyProtection="1">
      <alignment horizontal="center" vertical="center" wrapText="1"/>
      <protection locked="0"/>
    </xf>
    <xf numFmtId="0" fontId="53" fillId="50" borderId="20" xfId="0" applyFont="1" applyFill="1" applyBorder="1" applyAlignment="1">
      <alignment horizontal="center" vertical="center" wrapText="1"/>
    </xf>
    <xf numFmtId="0" fontId="53" fillId="50" borderId="33" xfId="0" applyFont="1" applyFill="1" applyBorder="1" applyAlignment="1">
      <alignment horizontal="center" vertical="center" wrapText="1"/>
    </xf>
    <xf numFmtId="0" fontId="53" fillId="50" borderId="47" xfId="0" applyFont="1" applyFill="1" applyBorder="1" applyAlignment="1">
      <alignment horizontal="center" vertical="center" wrapText="1"/>
    </xf>
    <xf numFmtId="0" fontId="52" fillId="63" borderId="16" xfId="1371" applyFont="1" applyFill="1" applyBorder="1" applyAlignment="1">
      <alignment horizontal="center" vertical="center"/>
    </xf>
    <xf numFmtId="0" fontId="52" fillId="63" borderId="10" xfId="1371" applyFont="1" applyFill="1" applyBorder="1" applyAlignment="1">
      <alignment horizontal="center" vertical="center"/>
    </xf>
    <xf numFmtId="0" fontId="52" fillId="63" borderId="18" xfId="1371" applyFont="1" applyFill="1" applyBorder="1" applyAlignment="1">
      <alignment horizontal="center" vertical="center"/>
    </xf>
    <xf numFmtId="0" fontId="8" fillId="52" borderId="16" xfId="1371" applyFont="1" applyFill="1" applyBorder="1" applyAlignment="1">
      <alignment horizontal="justify" vertical="center" wrapText="1"/>
    </xf>
    <xf numFmtId="0" fontId="8" fillId="52" borderId="10" xfId="1371" applyFont="1" applyFill="1" applyBorder="1" applyAlignment="1" applyProtection="1">
      <alignment horizontal="center" vertical="center" wrapText="1"/>
      <protection locked="0"/>
    </xf>
    <xf numFmtId="0" fontId="8" fillId="52" borderId="18" xfId="1371" applyFont="1" applyFill="1" applyBorder="1" applyAlignment="1" applyProtection="1">
      <alignment horizontal="center" vertical="center" wrapText="1"/>
      <protection locked="0"/>
    </xf>
    <xf numFmtId="0" fontId="8" fillId="24" borderId="10" xfId="1371" applyFont="1" applyFill="1" applyBorder="1" applyAlignment="1" applyProtection="1">
      <alignment horizontal="center" vertical="center" wrapText="1"/>
      <protection locked="0"/>
    </xf>
    <xf numFmtId="0" fontId="8" fillId="24" borderId="18" xfId="1371" applyFont="1" applyFill="1" applyBorder="1" applyAlignment="1" applyProtection="1">
      <alignment horizontal="center" vertical="center" wrapText="1"/>
      <protection locked="0"/>
    </xf>
    <xf numFmtId="0" fontId="52" fillId="0" borderId="48" xfId="1371" applyFont="1" applyFill="1" applyBorder="1" applyAlignment="1">
      <alignment horizontal="center" vertical="center"/>
    </xf>
    <xf numFmtId="0" fontId="52" fillId="0" borderId="23" xfId="1371" applyFont="1" applyFill="1" applyBorder="1" applyAlignment="1">
      <alignment horizontal="center" vertical="center"/>
    </xf>
    <xf numFmtId="0" fontId="52" fillId="0" borderId="46" xfId="1371" applyFont="1" applyFill="1" applyBorder="1" applyAlignment="1">
      <alignment horizontal="center" vertical="center"/>
    </xf>
    <xf numFmtId="0" fontId="52" fillId="0" borderId="14" xfId="1371" applyFont="1" applyFill="1" applyBorder="1" applyAlignment="1">
      <alignment horizontal="center" vertical="center"/>
    </xf>
    <xf numFmtId="0" fontId="52" fillId="0" borderId="0" xfId="1371" applyFont="1" applyFill="1" applyBorder="1" applyAlignment="1">
      <alignment horizontal="center" vertical="center"/>
    </xf>
    <xf numFmtId="0" fontId="52" fillId="0" borderId="15" xfId="1371" applyFont="1" applyFill="1" applyBorder="1" applyAlignment="1">
      <alignment horizontal="center" vertical="center"/>
    </xf>
    <xf numFmtId="0" fontId="52" fillId="0" borderId="49" xfId="1371" applyFont="1" applyFill="1" applyBorder="1" applyAlignment="1">
      <alignment horizontal="center" vertical="center"/>
    </xf>
    <xf numFmtId="0" fontId="52" fillId="0" borderId="28" xfId="1371" applyFont="1" applyFill="1" applyBorder="1" applyAlignment="1">
      <alignment horizontal="center" vertical="center"/>
    </xf>
    <xf numFmtId="0" fontId="52" fillId="0" borderId="50" xfId="1371" applyFont="1" applyFill="1" applyBorder="1" applyAlignment="1">
      <alignment horizontal="center" vertical="center"/>
    </xf>
    <xf numFmtId="0" fontId="9" fillId="50" borderId="20" xfId="1371" applyFont="1" applyFill="1" applyBorder="1" applyAlignment="1">
      <alignment horizontal="justify" vertical="center" wrapText="1"/>
    </xf>
    <xf numFmtId="0" fontId="9" fillId="50" borderId="33" xfId="1371" applyFont="1" applyFill="1" applyBorder="1" applyAlignment="1">
      <alignment horizontal="justify" vertical="center" wrapText="1"/>
    </xf>
    <xf numFmtId="0" fontId="9" fillId="50" borderId="35" xfId="1371" applyFont="1" applyFill="1" applyBorder="1" applyAlignment="1">
      <alignment horizontal="justify" vertical="center" wrapText="1"/>
    </xf>
    <xf numFmtId="0" fontId="9" fillId="50" borderId="20" xfId="1371" applyFont="1" applyFill="1" applyBorder="1" applyAlignment="1">
      <alignment horizontal="center" vertical="center" wrapText="1"/>
    </xf>
    <xf numFmtId="0" fontId="9" fillId="50" borderId="33" xfId="1371" applyFont="1" applyFill="1" applyBorder="1" applyAlignment="1">
      <alignment horizontal="center" vertical="center" wrapText="1"/>
    </xf>
    <xf numFmtId="0" fontId="9" fillId="50" borderId="47" xfId="1371" applyFont="1" applyFill="1" applyBorder="1" applyAlignment="1">
      <alignment horizontal="center" vertical="center" wrapText="1"/>
    </xf>
    <xf numFmtId="17" fontId="9" fillId="24" borderId="20" xfId="1371" applyNumberFormat="1" applyFont="1" applyFill="1" applyBorder="1" applyAlignment="1">
      <alignment horizontal="center" vertical="center" wrapText="1"/>
    </xf>
    <xf numFmtId="17" fontId="9" fillId="24" borderId="33" xfId="1371" applyNumberFormat="1" applyFont="1" applyFill="1" applyBorder="1" applyAlignment="1">
      <alignment horizontal="center" vertical="center" wrapText="1"/>
    </xf>
    <xf numFmtId="17" fontId="9" fillId="24" borderId="35" xfId="1371" applyNumberFormat="1" applyFont="1" applyFill="1" applyBorder="1" applyAlignment="1">
      <alignment horizontal="center" vertical="center" wrapText="1"/>
    </xf>
    <xf numFmtId="170" fontId="9" fillId="0" borderId="20" xfId="1496" applyNumberFormat="1" applyFont="1" applyFill="1" applyBorder="1" applyAlignment="1">
      <alignment horizontal="center" vertical="center" wrapText="1"/>
    </xf>
    <xf numFmtId="170" fontId="9" fillId="0" borderId="33" xfId="1496" applyNumberFormat="1" applyFont="1" applyFill="1" applyBorder="1" applyAlignment="1">
      <alignment horizontal="center" vertical="center" wrapText="1"/>
    </xf>
    <xf numFmtId="170" fontId="9" fillId="0" borderId="47" xfId="1496" applyNumberFormat="1" applyFont="1" applyFill="1" applyBorder="1" applyAlignment="1">
      <alignment horizontal="center" vertical="center" wrapText="1"/>
    </xf>
    <xf numFmtId="0" fontId="9" fillId="24" borderId="35" xfId="1371" applyFont="1" applyFill="1" applyBorder="1" applyAlignment="1">
      <alignment horizontal="center" vertical="center" wrapText="1"/>
    </xf>
    <xf numFmtId="9" fontId="9" fillId="50" borderId="20" xfId="1496" applyFont="1" applyFill="1" applyBorder="1" applyAlignment="1">
      <alignment horizontal="center" vertical="center" wrapText="1"/>
    </xf>
    <xf numFmtId="9" fontId="9" fillId="50" borderId="33" xfId="1496" applyFont="1" applyFill="1" applyBorder="1" applyAlignment="1">
      <alignment horizontal="center" vertical="center" wrapText="1"/>
    </xf>
    <xf numFmtId="9" fontId="9" fillId="50" borderId="47" xfId="1496" applyFont="1" applyFill="1" applyBorder="1" applyAlignment="1">
      <alignment horizontal="center" vertical="center" wrapText="1"/>
    </xf>
    <xf numFmtId="0" fontId="9" fillId="50" borderId="22" xfId="1371" applyFont="1" applyFill="1" applyBorder="1" applyAlignment="1">
      <alignment horizontal="center" vertical="center"/>
    </xf>
    <xf numFmtId="0" fontId="9" fillId="50" borderId="23" xfId="1371" applyFont="1" applyFill="1" applyBorder="1" applyAlignment="1">
      <alignment horizontal="center" vertical="center"/>
    </xf>
    <xf numFmtId="0" fontId="9" fillId="50" borderId="24" xfId="1371" applyFont="1" applyFill="1" applyBorder="1" applyAlignment="1">
      <alignment horizontal="center" vertical="center"/>
    </xf>
    <xf numFmtId="0" fontId="8" fillId="52" borderId="37" xfId="1371" applyFont="1" applyFill="1" applyBorder="1" applyAlignment="1">
      <alignment horizontal="left" vertical="center" wrapText="1"/>
    </xf>
    <xf numFmtId="0" fontId="8" fillId="52" borderId="34" xfId="1371" applyFont="1" applyFill="1" applyBorder="1" applyAlignment="1">
      <alignment horizontal="left" vertical="center" wrapText="1"/>
    </xf>
    <xf numFmtId="0" fontId="8" fillId="52" borderId="10" xfId="1371" applyFont="1" applyFill="1" applyBorder="1" applyAlignment="1">
      <alignment horizontal="center" vertical="center"/>
    </xf>
    <xf numFmtId="9" fontId="8" fillId="52" borderId="10" xfId="1496" applyFont="1" applyFill="1" applyBorder="1" applyAlignment="1">
      <alignment horizontal="center" vertical="center"/>
    </xf>
    <xf numFmtId="9" fontId="8" fillId="52" borderId="18" xfId="1496" applyFont="1" applyFill="1" applyBorder="1" applyAlignment="1">
      <alignment horizontal="center" vertical="center"/>
    </xf>
    <xf numFmtId="0" fontId="9" fillId="50" borderId="10" xfId="1371" applyFont="1" applyFill="1" applyBorder="1" applyAlignment="1">
      <alignment horizontal="center" vertical="center" wrapText="1"/>
    </xf>
    <xf numFmtId="0" fontId="9" fillId="50" borderId="18" xfId="1371" applyFont="1" applyFill="1" applyBorder="1" applyAlignment="1">
      <alignment horizontal="center" vertical="center" wrapText="1"/>
    </xf>
    <xf numFmtId="0" fontId="9" fillId="50" borderId="10" xfId="1371" applyFont="1" applyFill="1" applyBorder="1" applyAlignment="1">
      <alignment horizontal="center" vertical="center"/>
    </xf>
    <xf numFmtId="0" fontId="9" fillId="50" borderId="18" xfId="1371" applyFont="1" applyFill="1" applyBorder="1" applyAlignment="1">
      <alignment horizontal="center" vertical="center"/>
    </xf>
    <xf numFmtId="49" fontId="9" fillId="24" borderId="20" xfId="1371" applyNumberFormat="1" applyFont="1" applyFill="1" applyBorder="1" applyAlignment="1">
      <alignment horizontal="center" vertical="center"/>
    </xf>
    <xf numFmtId="49" fontId="9" fillId="24" borderId="33" xfId="1371" applyNumberFormat="1" applyFont="1" applyFill="1" applyBorder="1" applyAlignment="1">
      <alignment horizontal="center" vertical="center"/>
    </xf>
    <xf numFmtId="0" fontId="9" fillId="50" borderId="10" xfId="1371" applyFont="1" applyFill="1" applyBorder="1" applyAlignment="1">
      <alignment horizontal="left" vertical="center" wrapText="1"/>
    </xf>
    <xf numFmtId="0" fontId="9" fillId="50" borderId="18" xfId="1371" applyFont="1" applyFill="1" applyBorder="1" applyAlignment="1">
      <alignment horizontal="left" vertical="center" wrapText="1"/>
    </xf>
    <xf numFmtId="0" fontId="14" fillId="50" borderId="10" xfId="1371" applyFont="1" applyFill="1" applyBorder="1" applyAlignment="1">
      <alignment horizontal="center" vertical="center"/>
    </xf>
    <xf numFmtId="0" fontId="14" fillId="50" borderId="18" xfId="1371" applyFont="1" applyFill="1" applyBorder="1" applyAlignment="1">
      <alignment horizontal="center" vertical="center"/>
    </xf>
    <xf numFmtId="9" fontId="9" fillId="24" borderId="10" xfId="1496" applyFont="1" applyFill="1" applyBorder="1" applyAlignment="1">
      <alignment horizontal="center" vertical="center"/>
    </xf>
    <xf numFmtId="0" fontId="8" fillId="50" borderId="10" xfId="1496" applyNumberFormat="1" applyFont="1" applyFill="1" applyBorder="1" applyAlignment="1">
      <alignment horizontal="center" vertical="center" wrapText="1"/>
    </xf>
    <xf numFmtId="0" fontId="8" fillId="50" borderId="18" xfId="1496" applyNumberFormat="1" applyFont="1" applyFill="1" applyBorder="1" applyAlignment="1">
      <alignment horizontal="center" vertical="center" wrapText="1"/>
    </xf>
    <xf numFmtId="0" fontId="9" fillId="50" borderId="20" xfId="1371" applyFont="1" applyFill="1" applyBorder="1" applyAlignment="1">
      <alignment horizontal="center" vertical="center"/>
    </xf>
    <xf numFmtId="0" fontId="9" fillId="50" borderId="33" xfId="1371" applyFont="1" applyFill="1" applyBorder="1" applyAlignment="1">
      <alignment horizontal="center" vertical="center"/>
    </xf>
    <xf numFmtId="0" fontId="9" fillId="50" borderId="47" xfId="1371" applyFont="1" applyFill="1" applyBorder="1" applyAlignment="1">
      <alignment horizontal="center" vertical="center"/>
    </xf>
    <xf numFmtId="0" fontId="11" fillId="24" borderId="14" xfId="1371" applyFont="1" applyFill="1" applyBorder="1" applyAlignment="1" applyProtection="1">
      <alignment horizontal="center" vertical="center"/>
    </xf>
    <xf numFmtId="0" fontId="11" fillId="24" borderId="0" xfId="1371" applyFont="1" applyFill="1" applyBorder="1" applyAlignment="1" applyProtection="1">
      <alignment horizontal="center" vertical="center"/>
    </xf>
    <xf numFmtId="0" fontId="11" fillId="24" borderId="15" xfId="1371" applyFont="1" applyFill="1" applyBorder="1" applyAlignment="1" applyProtection="1">
      <alignment horizontal="center" vertical="center"/>
    </xf>
    <xf numFmtId="0" fontId="59" fillId="0" borderId="48" xfId="1371" applyFont="1" applyFill="1" applyBorder="1" applyAlignment="1">
      <alignment horizontal="center" vertical="center"/>
    </xf>
    <xf numFmtId="0" fontId="59" fillId="0" borderId="23" xfId="1371" applyFont="1" applyFill="1" applyBorder="1" applyAlignment="1">
      <alignment horizontal="center" vertical="center"/>
    </xf>
    <xf numFmtId="0" fontId="59" fillId="0" borderId="46" xfId="1371" applyFont="1" applyFill="1" applyBorder="1" applyAlignment="1">
      <alignment horizontal="center" vertical="center"/>
    </xf>
    <xf numFmtId="0" fontId="59" fillId="63" borderId="16" xfId="1371" applyFont="1" applyFill="1" applyBorder="1" applyAlignment="1">
      <alignment horizontal="center" vertical="center"/>
    </xf>
    <xf numFmtId="0" fontId="59" fillId="63" borderId="10" xfId="1371" applyFont="1" applyFill="1" applyBorder="1" applyAlignment="1">
      <alignment horizontal="center" vertical="center"/>
    </xf>
    <xf numFmtId="0" fontId="59" fillId="63" borderId="18" xfId="1371" applyFont="1" applyFill="1" applyBorder="1" applyAlignment="1">
      <alignment horizontal="center" vertical="center"/>
    </xf>
    <xf numFmtId="0" fontId="9" fillId="0" borderId="10" xfId="1371" applyFont="1" applyBorder="1" applyAlignment="1">
      <alignment horizontal="left" vertical="center" wrapText="1"/>
    </xf>
    <xf numFmtId="1" fontId="8" fillId="50" borderId="10" xfId="1273" applyNumberFormat="1" applyFont="1" applyFill="1" applyBorder="1" applyAlignment="1">
      <alignment horizontal="center" vertical="center" wrapText="1"/>
    </xf>
    <xf numFmtId="1" fontId="8" fillId="50" borderId="18" xfId="1273" applyNumberFormat="1" applyFont="1" applyFill="1" applyBorder="1" applyAlignment="1">
      <alignment horizontal="center" vertical="center" wrapText="1"/>
    </xf>
    <xf numFmtId="0" fontId="8" fillId="52" borderId="19" xfId="1371" applyFont="1" applyFill="1" applyBorder="1" applyAlignment="1">
      <alignment horizontal="center" vertical="center" wrapText="1"/>
    </xf>
    <xf numFmtId="0" fontId="8" fillId="52" borderId="20" xfId="1371" applyFont="1" applyFill="1" applyBorder="1" applyAlignment="1">
      <alignment horizontal="center" vertical="center" wrapText="1"/>
    </xf>
    <xf numFmtId="0" fontId="8" fillId="52" borderId="35" xfId="1371" applyFont="1" applyFill="1" applyBorder="1" applyAlignment="1">
      <alignment horizontal="center" vertical="center" wrapText="1"/>
    </xf>
    <xf numFmtId="0" fontId="59" fillId="0" borderId="30" xfId="0" applyFont="1" applyFill="1" applyBorder="1" applyAlignment="1" applyProtection="1">
      <alignment horizontal="center" vertical="center" wrapText="1"/>
      <protection locked="0"/>
    </xf>
    <xf numFmtId="0" fontId="59" fillId="0" borderId="10" xfId="0" applyFont="1" applyBorder="1" applyAlignment="1" applyProtection="1">
      <alignment horizontal="center" vertical="center" wrapText="1"/>
      <protection locked="0"/>
    </xf>
    <xf numFmtId="0" fontId="56" fillId="0" borderId="43" xfId="0" applyFont="1" applyBorder="1" applyAlignment="1" applyProtection="1">
      <alignment horizontal="center"/>
      <protection locked="0"/>
    </xf>
    <xf numFmtId="0" fontId="56" fillId="0" borderId="16" xfId="0" applyFont="1" applyBorder="1" applyAlignment="1" applyProtection="1">
      <alignment horizontal="center"/>
      <protection locked="0"/>
    </xf>
    <xf numFmtId="0" fontId="57" fillId="0" borderId="31" xfId="0" applyFont="1" applyFill="1" applyBorder="1" applyAlignment="1" applyProtection="1">
      <alignment horizontal="center" vertical="center" wrapText="1"/>
      <protection locked="0"/>
    </xf>
    <xf numFmtId="0" fontId="57" fillId="0" borderId="18" xfId="0" applyFont="1" applyFill="1" applyBorder="1" applyAlignment="1" applyProtection="1">
      <alignment horizontal="center" vertical="center" wrapText="1"/>
      <protection locked="0"/>
    </xf>
    <xf numFmtId="0" fontId="59" fillId="50" borderId="10" xfId="0" applyFont="1" applyFill="1" applyBorder="1" applyAlignment="1" applyProtection="1">
      <alignment horizontal="center" vertical="center" wrapText="1"/>
      <protection locked="0"/>
    </xf>
    <xf numFmtId="0" fontId="51" fillId="52" borderId="10" xfId="0" applyFont="1" applyFill="1" applyBorder="1" applyAlignment="1">
      <alignment horizontal="center" vertical="center" wrapText="1"/>
    </xf>
    <xf numFmtId="0" fontId="39" fillId="64" borderId="27" xfId="0" applyFont="1" applyFill="1" applyBorder="1" applyAlignment="1">
      <alignment horizontal="center"/>
    </xf>
    <xf numFmtId="0" fontId="39" fillId="64" borderId="28" xfId="0" applyFont="1" applyFill="1" applyBorder="1" applyAlignment="1">
      <alignment horizontal="center"/>
    </xf>
    <xf numFmtId="0" fontId="51" fillId="53" borderId="17" xfId="0" applyFont="1" applyFill="1" applyBorder="1" applyAlignment="1">
      <alignment horizontal="center" vertical="center" wrapText="1"/>
    </xf>
    <xf numFmtId="0" fontId="51" fillId="53" borderId="19" xfId="0" applyFont="1" applyFill="1" applyBorder="1" applyAlignment="1">
      <alignment horizontal="center" vertical="center" wrapText="1"/>
    </xf>
    <xf numFmtId="0" fontId="51" fillId="52" borderId="17" xfId="0" applyFont="1" applyFill="1" applyBorder="1" applyAlignment="1">
      <alignment horizontal="center" vertical="center" wrapText="1"/>
    </xf>
    <xf numFmtId="0" fontId="51" fillId="52" borderId="19" xfId="0" applyFont="1" applyFill="1" applyBorder="1" applyAlignment="1">
      <alignment horizontal="center" vertical="center" wrapText="1"/>
    </xf>
    <xf numFmtId="0" fontId="51" fillId="52" borderId="22" xfId="0" applyFont="1" applyFill="1" applyBorder="1" applyAlignment="1">
      <alignment horizontal="center" vertical="center" wrapText="1"/>
    </xf>
    <xf numFmtId="0" fontId="51" fillId="52" borderId="27" xfId="0" applyFont="1" applyFill="1" applyBorder="1" applyAlignment="1">
      <alignment horizontal="center" vertical="center" wrapText="1"/>
    </xf>
    <xf numFmtId="0" fontId="74" fillId="59" borderId="20" xfId="0" applyFont="1" applyFill="1" applyBorder="1" applyAlignment="1">
      <alignment horizontal="center" vertical="center"/>
    </xf>
    <xf numFmtId="0" fontId="74" fillId="59" borderId="33" xfId="0" applyFont="1" applyFill="1" applyBorder="1" applyAlignment="1">
      <alignment horizontal="center" vertical="center"/>
    </xf>
    <xf numFmtId="0" fontId="74" fillId="59" borderId="35" xfId="0" applyFont="1" applyFill="1" applyBorder="1" applyAlignment="1">
      <alignment horizontal="center" vertical="center"/>
    </xf>
    <xf numFmtId="0" fontId="51" fillId="53" borderId="20" xfId="0" applyFont="1" applyFill="1" applyBorder="1" applyAlignment="1">
      <alignment horizontal="center" vertical="center" wrapText="1"/>
    </xf>
    <xf numFmtId="0" fontId="51" fillId="53" borderId="35" xfId="0" applyFont="1" applyFill="1" applyBorder="1" applyAlignment="1">
      <alignment horizontal="center" vertical="center" wrapText="1"/>
    </xf>
    <xf numFmtId="9" fontId="66" fillId="53" borderId="20" xfId="1495" applyFont="1" applyFill="1" applyBorder="1" applyAlignment="1">
      <alignment horizontal="center" vertical="center" wrapText="1"/>
    </xf>
    <xf numFmtId="9" fontId="66" fillId="53" borderId="35" xfId="1495" applyFont="1" applyFill="1" applyBorder="1" applyAlignment="1">
      <alignment horizontal="center" vertical="center" wrapText="1"/>
    </xf>
    <xf numFmtId="0" fontId="56" fillId="0" borderId="51" xfId="0" applyFont="1" applyBorder="1" applyAlignment="1" applyProtection="1">
      <alignment horizontal="center"/>
      <protection locked="0"/>
    </xf>
    <xf numFmtId="0" fontId="56" fillId="0" borderId="13" xfId="0" applyFont="1" applyBorder="1" applyAlignment="1" applyProtection="1">
      <alignment horizontal="center"/>
      <protection locked="0"/>
    </xf>
    <xf numFmtId="0" fontId="56" fillId="0" borderId="52" xfId="0" applyFont="1" applyBorder="1" applyAlignment="1" applyProtection="1">
      <alignment horizontal="center"/>
      <protection locked="0"/>
    </xf>
    <xf numFmtId="0" fontId="57" fillId="0" borderId="11" xfId="0" applyFont="1" applyFill="1" applyBorder="1" applyAlignment="1" applyProtection="1">
      <alignment horizontal="center" vertical="center" wrapText="1"/>
      <protection locked="0"/>
    </xf>
    <xf numFmtId="0" fontId="57" fillId="0" borderId="38" xfId="0" applyFont="1" applyFill="1" applyBorder="1" applyAlignment="1" applyProtection="1">
      <alignment horizontal="center" vertical="center" wrapText="1"/>
      <protection locked="0"/>
    </xf>
    <xf numFmtId="0" fontId="57" fillId="0" borderId="39" xfId="0" applyFont="1" applyFill="1" applyBorder="1" applyAlignment="1" applyProtection="1">
      <alignment horizontal="center" vertical="center" wrapText="1"/>
      <protection locked="0"/>
    </xf>
    <xf numFmtId="0" fontId="57" fillId="0" borderId="53" xfId="0" applyFont="1" applyFill="1" applyBorder="1" applyAlignment="1" applyProtection="1">
      <alignment horizontal="center" vertical="center" wrapText="1"/>
      <protection locked="0"/>
    </xf>
    <xf numFmtId="0" fontId="57" fillId="0" borderId="54" xfId="0" applyFont="1" applyFill="1" applyBorder="1" applyAlignment="1" applyProtection="1">
      <alignment horizontal="center" vertical="center" wrapText="1"/>
      <protection locked="0"/>
    </xf>
    <xf numFmtId="0" fontId="57" fillId="0" borderId="14" xfId="0" applyFont="1" applyFill="1" applyBorder="1" applyAlignment="1" applyProtection="1">
      <alignment horizontal="center" vertical="center" wrapText="1"/>
      <protection locked="0"/>
    </xf>
    <xf numFmtId="0" fontId="57" fillId="0" borderId="15" xfId="0" applyFont="1" applyFill="1" applyBorder="1" applyAlignment="1" applyProtection="1">
      <alignment horizontal="center" vertical="center" wrapText="1"/>
      <protection locked="0"/>
    </xf>
    <xf numFmtId="0" fontId="57" fillId="0" borderId="40" xfId="0" applyFont="1" applyFill="1" applyBorder="1" applyAlignment="1" applyProtection="1">
      <alignment horizontal="center" vertical="center" wrapText="1"/>
      <protection locked="0"/>
    </xf>
    <xf numFmtId="0" fontId="57" fillId="0" borderId="42" xfId="0" applyFont="1" applyFill="1" applyBorder="1" applyAlignment="1" applyProtection="1">
      <alignment horizontal="center" vertical="center" wrapText="1"/>
      <protection locked="0"/>
    </xf>
    <xf numFmtId="0" fontId="57" fillId="0" borderId="11" xfId="0" applyFont="1" applyBorder="1" applyAlignment="1" applyProtection="1">
      <alignment horizontal="center" vertical="center" wrapText="1"/>
      <protection locked="0"/>
    </xf>
    <xf numFmtId="0" fontId="57" fillId="0" borderId="38" xfId="0" applyFont="1" applyBorder="1" applyAlignment="1" applyProtection="1">
      <alignment horizontal="center" vertical="center" wrapText="1"/>
      <protection locked="0"/>
    </xf>
    <xf numFmtId="0" fontId="57" fillId="0" borderId="39" xfId="0" applyFont="1" applyBorder="1" applyAlignment="1" applyProtection="1">
      <alignment horizontal="center" vertical="center" wrapText="1"/>
      <protection locked="0"/>
    </xf>
    <xf numFmtId="0" fontId="51" fillId="50" borderId="11" xfId="0" applyFont="1" applyFill="1" applyBorder="1" applyAlignment="1">
      <alignment horizontal="center"/>
    </xf>
    <xf numFmtId="0" fontId="51" fillId="50" borderId="39" xfId="0" applyFont="1" applyFill="1" applyBorder="1" applyAlignment="1">
      <alignment horizontal="center"/>
    </xf>
    <xf numFmtId="0" fontId="52" fillId="0" borderId="11" xfId="0" applyFont="1" applyBorder="1" applyAlignment="1" applyProtection="1">
      <alignment horizontal="center" vertical="center" wrapText="1"/>
    </xf>
    <xf numFmtId="0" fontId="52" fillId="0" borderId="38" xfId="0" applyFont="1" applyBorder="1" applyAlignment="1" applyProtection="1">
      <alignment horizontal="center" vertical="center" wrapText="1"/>
    </xf>
    <xf numFmtId="0" fontId="52" fillId="0" borderId="39" xfId="0" applyFont="1" applyBorder="1" applyAlignment="1" applyProtection="1">
      <alignment horizontal="center" vertical="center" wrapText="1"/>
    </xf>
    <xf numFmtId="0" fontId="8" fillId="61" borderId="17" xfId="1371" applyFont="1" applyFill="1" applyBorder="1" applyAlignment="1" applyProtection="1">
      <alignment horizontal="left" vertical="center" wrapText="1"/>
      <protection hidden="1"/>
    </xf>
    <xf numFmtId="0" fontId="8" fillId="61" borderId="19"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locked="0" hidden="1"/>
    </xf>
    <xf numFmtId="0" fontId="52" fillId="0" borderId="22" xfId="1371" applyFont="1" applyFill="1" applyBorder="1" applyAlignment="1" applyProtection="1">
      <alignment horizontal="center" vertical="center"/>
      <protection hidden="1"/>
    </xf>
    <xf numFmtId="0" fontId="52" fillId="0" borderId="23" xfId="1371" applyFont="1" applyFill="1" applyBorder="1" applyAlignment="1" applyProtection="1">
      <alignment horizontal="center" vertical="center"/>
      <protection hidden="1"/>
    </xf>
    <xf numFmtId="0" fontId="52" fillId="0" borderId="24" xfId="1371" applyFont="1" applyFill="1" applyBorder="1" applyAlignment="1" applyProtection="1">
      <alignment horizontal="center" vertical="center"/>
      <protection hidden="1"/>
    </xf>
    <xf numFmtId="0" fontId="52" fillId="0" borderId="25" xfId="1371" applyFont="1" applyFill="1" applyBorder="1" applyAlignment="1" applyProtection="1">
      <alignment horizontal="center" vertical="center"/>
      <protection hidden="1"/>
    </xf>
    <xf numFmtId="0" fontId="52" fillId="0" borderId="0" xfId="1371" applyFont="1" applyFill="1" applyBorder="1" applyAlignment="1" applyProtection="1">
      <alignment horizontal="center" vertical="center"/>
      <protection hidden="1"/>
    </xf>
    <xf numFmtId="0" fontId="52" fillId="0" borderId="26" xfId="1371" applyFont="1" applyFill="1" applyBorder="1" applyAlignment="1" applyProtection="1">
      <alignment horizontal="center" vertical="center"/>
      <protection hidden="1"/>
    </xf>
    <xf numFmtId="0" fontId="52" fillId="0" borderId="27" xfId="1371" applyFont="1" applyFill="1" applyBorder="1" applyAlignment="1" applyProtection="1">
      <alignment horizontal="center" vertical="center"/>
      <protection hidden="1"/>
    </xf>
    <xf numFmtId="0" fontId="52" fillId="0" borderId="28" xfId="1371" applyFont="1" applyFill="1" applyBorder="1" applyAlignment="1" applyProtection="1">
      <alignment horizontal="center" vertical="center"/>
      <protection hidden="1"/>
    </xf>
    <xf numFmtId="0" fontId="52" fillId="0" borderId="29" xfId="1371" applyFont="1" applyFill="1" applyBorder="1" applyAlignment="1" applyProtection="1">
      <alignment horizontal="center" vertical="center"/>
      <protection hidden="1"/>
    </xf>
    <xf numFmtId="0" fontId="53" fillId="0" borderId="20" xfId="1371" applyFont="1" applyFill="1" applyBorder="1" applyAlignment="1" applyProtection="1">
      <alignment horizontal="justify" vertical="center" wrapText="1"/>
      <protection locked="0" hidden="1"/>
    </xf>
    <xf numFmtId="0" fontId="53" fillId="0" borderId="33" xfId="1371" applyFont="1" applyFill="1" applyBorder="1" applyAlignment="1" applyProtection="1">
      <alignment horizontal="justify" vertical="center" wrapText="1"/>
      <protection locked="0" hidden="1"/>
    </xf>
    <xf numFmtId="0" fontId="53" fillId="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justify" vertical="center" wrapText="1"/>
      <protection locked="0" hidden="1"/>
    </xf>
    <xf numFmtId="0" fontId="9" fillId="0" borderId="33" xfId="1371" applyFont="1" applyFill="1" applyBorder="1" applyAlignment="1" applyProtection="1">
      <alignment horizontal="justify" vertical="center" wrapText="1"/>
      <protection locked="0" hidden="1"/>
    </xf>
    <xf numFmtId="0" fontId="9" fillId="0" borderId="47" xfId="1371" applyFont="1" applyFill="1" applyBorder="1" applyAlignment="1" applyProtection="1">
      <alignment horizontal="justify" vertical="center" wrapText="1"/>
      <protection locked="0" hidden="1"/>
    </xf>
    <xf numFmtId="0" fontId="52" fillId="61" borderId="10" xfId="1371" applyFont="1" applyFill="1" applyBorder="1" applyAlignment="1" applyProtection="1">
      <alignment horizontal="center" vertical="center"/>
      <protection hidden="1"/>
    </xf>
    <xf numFmtId="0" fontId="53" fillId="50" borderId="20" xfId="1371" applyFont="1" applyFill="1" applyBorder="1" applyAlignment="1" applyProtection="1">
      <alignment horizontal="justify" vertical="center" wrapText="1"/>
      <protection locked="0" hidden="1"/>
    </xf>
    <xf numFmtId="0" fontId="53" fillId="50" borderId="33" xfId="1371" applyFont="1" applyFill="1" applyBorder="1" applyAlignment="1" applyProtection="1">
      <alignment horizontal="justify" vertical="center" wrapText="1"/>
      <protection locked="0" hidden="1"/>
    </xf>
    <xf numFmtId="0" fontId="53" fillId="50" borderId="35" xfId="1371" applyFont="1" applyFill="1" applyBorder="1" applyAlignment="1" applyProtection="1">
      <alignment horizontal="justify" vertical="center" wrapText="1"/>
      <protection locked="0" hidden="1"/>
    </xf>
    <xf numFmtId="0" fontId="9" fillId="0" borderId="20" xfId="1371" applyFont="1" applyFill="1" applyBorder="1" applyAlignment="1" applyProtection="1">
      <alignment horizontal="center" vertical="center"/>
      <protection hidden="1"/>
    </xf>
    <xf numFmtId="0" fontId="9" fillId="0" borderId="33"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protection hidden="1"/>
    </xf>
    <xf numFmtId="0" fontId="9" fillId="50" borderId="18" xfId="1371" applyFont="1" applyFill="1" applyBorder="1" applyAlignment="1" applyProtection="1">
      <alignment horizontal="center" vertical="center"/>
      <protection hidden="1"/>
    </xf>
    <xf numFmtId="0" fontId="9" fillId="0" borderId="20" xfId="1371" applyFont="1" applyFill="1" applyBorder="1" applyAlignment="1" applyProtection="1">
      <alignment horizontal="justify" vertical="center" wrapText="1"/>
      <protection hidden="1"/>
    </xf>
    <xf numFmtId="0" fontId="9" fillId="0" borderId="33" xfId="1371" applyFont="1" applyFill="1" applyBorder="1" applyAlignment="1" applyProtection="1">
      <alignment horizontal="justify" vertical="center" wrapText="1"/>
      <protection hidden="1"/>
    </xf>
    <xf numFmtId="0" fontId="9" fillId="0" borderId="35" xfId="1371" applyFont="1" applyFill="1" applyBorder="1" applyAlignment="1" applyProtection="1">
      <alignment horizontal="justify" vertical="center" wrapText="1"/>
      <protection hidden="1"/>
    </xf>
    <xf numFmtId="0" fontId="9" fillId="0" borderId="20" xfId="1371" applyFont="1" applyFill="1" applyBorder="1" applyAlignment="1" applyProtection="1">
      <alignment horizontal="center" vertical="center" wrapText="1"/>
      <protection hidden="1"/>
    </xf>
    <xf numFmtId="0" fontId="9" fillId="0" borderId="33" xfId="1371" applyFont="1" applyFill="1" applyBorder="1" applyAlignment="1" applyProtection="1">
      <alignment horizontal="center" vertical="center" wrapText="1"/>
      <protection hidden="1"/>
    </xf>
    <xf numFmtId="0" fontId="9" fillId="0" borderId="47" xfId="1371" applyFont="1" applyFill="1" applyBorder="1" applyAlignment="1" applyProtection="1">
      <alignment horizontal="center" vertical="center" wrapText="1"/>
      <protection hidden="1"/>
    </xf>
    <xf numFmtId="14" fontId="9" fillId="0" borderId="20" xfId="1371" applyNumberFormat="1" applyFont="1" applyFill="1" applyBorder="1" applyAlignment="1" applyProtection="1">
      <alignment horizontal="center" vertical="center" wrapText="1"/>
      <protection hidden="1"/>
    </xf>
    <xf numFmtId="14" fontId="9" fillId="0" borderId="33" xfId="1371" applyNumberFormat="1" applyFont="1" applyFill="1" applyBorder="1" applyAlignment="1" applyProtection="1">
      <alignment horizontal="center" vertical="center" wrapText="1"/>
      <protection hidden="1"/>
    </xf>
    <xf numFmtId="14" fontId="9" fillId="0" borderId="35" xfId="1371" applyNumberFormat="1" applyFont="1" applyFill="1" applyBorder="1" applyAlignment="1" applyProtection="1">
      <alignment horizontal="center" vertical="center" wrapText="1"/>
      <protection hidden="1"/>
    </xf>
    <xf numFmtId="3" fontId="9" fillId="24" borderId="20" xfId="1496" applyNumberFormat="1" applyFont="1" applyFill="1" applyBorder="1" applyAlignment="1" applyProtection="1">
      <alignment horizontal="center" vertical="center" wrapText="1"/>
      <protection hidden="1"/>
    </xf>
    <xf numFmtId="3" fontId="9" fillId="24" borderId="33" xfId="1496" applyNumberFormat="1" applyFont="1" applyFill="1" applyBorder="1" applyAlignment="1" applyProtection="1">
      <alignment horizontal="center" vertical="center" wrapText="1"/>
      <protection hidden="1"/>
    </xf>
    <xf numFmtId="3" fontId="9" fillId="24" borderId="47" xfId="1496" applyNumberFormat="1" applyFont="1" applyFill="1" applyBorder="1" applyAlignment="1" applyProtection="1">
      <alignment horizontal="center" vertical="center" wrapText="1"/>
      <protection hidden="1"/>
    </xf>
    <xf numFmtId="0" fontId="9" fillId="50" borderId="22" xfId="1371" applyFont="1" applyFill="1" applyBorder="1" applyAlignment="1" applyProtection="1">
      <alignment horizontal="center" vertical="center"/>
      <protection hidden="1"/>
    </xf>
    <xf numFmtId="0" fontId="9" fillId="50" borderId="23" xfId="1371" applyFont="1" applyFill="1" applyBorder="1" applyAlignment="1" applyProtection="1">
      <alignment horizontal="center" vertical="center"/>
      <protection hidden="1"/>
    </xf>
    <xf numFmtId="0" fontId="9" fillId="50" borderId="24" xfId="1371" applyFont="1" applyFill="1" applyBorder="1" applyAlignment="1" applyProtection="1">
      <alignment horizontal="center" vertical="center"/>
      <protection hidden="1"/>
    </xf>
    <xf numFmtId="0" fontId="9" fillId="0" borderId="35" xfId="1371" applyFont="1" applyFill="1" applyBorder="1" applyAlignment="1" applyProtection="1">
      <alignment horizontal="center" vertical="center" wrapText="1"/>
      <protection hidden="1"/>
    </xf>
    <xf numFmtId="0" fontId="52" fillId="61" borderId="16" xfId="1371" applyFont="1" applyFill="1" applyBorder="1" applyAlignment="1" applyProtection="1">
      <alignment horizontal="center" vertical="center"/>
      <protection hidden="1"/>
    </xf>
    <xf numFmtId="0" fontId="52" fillId="61" borderId="18" xfId="1371" applyFont="1" applyFill="1" applyBorder="1" applyAlignment="1" applyProtection="1">
      <alignment horizontal="center" vertical="center"/>
      <protection hidden="1"/>
    </xf>
    <xf numFmtId="167" fontId="9" fillId="50" borderId="17" xfId="1250" applyFont="1" applyFill="1" applyBorder="1" applyAlignment="1" applyProtection="1">
      <alignment horizontal="center" vertical="center" wrapText="1"/>
      <protection locked="0" hidden="1"/>
    </xf>
    <xf numFmtId="167" fontId="9" fillId="50" borderId="36" xfId="1250" applyFont="1" applyFill="1" applyBorder="1" applyAlignment="1" applyProtection="1">
      <alignment horizontal="center" vertical="center" wrapText="1"/>
      <protection locked="0" hidden="1"/>
    </xf>
    <xf numFmtId="167" fontId="9" fillId="50" borderId="19" xfId="1250" applyFont="1" applyFill="1" applyBorder="1" applyAlignment="1" applyProtection="1">
      <alignment horizontal="center" vertical="center" wrapText="1"/>
      <protection locked="0" hidden="1"/>
    </xf>
    <xf numFmtId="0" fontId="9" fillId="0" borderId="10" xfId="1371" applyFont="1" applyFill="1" applyBorder="1" applyAlignment="1" applyProtection="1">
      <alignment horizontal="center" vertical="center" wrapText="1"/>
      <protection hidden="1"/>
    </xf>
    <xf numFmtId="0" fontId="9" fillId="0" borderId="10" xfId="1371" applyFont="1" applyFill="1" applyBorder="1" applyAlignment="1" applyProtection="1">
      <alignment horizontal="center" vertical="center"/>
      <protection hidden="1"/>
    </xf>
    <xf numFmtId="0" fontId="14" fillId="0"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left" vertical="center" wrapText="1"/>
      <protection hidden="1"/>
    </xf>
    <xf numFmtId="0" fontId="8" fillId="61" borderId="10" xfId="1371" applyFont="1" applyFill="1" applyBorder="1" applyAlignment="1" applyProtection="1">
      <alignment horizontal="center" vertical="center"/>
      <protection hidden="1"/>
    </xf>
    <xf numFmtId="9" fontId="8" fillId="61" borderId="10" xfId="1496" applyFont="1" applyFill="1" applyBorder="1" applyAlignment="1" applyProtection="1">
      <alignment horizontal="center" vertical="center"/>
      <protection hidden="1"/>
    </xf>
    <xf numFmtId="0" fontId="9" fillId="50" borderId="10" xfId="1371" applyFont="1" applyFill="1" applyBorder="1" applyAlignment="1" applyProtection="1">
      <alignment horizontal="center" vertical="center" wrapText="1"/>
      <protection hidden="1"/>
    </xf>
    <xf numFmtId="1" fontId="9" fillId="0" borderId="10" xfId="1273" applyNumberFormat="1" applyFont="1" applyFill="1" applyBorder="1" applyAlignment="1" applyProtection="1">
      <alignment horizontal="center" vertical="center" wrapText="1"/>
      <protection hidden="1"/>
    </xf>
    <xf numFmtId="9" fontId="9" fillId="0" borderId="10" xfId="1496" applyFont="1" applyFill="1" applyBorder="1" applyAlignment="1" applyProtection="1">
      <alignment horizontal="center" vertical="center"/>
      <protection hidden="1"/>
    </xf>
    <xf numFmtId="0" fontId="9" fillId="0" borderId="10" xfId="1496" applyNumberFormat="1" applyFont="1" applyFill="1" applyBorder="1" applyAlignment="1" applyProtection="1">
      <alignment horizontal="center" vertical="center" wrapText="1"/>
      <protection hidden="1"/>
    </xf>
    <xf numFmtId="49" fontId="9" fillId="0" borderId="10" xfId="1371" applyNumberFormat="1" applyFont="1" applyFill="1" applyBorder="1" applyAlignment="1" applyProtection="1">
      <alignment horizontal="center" vertical="center"/>
      <protection hidden="1"/>
    </xf>
    <xf numFmtId="0" fontId="9" fillId="50" borderId="10" xfId="1371" applyFont="1" applyFill="1" applyBorder="1" applyAlignment="1" applyProtection="1">
      <alignment horizontal="left" vertical="center" wrapText="1"/>
      <protection hidden="1"/>
    </xf>
    <xf numFmtId="0" fontId="75" fillId="0" borderId="10" xfId="0" applyFont="1" applyBorder="1" applyAlignment="1" applyProtection="1">
      <alignment horizontal="center" wrapText="1"/>
      <protection locked="0" hidden="1"/>
    </xf>
    <xf numFmtId="0" fontId="57" fillId="0" borderId="10" xfId="0" applyFont="1" applyFill="1" applyBorder="1" applyAlignment="1" applyProtection="1">
      <alignment horizontal="center" vertical="center" wrapText="1"/>
      <protection locked="0" hidden="1"/>
    </xf>
    <xf numFmtId="0" fontId="59" fillId="0" borderId="10" xfId="0" applyFont="1" applyBorder="1" applyAlignment="1" applyProtection="1">
      <alignment horizontal="center" vertical="center" wrapText="1"/>
      <protection locked="0" hidden="1"/>
    </xf>
    <xf numFmtId="0" fontId="11" fillId="24" borderId="10" xfId="1371" applyFont="1" applyFill="1" applyBorder="1" applyAlignment="1" applyProtection="1">
      <alignment horizontal="center" vertical="center"/>
      <protection hidden="1"/>
    </xf>
    <xf numFmtId="0" fontId="59" fillId="61" borderId="10" xfId="1371" applyFont="1" applyFill="1" applyBorder="1" applyAlignment="1" applyProtection="1">
      <alignment horizontal="center" vertical="center"/>
      <protection hidden="1"/>
    </xf>
    <xf numFmtId="0" fontId="8" fillId="61" borderId="10" xfId="1371" applyFont="1" applyFill="1" applyBorder="1" applyAlignment="1" applyProtection="1">
      <alignment horizontal="center" vertical="center" wrapText="1"/>
      <protection hidden="1"/>
    </xf>
    <xf numFmtId="176" fontId="9" fillId="50" borderId="17" xfId="1250" applyNumberFormat="1" applyFont="1" applyFill="1" applyBorder="1" applyAlignment="1" applyProtection="1">
      <alignment horizontal="center" vertical="center" wrapText="1"/>
      <protection locked="0" hidden="1"/>
    </xf>
    <xf numFmtId="176" fontId="9" fillId="50" borderId="36" xfId="1250" applyNumberFormat="1" applyFont="1" applyFill="1" applyBorder="1" applyAlignment="1" applyProtection="1">
      <alignment horizontal="center" vertical="center" wrapText="1"/>
      <protection locked="0" hidden="1"/>
    </xf>
    <xf numFmtId="176" fontId="9" fillId="50" borderId="19" xfId="1250" applyNumberFormat="1" applyFont="1" applyFill="1" applyBorder="1" applyAlignment="1" applyProtection="1">
      <alignment horizontal="center" vertical="center" wrapText="1"/>
      <protection locked="0" hidden="1"/>
    </xf>
    <xf numFmtId="0" fontId="8" fillId="50" borderId="20" xfId="1496" applyNumberFormat="1" applyFont="1" applyFill="1" applyBorder="1" applyAlignment="1">
      <alignment horizontal="center" vertical="center" wrapText="1"/>
    </xf>
    <xf numFmtId="0" fontId="8" fillId="50" borderId="47" xfId="1496" applyNumberFormat="1" applyFont="1" applyFill="1" applyBorder="1" applyAlignment="1">
      <alignment horizontal="center" vertical="center" wrapText="1"/>
    </xf>
    <xf numFmtId="0" fontId="9" fillId="50" borderId="35" xfId="1371" applyFont="1" applyFill="1" applyBorder="1" applyAlignment="1">
      <alignment horizontal="center" vertical="center" wrapText="1"/>
    </xf>
    <xf numFmtId="0" fontId="9" fillId="24" borderId="20" xfId="1371" applyFont="1" applyFill="1" applyBorder="1" applyAlignment="1">
      <alignment horizontal="left" vertical="center" wrapText="1"/>
    </xf>
    <xf numFmtId="0" fontId="9" fillId="24" borderId="33" xfId="1371" applyFont="1" applyFill="1" applyBorder="1" applyAlignment="1">
      <alignment horizontal="left" vertical="center" wrapText="1"/>
    </xf>
    <xf numFmtId="0" fontId="9" fillId="24" borderId="47" xfId="1371" applyFont="1" applyFill="1" applyBorder="1" applyAlignment="1">
      <alignment horizontal="left" vertical="center" wrapText="1"/>
    </xf>
    <xf numFmtId="0" fontId="9" fillId="0" borderId="20" xfId="1371" applyFont="1" applyFill="1" applyBorder="1" applyAlignment="1">
      <alignment horizontal="center" vertical="center" wrapText="1"/>
    </xf>
    <xf numFmtId="0" fontId="9" fillId="0" borderId="33" xfId="1371" applyFont="1" applyFill="1" applyBorder="1" applyAlignment="1">
      <alignment horizontal="center" vertical="center" wrapText="1"/>
    </xf>
    <xf numFmtId="0" fontId="9" fillId="0" borderId="47" xfId="1371" applyFont="1" applyFill="1" applyBorder="1" applyAlignment="1">
      <alignment horizontal="center" vertical="center" wrapText="1"/>
    </xf>
    <xf numFmtId="0" fontId="14" fillId="24" borderId="20" xfId="1371" applyFont="1" applyFill="1" applyBorder="1" applyAlignment="1">
      <alignment horizontal="center" vertical="center"/>
    </xf>
    <xf numFmtId="0" fontId="14" fillId="24" borderId="33" xfId="1371" applyFont="1" applyFill="1" applyBorder="1" applyAlignment="1">
      <alignment horizontal="center" vertical="center"/>
    </xf>
    <xf numFmtId="0" fontId="14" fillId="24" borderId="47" xfId="1371" applyFont="1" applyFill="1" applyBorder="1" applyAlignment="1">
      <alignment horizontal="center" vertical="center"/>
    </xf>
    <xf numFmtId="0" fontId="9" fillId="0" borderId="35" xfId="1371" applyFont="1" applyFill="1" applyBorder="1" applyAlignment="1">
      <alignment horizontal="center" vertical="center" wrapText="1"/>
    </xf>
    <xf numFmtId="0" fontId="9" fillId="50" borderId="35" xfId="1371" applyFont="1" applyFill="1" applyBorder="1" applyAlignment="1">
      <alignment horizontal="center" vertical="center"/>
    </xf>
    <xf numFmtId="0" fontId="9" fillId="0" borderId="20" xfId="1371" applyFont="1" applyFill="1" applyBorder="1" applyAlignment="1">
      <alignment horizontal="justify" vertical="center" wrapText="1"/>
    </xf>
    <xf numFmtId="0" fontId="9" fillId="0" borderId="33" xfId="1371" applyFont="1" applyFill="1" applyBorder="1" applyAlignment="1">
      <alignment horizontal="justify" vertical="center" wrapText="1"/>
    </xf>
    <xf numFmtId="0" fontId="9" fillId="0" borderId="35" xfId="1371" applyFont="1" applyFill="1" applyBorder="1" applyAlignment="1">
      <alignment horizontal="justify" vertical="center" wrapText="1"/>
    </xf>
    <xf numFmtId="1" fontId="9" fillId="50" borderId="20" xfId="1495" applyNumberFormat="1" applyFont="1" applyFill="1" applyBorder="1" applyAlignment="1">
      <alignment horizontal="center" vertical="center" wrapText="1"/>
    </xf>
    <xf numFmtId="1" fontId="9" fillId="50" borderId="33" xfId="1495" applyNumberFormat="1" applyFont="1" applyFill="1" applyBorder="1" applyAlignment="1">
      <alignment horizontal="center" vertical="center" wrapText="1"/>
    </xf>
    <xf numFmtId="1" fontId="9" fillId="50" borderId="47" xfId="1495" applyNumberFormat="1" applyFont="1" applyFill="1" applyBorder="1" applyAlignment="1">
      <alignment horizontal="center" vertical="center" wrapText="1"/>
    </xf>
    <xf numFmtId="0" fontId="53" fillId="50" borderId="20" xfId="0" applyFont="1" applyFill="1" applyBorder="1" applyAlignment="1">
      <alignment horizontal="justify" vertical="center" wrapText="1"/>
    </xf>
    <xf numFmtId="0" fontId="53" fillId="50" borderId="33" xfId="0" applyFont="1" applyFill="1" applyBorder="1" applyAlignment="1">
      <alignment horizontal="justify" vertical="center" wrapText="1"/>
    </xf>
    <xf numFmtId="0" fontId="53" fillId="50" borderId="35" xfId="0" applyFont="1" applyFill="1" applyBorder="1" applyAlignment="1">
      <alignment horizontal="justify" vertical="center" wrapText="1"/>
    </xf>
    <xf numFmtId="0" fontId="56" fillId="50" borderId="20" xfId="0" applyFont="1" applyFill="1" applyBorder="1" applyAlignment="1">
      <alignment horizontal="justify" vertical="center" wrapText="1"/>
    </xf>
    <xf numFmtId="0" fontId="56" fillId="50" borderId="33" xfId="0" applyFont="1" applyFill="1" applyBorder="1" applyAlignment="1">
      <alignment horizontal="justify" vertical="center" wrapText="1"/>
    </xf>
    <xf numFmtId="0" fontId="56" fillId="50" borderId="47" xfId="0" applyFont="1" applyFill="1" applyBorder="1" applyAlignment="1">
      <alignment horizontal="justify" vertical="center" wrapText="1"/>
    </xf>
    <xf numFmtId="0" fontId="9" fillId="50" borderId="20" xfId="1371" applyFont="1" applyFill="1" applyBorder="1" applyAlignment="1" applyProtection="1">
      <alignment horizontal="center" vertical="center" wrapText="1"/>
      <protection locked="0"/>
    </xf>
    <xf numFmtId="0" fontId="9" fillId="50" borderId="35" xfId="1371" applyFont="1" applyFill="1" applyBorder="1" applyAlignment="1" applyProtection="1">
      <alignment horizontal="center" vertical="center" wrapText="1"/>
      <protection locked="0"/>
    </xf>
    <xf numFmtId="0" fontId="51" fillId="56" borderId="20" xfId="0" applyFont="1" applyFill="1" applyBorder="1" applyAlignment="1">
      <alignment horizontal="center" vertical="center" wrapText="1"/>
    </xf>
    <xf numFmtId="0" fontId="51" fillId="56" borderId="35" xfId="0" applyFont="1" applyFill="1" applyBorder="1" applyAlignment="1">
      <alignment horizontal="center" vertical="center" wrapText="1"/>
    </xf>
    <xf numFmtId="9" fontId="66" fillId="56" borderId="20" xfId="1495" applyFont="1" applyFill="1" applyBorder="1" applyAlignment="1">
      <alignment horizontal="center" vertical="center" wrapText="1"/>
    </xf>
    <xf numFmtId="9" fontId="66" fillId="56" borderId="35" xfId="1495" applyFont="1" applyFill="1" applyBorder="1" applyAlignment="1">
      <alignment horizontal="center" vertical="center" wrapText="1"/>
    </xf>
    <xf numFmtId="0" fontId="0" fillId="56" borderId="17" xfId="0" applyFont="1" applyFill="1" applyBorder="1" applyAlignment="1">
      <alignment horizontal="center" vertical="center" wrapText="1"/>
    </xf>
    <xf numFmtId="0" fontId="0" fillId="56" borderId="19" xfId="0" applyFont="1" applyFill="1" applyBorder="1" applyAlignment="1">
      <alignment horizontal="center" vertical="center" wrapText="1"/>
    </xf>
    <xf numFmtId="0" fontId="39" fillId="64" borderId="27" xfId="0" applyFont="1" applyFill="1" applyBorder="1" applyAlignment="1">
      <alignment horizontal="center" vertical="center"/>
    </xf>
    <xf numFmtId="0" fontId="39" fillId="64" borderId="28" xfId="0" applyFont="1" applyFill="1" applyBorder="1" applyAlignment="1">
      <alignment horizontal="center" vertical="center"/>
    </xf>
  </cellXfs>
  <cellStyles count="1789">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xfId="1251" builtinId="6"/>
    <cellStyle name="Millares [0] 2" xfId="1252" xr:uid="{00000000-0005-0000-0000-0000E3040000}"/>
    <cellStyle name="Millares 2" xfId="1253" xr:uid="{00000000-0005-0000-0000-0000E4040000}"/>
    <cellStyle name="Millares 2 10" xfId="1254" xr:uid="{00000000-0005-0000-0000-0000E5040000}"/>
    <cellStyle name="Millares 2 11" xfId="1255" xr:uid="{00000000-0005-0000-0000-0000E6040000}"/>
    <cellStyle name="Millares 2 12" xfId="1256" xr:uid="{00000000-0005-0000-0000-0000E7040000}"/>
    <cellStyle name="Millares 2 13" xfId="1257" xr:uid="{00000000-0005-0000-0000-0000E8040000}"/>
    <cellStyle name="Millares 2 13 2" xfId="1258" xr:uid="{00000000-0005-0000-0000-0000E9040000}"/>
    <cellStyle name="Millares 2 13 2 2" xfId="1259" xr:uid="{00000000-0005-0000-0000-0000EA040000}"/>
    <cellStyle name="Millares 2 13 2 2 2" xfId="1260" xr:uid="{00000000-0005-0000-0000-0000EB040000}"/>
    <cellStyle name="Millares 2 14" xfId="1261" xr:uid="{00000000-0005-0000-0000-0000EC040000}"/>
    <cellStyle name="Millares 2 2" xfId="1262" xr:uid="{00000000-0005-0000-0000-0000ED040000}"/>
    <cellStyle name="Millares 2 2 2" xfId="1263" xr:uid="{00000000-0005-0000-0000-0000EE040000}"/>
    <cellStyle name="Millares 2 2 3" xfId="1264" xr:uid="{00000000-0005-0000-0000-0000EF040000}"/>
    <cellStyle name="Millares 2 2 4" xfId="1265" xr:uid="{00000000-0005-0000-0000-0000F0040000}"/>
    <cellStyle name="Millares 2 3" xfId="1266" xr:uid="{00000000-0005-0000-0000-0000F1040000}"/>
    <cellStyle name="Millares 2 4" xfId="1267" xr:uid="{00000000-0005-0000-0000-0000F2040000}"/>
    <cellStyle name="Millares 2 5" xfId="1268" xr:uid="{00000000-0005-0000-0000-0000F3040000}"/>
    <cellStyle name="Millares 2 6" xfId="1269" xr:uid="{00000000-0005-0000-0000-0000F4040000}"/>
    <cellStyle name="Millares 2 7" xfId="1270" xr:uid="{00000000-0005-0000-0000-0000F5040000}"/>
    <cellStyle name="Millares 2 8" xfId="1271" xr:uid="{00000000-0005-0000-0000-0000F6040000}"/>
    <cellStyle name="Millares 2 9" xfId="1272" xr:uid="{00000000-0005-0000-0000-0000F7040000}"/>
    <cellStyle name="Millares 3" xfId="1273" xr:uid="{00000000-0005-0000-0000-0000F8040000}"/>
    <cellStyle name="Millares 3 2" xfId="1274" xr:uid="{00000000-0005-0000-0000-0000F9040000}"/>
    <cellStyle name="Millares 3 3" xfId="1275" xr:uid="{00000000-0005-0000-0000-0000FA040000}"/>
    <cellStyle name="Millares 4" xfId="1276" xr:uid="{00000000-0005-0000-0000-0000FB040000}"/>
    <cellStyle name="Millares 4 2" xfId="1277" xr:uid="{00000000-0005-0000-0000-0000FC040000}"/>
    <cellStyle name="Millares 4 2 2" xfId="1278" xr:uid="{00000000-0005-0000-0000-0000FD040000}"/>
    <cellStyle name="Millares 4 2 2 2" xfId="1279" xr:uid="{00000000-0005-0000-0000-0000FE040000}"/>
    <cellStyle name="Millares 4 3" xfId="1280" xr:uid="{00000000-0005-0000-0000-0000FF040000}"/>
    <cellStyle name="Millares 5" xfId="1281" xr:uid="{00000000-0005-0000-0000-000000050000}"/>
    <cellStyle name="Millares 6" xfId="1282" xr:uid="{00000000-0005-0000-0000-000001050000}"/>
    <cellStyle name="Millares 7" xfId="1283" xr:uid="{00000000-0005-0000-0000-000002050000}"/>
    <cellStyle name="Millares 8" xfId="1284" xr:uid="{00000000-0005-0000-0000-000003050000}"/>
    <cellStyle name="Moneda 2" xfId="1285" xr:uid="{00000000-0005-0000-0000-000004050000}"/>
    <cellStyle name="Moneda 2 2" xfId="1286" xr:uid="{00000000-0005-0000-0000-000005050000}"/>
    <cellStyle name="Moneda 2 3" xfId="1287" xr:uid="{00000000-0005-0000-0000-000006050000}"/>
    <cellStyle name="Neutral" xfId="1288" builtinId="28" customBuiltin="1"/>
    <cellStyle name="Neutral 10" xfId="1289" xr:uid="{00000000-0005-0000-0000-000008050000}"/>
    <cellStyle name="Neutral 11" xfId="1290" xr:uid="{00000000-0005-0000-0000-000009050000}"/>
    <cellStyle name="Neutral 12" xfId="1291" xr:uid="{00000000-0005-0000-0000-00000A050000}"/>
    <cellStyle name="Neutral 13" xfId="1292" xr:uid="{00000000-0005-0000-0000-00000B050000}"/>
    <cellStyle name="Neutral 14" xfId="1293" xr:uid="{00000000-0005-0000-0000-00000C050000}"/>
    <cellStyle name="Neutral 15" xfId="1294" xr:uid="{00000000-0005-0000-0000-00000D050000}"/>
    <cellStyle name="Neutral 16" xfId="1295" xr:uid="{00000000-0005-0000-0000-00000E050000}"/>
    <cellStyle name="Neutral 2" xfId="1296" xr:uid="{00000000-0005-0000-0000-00000F050000}"/>
    <cellStyle name="Neutral 3" xfId="1297" xr:uid="{00000000-0005-0000-0000-000010050000}"/>
    <cellStyle name="Neutral 4" xfId="1298" xr:uid="{00000000-0005-0000-0000-000011050000}"/>
    <cellStyle name="Neutral 5" xfId="1299" xr:uid="{00000000-0005-0000-0000-000012050000}"/>
    <cellStyle name="Neutral 6" xfId="1300" xr:uid="{00000000-0005-0000-0000-000013050000}"/>
    <cellStyle name="Neutral 7" xfId="1301" xr:uid="{00000000-0005-0000-0000-000014050000}"/>
    <cellStyle name="Neutral 8" xfId="1302" xr:uid="{00000000-0005-0000-0000-000015050000}"/>
    <cellStyle name="Neutral 9" xfId="1303" xr:uid="{00000000-0005-0000-0000-000016050000}"/>
    <cellStyle name="Normal" xfId="0" builtinId="0"/>
    <cellStyle name="Normal 10" xfId="1304" xr:uid="{00000000-0005-0000-0000-000018050000}"/>
    <cellStyle name="Normal 10 2" xfId="1305" xr:uid="{00000000-0005-0000-0000-000019050000}"/>
    <cellStyle name="Normal 11" xfId="1306" xr:uid="{00000000-0005-0000-0000-00001A050000}"/>
    <cellStyle name="Normal 11 2" xfId="1307" xr:uid="{00000000-0005-0000-0000-00001B050000}"/>
    <cellStyle name="Normal 110" xfId="1308" xr:uid="{00000000-0005-0000-0000-00001C050000}"/>
    <cellStyle name="Normal 112" xfId="1309" xr:uid="{00000000-0005-0000-0000-00001D050000}"/>
    <cellStyle name="Normal 113" xfId="1310" xr:uid="{00000000-0005-0000-0000-00001E050000}"/>
    <cellStyle name="Normal 115" xfId="1311" xr:uid="{00000000-0005-0000-0000-00001F050000}"/>
    <cellStyle name="Normal 12" xfId="1312" xr:uid="{00000000-0005-0000-0000-000020050000}"/>
    <cellStyle name="Normal 12 2" xfId="1313" xr:uid="{00000000-0005-0000-0000-000021050000}"/>
    <cellStyle name="Normal 13" xfId="1314" xr:uid="{00000000-0005-0000-0000-000022050000}"/>
    <cellStyle name="Normal 13 2" xfId="1315" xr:uid="{00000000-0005-0000-0000-000023050000}"/>
    <cellStyle name="Normal 14" xfId="1316" xr:uid="{00000000-0005-0000-0000-000024050000}"/>
    <cellStyle name="Normal 14 2" xfId="1317" xr:uid="{00000000-0005-0000-0000-000025050000}"/>
    <cellStyle name="Normal 15" xfId="1318" xr:uid="{00000000-0005-0000-0000-000026050000}"/>
    <cellStyle name="Normal 15 2" xfId="1319" xr:uid="{00000000-0005-0000-0000-000027050000}"/>
    <cellStyle name="Normal 16" xfId="1320" xr:uid="{00000000-0005-0000-0000-000028050000}"/>
    <cellStyle name="Normal 16 2" xfId="1321" xr:uid="{00000000-0005-0000-0000-000029050000}"/>
    <cellStyle name="Normal 17" xfId="1322" xr:uid="{00000000-0005-0000-0000-00002A050000}"/>
    <cellStyle name="Normal 17 2" xfId="1323" xr:uid="{00000000-0005-0000-0000-00002B050000}"/>
    <cellStyle name="Normal 18 2" xfId="1324" xr:uid="{00000000-0005-0000-0000-00002C050000}"/>
    <cellStyle name="Normal 19" xfId="1325" xr:uid="{00000000-0005-0000-0000-00002D050000}"/>
    <cellStyle name="Normal 19 2" xfId="1326" xr:uid="{00000000-0005-0000-0000-00002E050000}"/>
    <cellStyle name="Normal 2" xfId="1327" xr:uid="{00000000-0005-0000-0000-00002F050000}"/>
    <cellStyle name="Normal 2 10" xfId="1328" xr:uid="{00000000-0005-0000-0000-000030050000}"/>
    <cellStyle name="Normal 2 11" xfId="1329" xr:uid="{00000000-0005-0000-0000-000031050000}"/>
    <cellStyle name="Normal 2 12" xfId="1330" xr:uid="{00000000-0005-0000-0000-000032050000}"/>
    <cellStyle name="Normal 2 2" xfId="1331" xr:uid="{00000000-0005-0000-0000-000033050000}"/>
    <cellStyle name="Normal 2 2 2" xfId="1332" xr:uid="{00000000-0005-0000-0000-000034050000}"/>
    <cellStyle name="Normal 2 2 3" xfId="1333" xr:uid="{00000000-0005-0000-0000-000035050000}"/>
    <cellStyle name="Normal 2 2 4" xfId="1334" xr:uid="{00000000-0005-0000-0000-000036050000}"/>
    <cellStyle name="Normal 2 2 5" xfId="1335" xr:uid="{00000000-0005-0000-0000-000037050000}"/>
    <cellStyle name="Normal 2 3" xfId="1336" xr:uid="{00000000-0005-0000-0000-000038050000}"/>
    <cellStyle name="Normal 2 4" xfId="1337" xr:uid="{00000000-0005-0000-0000-000039050000}"/>
    <cellStyle name="Normal 2 5" xfId="1338" xr:uid="{00000000-0005-0000-0000-00003A050000}"/>
    <cellStyle name="Normal 2 6" xfId="1339" xr:uid="{00000000-0005-0000-0000-00003B050000}"/>
    <cellStyle name="Normal 2 7" xfId="1340" xr:uid="{00000000-0005-0000-0000-00003C050000}"/>
    <cellStyle name="Normal 2 8" xfId="1341" xr:uid="{00000000-0005-0000-0000-00003D050000}"/>
    <cellStyle name="Normal 2 9" xfId="1342" xr:uid="{00000000-0005-0000-0000-00003E050000}"/>
    <cellStyle name="Normal 20 2" xfId="1343" xr:uid="{00000000-0005-0000-0000-00003F050000}"/>
    <cellStyle name="Normal 21 2" xfId="1344" xr:uid="{00000000-0005-0000-0000-000040050000}"/>
    <cellStyle name="Normal 22 2" xfId="1345" xr:uid="{00000000-0005-0000-0000-000041050000}"/>
    <cellStyle name="Normal 23 2" xfId="1346" xr:uid="{00000000-0005-0000-0000-000042050000}"/>
    <cellStyle name="Normal 24 2" xfId="1347" xr:uid="{00000000-0005-0000-0000-000043050000}"/>
    <cellStyle name="Normal 25 2" xfId="1348" xr:uid="{00000000-0005-0000-0000-000044050000}"/>
    <cellStyle name="Normal 3" xfId="1349" xr:uid="{00000000-0005-0000-0000-000045050000}"/>
    <cellStyle name="Normal 3 10" xfId="1350" xr:uid="{00000000-0005-0000-0000-000046050000}"/>
    <cellStyle name="Normal 3 11" xfId="1351" xr:uid="{00000000-0005-0000-0000-000047050000}"/>
    <cellStyle name="Normal 3 12" xfId="1352" xr:uid="{00000000-0005-0000-0000-000048050000}"/>
    <cellStyle name="Normal 3 13" xfId="1353" xr:uid="{00000000-0005-0000-0000-000049050000}"/>
    <cellStyle name="Normal 3 14" xfId="1354" xr:uid="{00000000-0005-0000-0000-00004A050000}"/>
    <cellStyle name="Normal 3 15" xfId="1355" xr:uid="{00000000-0005-0000-0000-00004B050000}"/>
    <cellStyle name="Normal 3 16" xfId="1356" xr:uid="{00000000-0005-0000-0000-00004C050000}"/>
    <cellStyle name="Normal 3 17" xfId="1357" xr:uid="{00000000-0005-0000-0000-00004D050000}"/>
    <cellStyle name="Normal 3 18" xfId="1358" xr:uid="{00000000-0005-0000-0000-00004E050000}"/>
    <cellStyle name="Normal 3 19" xfId="1359" xr:uid="{00000000-0005-0000-0000-00004F050000}"/>
    <cellStyle name="Normal 3 2" xfId="1360" xr:uid="{00000000-0005-0000-0000-000050050000}"/>
    <cellStyle name="Normal 3 20" xfId="1361" xr:uid="{00000000-0005-0000-0000-000051050000}"/>
    <cellStyle name="Normal 3 21" xfId="1362" xr:uid="{00000000-0005-0000-0000-000052050000}"/>
    <cellStyle name="Normal 3 3" xfId="1363" xr:uid="{00000000-0005-0000-0000-000053050000}"/>
    <cellStyle name="Normal 3 4" xfId="1364" xr:uid="{00000000-0005-0000-0000-000054050000}"/>
    <cellStyle name="Normal 3 5" xfId="1365" xr:uid="{00000000-0005-0000-0000-000055050000}"/>
    <cellStyle name="Normal 3 6" xfId="1366" xr:uid="{00000000-0005-0000-0000-000056050000}"/>
    <cellStyle name="Normal 3 7" xfId="1367" xr:uid="{00000000-0005-0000-0000-000057050000}"/>
    <cellStyle name="Normal 3 8" xfId="1368" xr:uid="{00000000-0005-0000-0000-000058050000}"/>
    <cellStyle name="Normal 3 9" xfId="1369" xr:uid="{00000000-0005-0000-0000-000059050000}"/>
    <cellStyle name="Normal 3_PLAN DE ACTIVIDADES 10 DE ABRIL RURALIDAD" xfId="1370" xr:uid="{00000000-0005-0000-0000-00005A050000}"/>
    <cellStyle name="Normal 4" xfId="1371" xr:uid="{00000000-0005-0000-0000-00005B050000}"/>
    <cellStyle name="Normal 4 10" xfId="1372" xr:uid="{00000000-0005-0000-0000-00005C050000}"/>
    <cellStyle name="Normal 4 11" xfId="1373" xr:uid="{00000000-0005-0000-0000-00005D050000}"/>
    <cellStyle name="Normal 4 12" xfId="1374" xr:uid="{00000000-0005-0000-0000-00005E050000}"/>
    <cellStyle name="Normal 4 13" xfId="1375" xr:uid="{00000000-0005-0000-0000-00005F050000}"/>
    <cellStyle name="Normal 4 14" xfId="1376" xr:uid="{00000000-0005-0000-0000-000060050000}"/>
    <cellStyle name="Normal 4 15" xfId="1377" xr:uid="{00000000-0005-0000-0000-000061050000}"/>
    <cellStyle name="Normal 4 16" xfId="1378" xr:uid="{00000000-0005-0000-0000-000062050000}"/>
    <cellStyle name="Normal 4 17" xfId="1379" xr:uid="{00000000-0005-0000-0000-000063050000}"/>
    <cellStyle name="Normal 4 18" xfId="1380" xr:uid="{00000000-0005-0000-0000-000064050000}"/>
    <cellStyle name="Normal 4 19" xfId="1381" xr:uid="{00000000-0005-0000-0000-000065050000}"/>
    <cellStyle name="Normal 4 2" xfId="1382" xr:uid="{00000000-0005-0000-0000-000066050000}"/>
    <cellStyle name="Normal 4 20" xfId="1383" xr:uid="{00000000-0005-0000-0000-000067050000}"/>
    <cellStyle name="Normal 4 21" xfId="1384" xr:uid="{00000000-0005-0000-0000-000068050000}"/>
    <cellStyle name="Normal 4 3" xfId="1385" xr:uid="{00000000-0005-0000-0000-000069050000}"/>
    <cellStyle name="Normal 4 4" xfId="1386" xr:uid="{00000000-0005-0000-0000-00006A050000}"/>
    <cellStyle name="Normal 4 5" xfId="1387" xr:uid="{00000000-0005-0000-0000-00006B050000}"/>
    <cellStyle name="Normal 4 6" xfId="1388" xr:uid="{00000000-0005-0000-0000-00006C050000}"/>
    <cellStyle name="Normal 4 7" xfId="1389" xr:uid="{00000000-0005-0000-0000-00006D050000}"/>
    <cellStyle name="Normal 4 8" xfId="1390" xr:uid="{00000000-0005-0000-0000-00006E050000}"/>
    <cellStyle name="Normal 4 9" xfId="1391" xr:uid="{00000000-0005-0000-0000-00006F050000}"/>
    <cellStyle name="Normal 47" xfId="1392" xr:uid="{00000000-0005-0000-0000-000070050000}"/>
    <cellStyle name="Normal 48" xfId="1393" xr:uid="{00000000-0005-0000-0000-000071050000}"/>
    <cellStyle name="Normal 5" xfId="1394" xr:uid="{00000000-0005-0000-0000-000072050000}"/>
    <cellStyle name="Normal 5 10" xfId="1395" xr:uid="{00000000-0005-0000-0000-000073050000}"/>
    <cellStyle name="Normal 5 11" xfId="1396" xr:uid="{00000000-0005-0000-0000-000074050000}"/>
    <cellStyle name="Normal 5 12" xfId="1397" xr:uid="{00000000-0005-0000-0000-000075050000}"/>
    <cellStyle name="Normal 5 13" xfId="1398" xr:uid="{00000000-0005-0000-0000-000076050000}"/>
    <cellStyle name="Normal 5 14" xfId="1399" xr:uid="{00000000-0005-0000-0000-000077050000}"/>
    <cellStyle name="Normal 5 15" xfId="1400" xr:uid="{00000000-0005-0000-0000-000078050000}"/>
    <cellStyle name="Normal 5 16" xfId="1401" xr:uid="{00000000-0005-0000-0000-000079050000}"/>
    <cellStyle name="Normal 5 17" xfId="1402" xr:uid="{00000000-0005-0000-0000-00007A050000}"/>
    <cellStyle name="Normal 5 18" xfId="1403" xr:uid="{00000000-0005-0000-0000-00007B050000}"/>
    <cellStyle name="Normal 5 19" xfId="1404" xr:uid="{00000000-0005-0000-0000-00007C050000}"/>
    <cellStyle name="Normal 5 2" xfId="1405" xr:uid="{00000000-0005-0000-0000-00007D050000}"/>
    <cellStyle name="Normal 5 20" xfId="1406" xr:uid="{00000000-0005-0000-0000-00007E050000}"/>
    <cellStyle name="Normal 5 21" xfId="1407" xr:uid="{00000000-0005-0000-0000-00007F050000}"/>
    <cellStyle name="Normal 5 3" xfId="1408" xr:uid="{00000000-0005-0000-0000-000080050000}"/>
    <cellStyle name="Normal 5 4" xfId="1409" xr:uid="{00000000-0005-0000-0000-000081050000}"/>
    <cellStyle name="Normal 5 5" xfId="1410" xr:uid="{00000000-0005-0000-0000-000082050000}"/>
    <cellStyle name="Normal 5 6" xfId="1411" xr:uid="{00000000-0005-0000-0000-000083050000}"/>
    <cellStyle name="Normal 5 7" xfId="1412" xr:uid="{00000000-0005-0000-0000-000084050000}"/>
    <cellStyle name="Normal 5 8" xfId="1413" xr:uid="{00000000-0005-0000-0000-000085050000}"/>
    <cellStyle name="Normal 5 9" xfId="1414" xr:uid="{00000000-0005-0000-0000-000086050000}"/>
    <cellStyle name="Normal 53" xfId="1415" xr:uid="{00000000-0005-0000-0000-000087050000}"/>
    <cellStyle name="Normal 54" xfId="1416" xr:uid="{00000000-0005-0000-0000-000088050000}"/>
    <cellStyle name="Normal 55" xfId="1417" xr:uid="{00000000-0005-0000-0000-000089050000}"/>
    <cellStyle name="Normal 56" xfId="1418" xr:uid="{00000000-0005-0000-0000-00008A050000}"/>
    <cellStyle name="Normal 57" xfId="1419" xr:uid="{00000000-0005-0000-0000-00008B050000}"/>
    <cellStyle name="Normal 58" xfId="1420" xr:uid="{00000000-0005-0000-0000-00008C050000}"/>
    <cellStyle name="Normal 59" xfId="1421" xr:uid="{00000000-0005-0000-0000-00008D050000}"/>
    <cellStyle name="Normal 6" xfId="1422" xr:uid="{00000000-0005-0000-0000-00008E050000}"/>
    <cellStyle name="Normal 6 2" xfId="1423" xr:uid="{00000000-0005-0000-0000-00008F050000}"/>
    <cellStyle name="Normal 61" xfId="1424" xr:uid="{00000000-0005-0000-0000-000090050000}"/>
    <cellStyle name="Normal 65" xfId="1425" xr:uid="{00000000-0005-0000-0000-000091050000}"/>
    <cellStyle name="Normal 66" xfId="1426" xr:uid="{00000000-0005-0000-0000-000092050000}"/>
    <cellStyle name="Normal 69" xfId="1427" xr:uid="{00000000-0005-0000-0000-000093050000}"/>
    <cellStyle name="Normal 7" xfId="1428" xr:uid="{00000000-0005-0000-0000-000094050000}"/>
    <cellStyle name="Normal 7 2" xfId="1429" xr:uid="{00000000-0005-0000-0000-000095050000}"/>
    <cellStyle name="Normal 70" xfId="1430" xr:uid="{00000000-0005-0000-0000-000096050000}"/>
    <cellStyle name="Normal 75" xfId="1431" xr:uid="{00000000-0005-0000-0000-000097050000}"/>
    <cellStyle name="Normal 76" xfId="1432" xr:uid="{00000000-0005-0000-0000-000098050000}"/>
    <cellStyle name="Normal 77" xfId="1433" xr:uid="{00000000-0005-0000-0000-000099050000}"/>
    <cellStyle name="Normal 78" xfId="1434" xr:uid="{00000000-0005-0000-0000-00009A050000}"/>
    <cellStyle name="Normal 79" xfId="1435" xr:uid="{00000000-0005-0000-0000-00009B050000}"/>
    <cellStyle name="Normal 8" xfId="1436" xr:uid="{00000000-0005-0000-0000-00009C050000}"/>
    <cellStyle name="Normal 8 2" xfId="1437" xr:uid="{00000000-0005-0000-0000-00009D050000}"/>
    <cellStyle name="Normal 8 3" xfId="1438" xr:uid="{00000000-0005-0000-0000-00009E050000}"/>
    <cellStyle name="Normal 80" xfId="1439" xr:uid="{00000000-0005-0000-0000-00009F050000}"/>
    <cellStyle name="Normal 81" xfId="1440" xr:uid="{00000000-0005-0000-0000-0000A0050000}"/>
    <cellStyle name="Normal 82" xfId="1441" xr:uid="{00000000-0005-0000-0000-0000A1050000}"/>
    <cellStyle name="Normal 87" xfId="1442" xr:uid="{00000000-0005-0000-0000-0000A2050000}"/>
    <cellStyle name="Normal 89" xfId="1443" xr:uid="{00000000-0005-0000-0000-0000A3050000}"/>
    <cellStyle name="Normal 9" xfId="1444" xr:uid="{00000000-0005-0000-0000-0000A4050000}"/>
    <cellStyle name="Normal 9 2" xfId="1445" xr:uid="{00000000-0005-0000-0000-0000A5050000}"/>
    <cellStyle name="Normal 97" xfId="1446" xr:uid="{00000000-0005-0000-0000-0000A6050000}"/>
    <cellStyle name="Normal 99" xfId="1447" xr:uid="{00000000-0005-0000-0000-0000A7050000}"/>
    <cellStyle name="Notas 10" xfId="1448" xr:uid="{00000000-0005-0000-0000-0000A8050000}"/>
    <cellStyle name="Notas 11" xfId="1449" xr:uid="{00000000-0005-0000-0000-0000A9050000}"/>
    <cellStyle name="Notas 12" xfId="1450" xr:uid="{00000000-0005-0000-0000-0000AA050000}"/>
    <cellStyle name="Notas 13" xfId="1451" xr:uid="{00000000-0005-0000-0000-0000AB050000}"/>
    <cellStyle name="Notas 14" xfId="1452" xr:uid="{00000000-0005-0000-0000-0000AC050000}"/>
    <cellStyle name="Notas 15" xfId="1453" xr:uid="{00000000-0005-0000-0000-0000AD050000}"/>
    <cellStyle name="Notas 16" xfId="1454" xr:uid="{00000000-0005-0000-0000-0000AE050000}"/>
    <cellStyle name="Notas 17" xfId="1455" xr:uid="{00000000-0005-0000-0000-0000AF050000}"/>
    <cellStyle name="Notas 18" xfId="1456" xr:uid="{00000000-0005-0000-0000-0000B0050000}"/>
    <cellStyle name="Notas 19" xfId="1457" xr:uid="{00000000-0005-0000-0000-0000B1050000}"/>
    <cellStyle name="Notas 2" xfId="1458" xr:uid="{00000000-0005-0000-0000-0000B2050000}"/>
    <cellStyle name="Notas 2 2" xfId="1459" xr:uid="{00000000-0005-0000-0000-0000B3050000}"/>
    <cellStyle name="Notas 2 3" xfId="1460" xr:uid="{00000000-0005-0000-0000-0000B4050000}"/>
    <cellStyle name="Notas 2 4" xfId="1461" xr:uid="{00000000-0005-0000-0000-0000B5050000}"/>
    <cellStyle name="Notas 20" xfId="1462" xr:uid="{00000000-0005-0000-0000-0000B6050000}"/>
    <cellStyle name="Notas 21" xfId="1463" xr:uid="{00000000-0005-0000-0000-0000B7050000}"/>
    <cellStyle name="Notas 22" xfId="1464" xr:uid="{00000000-0005-0000-0000-0000B8050000}"/>
    <cellStyle name="Notas 3" xfId="1465" xr:uid="{00000000-0005-0000-0000-0000B9050000}"/>
    <cellStyle name="Notas 4" xfId="1466" xr:uid="{00000000-0005-0000-0000-0000BA050000}"/>
    <cellStyle name="Notas 5" xfId="1467" xr:uid="{00000000-0005-0000-0000-0000BB050000}"/>
    <cellStyle name="Notas 6" xfId="1468" xr:uid="{00000000-0005-0000-0000-0000BC050000}"/>
    <cellStyle name="Notas 7" xfId="1469" xr:uid="{00000000-0005-0000-0000-0000BD050000}"/>
    <cellStyle name="Notas 8" xfId="1470" xr:uid="{00000000-0005-0000-0000-0000BE050000}"/>
    <cellStyle name="Notas 9" xfId="1471" xr:uid="{00000000-0005-0000-0000-0000BF050000}"/>
    <cellStyle name="Notas 9 10" xfId="1472" xr:uid="{00000000-0005-0000-0000-0000C0050000}"/>
    <cellStyle name="Notas 9 11" xfId="1473" xr:uid="{00000000-0005-0000-0000-0000C1050000}"/>
    <cellStyle name="Notas 9 12" xfId="1474" xr:uid="{00000000-0005-0000-0000-0000C2050000}"/>
    <cellStyle name="Notas 9 13" xfId="1475" xr:uid="{00000000-0005-0000-0000-0000C3050000}"/>
    <cellStyle name="Notas 9 14" xfId="1476" xr:uid="{00000000-0005-0000-0000-0000C4050000}"/>
    <cellStyle name="Notas 9 15" xfId="1477" xr:uid="{00000000-0005-0000-0000-0000C5050000}"/>
    <cellStyle name="Notas 9 16" xfId="1478" xr:uid="{00000000-0005-0000-0000-0000C6050000}"/>
    <cellStyle name="Notas 9 17" xfId="1479" xr:uid="{00000000-0005-0000-0000-0000C7050000}"/>
    <cellStyle name="Notas 9 18" xfId="1480" xr:uid="{00000000-0005-0000-0000-0000C8050000}"/>
    <cellStyle name="Notas 9 19" xfId="1481" xr:uid="{00000000-0005-0000-0000-0000C9050000}"/>
    <cellStyle name="Notas 9 2" xfId="1482" xr:uid="{00000000-0005-0000-0000-0000CA050000}"/>
    <cellStyle name="Notas 9 20" xfId="1483" xr:uid="{00000000-0005-0000-0000-0000CB050000}"/>
    <cellStyle name="Notas 9 21" xfId="1484" xr:uid="{00000000-0005-0000-0000-0000CC050000}"/>
    <cellStyle name="Notas 9 22" xfId="1485" xr:uid="{00000000-0005-0000-0000-0000CD050000}"/>
    <cellStyle name="Notas 9 3" xfId="1486" xr:uid="{00000000-0005-0000-0000-0000CE050000}"/>
    <cellStyle name="Notas 9 4" xfId="1487" xr:uid="{00000000-0005-0000-0000-0000CF050000}"/>
    <cellStyle name="Notas 9 5" xfId="1488" xr:uid="{00000000-0005-0000-0000-0000D0050000}"/>
    <cellStyle name="Notas 9 6" xfId="1489" xr:uid="{00000000-0005-0000-0000-0000D1050000}"/>
    <cellStyle name="Notas 9 7" xfId="1490" xr:uid="{00000000-0005-0000-0000-0000D2050000}"/>
    <cellStyle name="Notas 9 8" xfId="1491" xr:uid="{00000000-0005-0000-0000-0000D3050000}"/>
    <cellStyle name="Notas 9 9" xfId="1492" xr:uid="{00000000-0005-0000-0000-0000D4050000}"/>
    <cellStyle name="Porcentaje" xfId="1495" builtinId="5"/>
    <cellStyle name="Porcentaje 2" xfId="1493" xr:uid="{00000000-0005-0000-0000-0000D6050000}"/>
    <cellStyle name="Porcentaje 3" xfId="1494" xr:uid="{00000000-0005-0000-0000-0000D7050000}"/>
    <cellStyle name="Porcentual 2" xfId="1496" xr:uid="{00000000-0005-0000-0000-0000D8050000}"/>
    <cellStyle name="Porcentual 2 2" xfId="1497" xr:uid="{00000000-0005-0000-0000-0000D9050000}"/>
    <cellStyle name="Porcentual 2 3" xfId="1498" xr:uid="{00000000-0005-0000-0000-0000DA050000}"/>
    <cellStyle name="Porcentual 2 4" xfId="1499" xr:uid="{00000000-0005-0000-0000-0000DB050000}"/>
    <cellStyle name="Porcentual 3" xfId="1500" xr:uid="{00000000-0005-0000-0000-0000DC050000}"/>
    <cellStyle name="Salida" xfId="1501" builtinId="21" customBuiltin="1"/>
    <cellStyle name="Salida 10" xfId="1502" xr:uid="{00000000-0005-0000-0000-0000DE050000}"/>
    <cellStyle name="Salida 11" xfId="1503" xr:uid="{00000000-0005-0000-0000-0000DF050000}"/>
    <cellStyle name="Salida 12" xfId="1504" xr:uid="{00000000-0005-0000-0000-0000E0050000}"/>
    <cellStyle name="Salida 13" xfId="1505" xr:uid="{00000000-0005-0000-0000-0000E1050000}"/>
    <cellStyle name="Salida 14" xfId="1506" xr:uid="{00000000-0005-0000-0000-0000E2050000}"/>
    <cellStyle name="Salida 15" xfId="1507" xr:uid="{00000000-0005-0000-0000-0000E3050000}"/>
    <cellStyle name="Salida 16" xfId="1508" xr:uid="{00000000-0005-0000-0000-0000E4050000}"/>
    <cellStyle name="Salida 17" xfId="1509" xr:uid="{00000000-0005-0000-0000-0000E5050000}"/>
    <cellStyle name="Salida 18" xfId="1510" xr:uid="{00000000-0005-0000-0000-0000E6050000}"/>
    <cellStyle name="Salida 2" xfId="1511" xr:uid="{00000000-0005-0000-0000-0000E7050000}"/>
    <cellStyle name="Salida 3" xfId="1512" xr:uid="{00000000-0005-0000-0000-0000E8050000}"/>
    <cellStyle name="Salida 4" xfId="1513" xr:uid="{00000000-0005-0000-0000-0000E9050000}"/>
    <cellStyle name="Salida 5" xfId="1514" xr:uid="{00000000-0005-0000-0000-0000EA050000}"/>
    <cellStyle name="Salida 6" xfId="1515" xr:uid="{00000000-0005-0000-0000-0000EB050000}"/>
    <cellStyle name="Salida 7" xfId="1516" xr:uid="{00000000-0005-0000-0000-0000EC050000}"/>
    <cellStyle name="Salida 8" xfId="1517" xr:uid="{00000000-0005-0000-0000-0000ED050000}"/>
    <cellStyle name="Salida 9" xfId="1518" xr:uid="{00000000-0005-0000-0000-0000EE050000}"/>
    <cellStyle name="Salida 9 10" xfId="1519" xr:uid="{00000000-0005-0000-0000-0000EF050000}"/>
    <cellStyle name="Salida 9 11" xfId="1520" xr:uid="{00000000-0005-0000-0000-0000F0050000}"/>
    <cellStyle name="Salida 9 12" xfId="1521" xr:uid="{00000000-0005-0000-0000-0000F1050000}"/>
    <cellStyle name="Salida 9 13" xfId="1522" xr:uid="{00000000-0005-0000-0000-0000F2050000}"/>
    <cellStyle name="Salida 9 14" xfId="1523" xr:uid="{00000000-0005-0000-0000-0000F3050000}"/>
    <cellStyle name="Salida 9 15" xfId="1524" xr:uid="{00000000-0005-0000-0000-0000F4050000}"/>
    <cellStyle name="Salida 9 16" xfId="1525" xr:uid="{00000000-0005-0000-0000-0000F5050000}"/>
    <cellStyle name="Salida 9 17" xfId="1526" xr:uid="{00000000-0005-0000-0000-0000F6050000}"/>
    <cellStyle name="Salida 9 18" xfId="1527" xr:uid="{00000000-0005-0000-0000-0000F7050000}"/>
    <cellStyle name="Salida 9 19" xfId="1528" xr:uid="{00000000-0005-0000-0000-0000F8050000}"/>
    <cellStyle name="Salida 9 2" xfId="1529" xr:uid="{00000000-0005-0000-0000-0000F9050000}"/>
    <cellStyle name="Salida 9 20" xfId="1530" xr:uid="{00000000-0005-0000-0000-0000FA050000}"/>
    <cellStyle name="Salida 9 21" xfId="1531" xr:uid="{00000000-0005-0000-0000-0000FB050000}"/>
    <cellStyle name="Salida 9 22" xfId="1532" xr:uid="{00000000-0005-0000-0000-0000FC050000}"/>
    <cellStyle name="Salida 9 3" xfId="1533" xr:uid="{00000000-0005-0000-0000-0000FD050000}"/>
    <cellStyle name="Salida 9 4" xfId="1534" xr:uid="{00000000-0005-0000-0000-0000FE050000}"/>
    <cellStyle name="Salida 9 5" xfId="1535" xr:uid="{00000000-0005-0000-0000-0000FF050000}"/>
    <cellStyle name="Salida 9 6" xfId="1536" xr:uid="{00000000-0005-0000-0000-000000060000}"/>
    <cellStyle name="Salida 9 7" xfId="1537" xr:uid="{00000000-0005-0000-0000-000001060000}"/>
    <cellStyle name="Salida 9 8" xfId="1538" xr:uid="{00000000-0005-0000-0000-000002060000}"/>
    <cellStyle name="Salida 9 9" xfId="1539" xr:uid="{00000000-0005-0000-0000-000003060000}"/>
    <cellStyle name="Texto de advertencia" xfId="1540" builtinId="11" customBuiltin="1"/>
    <cellStyle name="Texto de advertencia 10" xfId="1541" xr:uid="{00000000-0005-0000-0000-000005060000}"/>
    <cellStyle name="Texto de advertencia 11" xfId="1542" xr:uid="{00000000-0005-0000-0000-000006060000}"/>
    <cellStyle name="Texto de advertencia 12" xfId="1543" xr:uid="{00000000-0005-0000-0000-000007060000}"/>
    <cellStyle name="Texto de advertencia 13" xfId="1544" xr:uid="{00000000-0005-0000-0000-000008060000}"/>
    <cellStyle name="Texto de advertencia 14" xfId="1545" xr:uid="{00000000-0005-0000-0000-000009060000}"/>
    <cellStyle name="Texto de advertencia 15" xfId="1546" xr:uid="{00000000-0005-0000-0000-00000A060000}"/>
    <cellStyle name="Texto de advertencia 16" xfId="1547" xr:uid="{00000000-0005-0000-0000-00000B060000}"/>
    <cellStyle name="Texto de advertencia 17" xfId="1548" xr:uid="{00000000-0005-0000-0000-00000C060000}"/>
    <cellStyle name="Texto de advertencia 18" xfId="1549" xr:uid="{00000000-0005-0000-0000-00000D060000}"/>
    <cellStyle name="Texto de advertencia 2" xfId="1550" xr:uid="{00000000-0005-0000-0000-00000E060000}"/>
    <cellStyle name="Texto de advertencia 3" xfId="1551" xr:uid="{00000000-0005-0000-0000-00000F060000}"/>
    <cellStyle name="Texto de advertencia 4" xfId="1552" xr:uid="{00000000-0005-0000-0000-000010060000}"/>
    <cellStyle name="Texto de advertencia 5" xfId="1553" xr:uid="{00000000-0005-0000-0000-000011060000}"/>
    <cellStyle name="Texto de advertencia 6" xfId="1554" xr:uid="{00000000-0005-0000-0000-000012060000}"/>
    <cellStyle name="Texto de advertencia 7" xfId="1555" xr:uid="{00000000-0005-0000-0000-000013060000}"/>
    <cellStyle name="Texto de advertencia 8" xfId="1556" xr:uid="{00000000-0005-0000-0000-000014060000}"/>
    <cellStyle name="Texto de advertencia 9" xfId="1557" xr:uid="{00000000-0005-0000-0000-000015060000}"/>
    <cellStyle name="Texto de advertencia 9 10" xfId="1558" xr:uid="{00000000-0005-0000-0000-000016060000}"/>
    <cellStyle name="Texto de advertencia 9 11" xfId="1559" xr:uid="{00000000-0005-0000-0000-000017060000}"/>
    <cellStyle name="Texto de advertencia 9 12" xfId="1560" xr:uid="{00000000-0005-0000-0000-000018060000}"/>
    <cellStyle name="Texto de advertencia 9 13" xfId="1561" xr:uid="{00000000-0005-0000-0000-000019060000}"/>
    <cellStyle name="Texto de advertencia 9 14" xfId="1562" xr:uid="{00000000-0005-0000-0000-00001A060000}"/>
    <cellStyle name="Texto de advertencia 9 15" xfId="1563" xr:uid="{00000000-0005-0000-0000-00001B060000}"/>
    <cellStyle name="Texto de advertencia 9 16" xfId="1564" xr:uid="{00000000-0005-0000-0000-00001C060000}"/>
    <cellStyle name="Texto de advertencia 9 17" xfId="1565" xr:uid="{00000000-0005-0000-0000-00001D060000}"/>
    <cellStyle name="Texto de advertencia 9 18" xfId="1566" xr:uid="{00000000-0005-0000-0000-00001E060000}"/>
    <cellStyle name="Texto de advertencia 9 19" xfId="1567" xr:uid="{00000000-0005-0000-0000-00001F060000}"/>
    <cellStyle name="Texto de advertencia 9 2" xfId="1568" xr:uid="{00000000-0005-0000-0000-000020060000}"/>
    <cellStyle name="Texto de advertencia 9 20" xfId="1569" xr:uid="{00000000-0005-0000-0000-000021060000}"/>
    <cellStyle name="Texto de advertencia 9 21" xfId="1570" xr:uid="{00000000-0005-0000-0000-000022060000}"/>
    <cellStyle name="Texto de advertencia 9 22" xfId="1571" xr:uid="{00000000-0005-0000-0000-000023060000}"/>
    <cellStyle name="Texto de advertencia 9 3" xfId="1572" xr:uid="{00000000-0005-0000-0000-000024060000}"/>
    <cellStyle name="Texto de advertencia 9 4" xfId="1573" xr:uid="{00000000-0005-0000-0000-000025060000}"/>
    <cellStyle name="Texto de advertencia 9 5" xfId="1574" xr:uid="{00000000-0005-0000-0000-000026060000}"/>
    <cellStyle name="Texto de advertencia 9 6" xfId="1575" xr:uid="{00000000-0005-0000-0000-000027060000}"/>
    <cellStyle name="Texto de advertencia 9 7" xfId="1576" xr:uid="{00000000-0005-0000-0000-000028060000}"/>
    <cellStyle name="Texto de advertencia 9 8" xfId="1577" xr:uid="{00000000-0005-0000-0000-000029060000}"/>
    <cellStyle name="Texto de advertencia 9 9" xfId="1578" xr:uid="{00000000-0005-0000-0000-00002A060000}"/>
    <cellStyle name="Texto explicativo" xfId="1579" builtinId="53" customBuiltin="1"/>
    <cellStyle name="Texto explicativo 10" xfId="1580" xr:uid="{00000000-0005-0000-0000-00002C060000}"/>
    <cellStyle name="Texto explicativo 11" xfId="1581" xr:uid="{00000000-0005-0000-0000-00002D060000}"/>
    <cellStyle name="Texto explicativo 12" xfId="1582" xr:uid="{00000000-0005-0000-0000-00002E060000}"/>
    <cellStyle name="Texto explicativo 13" xfId="1583" xr:uid="{00000000-0005-0000-0000-00002F060000}"/>
    <cellStyle name="Texto explicativo 14" xfId="1584" xr:uid="{00000000-0005-0000-0000-000030060000}"/>
    <cellStyle name="Texto explicativo 15" xfId="1585" xr:uid="{00000000-0005-0000-0000-000031060000}"/>
    <cellStyle name="Texto explicativo 16" xfId="1586" xr:uid="{00000000-0005-0000-0000-000032060000}"/>
    <cellStyle name="Texto explicativo 17" xfId="1587" xr:uid="{00000000-0005-0000-0000-000033060000}"/>
    <cellStyle name="Texto explicativo 18" xfId="1588" xr:uid="{00000000-0005-0000-0000-000034060000}"/>
    <cellStyle name="Texto explicativo 2" xfId="1589" xr:uid="{00000000-0005-0000-0000-000035060000}"/>
    <cellStyle name="Texto explicativo 3" xfId="1590" xr:uid="{00000000-0005-0000-0000-000036060000}"/>
    <cellStyle name="Texto explicativo 4" xfId="1591" xr:uid="{00000000-0005-0000-0000-000037060000}"/>
    <cellStyle name="Texto explicativo 5" xfId="1592" xr:uid="{00000000-0005-0000-0000-000038060000}"/>
    <cellStyle name="Texto explicativo 6" xfId="1593" xr:uid="{00000000-0005-0000-0000-000039060000}"/>
    <cellStyle name="Texto explicativo 7" xfId="1594" xr:uid="{00000000-0005-0000-0000-00003A060000}"/>
    <cellStyle name="Texto explicativo 8" xfId="1595" xr:uid="{00000000-0005-0000-0000-00003B060000}"/>
    <cellStyle name="Texto explicativo 9" xfId="1596" xr:uid="{00000000-0005-0000-0000-00003C060000}"/>
    <cellStyle name="Texto explicativo 9 10" xfId="1597" xr:uid="{00000000-0005-0000-0000-00003D060000}"/>
    <cellStyle name="Texto explicativo 9 11" xfId="1598" xr:uid="{00000000-0005-0000-0000-00003E060000}"/>
    <cellStyle name="Texto explicativo 9 12" xfId="1599" xr:uid="{00000000-0005-0000-0000-00003F060000}"/>
    <cellStyle name="Texto explicativo 9 13" xfId="1600" xr:uid="{00000000-0005-0000-0000-000040060000}"/>
    <cellStyle name="Texto explicativo 9 14" xfId="1601" xr:uid="{00000000-0005-0000-0000-000041060000}"/>
    <cellStyle name="Texto explicativo 9 15" xfId="1602" xr:uid="{00000000-0005-0000-0000-000042060000}"/>
    <cellStyle name="Texto explicativo 9 16" xfId="1603" xr:uid="{00000000-0005-0000-0000-000043060000}"/>
    <cellStyle name="Texto explicativo 9 17" xfId="1604" xr:uid="{00000000-0005-0000-0000-000044060000}"/>
    <cellStyle name="Texto explicativo 9 18" xfId="1605" xr:uid="{00000000-0005-0000-0000-000045060000}"/>
    <cellStyle name="Texto explicativo 9 19" xfId="1606" xr:uid="{00000000-0005-0000-0000-000046060000}"/>
    <cellStyle name="Texto explicativo 9 2" xfId="1607" xr:uid="{00000000-0005-0000-0000-000047060000}"/>
    <cellStyle name="Texto explicativo 9 20" xfId="1608" xr:uid="{00000000-0005-0000-0000-000048060000}"/>
    <cellStyle name="Texto explicativo 9 21" xfId="1609" xr:uid="{00000000-0005-0000-0000-000049060000}"/>
    <cellStyle name="Texto explicativo 9 22" xfId="1610" xr:uid="{00000000-0005-0000-0000-00004A060000}"/>
    <cellStyle name="Texto explicativo 9 3" xfId="1611" xr:uid="{00000000-0005-0000-0000-00004B060000}"/>
    <cellStyle name="Texto explicativo 9 4" xfId="1612" xr:uid="{00000000-0005-0000-0000-00004C060000}"/>
    <cellStyle name="Texto explicativo 9 5" xfId="1613" xr:uid="{00000000-0005-0000-0000-00004D060000}"/>
    <cellStyle name="Texto explicativo 9 6" xfId="1614" xr:uid="{00000000-0005-0000-0000-00004E060000}"/>
    <cellStyle name="Texto explicativo 9 7" xfId="1615" xr:uid="{00000000-0005-0000-0000-00004F060000}"/>
    <cellStyle name="Texto explicativo 9 8" xfId="1616" xr:uid="{00000000-0005-0000-0000-000050060000}"/>
    <cellStyle name="Texto explicativo 9 9" xfId="1617" xr:uid="{00000000-0005-0000-0000-000051060000}"/>
    <cellStyle name="Título 1 10" xfId="1618" xr:uid="{00000000-0005-0000-0000-000052060000}"/>
    <cellStyle name="Título 1 11" xfId="1619" xr:uid="{00000000-0005-0000-0000-000053060000}"/>
    <cellStyle name="Título 1 12" xfId="1620" xr:uid="{00000000-0005-0000-0000-000054060000}"/>
    <cellStyle name="Título 1 13" xfId="1621" xr:uid="{00000000-0005-0000-0000-000055060000}"/>
    <cellStyle name="Título 1 14" xfId="1622" xr:uid="{00000000-0005-0000-0000-000056060000}"/>
    <cellStyle name="Título 1 15" xfId="1623" xr:uid="{00000000-0005-0000-0000-000057060000}"/>
    <cellStyle name="Título 1 16" xfId="1624" xr:uid="{00000000-0005-0000-0000-000058060000}"/>
    <cellStyle name="Título 1 17" xfId="1625" xr:uid="{00000000-0005-0000-0000-000059060000}"/>
    <cellStyle name="Título 1 18" xfId="1626" xr:uid="{00000000-0005-0000-0000-00005A060000}"/>
    <cellStyle name="Título 1 2" xfId="1627" xr:uid="{00000000-0005-0000-0000-00005B060000}"/>
    <cellStyle name="Título 1 3" xfId="1628" xr:uid="{00000000-0005-0000-0000-00005C060000}"/>
    <cellStyle name="Título 1 4" xfId="1629" xr:uid="{00000000-0005-0000-0000-00005D060000}"/>
    <cellStyle name="Título 1 5" xfId="1630" xr:uid="{00000000-0005-0000-0000-00005E060000}"/>
    <cellStyle name="Título 1 6" xfId="1631" xr:uid="{00000000-0005-0000-0000-00005F060000}"/>
    <cellStyle name="Título 1 7" xfId="1632" xr:uid="{00000000-0005-0000-0000-000060060000}"/>
    <cellStyle name="Título 1 8" xfId="1633" xr:uid="{00000000-0005-0000-0000-000061060000}"/>
    <cellStyle name="Título 1 9" xfId="1634" xr:uid="{00000000-0005-0000-0000-000062060000}"/>
    <cellStyle name="Título 1 9 10" xfId="1635" xr:uid="{00000000-0005-0000-0000-000063060000}"/>
    <cellStyle name="Título 1 9 11" xfId="1636" xr:uid="{00000000-0005-0000-0000-000064060000}"/>
    <cellStyle name="Título 1 9 12" xfId="1637" xr:uid="{00000000-0005-0000-0000-000065060000}"/>
    <cellStyle name="Título 1 9 13" xfId="1638" xr:uid="{00000000-0005-0000-0000-000066060000}"/>
    <cellStyle name="Título 1 9 14" xfId="1639" xr:uid="{00000000-0005-0000-0000-000067060000}"/>
    <cellStyle name="Título 1 9 15" xfId="1640" xr:uid="{00000000-0005-0000-0000-000068060000}"/>
    <cellStyle name="Título 1 9 16" xfId="1641" xr:uid="{00000000-0005-0000-0000-000069060000}"/>
    <cellStyle name="Título 1 9 17" xfId="1642" xr:uid="{00000000-0005-0000-0000-00006A060000}"/>
    <cellStyle name="Título 1 9 18" xfId="1643" xr:uid="{00000000-0005-0000-0000-00006B060000}"/>
    <cellStyle name="Título 1 9 19" xfId="1644" xr:uid="{00000000-0005-0000-0000-00006C060000}"/>
    <cellStyle name="Título 1 9 2" xfId="1645" xr:uid="{00000000-0005-0000-0000-00006D060000}"/>
    <cellStyle name="Título 1 9 20" xfId="1646" xr:uid="{00000000-0005-0000-0000-00006E060000}"/>
    <cellStyle name="Título 1 9 21" xfId="1647" xr:uid="{00000000-0005-0000-0000-00006F060000}"/>
    <cellStyle name="Título 1 9 22" xfId="1648" xr:uid="{00000000-0005-0000-0000-000070060000}"/>
    <cellStyle name="Título 1 9 3" xfId="1649" xr:uid="{00000000-0005-0000-0000-000071060000}"/>
    <cellStyle name="Título 1 9 4" xfId="1650" xr:uid="{00000000-0005-0000-0000-000072060000}"/>
    <cellStyle name="Título 1 9 5" xfId="1651" xr:uid="{00000000-0005-0000-0000-000073060000}"/>
    <cellStyle name="Título 1 9 6" xfId="1652" xr:uid="{00000000-0005-0000-0000-000074060000}"/>
    <cellStyle name="Título 1 9 7" xfId="1653" xr:uid="{00000000-0005-0000-0000-000075060000}"/>
    <cellStyle name="Título 1 9 8" xfId="1654" xr:uid="{00000000-0005-0000-0000-000076060000}"/>
    <cellStyle name="Título 1 9 9" xfId="1655" xr:uid="{00000000-0005-0000-0000-000077060000}"/>
    <cellStyle name="Título 10" xfId="1656" xr:uid="{00000000-0005-0000-0000-000078060000}"/>
    <cellStyle name="Título 11" xfId="1657" xr:uid="{00000000-0005-0000-0000-000079060000}"/>
    <cellStyle name="Título 11 10" xfId="1658" xr:uid="{00000000-0005-0000-0000-00007A060000}"/>
    <cellStyle name="Título 11 11" xfId="1659" xr:uid="{00000000-0005-0000-0000-00007B060000}"/>
    <cellStyle name="Título 11 12" xfId="1660" xr:uid="{00000000-0005-0000-0000-00007C060000}"/>
    <cellStyle name="Título 11 13" xfId="1661" xr:uid="{00000000-0005-0000-0000-00007D060000}"/>
    <cellStyle name="Título 11 14" xfId="1662" xr:uid="{00000000-0005-0000-0000-00007E060000}"/>
    <cellStyle name="Título 11 15" xfId="1663" xr:uid="{00000000-0005-0000-0000-00007F060000}"/>
    <cellStyle name="Título 11 16" xfId="1664" xr:uid="{00000000-0005-0000-0000-000080060000}"/>
    <cellStyle name="Título 11 17" xfId="1665" xr:uid="{00000000-0005-0000-0000-000081060000}"/>
    <cellStyle name="Título 11 18" xfId="1666" xr:uid="{00000000-0005-0000-0000-000082060000}"/>
    <cellStyle name="Título 11 19" xfId="1667" xr:uid="{00000000-0005-0000-0000-000083060000}"/>
    <cellStyle name="Título 11 2" xfId="1668" xr:uid="{00000000-0005-0000-0000-000084060000}"/>
    <cellStyle name="Título 11 20" xfId="1669" xr:uid="{00000000-0005-0000-0000-000085060000}"/>
    <cellStyle name="Título 11 21" xfId="1670" xr:uid="{00000000-0005-0000-0000-000086060000}"/>
    <cellStyle name="Título 11 22" xfId="1671" xr:uid="{00000000-0005-0000-0000-000087060000}"/>
    <cellStyle name="Título 11 3" xfId="1672" xr:uid="{00000000-0005-0000-0000-000088060000}"/>
    <cellStyle name="Título 11 4" xfId="1673" xr:uid="{00000000-0005-0000-0000-000089060000}"/>
    <cellStyle name="Título 11 5" xfId="1674" xr:uid="{00000000-0005-0000-0000-00008A060000}"/>
    <cellStyle name="Título 11 6" xfId="1675" xr:uid="{00000000-0005-0000-0000-00008B060000}"/>
    <cellStyle name="Título 11 7" xfId="1676" xr:uid="{00000000-0005-0000-0000-00008C060000}"/>
    <cellStyle name="Título 11 8" xfId="1677" xr:uid="{00000000-0005-0000-0000-00008D060000}"/>
    <cellStyle name="Título 11 9" xfId="1678" xr:uid="{00000000-0005-0000-0000-00008E060000}"/>
    <cellStyle name="Título 12" xfId="1679" xr:uid="{00000000-0005-0000-0000-00008F060000}"/>
    <cellStyle name="Título 13" xfId="1680" xr:uid="{00000000-0005-0000-0000-000090060000}"/>
    <cellStyle name="Título 14" xfId="1681" xr:uid="{00000000-0005-0000-0000-000091060000}"/>
    <cellStyle name="Título 15" xfId="1682" xr:uid="{00000000-0005-0000-0000-000092060000}"/>
    <cellStyle name="Título 16" xfId="1683" xr:uid="{00000000-0005-0000-0000-000093060000}"/>
    <cellStyle name="Título 17" xfId="1684" xr:uid="{00000000-0005-0000-0000-000094060000}"/>
    <cellStyle name="Título 18" xfId="1685" xr:uid="{00000000-0005-0000-0000-000095060000}"/>
    <cellStyle name="Título 19" xfId="1686" xr:uid="{00000000-0005-0000-0000-000096060000}"/>
    <cellStyle name="Título 2" xfId="1687" builtinId="17" customBuiltin="1"/>
    <cellStyle name="Título 2 10" xfId="1688" xr:uid="{00000000-0005-0000-0000-000098060000}"/>
    <cellStyle name="Título 2 11" xfId="1689" xr:uid="{00000000-0005-0000-0000-000099060000}"/>
    <cellStyle name="Título 2 12" xfId="1690" xr:uid="{00000000-0005-0000-0000-00009A060000}"/>
    <cellStyle name="Título 2 13" xfId="1691" xr:uid="{00000000-0005-0000-0000-00009B060000}"/>
    <cellStyle name="Título 2 14" xfId="1692" xr:uid="{00000000-0005-0000-0000-00009C060000}"/>
    <cellStyle name="Título 2 15" xfId="1693" xr:uid="{00000000-0005-0000-0000-00009D060000}"/>
    <cellStyle name="Título 2 16" xfId="1694" xr:uid="{00000000-0005-0000-0000-00009E060000}"/>
    <cellStyle name="Título 2 17" xfId="1695" xr:uid="{00000000-0005-0000-0000-00009F060000}"/>
    <cellStyle name="Título 2 18" xfId="1696" xr:uid="{00000000-0005-0000-0000-0000A0060000}"/>
    <cellStyle name="Título 2 2" xfId="1697" xr:uid="{00000000-0005-0000-0000-0000A1060000}"/>
    <cellStyle name="Título 2 3" xfId="1698" xr:uid="{00000000-0005-0000-0000-0000A2060000}"/>
    <cellStyle name="Título 2 4" xfId="1699" xr:uid="{00000000-0005-0000-0000-0000A3060000}"/>
    <cellStyle name="Título 2 5" xfId="1700" xr:uid="{00000000-0005-0000-0000-0000A4060000}"/>
    <cellStyle name="Título 2 6" xfId="1701" xr:uid="{00000000-0005-0000-0000-0000A5060000}"/>
    <cellStyle name="Título 2 7" xfId="1702" xr:uid="{00000000-0005-0000-0000-0000A6060000}"/>
    <cellStyle name="Título 2 8" xfId="1703" xr:uid="{00000000-0005-0000-0000-0000A7060000}"/>
    <cellStyle name="Título 2 9" xfId="1704" xr:uid="{00000000-0005-0000-0000-0000A8060000}"/>
    <cellStyle name="Título 2 9 10" xfId="1705" xr:uid="{00000000-0005-0000-0000-0000A9060000}"/>
    <cellStyle name="Título 2 9 11" xfId="1706" xr:uid="{00000000-0005-0000-0000-0000AA060000}"/>
    <cellStyle name="Título 2 9 12" xfId="1707" xr:uid="{00000000-0005-0000-0000-0000AB060000}"/>
    <cellStyle name="Título 2 9 13" xfId="1708" xr:uid="{00000000-0005-0000-0000-0000AC060000}"/>
    <cellStyle name="Título 2 9 14" xfId="1709" xr:uid="{00000000-0005-0000-0000-0000AD060000}"/>
    <cellStyle name="Título 2 9 15" xfId="1710" xr:uid="{00000000-0005-0000-0000-0000AE060000}"/>
    <cellStyle name="Título 2 9 16" xfId="1711" xr:uid="{00000000-0005-0000-0000-0000AF060000}"/>
    <cellStyle name="Título 2 9 17" xfId="1712" xr:uid="{00000000-0005-0000-0000-0000B0060000}"/>
    <cellStyle name="Título 2 9 18" xfId="1713" xr:uid="{00000000-0005-0000-0000-0000B1060000}"/>
    <cellStyle name="Título 2 9 19" xfId="1714" xr:uid="{00000000-0005-0000-0000-0000B2060000}"/>
    <cellStyle name="Título 2 9 2" xfId="1715" xr:uid="{00000000-0005-0000-0000-0000B3060000}"/>
    <cellStyle name="Título 2 9 20" xfId="1716" xr:uid="{00000000-0005-0000-0000-0000B4060000}"/>
    <cellStyle name="Título 2 9 21" xfId="1717" xr:uid="{00000000-0005-0000-0000-0000B5060000}"/>
    <cellStyle name="Título 2 9 22" xfId="1718" xr:uid="{00000000-0005-0000-0000-0000B6060000}"/>
    <cellStyle name="Título 2 9 3" xfId="1719" xr:uid="{00000000-0005-0000-0000-0000B7060000}"/>
    <cellStyle name="Título 2 9 4" xfId="1720" xr:uid="{00000000-0005-0000-0000-0000B8060000}"/>
    <cellStyle name="Título 2 9 5" xfId="1721" xr:uid="{00000000-0005-0000-0000-0000B9060000}"/>
    <cellStyle name="Título 2 9 6" xfId="1722" xr:uid="{00000000-0005-0000-0000-0000BA060000}"/>
    <cellStyle name="Título 2 9 7" xfId="1723" xr:uid="{00000000-0005-0000-0000-0000BB060000}"/>
    <cellStyle name="Título 2 9 8" xfId="1724" xr:uid="{00000000-0005-0000-0000-0000BC060000}"/>
    <cellStyle name="Título 2 9 9" xfId="1725" xr:uid="{00000000-0005-0000-0000-0000BD060000}"/>
    <cellStyle name="Título 20" xfId="1726" xr:uid="{00000000-0005-0000-0000-0000BE060000}"/>
    <cellStyle name="Título 21" xfId="1727" xr:uid="{00000000-0005-0000-0000-0000BF060000}"/>
    <cellStyle name="Título 3" xfId="1728" builtinId="18" customBuiltin="1"/>
    <cellStyle name="Título 3 10" xfId="1729" xr:uid="{00000000-0005-0000-0000-0000C1060000}"/>
    <cellStyle name="Título 3 11" xfId="1730" xr:uid="{00000000-0005-0000-0000-0000C2060000}"/>
    <cellStyle name="Título 3 12" xfId="1731" xr:uid="{00000000-0005-0000-0000-0000C3060000}"/>
    <cellStyle name="Título 3 13" xfId="1732" xr:uid="{00000000-0005-0000-0000-0000C4060000}"/>
    <cellStyle name="Título 3 14" xfId="1733" xr:uid="{00000000-0005-0000-0000-0000C5060000}"/>
    <cellStyle name="Título 3 15" xfId="1734" xr:uid="{00000000-0005-0000-0000-0000C6060000}"/>
    <cellStyle name="Título 3 16" xfId="1735" xr:uid="{00000000-0005-0000-0000-0000C7060000}"/>
    <cellStyle name="Título 3 17" xfId="1736" xr:uid="{00000000-0005-0000-0000-0000C8060000}"/>
    <cellStyle name="Título 3 18" xfId="1737" xr:uid="{00000000-0005-0000-0000-0000C9060000}"/>
    <cellStyle name="Título 3 2" xfId="1738" xr:uid="{00000000-0005-0000-0000-0000CA060000}"/>
    <cellStyle name="Título 3 3" xfId="1739" xr:uid="{00000000-0005-0000-0000-0000CB060000}"/>
    <cellStyle name="Título 3 4" xfId="1740" xr:uid="{00000000-0005-0000-0000-0000CC060000}"/>
    <cellStyle name="Título 3 5" xfId="1741" xr:uid="{00000000-0005-0000-0000-0000CD060000}"/>
    <cellStyle name="Título 3 6" xfId="1742" xr:uid="{00000000-0005-0000-0000-0000CE060000}"/>
    <cellStyle name="Título 3 7" xfId="1743" xr:uid="{00000000-0005-0000-0000-0000CF060000}"/>
    <cellStyle name="Título 3 8" xfId="1744" xr:uid="{00000000-0005-0000-0000-0000D0060000}"/>
    <cellStyle name="Título 3 9" xfId="1745" xr:uid="{00000000-0005-0000-0000-0000D1060000}"/>
    <cellStyle name="Título 3 9 10" xfId="1746" xr:uid="{00000000-0005-0000-0000-0000D2060000}"/>
    <cellStyle name="Título 3 9 11" xfId="1747" xr:uid="{00000000-0005-0000-0000-0000D3060000}"/>
    <cellStyle name="Título 3 9 12" xfId="1748" xr:uid="{00000000-0005-0000-0000-0000D4060000}"/>
    <cellStyle name="Título 3 9 13" xfId="1749" xr:uid="{00000000-0005-0000-0000-0000D5060000}"/>
    <cellStyle name="Título 3 9 14" xfId="1750" xr:uid="{00000000-0005-0000-0000-0000D6060000}"/>
    <cellStyle name="Título 3 9 15" xfId="1751" xr:uid="{00000000-0005-0000-0000-0000D7060000}"/>
    <cellStyle name="Título 3 9 16" xfId="1752" xr:uid="{00000000-0005-0000-0000-0000D8060000}"/>
    <cellStyle name="Título 3 9 17" xfId="1753" xr:uid="{00000000-0005-0000-0000-0000D9060000}"/>
    <cellStyle name="Título 3 9 18" xfId="1754" xr:uid="{00000000-0005-0000-0000-0000DA060000}"/>
    <cellStyle name="Título 3 9 19" xfId="1755" xr:uid="{00000000-0005-0000-0000-0000DB060000}"/>
    <cellStyle name="Título 3 9 2" xfId="1756" xr:uid="{00000000-0005-0000-0000-0000DC060000}"/>
    <cellStyle name="Título 3 9 20" xfId="1757" xr:uid="{00000000-0005-0000-0000-0000DD060000}"/>
    <cellStyle name="Título 3 9 21" xfId="1758" xr:uid="{00000000-0005-0000-0000-0000DE060000}"/>
    <cellStyle name="Título 3 9 22" xfId="1759" xr:uid="{00000000-0005-0000-0000-0000DF060000}"/>
    <cellStyle name="Título 3 9 3" xfId="1760" xr:uid="{00000000-0005-0000-0000-0000E0060000}"/>
    <cellStyle name="Título 3 9 4" xfId="1761" xr:uid="{00000000-0005-0000-0000-0000E1060000}"/>
    <cellStyle name="Título 3 9 5" xfId="1762" xr:uid="{00000000-0005-0000-0000-0000E2060000}"/>
    <cellStyle name="Título 3 9 6" xfId="1763" xr:uid="{00000000-0005-0000-0000-0000E3060000}"/>
    <cellStyle name="Título 3 9 7" xfId="1764" xr:uid="{00000000-0005-0000-0000-0000E4060000}"/>
    <cellStyle name="Título 3 9 8" xfId="1765" xr:uid="{00000000-0005-0000-0000-0000E5060000}"/>
    <cellStyle name="Título 3 9 9" xfId="1766" xr:uid="{00000000-0005-0000-0000-0000E6060000}"/>
    <cellStyle name="Título 4" xfId="1767" xr:uid="{00000000-0005-0000-0000-0000E7060000}"/>
    <cellStyle name="Título 5" xfId="1768" xr:uid="{00000000-0005-0000-0000-0000E8060000}"/>
    <cellStyle name="Título 6" xfId="1769" xr:uid="{00000000-0005-0000-0000-0000E9060000}"/>
    <cellStyle name="Título 7" xfId="1770" xr:uid="{00000000-0005-0000-0000-0000EA060000}"/>
    <cellStyle name="Título 8" xfId="1771" xr:uid="{00000000-0005-0000-0000-0000EB060000}"/>
    <cellStyle name="Título 9" xfId="1772" xr:uid="{00000000-0005-0000-0000-0000EC060000}"/>
    <cellStyle name="Total" xfId="1773" builtinId="25" customBuiltin="1"/>
    <cellStyle name="Total 10" xfId="1774" xr:uid="{00000000-0005-0000-0000-0000EE060000}"/>
    <cellStyle name="Total 11" xfId="1775" xr:uid="{00000000-0005-0000-0000-0000EF060000}"/>
    <cellStyle name="Total 12" xfId="1776" xr:uid="{00000000-0005-0000-0000-0000F0060000}"/>
    <cellStyle name="Total 13" xfId="1777" xr:uid="{00000000-0005-0000-0000-0000F1060000}"/>
    <cellStyle name="Total 14" xfId="1778" xr:uid="{00000000-0005-0000-0000-0000F2060000}"/>
    <cellStyle name="Total 15" xfId="1779" xr:uid="{00000000-0005-0000-0000-0000F3060000}"/>
    <cellStyle name="Total 16" xfId="1780" xr:uid="{00000000-0005-0000-0000-0000F4060000}"/>
    <cellStyle name="Total 2" xfId="1781" xr:uid="{00000000-0005-0000-0000-0000F5060000}"/>
    <cellStyle name="Total 3" xfId="1782" xr:uid="{00000000-0005-0000-0000-0000F6060000}"/>
    <cellStyle name="Total 4" xfId="1783" xr:uid="{00000000-0005-0000-0000-0000F7060000}"/>
    <cellStyle name="Total 5" xfId="1784" xr:uid="{00000000-0005-0000-0000-0000F8060000}"/>
    <cellStyle name="Total 6" xfId="1785" xr:uid="{00000000-0005-0000-0000-0000F9060000}"/>
    <cellStyle name="Total 7" xfId="1786" xr:uid="{00000000-0005-0000-0000-0000FA060000}"/>
    <cellStyle name="Total 8" xfId="1787" xr:uid="{00000000-0005-0000-0000-0000FB060000}"/>
    <cellStyle name="Total 9" xfId="1788" xr:uid="{00000000-0005-0000-0000-0000FC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styles" Target="styles.xml"/><Relationship Id="rId27"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000000000000037E-2"/>
          <c:y val="5.0761421319796989E-2"/>
          <c:w val="0.52800000000000002"/>
          <c:h val="0.79695431472081213"/>
        </c:manualLayout>
      </c:layout>
      <c:lineChart>
        <c:grouping val="standard"/>
        <c:varyColors val="0"/>
        <c:ser>
          <c:idx val="0"/>
          <c:order val="0"/>
          <c:tx>
            <c:strRef>
              <c:f>'[4]HV 12'!$F$29</c:f>
              <c:strCache>
                <c:ptCount val="1"/>
                <c:pt idx="0">
                  <c:v>Denominador Acumulado (Variable 2)</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0-B80D-42CA-AB12-89E4BB064269}"/>
            </c:ext>
          </c:extLst>
        </c:ser>
        <c:ser>
          <c:idx val="1"/>
          <c:order val="1"/>
          <c:tx>
            <c:strRef>
              <c:f>'[4]HV 12'!$D$29</c:f>
              <c:strCache>
                <c:ptCount val="1"/>
                <c:pt idx="0">
                  <c:v>Numerador Acumulado (Variable 1)</c:v>
                </c:pt>
              </c:strCache>
            </c:strRef>
          </c:tx>
          <c:cat>
            <c:numLit>
              <c:formatCode>Estándar</c:formatCode>
              <c:ptCount val="1"/>
              <c:pt idx="0">
                <c:v>0</c:v>
              </c:pt>
            </c:numLit>
          </c:cat>
          <c:val>
            <c:numLit>
              <c:formatCode>Estándar</c:formatCode>
              <c:ptCount val="1"/>
              <c:pt idx="0">
                <c:v>0</c:v>
              </c:pt>
            </c:numLit>
          </c:val>
          <c:smooth val="0"/>
          <c:extLst>
            <c:ext xmlns:c16="http://schemas.microsoft.com/office/drawing/2014/chart" uri="{C3380CC4-5D6E-409C-BE32-E72D297353CC}">
              <c16:uniqueId val="{00000001-B80D-42CA-AB12-89E4BB064269}"/>
            </c:ext>
          </c:extLst>
        </c:ser>
        <c:dLbls>
          <c:showLegendKey val="0"/>
          <c:showVal val="0"/>
          <c:showCatName val="0"/>
          <c:showSerName val="0"/>
          <c:showPercent val="0"/>
          <c:showBubbleSize val="0"/>
        </c:dLbls>
        <c:marker val="1"/>
        <c:smooth val="0"/>
        <c:axId val="283908768"/>
        <c:axId val="283909328"/>
      </c:lineChart>
      <c:catAx>
        <c:axId val="283908768"/>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83909328"/>
        <c:crosses val="autoZero"/>
        <c:auto val="1"/>
        <c:lblAlgn val="ctr"/>
        <c:lblOffset val="100"/>
        <c:noMultiLvlLbl val="0"/>
      </c:catAx>
      <c:valAx>
        <c:axId val="283909328"/>
        <c:scaling>
          <c:orientation val="minMax"/>
        </c:scaling>
        <c:delete val="0"/>
        <c:axPos val="l"/>
        <c:majorGridlines/>
        <c:numFmt formatCode="Estándar"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83908768"/>
        <c:crosses val="autoZero"/>
        <c:crossBetween val="between"/>
      </c:valAx>
    </c:plotArea>
    <c:legend>
      <c:legendPos val="r"/>
      <c:layout>
        <c:manualLayout>
          <c:xMode val="edge"/>
          <c:yMode val="edge"/>
          <c:wMode val="edge"/>
          <c:hMode val="edge"/>
          <c:x val="0.78570834645669319"/>
          <c:y val="0.35543120561706437"/>
          <c:w val="0.98403905511811052"/>
          <c:h val="0.79246705836897291"/>
        </c:manualLayout>
      </c:layout>
      <c:overlay val="0"/>
      <c:txPr>
        <a:bodyPr/>
        <a:lstStyle/>
        <a:p>
          <a:pPr>
            <a:defRPr sz="67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1'!$C$26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1'!$C$27:$C$38</c:f>
              <c:numCache>
                <c:formatCode>_(* #.##0,0_);_(* \(#.##0,0\);_(* "-"??_);_(@_)</c:formatCode>
                <c:ptCount val="12"/>
                <c:pt idx="0">
                  <c:v>0</c:v>
                </c:pt>
                <c:pt idx="1">
                  <c:v>0</c:v>
                </c:pt>
                <c:pt idx="2">
                  <c:v>0</c:v>
                </c:pt>
                <c:pt idx="3">
                  <c:v>0</c:v>
                </c:pt>
                <c:pt idx="4" formatCode="_(* #.##0_);_(* \(#.##0\);_(* &quot;-&quot;??_);_(@_)">
                  <c:v>1</c:v>
                </c:pt>
                <c:pt idx="5" formatCode="_(* #.##0_);_(* \(#.##0\);_(* &quot;-&quot;??_);_(@_)">
                  <c:v>0</c:v>
                </c:pt>
                <c:pt idx="6" formatCode="_(* #.##0_);_(* \(#.##0\);_(* &quot;-&quot;??_);_(@_)">
                  <c:v>0</c:v>
                </c:pt>
                <c:pt idx="7" formatCode="_(* #.##0_);_(* \(#.##0\);_(* &quot;-&quot;??_);_(@_)">
                  <c:v>1</c:v>
                </c:pt>
                <c:pt idx="8" formatCode="_(* #.##0_);_(* \(#.##0\);_(* &quot;-&quot;??_);_(@_)">
                  <c:v>0</c:v>
                </c:pt>
                <c:pt idx="9" formatCode="_(* #.##0_);_(* \(#.##0\);_(* &quot;-&quot;??_);_(@_)">
                  <c:v>0</c:v>
                </c:pt>
                <c:pt idx="10" formatCode="_(* #.##0_);_(* \(#.##0\);_(* &quot;-&quot;??_);_(@_)">
                  <c:v>1</c:v>
                </c:pt>
                <c:pt idx="11" formatCode="_(* #.##0_);_(* \(#.##0\);_(* &quot;-&quot;??_);_(@_)">
                  <c:v>1</c:v>
                </c:pt>
              </c:numCache>
            </c:numRef>
          </c:val>
          <c:extLst>
            <c:ext xmlns:c16="http://schemas.microsoft.com/office/drawing/2014/chart" uri="{C3380CC4-5D6E-409C-BE32-E72D297353CC}">
              <c16:uniqueId val="{00000000-04F0-4129-BEED-175E15B82393}"/>
            </c:ext>
          </c:extLst>
        </c:ser>
        <c:ser>
          <c:idx val="1"/>
          <c:order val="1"/>
          <c:tx>
            <c:strRef>
              <c:f>'META No. 1'!$D$26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1'!$D$27:$D$38</c:f>
              <c:numCache>
                <c:formatCode>_(* #.##0,00_);_(* \(#.##0,00\);_(* "-"??_);_(@_)</c:formatCode>
                <c:ptCount val="12"/>
                <c:pt idx="0">
                  <c:v>0</c:v>
                </c:pt>
                <c:pt idx="1">
                  <c:v>0</c:v>
                </c:pt>
                <c:pt idx="2">
                  <c:v>0</c:v>
                </c:pt>
                <c:pt idx="3" formatCode="_(* #.##0_);_(* \(#.##0\);_(* &quot;-&quot;??_);_(@_)">
                  <c:v>1</c:v>
                </c:pt>
                <c:pt idx="4">
                  <c:v>0</c:v>
                </c:pt>
                <c:pt idx="5">
                  <c:v>0</c:v>
                </c:pt>
                <c:pt idx="6">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19187984"/>
        <c:axId val="319188544"/>
      </c:barChart>
      <c:lineChart>
        <c:grouping val="percentStacked"/>
        <c:varyColors val="0"/>
        <c:ser>
          <c:idx val="2"/>
          <c:order val="2"/>
          <c:tx>
            <c:strRef>
              <c:f>'META No. 1'!$H$26</c:f>
              <c:strCache>
                <c:ptCount val="1"/>
                <c:pt idx="0">
                  <c:v>% Avance acumulado</c:v>
                </c:pt>
              </c:strCache>
            </c:strRef>
          </c:tx>
          <c:marker>
            <c:symbol val="none"/>
          </c:marker>
          <c:cat>
            <c:strRef>
              <c:f>'[6]Meta No. 6'!$B$27:$B$32</c:f>
              <c:strCache>
                <c:ptCount val="6"/>
                <c:pt idx="0">
                  <c:v>Julio</c:v>
                </c:pt>
                <c:pt idx="1">
                  <c:v>Agosto</c:v>
                </c:pt>
                <c:pt idx="2">
                  <c:v>Septiembre</c:v>
                </c:pt>
                <c:pt idx="3">
                  <c:v>Octubre</c:v>
                </c:pt>
                <c:pt idx="4">
                  <c:v>Noviembre</c:v>
                </c:pt>
                <c:pt idx="5">
                  <c:v>Diciembre</c:v>
                </c:pt>
              </c:strCache>
            </c:strRef>
          </c:cat>
          <c:val>
            <c:numRef>
              <c:f>'META No. 1'!$H$27:$H$38</c:f>
              <c:numCache>
                <c:formatCode>0,00%</c:formatCode>
                <c:ptCount val="12"/>
                <c:pt idx="0">
                  <c:v>0</c:v>
                </c:pt>
                <c:pt idx="1">
                  <c:v>0</c:v>
                </c:pt>
                <c:pt idx="2">
                  <c:v>0</c:v>
                </c:pt>
                <c:pt idx="3">
                  <c:v>0.25</c:v>
                </c:pt>
                <c:pt idx="4">
                  <c:v>0.25</c:v>
                </c:pt>
                <c:pt idx="5">
                  <c:v>0.25</c:v>
                </c:pt>
                <c:pt idx="6">
                  <c:v>0.25</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79545392"/>
        <c:axId val="319189104"/>
      </c:lineChart>
      <c:catAx>
        <c:axId val="319187984"/>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19188544"/>
        <c:crosses val="autoZero"/>
        <c:auto val="1"/>
        <c:lblAlgn val="ctr"/>
        <c:lblOffset val="100"/>
        <c:noMultiLvlLbl val="0"/>
      </c:catAx>
      <c:valAx>
        <c:axId val="319188544"/>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19187984"/>
        <c:crosses val="autoZero"/>
        <c:crossBetween val="between"/>
      </c:valAx>
      <c:valAx>
        <c:axId val="319189104"/>
        <c:scaling>
          <c:orientation val="minMax"/>
        </c:scaling>
        <c:delete val="0"/>
        <c:axPos val="r"/>
        <c:numFmt formatCode="0%" sourceLinked="1"/>
        <c:majorTickMark val="out"/>
        <c:minorTickMark val="none"/>
        <c:tickLblPos val="nextTo"/>
        <c:crossAx val="279545392"/>
        <c:crosses val="max"/>
        <c:crossBetween val="between"/>
      </c:valAx>
      <c:catAx>
        <c:axId val="279545392"/>
        <c:scaling>
          <c:orientation val="minMax"/>
        </c:scaling>
        <c:delete val="1"/>
        <c:axPos val="b"/>
        <c:numFmt formatCode="Estándar" sourceLinked="1"/>
        <c:majorTickMark val="out"/>
        <c:minorTickMark val="none"/>
        <c:tickLblPos val="nextTo"/>
        <c:crossAx val="319189104"/>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2'!$C$26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1</c:v>
                </c:pt>
              </c:numCache>
            </c:numRef>
          </c:val>
          <c:extLst>
            <c:ext xmlns:c16="http://schemas.microsoft.com/office/drawing/2014/chart" uri="{C3380CC4-5D6E-409C-BE32-E72D297353CC}">
              <c16:uniqueId val="{00000000-04F0-4129-BEED-175E15B82393}"/>
            </c:ext>
          </c:extLst>
        </c:ser>
        <c:ser>
          <c:idx val="1"/>
          <c:order val="1"/>
          <c:tx>
            <c:strRef>
              <c:f>'META No. 2'!$D$26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2'!$D$27:$D$38</c:f>
              <c:numCache>
                <c:formatCode>_(* #.##0,00_);_(* \(#.##0,00\);_(* "-"??_);_(@_)</c:formatCode>
                <c:ptCount val="12"/>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79610528"/>
        <c:axId val="279611088"/>
      </c:barChart>
      <c:lineChart>
        <c:grouping val="percentStacked"/>
        <c:varyColors val="0"/>
        <c:ser>
          <c:idx val="2"/>
          <c:order val="2"/>
          <c:tx>
            <c:strRef>
              <c:f>'META No. 2'!$E$26</c:f>
              <c:strCache>
                <c:ptCount val="1"/>
                <c:pt idx="0">
                  <c:v>% Avance frente a la meta mensual</c:v>
                </c:pt>
              </c:strCache>
            </c:strRef>
          </c:tx>
          <c:marker>
            <c:symbol val="none"/>
          </c:marker>
          <c:cat>
            <c:strRef>
              <c:f>'META No.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2'!$E$27:$E$38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279610528"/>
        <c:axId val="279611088"/>
      </c:lineChart>
      <c:catAx>
        <c:axId val="279610528"/>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9611088"/>
        <c:crosses val="autoZero"/>
        <c:auto val="1"/>
        <c:lblAlgn val="ctr"/>
        <c:lblOffset val="100"/>
        <c:noMultiLvlLbl val="0"/>
      </c:catAx>
      <c:valAx>
        <c:axId val="279611088"/>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9610528"/>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6'!$C$26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6'!$C$27:$C$38</c:f>
              <c:numCache>
                <c:formatCode>_(* #.##0,0000_);_(* \(#.##0,0000\);_(* "-"??_);_(@_)</c:formatCode>
                <c:ptCount val="12"/>
                <c:pt idx="0">
                  <c:v>1.67E-2</c:v>
                </c:pt>
                <c:pt idx="1">
                  <c:v>0.1</c:v>
                </c:pt>
                <c:pt idx="2">
                  <c:v>0.15</c:v>
                </c:pt>
                <c:pt idx="3">
                  <c:v>6.6699999999999995E-2</c:v>
                </c:pt>
                <c:pt idx="4">
                  <c:v>8.3299999999999999E-2</c:v>
                </c:pt>
                <c:pt idx="5">
                  <c:v>0</c:v>
                </c:pt>
                <c:pt idx="6">
                  <c:v>0.05</c:v>
                </c:pt>
                <c:pt idx="7">
                  <c:v>0</c:v>
                </c:pt>
                <c:pt idx="8">
                  <c:v>0.1</c:v>
                </c:pt>
                <c:pt idx="9">
                  <c:v>0.1</c:v>
                </c:pt>
                <c:pt idx="10">
                  <c:v>0</c:v>
                </c:pt>
                <c:pt idx="11">
                  <c:v>0.33329999999999999</c:v>
                </c:pt>
              </c:numCache>
            </c:numRef>
          </c:val>
          <c:extLst>
            <c:ext xmlns:c16="http://schemas.microsoft.com/office/drawing/2014/chart" uri="{C3380CC4-5D6E-409C-BE32-E72D297353CC}">
              <c16:uniqueId val="{00000000-04F0-4129-BEED-175E15B82393}"/>
            </c:ext>
          </c:extLst>
        </c:ser>
        <c:ser>
          <c:idx val="1"/>
          <c:order val="1"/>
          <c:tx>
            <c:strRef>
              <c:f>'META No. 6'!$D$26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6'!$D$27:$D$38</c:f>
              <c:numCache>
                <c:formatCode>_(* #.##0,0000_);_(* \(#.##0,0000\);_(* "-"??_);_(@_)</c:formatCode>
                <c:ptCount val="12"/>
                <c:pt idx="0">
                  <c:v>1.67E-2</c:v>
                </c:pt>
                <c:pt idx="1">
                  <c:v>0</c:v>
                </c:pt>
                <c:pt idx="2">
                  <c:v>0</c:v>
                </c:pt>
                <c:pt idx="3">
                  <c:v>0</c:v>
                </c:pt>
                <c:pt idx="4">
                  <c:v>0.3483</c:v>
                </c:pt>
                <c:pt idx="5">
                  <c:v>0</c:v>
                </c:pt>
                <c:pt idx="6">
                  <c:v>0.05</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70572080"/>
        <c:axId val="370572640"/>
      </c:barChart>
      <c:lineChart>
        <c:grouping val="standard"/>
        <c:varyColors val="0"/>
        <c:ser>
          <c:idx val="2"/>
          <c:order val="2"/>
          <c:tx>
            <c:strRef>
              <c:f>'META No. 6'!$H$26</c:f>
              <c:strCache>
                <c:ptCount val="1"/>
                <c:pt idx="0">
                  <c:v>% Avance acumulado</c:v>
                </c:pt>
              </c:strCache>
            </c:strRef>
          </c:tx>
          <c:val>
            <c:numRef>
              <c:f>'META No. 6'!$H$27:$H$38</c:f>
              <c:numCache>
                <c:formatCode>0,00%</c:formatCode>
                <c:ptCount val="12"/>
                <c:pt idx="0">
                  <c:v>1.67E-2</c:v>
                </c:pt>
                <c:pt idx="1">
                  <c:v>1.67E-2</c:v>
                </c:pt>
                <c:pt idx="2">
                  <c:v>1.67E-2</c:v>
                </c:pt>
                <c:pt idx="3">
                  <c:v>1.67E-2</c:v>
                </c:pt>
                <c:pt idx="4">
                  <c:v>0.36499999999999999</c:v>
                </c:pt>
                <c:pt idx="5">
                  <c:v>0.36499999999999999</c:v>
                </c:pt>
                <c:pt idx="6">
                  <c:v>0.41499999999999998</c:v>
                </c:pt>
                <c:pt idx="7">
                  <c:v>0</c:v>
                </c:pt>
                <c:pt idx="8">
                  <c:v>0</c:v>
                </c:pt>
                <c:pt idx="9">
                  <c:v>0</c:v>
                </c:pt>
                <c:pt idx="10">
                  <c:v>0</c:v>
                </c:pt>
                <c:pt idx="11">
                  <c:v>0</c:v>
                </c:pt>
              </c:numCache>
            </c:numRef>
          </c:val>
          <c:smooth val="0"/>
          <c:extLst>
            <c:ext xmlns:c16="http://schemas.microsoft.com/office/drawing/2014/chart" uri="{C3380CC4-5D6E-409C-BE32-E72D297353CC}">
              <c16:uniqueId val="{00000001-83F7-420C-AFF8-5237CD4D8ACB}"/>
            </c:ext>
          </c:extLst>
        </c:ser>
        <c:dLbls>
          <c:showLegendKey val="0"/>
          <c:showVal val="0"/>
          <c:showCatName val="0"/>
          <c:showSerName val="0"/>
          <c:showPercent val="0"/>
          <c:showBubbleSize val="0"/>
        </c:dLbls>
        <c:marker val="1"/>
        <c:smooth val="0"/>
        <c:axId val="349766992"/>
        <c:axId val="349766432"/>
      </c:lineChart>
      <c:catAx>
        <c:axId val="37057208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70572640"/>
        <c:crosses val="autoZero"/>
        <c:auto val="1"/>
        <c:lblAlgn val="ctr"/>
        <c:lblOffset val="100"/>
        <c:noMultiLvlLbl val="0"/>
      </c:catAx>
      <c:valAx>
        <c:axId val="370572640"/>
        <c:scaling>
          <c:orientation val="minMax"/>
          <c:max val="0.35000000000000003"/>
        </c:scaling>
        <c:delete val="0"/>
        <c:axPos val="l"/>
        <c:majorGridlines/>
        <c:numFmt formatCode="_(* #.##0,0000_);_(* \(#.##0,0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70572080"/>
        <c:crosses val="autoZero"/>
        <c:crossBetween val="between"/>
      </c:valAx>
      <c:valAx>
        <c:axId val="349766432"/>
        <c:scaling>
          <c:orientation val="minMax"/>
          <c:max val="1"/>
        </c:scaling>
        <c:delete val="0"/>
        <c:axPos val="r"/>
        <c:numFmt formatCode="0,00%" sourceLinked="1"/>
        <c:majorTickMark val="out"/>
        <c:minorTickMark val="none"/>
        <c:tickLblPos val="nextTo"/>
        <c:crossAx val="349766992"/>
        <c:crosses val="max"/>
        <c:crossBetween val="between"/>
      </c:valAx>
      <c:catAx>
        <c:axId val="349766992"/>
        <c:scaling>
          <c:orientation val="minMax"/>
        </c:scaling>
        <c:delete val="1"/>
        <c:axPos val="b"/>
        <c:majorTickMark val="out"/>
        <c:minorTickMark val="none"/>
        <c:tickLblPos val="nextTo"/>
        <c:crossAx val="349766432"/>
        <c:crosses val="autoZero"/>
        <c:auto val="1"/>
        <c:lblAlgn val="ctr"/>
        <c:lblOffset val="100"/>
        <c:noMultiLvlLbl val="0"/>
      </c:catAx>
      <c:spPr>
        <a:noFill/>
        <a:ln w="25400">
          <a:noFill/>
        </a:ln>
      </c:spPr>
    </c:plotArea>
    <c:legend>
      <c:legendPos val="r"/>
      <c:layout>
        <c:manualLayout>
          <c:xMode val="edge"/>
          <c:yMode val="edge"/>
          <c:x val="0.72533924610833944"/>
          <c:y val="0.22002788126947334"/>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3'!$C$26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3'!$C$27:$C$38</c:f>
              <c:numCache>
                <c:formatCode>_(* #.##0,0_);_(* \(#.##0,0\);_(* "-"??_);_(@_)</c:formatCode>
                <c:ptCount val="12"/>
                <c:pt idx="0">
                  <c:v>0</c:v>
                </c:pt>
                <c:pt idx="1">
                  <c:v>0</c:v>
                </c:pt>
                <c:pt idx="2">
                  <c:v>0</c:v>
                </c:pt>
                <c:pt idx="3">
                  <c:v>0</c:v>
                </c:pt>
                <c:pt idx="4">
                  <c:v>0</c:v>
                </c:pt>
                <c:pt idx="5">
                  <c:v>0</c:v>
                </c:pt>
                <c:pt idx="6">
                  <c:v>0</c:v>
                </c:pt>
                <c:pt idx="7">
                  <c:v>0</c:v>
                </c:pt>
                <c:pt idx="8">
                  <c:v>0</c:v>
                </c:pt>
                <c:pt idx="9" formatCode="_(* #.##0,00_);_(* \(#.##0,00\);_(* &quot;-&quot;??_);_(@_)">
                  <c:v>0</c:v>
                </c:pt>
                <c:pt idx="10" formatCode="_(* #.##0,00_);_(* \(#.##0,00\);_(* &quot;-&quot;??_);_(@_)">
                  <c:v>0</c:v>
                </c:pt>
                <c:pt idx="11" formatCode="_(* #.##0,00_);_(* \(#.##0,00\);_(* &quot;-&quot;??_);_(@_)">
                  <c:v>2</c:v>
                </c:pt>
              </c:numCache>
            </c:numRef>
          </c:val>
          <c:extLst>
            <c:ext xmlns:c16="http://schemas.microsoft.com/office/drawing/2014/chart" uri="{C3380CC4-5D6E-409C-BE32-E72D297353CC}">
              <c16:uniqueId val="{00000000-04F0-4129-BEED-175E15B82393}"/>
            </c:ext>
          </c:extLst>
        </c:ser>
        <c:ser>
          <c:idx val="1"/>
          <c:order val="1"/>
          <c:tx>
            <c:strRef>
              <c:f>'META No. 3'!$D$26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3'!$D$27:$D$38</c:f>
              <c:numCache>
                <c:formatCode>_(* #.##0,00_);_(* \(#.##0,00\);_(* "-"??_);_(@_)</c:formatCode>
                <c:ptCount val="12"/>
                <c:pt idx="0">
                  <c:v>0</c:v>
                </c:pt>
                <c:pt idx="1">
                  <c:v>0</c:v>
                </c:pt>
                <c:pt idx="2">
                  <c:v>0</c:v>
                </c:pt>
                <c:pt idx="3">
                  <c:v>0</c:v>
                </c:pt>
                <c:pt idx="4">
                  <c:v>0</c:v>
                </c:pt>
                <c:pt idx="5">
                  <c:v>0</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341649920"/>
        <c:axId val="341650480"/>
      </c:barChart>
      <c:lineChart>
        <c:grouping val="percentStacked"/>
        <c:varyColors val="0"/>
        <c:ser>
          <c:idx val="2"/>
          <c:order val="2"/>
          <c:tx>
            <c:strRef>
              <c:f>'META No. 3'!$H$26</c:f>
              <c:strCache>
                <c:ptCount val="1"/>
                <c:pt idx="0">
                  <c:v>% Avance acumulado</c:v>
                </c:pt>
              </c:strCache>
            </c:strRef>
          </c:tx>
          <c:marker>
            <c:symbol val="none"/>
          </c:marker>
          <c:cat>
            <c:strRef>
              <c:f>'META No.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3'!$H$27:$H$38</c:f>
              <c:numCache>
                <c:formatCode>0,00%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1649920"/>
        <c:axId val="341650480"/>
      </c:lineChart>
      <c:catAx>
        <c:axId val="34164992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1650480"/>
        <c:crosses val="autoZero"/>
        <c:auto val="1"/>
        <c:lblAlgn val="ctr"/>
        <c:lblOffset val="100"/>
        <c:noMultiLvlLbl val="0"/>
      </c:catAx>
      <c:valAx>
        <c:axId val="341650480"/>
        <c:scaling>
          <c:orientation val="minMax"/>
          <c:max val="2"/>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41649920"/>
        <c:crosses val="autoZero"/>
        <c:crossBetween val="between"/>
      </c:val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4'!$C$26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4'!$C$27:$C$38</c:f>
              <c:numCache>
                <c:formatCode>_(* #.##0,0_);_(* \(#.##0,0\);_(* "-"??_);_(@_)</c:formatCode>
                <c:ptCount val="12"/>
                <c:pt idx="0">
                  <c:v>0</c:v>
                </c:pt>
                <c:pt idx="1">
                  <c:v>0</c:v>
                </c:pt>
                <c:pt idx="2">
                  <c:v>0</c:v>
                </c:pt>
                <c:pt idx="3">
                  <c:v>0</c:v>
                </c:pt>
                <c:pt idx="4">
                  <c:v>0</c:v>
                </c:pt>
                <c:pt idx="5">
                  <c:v>0</c:v>
                </c:pt>
                <c:pt idx="6">
                  <c:v>0</c:v>
                </c:pt>
                <c:pt idx="7">
                  <c:v>0</c:v>
                </c:pt>
                <c:pt idx="8">
                  <c:v>1</c:v>
                </c:pt>
                <c:pt idx="9" formatCode="_(* #.##0,00_);_(* \(#.##0,00\);_(* &quot;-&quot;??_);_(@_)">
                  <c:v>0</c:v>
                </c:pt>
                <c:pt idx="10" formatCode="_(* #.##0,00_);_(* \(#.##0,00\);_(* &quot;-&quot;??_);_(@_)">
                  <c:v>0</c:v>
                </c:pt>
                <c:pt idx="11" formatCode="_(* #.##0,00_);_(* \(#.##0,00\);_(* &quot;-&quot;??_);_(@_)">
                  <c:v>0</c:v>
                </c:pt>
              </c:numCache>
            </c:numRef>
          </c:val>
          <c:extLst>
            <c:ext xmlns:c16="http://schemas.microsoft.com/office/drawing/2014/chart" uri="{C3380CC4-5D6E-409C-BE32-E72D297353CC}">
              <c16:uniqueId val="{00000000-04F0-4129-BEED-175E15B82393}"/>
            </c:ext>
          </c:extLst>
        </c:ser>
        <c:ser>
          <c:idx val="1"/>
          <c:order val="1"/>
          <c:tx>
            <c:strRef>
              <c:f>'META No. 4'!$D$26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4'!$D$27:$D$38</c:f>
              <c:numCache>
                <c:formatCode>_(* #.##0,0_);_(* \(#.##0,0\);_(* "-"??_);_(@_)</c:formatCode>
                <c:ptCount val="12"/>
                <c:pt idx="0">
                  <c:v>0</c:v>
                </c:pt>
                <c:pt idx="1">
                  <c:v>0</c:v>
                </c:pt>
                <c:pt idx="2">
                  <c:v>0</c:v>
                </c:pt>
                <c:pt idx="3">
                  <c:v>0</c:v>
                </c:pt>
                <c:pt idx="4">
                  <c:v>0</c:v>
                </c:pt>
                <c:pt idx="5">
                  <c:v>0</c:v>
                </c:pt>
                <c:pt idx="6">
                  <c:v>1</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37777536"/>
        <c:axId val="346057616"/>
      </c:barChart>
      <c:lineChart>
        <c:grouping val="percentStacked"/>
        <c:varyColors val="0"/>
        <c:ser>
          <c:idx val="2"/>
          <c:order val="2"/>
          <c:tx>
            <c:strRef>
              <c:f>'META No. 4'!$H$26</c:f>
              <c:strCache>
                <c:ptCount val="1"/>
                <c:pt idx="0">
                  <c:v>% Avance acumulado</c:v>
                </c:pt>
              </c:strCache>
            </c:strRef>
          </c:tx>
          <c:marker>
            <c:symbol val="none"/>
          </c:marker>
          <c:cat>
            <c:strRef>
              <c:f>'META No. 4'!$B$27:$B$38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4'!$H$27:$H$38</c:f>
              <c:numCache>
                <c:formatCode>0,00%</c:formatCode>
                <c:ptCount val="12"/>
                <c:pt idx="0">
                  <c:v>0</c:v>
                </c:pt>
                <c:pt idx="1">
                  <c:v>0</c:v>
                </c:pt>
                <c:pt idx="2">
                  <c:v>0</c:v>
                </c:pt>
                <c:pt idx="3">
                  <c:v>0</c:v>
                </c:pt>
                <c:pt idx="4">
                  <c:v>0</c:v>
                </c:pt>
                <c:pt idx="5">
                  <c:v>0</c:v>
                </c:pt>
                <c:pt idx="6">
                  <c:v>1</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6058736"/>
        <c:axId val="346058176"/>
      </c:lineChart>
      <c:catAx>
        <c:axId val="237777536"/>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346057616"/>
        <c:crosses val="autoZero"/>
        <c:auto val="1"/>
        <c:lblAlgn val="ctr"/>
        <c:lblOffset val="100"/>
        <c:noMultiLvlLbl val="0"/>
      </c:catAx>
      <c:valAx>
        <c:axId val="346057616"/>
        <c:scaling>
          <c:orientation val="minMax"/>
          <c:max val="1"/>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37777536"/>
        <c:crosses val="autoZero"/>
        <c:crossBetween val="between"/>
      </c:valAx>
      <c:valAx>
        <c:axId val="346058176"/>
        <c:scaling>
          <c:orientation val="minMax"/>
        </c:scaling>
        <c:delete val="0"/>
        <c:axPos val="r"/>
        <c:numFmt formatCode="0%" sourceLinked="1"/>
        <c:majorTickMark val="out"/>
        <c:minorTickMark val="none"/>
        <c:tickLblPos val="nextTo"/>
        <c:crossAx val="346058736"/>
        <c:crosses val="max"/>
        <c:crossBetween val="between"/>
      </c:valAx>
      <c:catAx>
        <c:axId val="346058736"/>
        <c:scaling>
          <c:orientation val="minMax"/>
        </c:scaling>
        <c:delete val="1"/>
        <c:axPos val="b"/>
        <c:numFmt formatCode="Estándar" sourceLinked="1"/>
        <c:majorTickMark val="out"/>
        <c:minorTickMark val="none"/>
        <c:tickLblPos val="nextTo"/>
        <c:crossAx val="346058176"/>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No. 5'!$C$26</c:f>
              <c:strCache>
                <c:ptCount val="1"/>
                <c:pt idx="0">
                  <c:v>Magnitud programada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5'!$C$27:$C$38</c:f>
              <c:numCache>
                <c:formatCode>_(* #.##0,0_);_(* \(#.##0,0\);_(* "-"??_);_(@_)</c:formatCode>
                <c:ptCount val="12"/>
                <c:pt idx="0">
                  <c:v>0</c:v>
                </c:pt>
                <c:pt idx="1">
                  <c:v>0</c:v>
                </c:pt>
                <c:pt idx="2">
                  <c:v>0</c:v>
                </c:pt>
                <c:pt idx="3" formatCode="_(* #.##0_);_(* \(#.##0\);_(* &quot;-&quot;??_);_(@_)">
                  <c:v>3</c:v>
                </c:pt>
                <c:pt idx="4" formatCode="_(* #.##0_);_(* \(#.##0\);_(* &quot;-&quot;??_);_(@_)">
                  <c:v>3</c:v>
                </c:pt>
                <c:pt idx="5" formatCode="_(* #.##0_);_(* \(#.##0\);_(* &quot;-&quot;??_);_(@_)">
                  <c:v>3</c:v>
                </c:pt>
                <c:pt idx="6" formatCode="_(* #.##0_);_(* \(#.##0\);_(* &quot;-&quot;??_);_(@_)">
                  <c:v>3</c:v>
                </c:pt>
                <c:pt idx="7" formatCode="_(* #.##0_);_(* \(#.##0\);_(* &quot;-&quot;??_);_(@_)">
                  <c:v>3</c:v>
                </c:pt>
                <c:pt idx="8" formatCode="_(* #.##0_);_(* \(#.##0\);_(* &quot;-&quot;??_);_(@_)">
                  <c:v>3</c:v>
                </c:pt>
                <c:pt idx="9" formatCode="_(* #.##0_);_(* \(#.##0\);_(* &quot;-&quot;??_);_(@_)">
                  <c:v>3</c:v>
                </c:pt>
                <c:pt idx="10" formatCode="_(* #.##0_);_(* \(#.##0\);_(* &quot;-&quot;??_);_(@_)">
                  <c:v>3</c:v>
                </c:pt>
                <c:pt idx="11" formatCode="_(* #.##0_);_(* \(#.##0\);_(* &quot;-&quot;??_);_(@_)">
                  <c:v>3</c:v>
                </c:pt>
              </c:numCache>
            </c:numRef>
          </c:val>
          <c:extLst>
            <c:ext xmlns:c16="http://schemas.microsoft.com/office/drawing/2014/chart" uri="{C3380CC4-5D6E-409C-BE32-E72D297353CC}">
              <c16:uniqueId val="{00000000-04F0-4129-BEED-175E15B82393}"/>
            </c:ext>
          </c:extLst>
        </c:ser>
        <c:ser>
          <c:idx val="1"/>
          <c:order val="1"/>
          <c:tx>
            <c:strRef>
              <c:f>'META No. 5'!$D$26</c:f>
              <c:strCache>
                <c:ptCount val="1"/>
                <c:pt idx="0">
                  <c:v>Magnitud ejecutada mensual</c:v>
                </c:pt>
              </c:strCache>
            </c:strRef>
          </c:tx>
          <c:invertIfNegative val="0"/>
          <c:cat>
            <c:strRef>
              <c:f>'META No.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5'!$D$27:$D$38</c:f>
              <c:numCache>
                <c:formatCode>_(* #.##0,00_);_(* \(#.##0,00\);_(* "-"??_);_(@_)</c:formatCode>
                <c:ptCount val="12"/>
                <c:pt idx="0">
                  <c:v>0</c:v>
                </c:pt>
                <c:pt idx="1">
                  <c:v>0</c:v>
                </c:pt>
                <c:pt idx="2">
                  <c:v>0</c:v>
                </c:pt>
                <c:pt idx="3" formatCode="_(* #.##0_);_(* \(#.##0\);_(* &quot;-&quot;??_);_(@_)">
                  <c:v>1</c:v>
                </c:pt>
                <c:pt idx="4" formatCode="_(* #.##0_);_(* \(#.##0\);_(* &quot;-&quot;??_);_(@_)">
                  <c:v>3</c:v>
                </c:pt>
                <c:pt idx="5" formatCode="_(* #.##0_);_(* \(#.##0\);_(* &quot;-&quot;??_);_(@_)">
                  <c:v>3</c:v>
                </c:pt>
              </c:numCache>
            </c:numRef>
          </c:val>
          <c:extLst>
            <c:ext xmlns:c16="http://schemas.microsoft.com/office/drawing/2014/chart" uri="{C3380CC4-5D6E-409C-BE32-E72D297353CC}">
              <c16:uniqueId val="{00000001-04F0-4129-BEED-175E15B82393}"/>
            </c:ext>
          </c:extLst>
        </c:ser>
        <c:dLbls>
          <c:showLegendKey val="0"/>
          <c:showVal val="0"/>
          <c:showCatName val="0"/>
          <c:showSerName val="0"/>
          <c:showPercent val="0"/>
          <c:showBubbleSize val="0"/>
        </c:dLbls>
        <c:gapWidth val="150"/>
        <c:axId val="295169920"/>
        <c:axId val="295170480"/>
      </c:barChart>
      <c:lineChart>
        <c:grouping val="percentStacked"/>
        <c:varyColors val="0"/>
        <c:ser>
          <c:idx val="2"/>
          <c:order val="2"/>
          <c:tx>
            <c:strRef>
              <c:f>'META No. 5'!$H$26</c:f>
              <c:strCache>
                <c:ptCount val="1"/>
                <c:pt idx="0">
                  <c:v>% Avance acumulado</c:v>
                </c:pt>
              </c:strCache>
            </c:strRef>
          </c:tx>
          <c:marker>
            <c:symbol val="none"/>
          </c:marker>
          <c:cat>
            <c:strRef>
              <c:f>'META No. 5'!$B$27:$B$38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No. 5'!$H$27:$H$38</c:f>
              <c:numCache>
                <c:formatCode>0,00%</c:formatCode>
                <c:ptCount val="12"/>
                <c:pt idx="0">
                  <c:v>0</c:v>
                </c:pt>
                <c:pt idx="1">
                  <c:v>0</c:v>
                </c:pt>
                <c:pt idx="2">
                  <c:v>0</c:v>
                </c:pt>
                <c:pt idx="3">
                  <c:v>0.33333333333333331</c:v>
                </c:pt>
                <c:pt idx="4">
                  <c:v>1</c:v>
                </c:pt>
                <c:pt idx="5">
                  <c:v>1</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04F0-4129-BEED-175E15B82393}"/>
            </c:ext>
          </c:extLst>
        </c:ser>
        <c:dLbls>
          <c:showLegendKey val="0"/>
          <c:showVal val="0"/>
          <c:showCatName val="0"/>
          <c:showSerName val="0"/>
          <c:showPercent val="0"/>
          <c:showBubbleSize val="0"/>
        </c:dLbls>
        <c:marker val="1"/>
        <c:smooth val="0"/>
        <c:axId val="349280528"/>
        <c:axId val="295171040"/>
      </c:lineChart>
      <c:catAx>
        <c:axId val="29516992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95170480"/>
        <c:crosses val="autoZero"/>
        <c:auto val="1"/>
        <c:lblAlgn val="ctr"/>
        <c:lblOffset val="100"/>
        <c:noMultiLvlLbl val="0"/>
      </c:catAx>
      <c:valAx>
        <c:axId val="295170480"/>
        <c:scaling>
          <c:orientation val="minMax"/>
          <c:max val="3"/>
        </c:scaling>
        <c:delete val="0"/>
        <c:axPos val="l"/>
        <c:majorGridlines/>
        <c:numFmt formatCode="_(* #.##0,0_);_(* \(#.##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95169920"/>
        <c:crosses val="autoZero"/>
        <c:crossBetween val="between"/>
      </c:valAx>
      <c:valAx>
        <c:axId val="295171040"/>
        <c:scaling>
          <c:orientation val="minMax"/>
        </c:scaling>
        <c:delete val="0"/>
        <c:axPos val="r"/>
        <c:numFmt formatCode="0%" sourceLinked="1"/>
        <c:majorTickMark val="out"/>
        <c:minorTickMark val="none"/>
        <c:tickLblPos val="nextTo"/>
        <c:crossAx val="349280528"/>
        <c:crosses val="max"/>
        <c:crossBetween val="between"/>
      </c:valAx>
      <c:catAx>
        <c:axId val="349280528"/>
        <c:scaling>
          <c:orientation val="minMax"/>
        </c:scaling>
        <c:delete val="1"/>
        <c:axPos val="b"/>
        <c:numFmt formatCode="Estándar" sourceLinked="1"/>
        <c:majorTickMark val="out"/>
        <c:minorTickMark val="none"/>
        <c:tickLblPos val="nextTo"/>
        <c:crossAx val="295171040"/>
        <c:crosses val="autoZero"/>
        <c:auto val="1"/>
        <c:lblAlgn val="ctr"/>
        <c:lblOffset val="100"/>
        <c:noMultiLvlLbl val="0"/>
      </c:catAx>
    </c:plotArea>
    <c:legend>
      <c:legendPos val="r"/>
      <c:layout>
        <c:manualLayout>
          <c:xMode val="edge"/>
          <c:yMode val="edge"/>
          <c:x val="0.67639088271860759"/>
          <c:y val="0.24501697951263196"/>
          <c:w val="0.30676701201823459"/>
          <c:h val="0.35198815787836951"/>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
          <c:y val="5.0761421319797002E-3"/>
          <c:w val="0.51600000000000001"/>
          <c:h val="0.54822335025380731"/>
        </c:manualLayout>
      </c:layout>
      <c:lineChart>
        <c:grouping val="standard"/>
        <c:varyColors val="0"/>
        <c:ser>
          <c:idx val="0"/>
          <c:order val="0"/>
          <c:tx>
            <c:strRef>
              <c:f>'HV 14'!$F$29</c:f>
              <c:strCache>
                <c:ptCount val="1"/>
                <c:pt idx="0">
                  <c:v>Denominador Acumulado (Variable 2)</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14'!$F$30:$F$41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40-48EB-AC33-E81C72C8B609}"/>
            </c:ext>
          </c:extLst>
        </c:ser>
        <c:ser>
          <c:idx val="1"/>
          <c:order val="1"/>
          <c:tx>
            <c:strRef>
              <c:f>'HV 14'!$D$29</c:f>
              <c:strCache>
                <c:ptCount val="1"/>
                <c:pt idx="0">
                  <c:v>Numerador Acumulado (Variable 1)</c:v>
                </c:pt>
              </c:strCache>
            </c:strRef>
          </c:tx>
          <c:cat>
            <c:strRef>
              <c:f>'HV 14'!$B$30:$B$41</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'HV 14'!$D$30:$D$41</c:f>
              <c:numCache>
                <c:formatCode>_(* #.##0,00_);_(* \(#.##0,00\);_(*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40-48EB-AC33-E81C72C8B609}"/>
            </c:ext>
          </c:extLst>
        </c:ser>
        <c:dLbls>
          <c:showLegendKey val="0"/>
          <c:showVal val="0"/>
          <c:showCatName val="0"/>
          <c:showSerName val="0"/>
          <c:showPercent val="0"/>
          <c:showBubbleSize val="0"/>
        </c:dLbls>
        <c:marker val="1"/>
        <c:smooth val="0"/>
        <c:axId val="279014640"/>
        <c:axId val="279015200"/>
      </c:lineChart>
      <c:catAx>
        <c:axId val="279014640"/>
        <c:scaling>
          <c:orientation val="minMax"/>
        </c:scaling>
        <c:delete val="0"/>
        <c:axPos val="b"/>
        <c:numFmt formatCode="Estándar"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279015200"/>
        <c:crosses val="autoZero"/>
        <c:auto val="1"/>
        <c:lblAlgn val="ctr"/>
        <c:lblOffset val="100"/>
        <c:noMultiLvlLbl val="0"/>
      </c:catAx>
      <c:valAx>
        <c:axId val="279015200"/>
        <c:scaling>
          <c:orientation val="minMax"/>
        </c:scaling>
        <c:delete val="0"/>
        <c:axPos val="l"/>
        <c:majorGridlines/>
        <c:numFmt formatCode="_(* #.##0,00_);_(* \(#.##0,00\);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79014640"/>
        <c:crosses val="autoZero"/>
        <c:crossBetween val="between"/>
      </c:valAx>
    </c:plotArea>
    <c:legend>
      <c:legendPos val="r"/>
      <c:overlay val="0"/>
      <c:txPr>
        <a:bodyPr/>
        <a:lstStyle/>
        <a:p>
          <a:pPr>
            <a:defRPr sz="24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2.emf"/><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438150</xdr:colOff>
      <xdr:row>1</xdr:row>
      <xdr:rowOff>85725</xdr:rowOff>
    </xdr:from>
    <xdr:to>
      <xdr:col>1</xdr:col>
      <xdr:colOff>1019175</xdr:colOff>
      <xdr:row>3</xdr:row>
      <xdr:rowOff>533400</xdr:rowOff>
    </xdr:to>
    <xdr:pic>
      <xdr:nvPicPr>
        <xdr:cNvPr id="35779694" name="Imagen 1">
          <a:extLst>
            <a:ext uri="{FF2B5EF4-FFF2-40B4-BE49-F238E27FC236}">
              <a16:creationId xmlns:a16="http://schemas.microsoft.com/office/drawing/2014/main" id="{00000000-0008-0000-0000-00006EF42102}"/>
            </a:ext>
          </a:extLst>
        </xdr:cNvPr>
        <xdr:cNvPicPr>
          <a:picLocks noChangeAspect="1" noChangeArrowheads="1"/>
        </xdr:cNvPicPr>
      </xdr:nvPicPr>
      <xdr:blipFill>
        <a:blip xmlns:r="http://schemas.openxmlformats.org/officeDocument/2006/relationships" r:embed="rId1"/>
        <a:srcRect l="19054" t="6857" r="17615" b="9743"/>
        <a:stretch>
          <a:fillRect/>
        </a:stretch>
      </xdr:blipFill>
      <xdr:spPr bwMode="auto">
        <a:xfrm>
          <a:off x="438150" y="276225"/>
          <a:ext cx="1638300" cy="1609725"/>
        </a:xfrm>
        <a:prstGeom prst="rect">
          <a:avLst/>
        </a:prstGeom>
        <a:noFill/>
        <a:ln w="9525">
          <a:noFill/>
          <a:miter lim="800000"/>
          <a:headEnd/>
          <a:tailEnd/>
        </a:ln>
      </xdr:spPr>
    </xdr:pic>
    <xdr:clientData/>
  </xdr:twoCellAnchor>
  <xdr:twoCellAnchor>
    <xdr:from>
      <xdr:col>31</xdr:col>
      <xdr:colOff>1876425</xdr:colOff>
      <xdr:row>1</xdr:row>
      <xdr:rowOff>38100</xdr:rowOff>
    </xdr:from>
    <xdr:to>
      <xdr:col>31</xdr:col>
      <xdr:colOff>3905250</xdr:colOff>
      <xdr:row>4</xdr:row>
      <xdr:rowOff>314325</xdr:rowOff>
    </xdr:to>
    <xdr:pic>
      <xdr:nvPicPr>
        <xdr:cNvPr id="35779695" name="Imagen 2">
          <a:extLst>
            <a:ext uri="{FF2B5EF4-FFF2-40B4-BE49-F238E27FC236}">
              <a16:creationId xmlns:a16="http://schemas.microsoft.com/office/drawing/2014/main" id="{00000000-0008-0000-0000-00006FF4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42157650" y="228600"/>
          <a:ext cx="2028825" cy="20193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0</xdr:row>
      <xdr:rowOff>28575</xdr:rowOff>
    </xdr:from>
    <xdr:to>
      <xdr:col>1</xdr:col>
      <xdr:colOff>1143000</xdr:colOff>
      <xdr:row>3</xdr:row>
      <xdr:rowOff>171450</xdr:rowOff>
    </xdr:to>
    <xdr:pic>
      <xdr:nvPicPr>
        <xdr:cNvPr id="35781103" name="Imagen 1">
          <a:extLst>
            <a:ext uri="{FF2B5EF4-FFF2-40B4-BE49-F238E27FC236}">
              <a16:creationId xmlns:a16="http://schemas.microsoft.com/office/drawing/2014/main" id="{00000000-0008-0000-0100-0000EF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4" name="Imagen 1">
          <a:extLst>
            <a:ext uri="{FF2B5EF4-FFF2-40B4-BE49-F238E27FC236}">
              <a16:creationId xmlns:a16="http://schemas.microsoft.com/office/drawing/2014/main" id="{00000000-0008-0000-0100-0000F0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5" name="Imagen 1">
          <a:extLst>
            <a:ext uri="{FF2B5EF4-FFF2-40B4-BE49-F238E27FC236}">
              <a16:creationId xmlns:a16="http://schemas.microsoft.com/office/drawing/2014/main" id="{00000000-0008-0000-0100-0000F1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6" name="Imagen 1">
          <a:extLst>
            <a:ext uri="{FF2B5EF4-FFF2-40B4-BE49-F238E27FC236}">
              <a16:creationId xmlns:a16="http://schemas.microsoft.com/office/drawing/2014/main" id="{00000000-0008-0000-0100-0000F2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7" name="Imagen 1">
          <a:extLst>
            <a:ext uri="{FF2B5EF4-FFF2-40B4-BE49-F238E27FC236}">
              <a16:creationId xmlns:a16="http://schemas.microsoft.com/office/drawing/2014/main" id="{00000000-0008-0000-0100-0000F3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781108" name="Imagen 1">
          <a:extLst>
            <a:ext uri="{FF2B5EF4-FFF2-40B4-BE49-F238E27FC236}">
              <a16:creationId xmlns:a16="http://schemas.microsoft.com/office/drawing/2014/main" id="{00000000-0008-0000-0100-0000F4F921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09550" y="28575"/>
          <a:ext cx="1000125" cy="866775"/>
        </a:xfrm>
        <a:prstGeom prst="rect">
          <a:avLst/>
        </a:prstGeom>
        <a:noFill/>
        <a:ln w="9525">
          <a:noFill/>
          <a:miter lim="800000"/>
          <a:headEnd/>
          <a:tailEnd/>
        </a:ln>
      </xdr:spPr>
    </xdr:pic>
    <xdr:clientData/>
  </xdr:twoCellAnchor>
  <xdr:twoCellAnchor>
    <xdr:from>
      <xdr:col>1</xdr:col>
      <xdr:colOff>342900</xdr:colOff>
      <xdr:row>1</xdr:row>
      <xdr:rowOff>47625</xdr:rowOff>
    </xdr:from>
    <xdr:to>
      <xdr:col>1</xdr:col>
      <xdr:colOff>1333500</xdr:colOff>
      <xdr:row>4</xdr:row>
      <xdr:rowOff>247650</xdr:rowOff>
    </xdr:to>
    <xdr:pic>
      <xdr:nvPicPr>
        <xdr:cNvPr id="35781109" name="Imagen 1">
          <a:extLst>
            <a:ext uri="{FF2B5EF4-FFF2-40B4-BE49-F238E27FC236}">
              <a16:creationId xmlns:a16="http://schemas.microsoft.com/office/drawing/2014/main" id="{00000000-0008-0000-0100-0000F5F921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1110" name="Imagen 2">
          <a:extLst>
            <a:ext uri="{FF2B5EF4-FFF2-40B4-BE49-F238E27FC236}">
              <a16:creationId xmlns:a16="http://schemas.microsoft.com/office/drawing/2014/main" id="{00000000-0008-0000-0100-0000F6F921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1111" name="3 Gráfico">
          <a:extLst>
            <a:ext uri="{FF2B5EF4-FFF2-40B4-BE49-F238E27FC236}">
              <a16:creationId xmlns:a16="http://schemas.microsoft.com/office/drawing/2014/main" id="{00000000-0008-0000-0100-0000F7F921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56896" name="Imagen 2">
          <a:extLst>
            <a:ext uri="{FF2B5EF4-FFF2-40B4-BE49-F238E27FC236}">
              <a16:creationId xmlns:a16="http://schemas.microsoft.com/office/drawing/2014/main" id="{00000000-0008-0000-0200-0000A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7" name="Imagen 1">
          <a:extLst>
            <a:ext uri="{FF2B5EF4-FFF2-40B4-BE49-F238E27FC236}">
              <a16:creationId xmlns:a16="http://schemas.microsoft.com/office/drawing/2014/main" id="{00000000-0008-0000-0200-0000A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898" name="Imagen 2">
          <a:extLst>
            <a:ext uri="{FF2B5EF4-FFF2-40B4-BE49-F238E27FC236}">
              <a16:creationId xmlns:a16="http://schemas.microsoft.com/office/drawing/2014/main" id="{00000000-0008-0000-0200-0000A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899" name="Imagen 1">
          <a:extLst>
            <a:ext uri="{FF2B5EF4-FFF2-40B4-BE49-F238E27FC236}">
              <a16:creationId xmlns:a16="http://schemas.microsoft.com/office/drawing/2014/main" id="{00000000-0008-0000-0200-0000A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0" name="Imagen 2">
          <a:extLst>
            <a:ext uri="{FF2B5EF4-FFF2-40B4-BE49-F238E27FC236}">
              <a16:creationId xmlns:a16="http://schemas.microsoft.com/office/drawing/2014/main" id="{00000000-0008-0000-0200-0000A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1" name="Imagen 1">
          <a:extLst>
            <a:ext uri="{FF2B5EF4-FFF2-40B4-BE49-F238E27FC236}">
              <a16:creationId xmlns:a16="http://schemas.microsoft.com/office/drawing/2014/main" id="{00000000-0008-0000-0200-0000A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2" name="Imagen 2">
          <a:extLst>
            <a:ext uri="{FF2B5EF4-FFF2-40B4-BE49-F238E27FC236}">
              <a16:creationId xmlns:a16="http://schemas.microsoft.com/office/drawing/2014/main" id="{00000000-0008-0000-0200-0000A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3" name="Imagen 1">
          <a:extLst>
            <a:ext uri="{FF2B5EF4-FFF2-40B4-BE49-F238E27FC236}">
              <a16:creationId xmlns:a16="http://schemas.microsoft.com/office/drawing/2014/main" id="{00000000-0008-0000-0200-0000A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4" name="Imagen 2">
          <a:extLst>
            <a:ext uri="{FF2B5EF4-FFF2-40B4-BE49-F238E27FC236}">
              <a16:creationId xmlns:a16="http://schemas.microsoft.com/office/drawing/2014/main" id="{00000000-0008-0000-0200-0000A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5" name="Imagen 1">
          <a:extLst>
            <a:ext uri="{FF2B5EF4-FFF2-40B4-BE49-F238E27FC236}">
              <a16:creationId xmlns:a16="http://schemas.microsoft.com/office/drawing/2014/main" id="{00000000-0008-0000-0200-0000A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6" name="Imagen 2">
          <a:extLst>
            <a:ext uri="{FF2B5EF4-FFF2-40B4-BE49-F238E27FC236}">
              <a16:creationId xmlns:a16="http://schemas.microsoft.com/office/drawing/2014/main" id="{00000000-0008-0000-0200-0000A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7" name="Imagen 1">
          <a:extLst>
            <a:ext uri="{FF2B5EF4-FFF2-40B4-BE49-F238E27FC236}">
              <a16:creationId xmlns:a16="http://schemas.microsoft.com/office/drawing/2014/main" id="{00000000-0008-0000-0200-0000A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08" name="Imagen 2">
          <a:extLst>
            <a:ext uri="{FF2B5EF4-FFF2-40B4-BE49-F238E27FC236}">
              <a16:creationId xmlns:a16="http://schemas.microsoft.com/office/drawing/2014/main" id="{00000000-0008-0000-0200-0000A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09" name="Imagen 1">
          <a:extLst>
            <a:ext uri="{FF2B5EF4-FFF2-40B4-BE49-F238E27FC236}">
              <a16:creationId xmlns:a16="http://schemas.microsoft.com/office/drawing/2014/main" id="{00000000-0008-0000-0200-0000A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0" name="Imagen 2">
          <a:extLst>
            <a:ext uri="{FF2B5EF4-FFF2-40B4-BE49-F238E27FC236}">
              <a16:creationId xmlns:a16="http://schemas.microsoft.com/office/drawing/2014/main" id="{00000000-0008-0000-0200-0000A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1" name="Imagen 1">
          <a:extLst>
            <a:ext uri="{FF2B5EF4-FFF2-40B4-BE49-F238E27FC236}">
              <a16:creationId xmlns:a16="http://schemas.microsoft.com/office/drawing/2014/main" id="{00000000-0008-0000-0200-0000A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2" name="Imagen 2">
          <a:extLst>
            <a:ext uri="{FF2B5EF4-FFF2-40B4-BE49-F238E27FC236}">
              <a16:creationId xmlns:a16="http://schemas.microsoft.com/office/drawing/2014/main" id="{00000000-0008-0000-0200-0000B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3" name="Imagen 1">
          <a:extLst>
            <a:ext uri="{FF2B5EF4-FFF2-40B4-BE49-F238E27FC236}">
              <a16:creationId xmlns:a16="http://schemas.microsoft.com/office/drawing/2014/main" id="{00000000-0008-0000-0200-0000B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4" name="Imagen 2">
          <a:extLst>
            <a:ext uri="{FF2B5EF4-FFF2-40B4-BE49-F238E27FC236}">
              <a16:creationId xmlns:a16="http://schemas.microsoft.com/office/drawing/2014/main" id="{00000000-0008-0000-0200-0000B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5" name="Imagen 1">
          <a:extLst>
            <a:ext uri="{FF2B5EF4-FFF2-40B4-BE49-F238E27FC236}">
              <a16:creationId xmlns:a16="http://schemas.microsoft.com/office/drawing/2014/main" id="{00000000-0008-0000-0200-0000B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6" name="Imagen 2">
          <a:extLst>
            <a:ext uri="{FF2B5EF4-FFF2-40B4-BE49-F238E27FC236}">
              <a16:creationId xmlns:a16="http://schemas.microsoft.com/office/drawing/2014/main" id="{00000000-0008-0000-0200-0000B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7" name="Imagen 1">
          <a:extLst>
            <a:ext uri="{FF2B5EF4-FFF2-40B4-BE49-F238E27FC236}">
              <a16:creationId xmlns:a16="http://schemas.microsoft.com/office/drawing/2014/main" id="{00000000-0008-0000-0200-0000B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18" name="Imagen 2">
          <a:extLst>
            <a:ext uri="{FF2B5EF4-FFF2-40B4-BE49-F238E27FC236}">
              <a16:creationId xmlns:a16="http://schemas.microsoft.com/office/drawing/2014/main" id="{00000000-0008-0000-0200-0000B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19" name="Imagen 1">
          <a:extLst>
            <a:ext uri="{FF2B5EF4-FFF2-40B4-BE49-F238E27FC236}">
              <a16:creationId xmlns:a16="http://schemas.microsoft.com/office/drawing/2014/main" id="{00000000-0008-0000-0200-0000B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0" name="Imagen 2">
          <a:extLst>
            <a:ext uri="{FF2B5EF4-FFF2-40B4-BE49-F238E27FC236}">
              <a16:creationId xmlns:a16="http://schemas.microsoft.com/office/drawing/2014/main" id="{00000000-0008-0000-0200-0000B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1" name="Imagen 1">
          <a:extLst>
            <a:ext uri="{FF2B5EF4-FFF2-40B4-BE49-F238E27FC236}">
              <a16:creationId xmlns:a16="http://schemas.microsoft.com/office/drawing/2014/main" id="{00000000-0008-0000-0200-0000B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2" name="Imagen 2">
          <a:extLst>
            <a:ext uri="{FF2B5EF4-FFF2-40B4-BE49-F238E27FC236}">
              <a16:creationId xmlns:a16="http://schemas.microsoft.com/office/drawing/2014/main" id="{00000000-0008-0000-0200-0000B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3" name="Imagen 1">
          <a:extLst>
            <a:ext uri="{FF2B5EF4-FFF2-40B4-BE49-F238E27FC236}">
              <a16:creationId xmlns:a16="http://schemas.microsoft.com/office/drawing/2014/main" id="{00000000-0008-0000-0200-0000B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4" name="Imagen 2">
          <a:extLst>
            <a:ext uri="{FF2B5EF4-FFF2-40B4-BE49-F238E27FC236}">
              <a16:creationId xmlns:a16="http://schemas.microsoft.com/office/drawing/2014/main" id="{00000000-0008-0000-0200-0000B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5" name="Imagen 1">
          <a:extLst>
            <a:ext uri="{FF2B5EF4-FFF2-40B4-BE49-F238E27FC236}">
              <a16:creationId xmlns:a16="http://schemas.microsoft.com/office/drawing/2014/main" id="{00000000-0008-0000-0200-0000B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6" name="Imagen 2">
          <a:extLst>
            <a:ext uri="{FF2B5EF4-FFF2-40B4-BE49-F238E27FC236}">
              <a16:creationId xmlns:a16="http://schemas.microsoft.com/office/drawing/2014/main" id="{00000000-0008-0000-0200-0000B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7" name="Imagen 1">
          <a:extLst>
            <a:ext uri="{FF2B5EF4-FFF2-40B4-BE49-F238E27FC236}">
              <a16:creationId xmlns:a16="http://schemas.microsoft.com/office/drawing/2014/main" id="{00000000-0008-0000-0200-0000B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28" name="Imagen 2">
          <a:extLst>
            <a:ext uri="{FF2B5EF4-FFF2-40B4-BE49-F238E27FC236}">
              <a16:creationId xmlns:a16="http://schemas.microsoft.com/office/drawing/2014/main" id="{00000000-0008-0000-0200-0000C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29" name="Imagen 1">
          <a:extLst>
            <a:ext uri="{FF2B5EF4-FFF2-40B4-BE49-F238E27FC236}">
              <a16:creationId xmlns:a16="http://schemas.microsoft.com/office/drawing/2014/main" id="{00000000-0008-0000-0200-0000C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0" name="Imagen 2">
          <a:extLst>
            <a:ext uri="{FF2B5EF4-FFF2-40B4-BE49-F238E27FC236}">
              <a16:creationId xmlns:a16="http://schemas.microsoft.com/office/drawing/2014/main" id="{00000000-0008-0000-0200-0000C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1" name="Imagen 1">
          <a:extLst>
            <a:ext uri="{FF2B5EF4-FFF2-40B4-BE49-F238E27FC236}">
              <a16:creationId xmlns:a16="http://schemas.microsoft.com/office/drawing/2014/main" id="{00000000-0008-0000-0200-0000C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2" name="Imagen 2">
          <a:extLst>
            <a:ext uri="{FF2B5EF4-FFF2-40B4-BE49-F238E27FC236}">
              <a16:creationId xmlns:a16="http://schemas.microsoft.com/office/drawing/2014/main" id="{00000000-0008-0000-0200-0000C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3" name="Imagen 1">
          <a:extLst>
            <a:ext uri="{FF2B5EF4-FFF2-40B4-BE49-F238E27FC236}">
              <a16:creationId xmlns:a16="http://schemas.microsoft.com/office/drawing/2014/main" id="{00000000-0008-0000-0200-0000C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4" name="Imagen 2">
          <a:extLst>
            <a:ext uri="{FF2B5EF4-FFF2-40B4-BE49-F238E27FC236}">
              <a16:creationId xmlns:a16="http://schemas.microsoft.com/office/drawing/2014/main" id="{00000000-0008-0000-0200-0000C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5" name="Imagen 1">
          <a:extLst>
            <a:ext uri="{FF2B5EF4-FFF2-40B4-BE49-F238E27FC236}">
              <a16:creationId xmlns:a16="http://schemas.microsoft.com/office/drawing/2014/main" id="{00000000-0008-0000-0200-0000C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6" name="Imagen 2">
          <a:extLst>
            <a:ext uri="{FF2B5EF4-FFF2-40B4-BE49-F238E27FC236}">
              <a16:creationId xmlns:a16="http://schemas.microsoft.com/office/drawing/2014/main" id="{00000000-0008-0000-0200-0000C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7" name="Imagen 1">
          <a:extLst>
            <a:ext uri="{FF2B5EF4-FFF2-40B4-BE49-F238E27FC236}">
              <a16:creationId xmlns:a16="http://schemas.microsoft.com/office/drawing/2014/main" id="{00000000-0008-0000-0200-0000C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38" name="Imagen 2">
          <a:extLst>
            <a:ext uri="{FF2B5EF4-FFF2-40B4-BE49-F238E27FC236}">
              <a16:creationId xmlns:a16="http://schemas.microsoft.com/office/drawing/2014/main" id="{00000000-0008-0000-0200-0000C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39" name="Imagen 1">
          <a:extLst>
            <a:ext uri="{FF2B5EF4-FFF2-40B4-BE49-F238E27FC236}">
              <a16:creationId xmlns:a16="http://schemas.microsoft.com/office/drawing/2014/main" id="{00000000-0008-0000-0200-0000C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0" name="Imagen 2">
          <a:extLst>
            <a:ext uri="{FF2B5EF4-FFF2-40B4-BE49-F238E27FC236}">
              <a16:creationId xmlns:a16="http://schemas.microsoft.com/office/drawing/2014/main" id="{00000000-0008-0000-0200-0000C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1" name="Imagen 1">
          <a:extLst>
            <a:ext uri="{FF2B5EF4-FFF2-40B4-BE49-F238E27FC236}">
              <a16:creationId xmlns:a16="http://schemas.microsoft.com/office/drawing/2014/main" id="{00000000-0008-0000-0200-0000C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2" name="Imagen 2">
          <a:extLst>
            <a:ext uri="{FF2B5EF4-FFF2-40B4-BE49-F238E27FC236}">
              <a16:creationId xmlns:a16="http://schemas.microsoft.com/office/drawing/2014/main" id="{00000000-0008-0000-0200-0000C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3" name="Imagen 1">
          <a:extLst>
            <a:ext uri="{FF2B5EF4-FFF2-40B4-BE49-F238E27FC236}">
              <a16:creationId xmlns:a16="http://schemas.microsoft.com/office/drawing/2014/main" id="{00000000-0008-0000-0200-0000C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4" name="Imagen 2">
          <a:extLst>
            <a:ext uri="{FF2B5EF4-FFF2-40B4-BE49-F238E27FC236}">
              <a16:creationId xmlns:a16="http://schemas.microsoft.com/office/drawing/2014/main" id="{00000000-0008-0000-0200-0000D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5" name="Imagen 1">
          <a:extLst>
            <a:ext uri="{FF2B5EF4-FFF2-40B4-BE49-F238E27FC236}">
              <a16:creationId xmlns:a16="http://schemas.microsoft.com/office/drawing/2014/main" id="{00000000-0008-0000-0200-0000D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6" name="Imagen 2">
          <a:extLst>
            <a:ext uri="{FF2B5EF4-FFF2-40B4-BE49-F238E27FC236}">
              <a16:creationId xmlns:a16="http://schemas.microsoft.com/office/drawing/2014/main" id="{00000000-0008-0000-0200-0000D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7" name="Imagen 1">
          <a:extLst>
            <a:ext uri="{FF2B5EF4-FFF2-40B4-BE49-F238E27FC236}">
              <a16:creationId xmlns:a16="http://schemas.microsoft.com/office/drawing/2014/main" id="{00000000-0008-0000-0200-0000D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48" name="Imagen 2">
          <a:extLst>
            <a:ext uri="{FF2B5EF4-FFF2-40B4-BE49-F238E27FC236}">
              <a16:creationId xmlns:a16="http://schemas.microsoft.com/office/drawing/2014/main" id="{00000000-0008-0000-0200-0000D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49" name="Imagen 1">
          <a:extLst>
            <a:ext uri="{FF2B5EF4-FFF2-40B4-BE49-F238E27FC236}">
              <a16:creationId xmlns:a16="http://schemas.microsoft.com/office/drawing/2014/main" id="{00000000-0008-0000-0200-0000D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0" name="Imagen 2">
          <a:extLst>
            <a:ext uri="{FF2B5EF4-FFF2-40B4-BE49-F238E27FC236}">
              <a16:creationId xmlns:a16="http://schemas.microsoft.com/office/drawing/2014/main" id="{00000000-0008-0000-0200-0000D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1" name="Imagen 1">
          <a:extLst>
            <a:ext uri="{FF2B5EF4-FFF2-40B4-BE49-F238E27FC236}">
              <a16:creationId xmlns:a16="http://schemas.microsoft.com/office/drawing/2014/main" id="{00000000-0008-0000-0200-0000D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2" name="Imagen 2">
          <a:extLst>
            <a:ext uri="{FF2B5EF4-FFF2-40B4-BE49-F238E27FC236}">
              <a16:creationId xmlns:a16="http://schemas.microsoft.com/office/drawing/2014/main" id="{00000000-0008-0000-0200-0000D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3" name="Imagen 1">
          <a:extLst>
            <a:ext uri="{FF2B5EF4-FFF2-40B4-BE49-F238E27FC236}">
              <a16:creationId xmlns:a16="http://schemas.microsoft.com/office/drawing/2014/main" id="{00000000-0008-0000-0200-0000D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4" name="Imagen 2">
          <a:extLst>
            <a:ext uri="{FF2B5EF4-FFF2-40B4-BE49-F238E27FC236}">
              <a16:creationId xmlns:a16="http://schemas.microsoft.com/office/drawing/2014/main" id="{00000000-0008-0000-0200-0000D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5" name="Imagen 1">
          <a:extLst>
            <a:ext uri="{FF2B5EF4-FFF2-40B4-BE49-F238E27FC236}">
              <a16:creationId xmlns:a16="http://schemas.microsoft.com/office/drawing/2014/main" id="{00000000-0008-0000-0200-0000D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6" name="Imagen 2">
          <a:extLst>
            <a:ext uri="{FF2B5EF4-FFF2-40B4-BE49-F238E27FC236}">
              <a16:creationId xmlns:a16="http://schemas.microsoft.com/office/drawing/2014/main" id="{00000000-0008-0000-0200-0000D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7" name="Imagen 1">
          <a:extLst>
            <a:ext uri="{FF2B5EF4-FFF2-40B4-BE49-F238E27FC236}">
              <a16:creationId xmlns:a16="http://schemas.microsoft.com/office/drawing/2014/main" id="{00000000-0008-0000-0200-0000D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58" name="Imagen 2">
          <a:extLst>
            <a:ext uri="{FF2B5EF4-FFF2-40B4-BE49-F238E27FC236}">
              <a16:creationId xmlns:a16="http://schemas.microsoft.com/office/drawing/2014/main" id="{00000000-0008-0000-0200-0000D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59" name="Imagen 1">
          <a:extLst>
            <a:ext uri="{FF2B5EF4-FFF2-40B4-BE49-F238E27FC236}">
              <a16:creationId xmlns:a16="http://schemas.microsoft.com/office/drawing/2014/main" id="{00000000-0008-0000-0200-0000D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0" name="Imagen 2">
          <a:extLst>
            <a:ext uri="{FF2B5EF4-FFF2-40B4-BE49-F238E27FC236}">
              <a16:creationId xmlns:a16="http://schemas.microsoft.com/office/drawing/2014/main" id="{00000000-0008-0000-0200-0000E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1" name="Imagen 1">
          <a:extLst>
            <a:ext uri="{FF2B5EF4-FFF2-40B4-BE49-F238E27FC236}">
              <a16:creationId xmlns:a16="http://schemas.microsoft.com/office/drawing/2014/main" id="{00000000-0008-0000-0200-0000E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2" name="Imagen 2">
          <a:extLst>
            <a:ext uri="{FF2B5EF4-FFF2-40B4-BE49-F238E27FC236}">
              <a16:creationId xmlns:a16="http://schemas.microsoft.com/office/drawing/2014/main" id="{00000000-0008-0000-0200-0000E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3" name="Imagen 1">
          <a:extLst>
            <a:ext uri="{FF2B5EF4-FFF2-40B4-BE49-F238E27FC236}">
              <a16:creationId xmlns:a16="http://schemas.microsoft.com/office/drawing/2014/main" id="{00000000-0008-0000-0200-0000E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4" name="Imagen 2">
          <a:extLst>
            <a:ext uri="{FF2B5EF4-FFF2-40B4-BE49-F238E27FC236}">
              <a16:creationId xmlns:a16="http://schemas.microsoft.com/office/drawing/2014/main" id="{00000000-0008-0000-0200-0000E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5" name="Imagen 1">
          <a:extLst>
            <a:ext uri="{FF2B5EF4-FFF2-40B4-BE49-F238E27FC236}">
              <a16:creationId xmlns:a16="http://schemas.microsoft.com/office/drawing/2014/main" id="{00000000-0008-0000-0200-0000E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6" name="Imagen 2">
          <a:extLst>
            <a:ext uri="{FF2B5EF4-FFF2-40B4-BE49-F238E27FC236}">
              <a16:creationId xmlns:a16="http://schemas.microsoft.com/office/drawing/2014/main" id="{00000000-0008-0000-0200-0000E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7" name="Imagen 1">
          <a:extLst>
            <a:ext uri="{FF2B5EF4-FFF2-40B4-BE49-F238E27FC236}">
              <a16:creationId xmlns:a16="http://schemas.microsoft.com/office/drawing/2014/main" id="{00000000-0008-0000-0200-0000E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68" name="Imagen 2">
          <a:extLst>
            <a:ext uri="{FF2B5EF4-FFF2-40B4-BE49-F238E27FC236}">
              <a16:creationId xmlns:a16="http://schemas.microsoft.com/office/drawing/2014/main" id="{00000000-0008-0000-0200-0000E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69" name="Imagen 1">
          <a:extLst>
            <a:ext uri="{FF2B5EF4-FFF2-40B4-BE49-F238E27FC236}">
              <a16:creationId xmlns:a16="http://schemas.microsoft.com/office/drawing/2014/main" id="{00000000-0008-0000-0200-0000E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0" name="Imagen 2">
          <a:extLst>
            <a:ext uri="{FF2B5EF4-FFF2-40B4-BE49-F238E27FC236}">
              <a16:creationId xmlns:a16="http://schemas.microsoft.com/office/drawing/2014/main" id="{00000000-0008-0000-0200-0000E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1" name="Imagen 1">
          <a:extLst>
            <a:ext uri="{FF2B5EF4-FFF2-40B4-BE49-F238E27FC236}">
              <a16:creationId xmlns:a16="http://schemas.microsoft.com/office/drawing/2014/main" id="{00000000-0008-0000-0200-0000E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2" name="Imagen 2">
          <a:extLst>
            <a:ext uri="{FF2B5EF4-FFF2-40B4-BE49-F238E27FC236}">
              <a16:creationId xmlns:a16="http://schemas.microsoft.com/office/drawing/2014/main" id="{00000000-0008-0000-0200-0000E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3" name="Imagen 1">
          <a:extLst>
            <a:ext uri="{FF2B5EF4-FFF2-40B4-BE49-F238E27FC236}">
              <a16:creationId xmlns:a16="http://schemas.microsoft.com/office/drawing/2014/main" id="{00000000-0008-0000-0200-0000E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4" name="Imagen 2">
          <a:extLst>
            <a:ext uri="{FF2B5EF4-FFF2-40B4-BE49-F238E27FC236}">
              <a16:creationId xmlns:a16="http://schemas.microsoft.com/office/drawing/2014/main" id="{00000000-0008-0000-0200-0000E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5" name="Imagen 1">
          <a:extLst>
            <a:ext uri="{FF2B5EF4-FFF2-40B4-BE49-F238E27FC236}">
              <a16:creationId xmlns:a16="http://schemas.microsoft.com/office/drawing/2014/main" id="{00000000-0008-0000-0200-0000E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6" name="Imagen 2">
          <a:extLst>
            <a:ext uri="{FF2B5EF4-FFF2-40B4-BE49-F238E27FC236}">
              <a16:creationId xmlns:a16="http://schemas.microsoft.com/office/drawing/2014/main" id="{00000000-0008-0000-0200-0000F0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7" name="Imagen 1">
          <a:extLst>
            <a:ext uri="{FF2B5EF4-FFF2-40B4-BE49-F238E27FC236}">
              <a16:creationId xmlns:a16="http://schemas.microsoft.com/office/drawing/2014/main" id="{00000000-0008-0000-0200-0000F1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78" name="Imagen 2">
          <a:extLst>
            <a:ext uri="{FF2B5EF4-FFF2-40B4-BE49-F238E27FC236}">
              <a16:creationId xmlns:a16="http://schemas.microsoft.com/office/drawing/2014/main" id="{00000000-0008-0000-0200-0000F2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79" name="Imagen 1">
          <a:extLst>
            <a:ext uri="{FF2B5EF4-FFF2-40B4-BE49-F238E27FC236}">
              <a16:creationId xmlns:a16="http://schemas.microsoft.com/office/drawing/2014/main" id="{00000000-0008-0000-0200-0000F3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0" name="Imagen 2">
          <a:extLst>
            <a:ext uri="{FF2B5EF4-FFF2-40B4-BE49-F238E27FC236}">
              <a16:creationId xmlns:a16="http://schemas.microsoft.com/office/drawing/2014/main" id="{00000000-0008-0000-0200-0000F4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1" name="Imagen 1">
          <a:extLst>
            <a:ext uri="{FF2B5EF4-FFF2-40B4-BE49-F238E27FC236}">
              <a16:creationId xmlns:a16="http://schemas.microsoft.com/office/drawing/2014/main" id="{00000000-0008-0000-0200-0000F5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2" name="Imagen 2">
          <a:extLst>
            <a:ext uri="{FF2B5EF4-FFF2-40B4-BE49-F238E27FC236}">
              <a16:creationId xmlns:a16="http://schemas.microsoft.com/office/drawing/2014/main" id="{00000000-0008-0000-0200-0000F6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3" name="Imagen 1">
          <a:extLst>
            <a:ext uri="{FF2B5EF4-FFF2-40B4-BE49-F238E27FC236}">
              <a16:creationId xmlns:a16="http://schemas.microsoft.com/office/drawing/2014/main" id="{00000000-0008-0000-0200-0000F7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4" name="Imagen 2">
          <a:extLst>
            <a:ext uri="{FF2B5EF4-FFF2-40B4-BE49-F238E27FC236}">
              <a16:creationId xmlns:a16="http://schemas.microsoft.com/office/drawing/2014/main" id="{00000000-0008-0000-0200-0000F8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5" name="Imagen 1">
          <a:extLst>
            <a:ext uri="{FF2B5EF4-FFF2-40B4-BE49-F238E27FC236}">
              <a16:creationId xmlns:a16="http://schemas.microsoft.com/office/drawing/2014/main" id="{00000000-0008-0000-0200-0000F9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6" name="Imagen 2">
          <a:extLst>
            <a:ext uri="{FF2B5EF4-FFF2-40B4-BE49-F238E27FC236}">
              <a16:creationId xmlns:a16="http://schemas.microsoft.com/office/drawing/2014/main" id="{00000000-0008-0000-0200-0000FA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7" name="Imagen 1">
          <a:extLst>
            <a:ext uri="{FF2B5EF4-FFF2-40B4-BE49-F238E27FC236}">
              <a16:creationId xmlns:a16="http://schemas.microsoft.com/office/drawing/2014/main" id="{00000000-0008-0000-0200-0000FB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88" name="Imagen 2">
          <a:extLst>
            <a:ext uri="{FF2B5EF4-FFF2-40B4-BE49-F238E27FC236}">
              <a16:creationId xmlns:a16="http://schemas.microsoft.com/office/drawing/2014/main" id="{00000000-0008-0000-0200-0000FC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89" name="Imagen 1">
          <a:extLst>
            <a:ext uri="{FF2B5EF4-FFF2-40B4-BE49-F238E27FC236}">
              <a16:creationId xmlns:a16="http://schemas.microsoft.com/office/drawing/2014/main" id="{00000000-0008-0000-0200-0000FD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56990" name="Imagen 2">
          <a:extLst>
            <a:ext uri="{FF2B5EF4-FFF2-40B4-BE49-F238E27FC236}">
              <a16:creationId xmlns:a16="http://schemas.microsoft.com/office/drawing/2014/main" id="{00000000-0008-0000-0200-0000FEA8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978217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56991" name="Imagen 1">
          <a:extLst>
            <a:ext uri="{FF2B5EF4-FFF2-40B4-BE49-F238E27FC236}">
              <a16:creationId xmlns:a16="http://schemas.microsoft.com/office/drawing/2014/main" id="{00000000-0008-0000-0200-0000FFA8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3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3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847725</xdr:colOff>
      <xdr:row>39</xdr:row>
      <xdr:rowOff>57150</xdr:rowOff>
    </xdr:from>
    <xdr:to>
      <xdr:col>7</xdr:col>
      <xdr:colOff>531019</xdr:colOff>
      <xdr:row>43</xdr:row>
      <xdr:rowOff>337456</xdr:rowOff>
    </xdr:to>
    <xdr:graphicFrame macro="">
      <xdr:nvGraphicFramePr>
        <xdr:cNvPr id="5" name="3 Gráfico">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9825" name="Object 1" hidden="1">
              <a:extLst>
                <a:ext uri="{63B3BB69-23CF-44E3-9099-C40C66FF867C}">
                  <a14:compatExt spid="_x0000_s35789825"/>
                </a:ext>
                <a:ext uri="{FF2B5EF4-FFF2-40B4-BE49-F238E27FC236}">
                  <a16:creationId xmlns:a16="http://schemas.microsoft.com/office/drawing/2014/main" id="{00000000-0008-0000-0400-0000011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695325</xdr:colOff>
      <xdr:row>39</xdr:row>
      <xdr:rowOff>95250</xdr:rowOff>
    </xdr:from>
    <xdr:to>
      <xdr:col>7</xdr:col>
      <xdr:colOff>378619</xdr:colOff>
      <xdr:row>43</xdr:row>
      <xdr:rowOff>375556</xdr:rowOff>
    </xdr:to>
    <xdr:graphicFrame macro="">
      <xdr:nvGraphicFramePr>
        <xdr:cNvPr id="5" name="3 Gráfico">
          <a:extLst>
            <a:ext uri="{FF2B5EF4-FFF2-40B4-BE49-F238E27FC236}">
              <a16:creationId xmlns:a16="http://schemas.microsoft.com/office/drawing/2014/main" id="{00000000-0008-0000-04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0849" name="Object 1" hidden="1">
              <a:extLst>
                <a:ext uri="{63B3BB69-23CF-44E3-9099-C40C66FF867C}">
                  <a14:compatExt spid="_x0000_s35790849"/>
                </a:ext>
                <a:ext uri="{FF2B5EF4-FFF2-40B4-BE49-F238E27FC236}">
                  <a16:creationId xmlns:a16="http://schemas.microsoft.com/office/drawing/2014/main" id="{00000000-0008-0000-0500-00000120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3</xdr:col>
      <xdr:colOff>180975</xdr:colOff>
      <xdr:row>39</xdr:row>
      <xdr:rowOff>85725</xdr:rowOff>
    </xdr:from>
    <xdr:to>
      <xdr:col>7</xdr:col>
      <xdr:colOff>835819</xdr:colOff>
      <xdr:row>43</xdr:row>
      <xdr:rowOff>366031</xdr:rowOff>
    </xdr:to>
    <xdr:graphicFrame macro="">
      <xdr:nvGraphicFramePr>
        <xdr:cNvPr id="5" name="3 Gráfico">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1873" name="Object 1" hidden="1">
              <a:extLst>
                <a:ext uri="{63B3BB69-23CF-44E3-9099-C40C66FF867C}">
                  <a14:compatExt spid="_x0000_s35791873"/>
                </a:ext>
                <a:ext uri="{FF2B5EF4-FFF2-40B4-BE49-F238E27FC236}">
                  <a16:creationId xmlns:a16="http://schemas.microsoft.com/office/drawing/2014/main" id="{00000000-0008-0000-0600-00000124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809625</xdr:colOff>
      <xdr:row>39</xdr:row>
      <xdr:rowOff>66675</xdr:rowOff>
    </xdr:from>
    <xdr:to>
      <xdr:col>7</xdr:col>
      <xdr:colOff>492919</xdr:colOff>
      <xdr:row>43</xdr:row>
      <xdr:rowOff>346981</xdr:rowOff>
    </xdr:to>
    <xdr:graphicFrame macro="">
      <xdr:nvGraphicFramePr>
        <xdr:cNvPr id="5" name="3 Gráfico">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2897" name="Object 1" hidden="1">
              <a:extLst>
                <a:ext uri="{63B3BB69-23CF-44E3-9099-C40C66FF867C}">
                  <a14:compatExt spid="_x0000_s35792897"/>
                </a:ext>
                <a:ext uri="{FF2B5EF4-FFF2-40B4-BE49-F238E27FC236}">
                  <a16:creationId xmlns:a16="http://schemas.microsoft.com/office/drawing/2014/main" id="{00000000-0008-0000-0700-0000012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590550</xdr:colOff>
      <xdr:row>39</xdr:row>
      <xdr:rowOff>66675</xdr:rowOff>
    </xdr:from>
    <xdr:to>
      <xdr:col>7</xdr:col>
      <xdr:colOff>273844</xdr:colOff>
      <xdr:row>43</xdr:row>
      <xdr:rowOff>346981</xdr:rowOff>
    </xdr:to>
    <xdr:graphicFrame macro="">
      <xdr:nvGraphicFramePr>
        <xdr:cNvPr id="5" name="3 Gráfico">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 name="Imagen 4" descr="escudo_negro">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93921" name="Object 1" hidden="1">
              <a:extLst>
                <a:ext uri="{63B3BB69-23CF-44E3-9099-C40C66FF867C}">
                  <a14:compatExt spid="_x0000_s35793921"/>
                </a:ext>
                <a:ext uri="{FF2B5EF4-FFF2-40B4-BE49-F238E27FC236}">
                  <a16:creationId xmlns:a16="http://schemas.microsoft.com/office/drawing/2014/main" id="{00000000-0008-0000-0800-0000012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638175</xdr:colOff>
      <xdr:row>39</xdr:row>
      <xdr:rowOff>47625</xdr:rowOff>
    </xdr:from>
    <xdr:to>
      <xdr:col>7</xdr:col>
      <xdr:colOff>321469</xdr:colOff>
      <xdr:row>43</xdr:row>
      <xdr:rowOff>327931</xdr:rowOff>
    </xdr:to>
    <xdr:graphicFrame macro="">
      <xdr:nvGraphicFramePr>
        <xdr:cNvPr id="5" name="3 Gráfico">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342900</xdr:colOff>
      <xdr:row>1</xdr:row>
      <xdr:rowOff>47625</xdr:rowOff>
    </xdr:from>
    <xdr:to>
      <xdr:col>1</xdr:col>
      <xdr:colOff>1333500</xdr:colOff>
      <xdr:row>4</xdr:row>
      <xdr:rowOff>247650</xdr:rowOff>
    </xdr:to>
    <xdr:pic>
      <xdr:nvPicPr>
        <xdr:cNvPr id="35786917" name="Imagen 1">
          <a:extLst>
            <a:ext uri="{FF2B5EF4-FFF2-40B4-BE49-F238E27FC236}">
              <a16:creationId xmlns:a16="http://schemas.microsoft.com/office/drawing/2014/main" id="{00000000-0008-0000-0900-0000A5102202}"/>
            </a:ext>
          </a:extLst>
        </xdr:cNvPr>
        <xdr:cNvPicPr>
          <a:picLocks noChangeAspect="1" noChangeArrowheads="1"/>
        </xdr:cNvPicPr>
      </xdr:nvPicPr>
      <xdr:blipFill>
        <a:blip xmlns:r="http://schemas.openxmlformats.org/officeDocument/2006/relationships" r:embed="rId1"/>
        <a:srcRect l="20409" t="8356" r="19293" b="10925"/>
        <a:stretch>
          <a:fillRect/>
        </a:stretch>
      </xdr:blipFill>
      <xdr:spPr bwMode="auto">
        <a:xfrm>
          <a:off x="409575" y="123825"/>
          <a:ext cx="990600" cy="1171575"/>
        </a:xfrm>
        <a:prstGeom prst="rect">
          <a:avLst/>
        </a:prstGeom>
        <a:noFill/>
        <a:ln w="9525">
          <a:noFill/>
          <a:miter lim="800000"/>
          <a:headEnd/>
          <a:tailEnd/>
        </a:ln>
      </xdr:spPr>
    </xdr:pic>
    <xdr:clientData/>
  </xdr:twoCellAnchor>
  <xdr:twoCellAnchor>
    <xdr:from>
      <xdr:col>8</xdr:col>
      <xdr:colOff>152400</xdr:colOff>
      <xdr:row>1</xdr:row>
      <xdr:rowOff>28575</xdr:rowOff>
    </xdr:from>
    <xdr:to>
      <xdr:col>8</xdr:col>
      <xdr:colOff>1228725</xdr:colOff>
      <xdr:row>4</xdr:row>
      <xdr:rowOff>238125</xdr:rowOff>
    </xdr:to>
    <xdr:pic>
      <xdr:nvPicPr>
        <xdr:cNvPr id="35786918" name="Imagen 2">
          <a:extLst>
            <a:ext uri="{FF2B5EF4-FFF2-40B4-BE49-F238E27FC236}">
              <a16:creationId xmlns:a16="http://schemas.microsoft.com/office/drawing/2014/main" id="{00000000-0008-0000-0900-0000A6102202}"/>
            </a:ext>
          </a:extLst>
        </xdr:cNvPr>
        <xdr:cNvPicPr>
          <a:picLocks noChangeAspect="1" noChangeArrowheads="1"/>
        </xdr:cNvPicPr>
      </xdr:nvPicPr>
      <xdr:blipFill>
        <a:blip xmlns:r="http://schemas.openxmlformats.org/officeDocument/2006/relationships" r:embed="rId2"/>
        <a:srcRect l="16048" t="5251" r="18559" b="2000"/>
        <a:stretch>
          <a:fillRect/>
        </a:stretch>
      </xdr:blipFill>
      <xdr:spPr bwMode="auto">
        <a:xfrm>
          <a:off x="9829800" y="104775"/>
          <a:ext cx="1076325" cy="1181100"/>
        </a:xfrm>
        <a:prstGeom prst="rect">
          <a:avLst/>
        </a:prstGeom>
        <a:noFill/>
        <a:ln w="9525">
          <a:noFill/>
          <a:miter lim="800000"/>
          <a:headEnd/>
          <a:tailEnd/>
        </a:ln>
      </xdr:spPr>
    </xdr:pic>
    <xdr:clientData/>
  </xdr:twoCellAnchor>
  <xdr:twoCellAnchor>
    <xdr:from>
      <xdr:col>3</xdr:col>
      <xdr:colOff>361950</xdr:colOff>
      <xdr:row>43</xdr:row>
      <xdr:rowOff>95250</xdr:rowOff>
    </xdr:from>
    <xdr:to>
      <xdr:col>6</xdr:col>
      <xdr:colOff>1019175</xdr:colOff>
      <xdr:row>47</xdr:row>
      <xdr:rowOff>333375</xdr:rowOff>
    </xdr:to>
    <xdr:graphicFrame macro="">
      <xdr:nvGraphicFramePr>
        <xdr:cNvPr id="35786919" name="3 Gráfico">
          <a:extLst>
            <a:ext uri="{FF2B5EF4-FFF2-40B4-BE49-F238E27FC236}">
              <a16:creationId xmlns:a16="http://schemas.microsoft.com/office/drawing/2014/main" id="{00000000-0008-0000-0900-0000A710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428625</xdr:colOff>
      <xdr:row>0</xdr:row>
      <xdr:rowOff>19050</xdr:rowOff>
    </xdr:from>
    <xdr:to>
      <xdr:col>9</xdr:col>
      <xdr:colOff>581025</xdr:colOff>
      <xdr:row>3</xdr:row>
      <xdr:rowOff>152400</xdr:rowOff>
    </xdr:to>
    <xdr:pic>
      <xdr:nvPicPr>
        <xdr:cNvPr id="35924264" name="Imagen 2">
          <a:extLst>
            <a:ext uri="{FF2B5EF4-FFF2-40B4-BE49-F238E27FC236}">
              <a16:creationId xmlns:a16="http://schemas.microsoft.com/office/drawing/2014/main" id="{00000000-0008-0000-0A00-00002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5" name="Imagen 1">
          <a:extLst>
            <a:ext uri="{FF2B5EF4-FFF2-40B4-BE49-F238E27FC236}">
              <a16:creationId xmlns:a16="http://schemas.microsoft.com/office/drawing/2014/main" id="{00000000-0008-0000-0A00-00002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6" name="Imagen 2">
          <a:extLst>
            <a:ext uri="{FF2B5EF4-FFF2-40B4-BE49-F238E27FC236}">
              <a16:creationId xmlns:a16="http://schemas.microsoft.com/office/drawing/2014/main" id="{00000000-0008-0000-0A00-00002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7" name="Imagen 1">
          <a:extLst>
            <a:ext uri="{FF2B5EF4-FFF2-40B4-BE49-F238E27FC236}">
              <a16:creationId xmlns:a16="http://schemas.microsoft.com/office/drawing/2014/main" id="{00000000-0008-0000-0A00-00002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68" name="Imagen 2">
          <a:extLst>
            <a:ext uri="{FF2B5EF4-FFF2-40B4-BE49-F238E27FC236}">
              <a16:creationId xmlns:a16="http://schemas.microsoft.com/office/drawing/2014/main" id="{00000000-0008-0000-0A00-00002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69" name="Imagen 1">
          <a:extLst>
            <a:ext uri="{FF2B5EF4-FFF2-40B4-BE49-F238E27FC236}">
              <a16:creationId xmlns:a16="http://schemas.microsoft.com/office/drawing/2014/main" id="{00000000-0008-0000-0A00-00002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0" name="Imagen 2">
          <a:extLst>
            <a:ext uri="{FF2B5EF4-FFF2-40B4-BE49-F238E27FC236}">
              <a16:creationId xmlns:a16="http://schemas.microsoft.com/office/drawing/2014/main" id="{00000000-0008-0000-0A00-00002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1" name="Imagen 1">
          <a:extLst>
            <a:ext uri="{FF2B5EF4-FFF2-40B4-BE49-F238E27FC236}">
              <a16:creationId xmlns:a16="http://schemas.microsoft.com/office/drawing/2014/main" id="{00000000-0008-0000-0A00-00002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2" name="Imagen 2">
          <a:extLst>
            <a:ext uri="{FF2B5EF4-FFF2-40B4-BE49-F238E27FC236}">
              <a16:creationId xmlns:a16="http://schemas.microsoft.com/office/drawing/2014/main" id="{00000000-0008-0000-0A00-000030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3" name="Imagen 1">
          <a:extLst>
            <a:ext uri="{FF2B5EF4-FFF2-40B4-BE49-F238E27FC236}">
              <a16:creationId xmlns:a16="http://schemas.microsoft.com/office/drawing/2014/main" id="{00000000-0008-0000-0A00-000031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4" name="Imagen 2">
          <a:extLst>
            <a:ext uri="{FF2B5EF4-FFF2-40B4-BE49-F238E27FC236}">
              <a16:creationId xmlns:a16="http://schemas.microsoft.com/office/drawing/2014/main" id="{00000000-0008-0000-0A00-000032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5" name="Imagen 1">
          <a:extLst>
            <a:ext uri="{FF2B5EF4-FFF2-40B4-BE49-F238E27FC236}">
              <a16:creationId xmlns:a16="http://schemas.microsoft.com/office/drawing/2014/main" id="{00000000-0008-0000-0A00-000033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6" name="Imagen 2">
          <a:extLst>
            <a:ext uri="{FF2B5EF4-FFF2-40B4-BE49-F238E27FC236}">
              <a16:creationId xmlns:a16="http://schemas.microsoft.com/office/drawing/2014/main" id="{00000000-0008-0000-0A00-000034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7" name="Imagen 1">
          <a:extLst>
            <a:ext uri="{FF2B5EF4-FFF2-40B4-BE49-F238E27FC236}">
              <a16:creationId xmlns:a16="http://schemas.microsoft.com/office/drawing/2014/main" id="{00000000-0008-0000-0A00-000035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78" name="Imagen 2">
          <a:extLst>
            <a:ext uri="{FF2B5EF4-FFF2-40B4-BE49-F238E27FC236}">
              <a16:creationId xmlns:a16="http://schemas.microsoft.com/office/drawing/2014/main" id="{00000000-0008-0000-0A00-000036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79" name="Imagen 1">
          <a:extLst>
            <a:ext uri="{FF2B5EF4-FFF2-40B4-BE49-F238E27FC236}">
              <a16:creationId xmlns:a16="http://schemas.microsoft.com/office/drawing/2014/main" id="{00000000-0008-0000-0A00-000037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0" name="Imagen 2">
          <a:extLst>
            <a:ext uri="{FF2B5EF4-FFF2-40B4-BE49-F238E27FC236}">
              <a16:creationId xmlns:a16="http://schemas.microsoft.com/office/drawing/2014/main" id="{00000000-0008-0000-0A00-000038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1" name="Imagen 1">
          <a:extLst>
            <a:ext uri="{FF2B5EF4-FFF2-40B4-BE49-F238E27FC236}">
              <a16:creationId xmlns:a16="http://schemas.microsoft.com/office/drawing/2014/main" id="{00000000-0008-0000-0A00-000039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2" name="Imagen 2">
          <a:extLst>
            <a:ext uri="{FF2B5EF4-FFF2-40B4-BE49-F238E27FC236}">
              <a16:creationId xmlns:a16="http://schemas.microsoft.com/office/drawing/2014/main" id="{00000000-0008-0000-0A00-00003A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3" name="Imagen 1">
          <a:extLst>
            <a:ext uri="{FF2B5EF4-FFF2-40B4-BE49-F238E27FC236}">
              <a16:creationId xmlns:a16="http://schemas.microsoft.com/office/drawing/2014/main" id="{00000000-0008-0000-0A00-00003B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4" name="Imagen 2">
          <a:extLst>
            <a:ext uri="{FF2B5EF4-FFF2-40B4-BE49-F238E27FC236}">
              <a16:creationId xmlns:a16="http://schemas.microsoft.com/office/drawing/2014/main" id="{00000000-0008-0000-0A00-00003C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5" name="Imagen 1">
          <a:extLst>
            <a:ext uri="{FF2B5EF4-FFF2-40B4-BE49-F238E27FC236}">
              <a16:creationId xmlns:a16="http://schemas.microsoft.com/office/drawing/2014/main" id="{00000000-0008-0000-0A00-00003D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twoCellAnchor>
    <xdr:from>
      <xdr:col>8</xdr:col>
      <xdr:colOff>428625</xdr:colOff>
      <xdr:row>0</xdr:row>
      <xdr:rowOff>19050</xdr:rowOff>
    </xdr:from>
    <xdr:to>
      <xdr:col>9</xdr:col>
      <xdr:colOff>581025</xdr:colOff>
      <xdr:row>3</xdr:row>
      <xdr:rowOff>152400</xdr:rowOff>
    </xdr:to>
    <xdr:pic>
      <xdr:nvPicPr>
        <xdr:cNvPr id="35924286" name="Imagen 2">
          <a:extLst>
            <a:ext uri="{FF2B5EF4-FFF2-40B4-BE49-F238E27FC236}">
              <a16:creationId xmlns:a16="http://schemas.microsoft.com/office/drawing/2014/main" id="{00000000-0008-0000-0A00-00003E292402}"/>
            </a:ext>
          </a:extLst>
        </xdr:cNvPr>
        <xdr:cNvPicPr>
          <a:picLocks noChangeAspect="1" noChangeArrowheads="1"/>
        </xdr:cNvPicPr>
      </xdr:nvPicPr>
      <xdr:blipFill>
        <a:blip xmlns:r="http://schemas.openxmlformats.org/officeDocument/2006/relationships" r:embed="rId1"/>
        <a:srcRect l="16048" t="5251" r="18559" b="2000"/>
        <a:stretch>
          <a:fillRect/>
        </a:stretch>
      </xdr:blipFill>
      <xdr:spPr bwMode="auto">
        <a:xfrm>
          <a:off x="10791825" y="19050"/>
          <a:ext cx="1238250" cy="819150"/>
        </a:xfrm>
        <a:prstGeom prst="rect">
          <a:avLst/>
        </a:prstGeom>
        <a:noFill/>
        <a:ln w="9525">
          <a:noFill/>
          <a:miter lim="800000"/>
          <a:headEnd/>
          <a:tailEnd/>
        </a:ln>
      </xdr:spPr>
    </xdr:pic>
    <xdr:clientData/>
  </xdr:twoCellAnchor>
  <xdr:twoCellAnchor>
    <xdr:from>
      <xdr:col>1</xdr:col>
      <xdr:colOff>142875</xdr:colOff>
      <xdr:row>0</xdr:row>
      <xdr:rowOff>28575</xdr:rowOff>
    </xdr:from>
    <xdr:to>
      <xdr:col>1</xdr:col>
      <xdr:colOff>1143000</xdr:colOff>
      <xdr:row>3</xdr:row>
      <xdr:rowOff>171450</xdr:rowOff>
    </xdr:to>
    <xdr:pic>
      <xdr:nvPicPr>
        <xdr:cNvPr id="35924287" name="Imagen 1">
          <a:extLst>
            <a:ext uri="{FF2B5EF4-FFF2-40B4-BE49-F238E27FC236}">
              <a16:creationId xmlns:a16="http://schemas.microsoft.com/office/drawing/2014/main" id="{00000000-0008-0000-0A00-00003F292402}"/>
            </a:ext>
          </a:extLst>
        </xdr:cNvPr>
        <xdr:cNvPicPr>
          <a:picLocks noChangeAspect="1" noChangeArrowheads="1"/>
        </xdr:cNvPicPr>
      </xdr:nvPicPr>
      <xdr:blipFill>
        <a:blip xmlns:r="http://schemas.openxmlformats.org/officeDocument/2006/relationships" r:embed="rId2"/>
        <a:srcRect/>
        <a:stretch>
          <a:fillRect/>
        </a:stretch>
      </xdr:blipFill>
      <xdr:spPr bwMode="auto">
        <a:xfrm>
          <a:off x="228600" y="28575"/>
          <a:ext cx="1000125" cy="82867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4%20POAS%20OCTUBRE%202016%20BMPT/POA%20PROYECTO%201044%20OCTUBRE%20CORREGIDO%20(1%20d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fil%20ldguerrero/Documents/1.%20DOC%20DARY%202016/1.%20UNIDAD%20EJECUTORA%2002%202016/2.%20POAS%20BOGOTA%20MEJOR%20PARA%20TODOS%202016-2020/3.%20POAS%20SEPTIEMBRE%202016%20BMPT%20PUBLICAR/POA%20_PYTO_1032%20TRIMESTRE%20III%202016_BMP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duran/Desktop/POA%201032%20JUNIO%20-api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oncepcion.ruiz/Downloads/POA%20PYTO%201032%20SEPTIEMBRE.%20SIT%200510201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msanchez/Downloads/POA%201032%20I%20Trimestre%202017-PICO%207%20ABRIL%2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Ivan/Downloads/PE01-PR06-F03%20Hoja%20del%20indicador%207560%20-%20Diciembr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intranetmovilidad.movilidadbogota.gov.co/POAS/POA%20%201032%20DICIEMBRE%20%20ANGELICA%20PIC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6"/>
      <sheetName val="7"/>
      <sheetName val="Act. 7"/>
      <sheetName val="Variables"/>
    </sheetNames>
    <sheetDataSet>
      <sheetData sheetId="0" refreshError="1">
        <row r="13">
          <cell r="B13" t="str">
            <v>PLAN DE DESARROLLO - BOGOTÁ MEJOR PARA TODOS 2016-2020</v>
          </cell>
        </row>
      </sheetData>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1"/>
      <sheetName val="Act. 1"/>
      <sheetName val="2"/>
      <sheetName val="Act. 2"/>
      <sheetName val="3"/>
      <sheetName val="Act. 3"/>
      <sheetName val="4"/>
      <sheetName val="Act. 4"/>
      <sheetName val="5"/>
      <sheetName val="Act. 5"/>
      <sheetName val="6"/>
      <sheetName val="Act. 6"/>
      <sheetName val="18"/>
      <sheetName val="Act. 18"/>
      <sheetName val="8"/>
      <sheetName val="Act. 8"/>
      <sheetName val="9"/>
      <sheetName val="Act. 9"/>
      <sheetName val="10"/>
      <sheetName val="Act. 10"/>
      <sheetName val="11"/>
      <sheetName val="Act. 11"/>
      <sheetName val="12"/>
      <sheetName val="Act. 12"/>
      <sheetName val="13"/>
      <sheetName val="Act.  13"/>
      <sheetName val="14"/>
      <sheetName val="Act. 14"/>
      <sheetName val="15"/>
      <sheetName val="Act. 15"/>
      <sheetName val="16"/>
      <sheetName val="ACt. 16"/>
      <sheetName val="17"/>
      <sheetName val="Act. 17"/>
      <sheetName val="7"/>
      <sheetName val="Act. 7"/>
      <sheetName val="Variables"/>
    </sheetNames>
    <sheetDataSet>
      <sheetData sheetId="0" refreshError="1">
        <row r="15">
          <cell r="I15" t="str">
            <v>Demarcar 2.600 kilómetro carril de vías</v>
          </cell>
        </row>
        <row r="18">
          <cell r="I18" t="str">
            <v>Instalar 35.000 señales verticales de pedestal</v>
          </cell>
        </row>
        <row r="45">
          <cell r="I45" t="str">
            <v>Realizar el 100% de las actividades para la segunda fase del Sistema Inteligente de Tranporte - SIT</v>
          </cell>
        </row>
        <row r="48">
          <cell r="I48" t="str">
            <v>Realizar el 100% de las actividades para la segunda fase de Semáforos Inteligentes.</v>
          </cell>
        </row>
        <row r="51">
          <cell r="I51" t="str">
            <v>Realizar el 100% de las actividades para la primera fase de Detección Electrónica DEI</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row r="56">
          <cell r="C56" t="str">
            <v>NICOLAS ADOLFO CORREAL HUERTAS</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HV  231"/>
      <sheetName val="Act. 231"/>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2"/>
    </sheetNames>
    <sheetDataSet>
      <sheetData sheetId="0"/>
      <sheetData sheetId="1"/>
      <sheetData sheetId="2"/>
      <sheetData sheetId="3"/>
      <sheetData sheetId="4"/>
      <sheetData sheetId="5"/>
      <sheetData sheetId="6" refreshError="1">
        <row r="56">
          <cell r="G56" t="str">
            <v>DIANA VIDAL</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 sheetId="25"/>
      <sheetData sheetId="26" refreshError="1">
        <row r="29">
          <cell r="D29" t="str">
            <v>Numerador Acumulado (Variable 1)</v>
          </cell>
          <cell r="F29" t="str">
            <v>Denominador Acumulado (Variable 2)</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s>
    <sheetDataSet>
      <sheetData sheetId="0" refreshError="1">
        <row r="7">
          <cell r="C7" t="str">
            <v>1032 - Gestión y control de tránsito y transporte</v>
          </cell>
        </row>
        <row r="8">
          <cell r="C8" t="str">
            <v>Dirección de Control y Vigilancia</v>
          </cell>
        </row>
        <row r="9">
          <cell r="C9" t="str">
            <v>Subsecretaría de Servicios de la Movilidad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3. Metas Producto"/>
      <sheetName val="MP - SIT"/>
      <sheetName val="Act.Meta_SIT"/>
      <sheetName val="Meta No. 1"/>
      <sheetName val="Meta No. 2"/>
      <sheetName val="Meta No. 3"/>
      <sheetName val="Meta No. 4"/>
      <sheetName val="Meta No. 5"/>
      <sheetName val="Meta No. 6"/>
      <sheetName val="HV 14"/>
      <sheetName val="Act. 14"/>
      <sheetName val="Hoja3"/>
      <sheetName val="Hoja1"/>
    </sheetNames>
    <sheetDataSet>
      <sheetData sheetId="0"/>
      <sheetData sheetId="1"/>
      <sheetData sheetId="2"/>
      <sheetData sheetId="3"/>
      <sheetData sheetId="4"/>
      <sheetData sheetId="5"/>
      <sheetData sheetId="6"/>
      <sheetData sheetId="7"/>
      <sheetData sheetId="8">
        <row r="26">
          <cell r="C26" t="str">
            <v>Magnitud programada mensual</v>
          </cell>
        </row>
        <row r="27">
          <cell r="B27" t="str">
            <v>Julio</v>
          </cell>
        </row>
        <row r="28">
          <cell r="B28" t="str">
            <v>Agosto</v>
          </cell>
        </row>
        <row r="29">
          <cell r="B29" t="str">
            <v>Septiembre</v>
          </cell>
        </row>
        <row r="30">
          <cell r="B30" t="str">
            <v>Octubre</v>
          </cell>
        </row>
        <row r="31">
          <cell r="B31" t="str">
            <v>Noviembre</v>
          </cell>
        </row>
        <row r="32">
          <cell r="B32" t="str">
            <v>Diciembre</v>
          </cell>
        </row>
      </sheetData>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ón 1. Metas - Magnitud"/>
      <sheetName val="Sección 2. Metas - Presupuesto"/>
      <sheetName val="Sección 3. Metas Producto"/>
      <sheetName val="MP - SIT"/>
      <sheetName val="Act.Meta_SIT"/>
      <sheetName val="Sección 4. Territorialización"/>
      <sheetName val="HV 1"/>
      <sheetName val="Act. 1"/>
      <sheetName val="HV 2"/>
      <sheetName val="Act. 2"/>
      <sheetName val="HV 3"/>
      <sheetName val="Act. 3"/>
      <sheetName val="HV 4"/>
      <sheetName val="Act. 4"/>
      <sheetName val="HV 5"/>
      <sheetName val="Act. 5"/>
      <sheetName val="HV 6"/>
      <sheetName val="Act. 6"/>
      <sheetName val="HV 8"/>
      <sheetName val="Act. 8"/>
      <sheetName val="HV 9"/>
      <sheetName val="Act. 9"/>
      <sheetName val="HV 10"/>
      <sheetName val="Act. 10"/>
      <sheetName val="HV 11"/>
      <sheetName val="Act. 11"/>
      <sheetName val="HV 12"/>
      <sheetName val="Act. 12"/>
      <sheetName val="HV 13"/>
      <sheetName val="Act. 13"/>
      <sheetName val="HV 14"/>
      <sheetName val="Act. 14"/>
      <sheetName val="HV 15"/>
      <sheetName val="Act. 15"/>
      <sheetName val="HV 16"/>
      <sheetName val="Act. 16"/>
      <sheetName val="HV 17"/>
      <sheetName val="ACt. 17"/>
      <sheetName val="HV 7"/>
      <sheetName val="Act. 7"/>
      <sheetName val="HV 19"/>
      <sheetName val="Act. 19"/>
      <sheetName val="Variables"/>
      <sheetName val="Hoja1"/>
      <sheetName val="Hoja2"/>
    </sheetNames>
    <sheetDataSet>
      <sheetData sheetId="0" refreshError="1"/>
      <sheetData sheetId="1" refreshError="1"/>
      <sheetData sheetId="2" refreshError="1"/>
      <sheetData sheetId="3" refreshError="1"/>
      <sheetData sheetId="4" refreshError="1"/>
      <sheetData sheetId="5" refreshError="1"/>
      <sheetData sheetId="6" refreshError="1">
        <row r="59">
          <cell r="G59" t="str">
            <v>DIANA VIDAL</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row r="9">
          <cell r="F9" t="str">
            <v>14. Realizar 241 visitas administrativas y de seguimiento a empresas prestadoras del servicio público de transporte.</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1.xml"/><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6" Type="http://schemas.openxmlformats.org/officeDocument/2006/relationships/comments" Target="../comments4.xml"/><Relationship Id="rId5" Type="http://schemas.openxmlformats.org/officeDocument/2006/relationships/image" Target="../media/image3.emf"/><Relationship Id="rId4" Type="http://schemas.openxmlformats.org/officeDocument/2006/relationships/oleObject" Target="../embeddings/oleObject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6" Type="http://schemas.openxmlformats.org/officeDocument/2006/relationships/comments" Target="../comments5.xml"/><Relationship Id="rId5" Type="http://schemas.openxmlformats.org/officeDocument/2006/relationships/image" Target="../media/image3.emf"/><Relationship Id="rId4" Type="http://schemas.openxmlformats.org/officeDocument/2006/relationships/oleObject" Target="../embeddings/oleObject5.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8.bin"/><Relationship Id="rId6" Type="http://schemas.openxmlformats.org/officeDocument/2006/relationships/comments" Target="../comments6.xml"/><Relationship Id="rId5" Type="http://schemas.openxmlformats.org/officeDocument/2006/relationships/image" Target="../media/image3.emf"/><Relationship Id="rId4" Type="http://schemas.openxmlformats.org/officeDocument/2006/relationships/oleObject" Target="../embeddings/oleObject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O22"/>
  <sheetViews>
    <sheetView showGridLines="0" topLeftCell="A11" zoomScale="70" zoomScaleNormal="70" zoomScaleSheetLayoutView="80" workbookViewId="0">
      <selection activeCell="AE13" sqref="AE13:AE14"/>
    </sheetView>
  </sheetViews>
  <sheetFormatPr baseColWidth="10" defaultRowHeight="15" x14ac:dyDescent="0.25"/>
  <cols>
    <col min="1" max="1" width="15.85546875" style="74" customWidth="1"/>
    <col min="2" max="2" width="23.140625" style="74" customWidth="1"/>
    <col min="3" max="3" width="16.140625" style="74" customWidth="1"/>
    <col min="4" max="4" width="16.42578125" style="82" customWidth="1"/>
    <col min="5" max="5" width="17.42578125" style="74" customWidth="1"/>
    <col min="6" max="6" width="23.42578125" style="74" customWidth="1"/>
    <col min="7" max="7" width="17.140625" style="74" customWidth="1"/>
    <col min="8" max="8" width="16.5703125" style="74" customWidth="1"/>
    <col min="9" max="9" width="18.140625" style="74" customWidth="1"/>
    <col min="10" max="10" width="13.85546875" style="74" customWidth="1"/>
    <col min="11" max="11" width="13.85546875" style="94" customWidth="1"/>
    <col min="12" max="14" width="13.85546875" style="74" customWidth="1"/>
    <col min="15" max="17" width="13.7109375" style="74" customWidth="1"/>
    <col min="18" max="18" width="11.7109375" style="74" customWidth="1"/>
    <col min="19" max="19" width="9.85546875" style="74" customWidth="1"/>
    <col min="20" max="20" width="10.28515625" style="74" customWidth="1"/>
    <col min="21" max="21" width="14.140625" style="74" customWidth="1"/>
    <col min="22" max="22" width="11.7109375" style="74" customWidth="1"/>
    <col min="23" max="23" width="12.42578125" style="74" customWidth="1"/>
    <col min="24" max="26" width="14.7109375" style="74" customWidth="1"/>
    <col min="27" max="27" width="16.42578125" style="116" customWidth="1"/>
    <col min="28" max="28" width="14.85546875" style="74" customWidth="1"/>
    <col min="29" max="29" width="14.42578125" style="74" customWidth="1"/>
    <col min="30" max="30" width="89.85546875" style="74" customWidth="1"/>
    <col min="31" max="31" width="79.5703125" style="74" customWidth="1"/>
    <col min="32" max="32" width="87.42578125" style="74" customWidth="1"/>
    <col min="33" max="16384" width="11.42578125" style="74"/>
  </cols>
  <sheetData>
    <row r="2" spans="1:67" s="118" customFormat="1" ht="45.75" customHeight="1" x14ac:dyDescent="0.25">
      <c r="A2" s="299"/>
      <c r="B2" s="299"/>
      <c r="C2" s="284" t="s">
        <v>24</v>
      </c>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c r="AF2" s="291"/>
    </row>
    <row r="3" spans="1:67" s="118" customFormat="1" ht="45.75" customHeight="1" x14ac:dyDescent="0.25">
      <c r="A3" s="299"/>
      <c r="B3" s="299"/>
      <c r="C3" s="284" t="s">
        <v>25</v>
      </c>
      <c r="D3" s="284"/>
      <c r="E3" s="284"/>
      <c r="F3" s="284"/>
      <c r="G3" s="284"/>
      <c r="H3" s="284"/>
      <c r="I3" s="284"/>
      <c r="J3" s="284"/>
      <c r="K3" s="284"/>
      <c r="L3" s="284"/>
      <c r="M3" s="284"/>
      <c r="N3" s="284"/>
      <c r="O3" s="284"/>
      <c r="P3" s="284"/>
      <c r="Q3" s="284"/>
      <c r="R3" s="284"/>
      <c r="S3" s="284"/>
      <c r="T3" s="284"/>
      <c r="U3" s="284"/>
      <c r="V3" s="284"/>
      <c r="W3" s="284"/>
      <c r="X3" s="284"/>
      <c r="Y3" s="284"/>
      <c r="Z3" s="284"/>
      <c r="AA3" s="284"/>
      <c r="AB3" s="284"/>
      <c r="AC3" s="284"/>
      <c r="AD3" s="284"/>
      <c r="AE3" s="284"/>
      <c r="AF3" s="292"/>
    </row>
    <row r="4" spans="1:67" s="118" customFormat="1" ht="45.75" customHeight="1" x14ac:dyDescent="0.25">
      <c r="A4" s="299"/>
      <c r="B4" s="299"/>
      <c r="C4" s="284" t="s">
        <v>198</v>
      </c>
      <c r="D4" s="284"/>
      <c r="E4" s="284"/>
      <c r="F4" s="284"/>
      <c r="G4" s="284"/>
      <c r="H4" s="284"/>
      <c r="I4" s="284"/>
      <c r="J4" s="284"/>
      <c r="K4" s="284"/>
      <c r="L4" s="284"/>
      <c r="M4" s="284"/>
      <c r="N4" s="284"/>
      <c r="O4" s="284"/>
      <c r="P4" s="284"/>
      <c r="Q4" s="284"/>
      <c r="R4" s="284"/>
      <c r="S4" s="284"/>
      <c r="T4" s="284"/>
      <c r="U4" s="284"/>
      <c r="V4" s="284"/>
      <c r="W4" s="284"/>
      <c r="X4" s="284"/>
      <c r="Y4" s="284"/>
      <c r="Z4" s="284"/>
      <c r="AA4" s="284"/>
      <c r="AB4" s="284"/>
      <c r="AC4" s="284"/>
      <c r="AD4" s="284"/>
      <c r="AE4" s="284"/>
      <c r="AF4" s="292"/>
    </row>
    <row r="5" spans="1:67" s="118" customFormat="1" ht="45.75" customHeight="1" x14ac:dyDescent="0.25">
      <c r="A5" s="299"/>
      <c r="B5" s="299"/>
      <c r="C5" s="302" t="s">
        <v>29</v>
      </c>
      <c r="D5" s="302"/>
      <c r="E5" s="302"/>
      <c r="F5" s="302"/>
      <c r="G5" s="302"/>
      <c r="H5" s="302"/>
      <c r="I5" s="302"/>
      <c r="J5" s="302"/>
      <c r="K5" s="302"/>
      <c r="L5" s="302"/>
      <c r="M5" s="302"/>
      <c r="N5" s="302"/>
      <c r="O5" s="302"/>
      <c r="P5" s="302"/>
      <c r="Q5" s="302"/>
      <c r="R5" s="289" t="s">
        <v>189</v>
      </c>
      <c r="S5" s="289"/>
      <c r="T5" s="289"/>
      <c r="U5" s="289"/>
      <c r="V5" s="289"/>
      <c r="W5" s="289"/>
      <c r="X5" s="289"/>
      <c r="Y5" s="289"/>
      <c r="Z5" s="289"/>
      <c r="AA5" s="289"/>
      <c r="AB5" s="289"/>
      <c r="AC5" s="289"/>
      <c r="AD5" s="289"/>
      <c r="AE5" s="289"/>
      <c r="AF5" s="293"/>
    </row>
    <row r="6" spans="1:67" s="119" customFormat="1" ht="30.75" customHeight="1" x14ac:dyDescent="0.25">
      <c r="D6" s="120"/>
      <c r="K6" s="121"/>
      <c r="AA6" s="122"/>
    </row>
    <row r="7" spans="1:67" s="119" customFormat="1" ht="42" customHeight="1" x14ac:dyDescent="0.25">
      <c r="B7" s="123" t="s">
        <v>32</v>
      </c>
      <c r="C7" s="298" t="e">
        <f>+#REF!</f>
        <v>#REF!</v>
      </c>
      <c r="D7" s="298"/>
      <c r="E7" s="298"/>
      <c r="F7" s="298"/>
      <c r="G7" s="298"/>
      <c r="K7" s="121"/>
      <c r="AA7" s="122"/>
    </row>
    <row r="8" spans="1:67" s="119" customFormat="1" ht="42" customHeight="1" x14ac:dyDescent="0.25">
      <c r="B8" s="123" t="s">
        <v>1</v>
      </c>
      <c r="C8" s="298" t="e">
        <f>+#REF!</f>
        <v>#REF!</v>
      </c>
      <c r="D8" s="298"/>
      <c r="E8" s="298"/>
      <c r="F8" s="298"/>
      <c r="G8" s="298"/>
      <c r="K8" s="121"/>
      <c r="AA8" s="122"/>
    </row>
    <row r="9" spans="1:67" s="119" customFormat="1" ht="42" customHeight="1" x14ac:dyDescent="0.25">
      <c r="B9" s="124" t="s">
        <v>30</v>
      </c>
      <c r="C9" s="298" t="e">
        <f>+#REF!</f>
        <v>#REF!</v>
      </c>
      <c r="D9" s="298"/>
      <c r="E9" s="298"/>
      <c r="F9" s="298"/>
      <c r="G9" s="298"/>
      <c r="K9" s="121"/>
      <c r="Q9" s="125"/>
      <c r="R9" s="126"/>
      <c r="AA9" s="122"/>
    </row>
    <row r="10" spans="1:67" s="85" customFormat="1" ht="24.75" customHeight="1" x14ac:dyDescent="0.2">
      <c r="A10" s="83"/>
      <c r="B10" s="83"/>
      <c r="C10" s="83"/>
      <c r="D10" s="83"/>
      <c r="E10" s="84"/>
      <c r="F10" s="84"/>
      <c r="G10" s="84"/>
      <c r="H10" s="84"/>
      <c r="I10" s="84"/>
      <c r="J10" s="84"/>
      <c r="K10" s="99"/>
      <c r="L10" s="84"/>
      <c r="M10" s="84"/>
      <c r="N10" s="84"/>
      <c r="O10" s="84"/>
      <c r="P10" s="84"/>
      <c r="Q10" s="84"/>
      <c r="R10" s="84"/>
      <c r="S10" s="84"/>
      <c r="T10" s="84"/>
      <c r="U10" s="84"/>
      <c r="V10" s="84"/>
      <c r="W10" s="84"/>
      <c r="X10" s="84"/>
      <c r="Y10" s="84"/>
      <c r="Z10" s="84"/>
      <c r="AA10" s="117"/>
      <c r="AB10" s="84"/>
      <c r="AC10" s="84"/>
    </row>
    <row r="11" spans="1:67" s="86" customFormat="1" ht="35.25" customHeight="1" x14ac:dyDescent="0.2">
      <c r="A11" s="273" t="str">
        <f>+'[1]Sección 1. Metas - Magnitud'!B13</f>
        <v>PLAN DE DESARROLLO - BOGOTÁ MEJOR PARA TODOS 2016-2020</v>
      </c>
      <c r="B11" s="274"/>
      <c r="C11" s="274"/>
      <c r="D11" s="274"/>
      <c r="E11" s="274"/>
      <c r="F11" s="274"/>
      <c r="G11" s="274"/>
      <c r="H11" s="275"/>
      <c r="I11" s="295" t="s">
        <v>36</v>
      </c>
      <c r="J11" s="296"/>
      <c r="K11" s="296"/>
      <c r="L11" s="296"/>
      <c r="M11" s="296"/>
      <c r="N11" s="297"/>
      <c r="O11" s="290" t="s">
        <v>38</v>
      </c>
      <c r="P11" s="290"/>
      <c r="Q11" s="290"/>
      <c r="R11" s="290"/>
      <c r="S11" s="290"/>
      <c r="T11" s="290"/>
      <c r="U11" s="290"/>
      <c r="V11" s="290"/>
      <c r="W11" s="290"/>
      <c r="X11" s="290"/>
      <c r="Y11" s="290"/>
      <c r="Z11" s="290"/>
      <c r="AA11" s="290"/>
      <c r="AB11" s="290"/>
      <c r="AC11" s="290"/>
      <c r="AD11" s="273" t="s">
        <v>18</v>
      </c>
      <c r="AE11" s="274"/>
      <c r="AF11" s="275"/>
    </row>
    <row r="12" spans="1:67" s="86" customFormat="1" ht="56.25" customHeight="1" x14ac:dyDescent="0.2">
      <c r="A12" s="79" t="s">
        <v>35</v>
      </c>
      <c r="B12" s="79" t="s">
        <v>27</v>
      </c>
      <c r="C12" s="79" t="s">
        <v>34</v>
      </c>
      <c r="D12" s="79" t="s">
        <v>33</v>
      </c>
      <c r="E12" s="79" t="s">
        <v>26</v>
      </c>
      <c r="F12" s="79" t="s">
        <v>3</v>
      </c>
      <c r="G12" s="79" t="s">
        <v>2</v>
      </c>
      <c r="H12" s="79" t="s">
        <v>150</v>
      </c>
      <c r="I12" s="81" t="s">
        <v>31</v>
      </c>
      <c r="J12" s="81">
        <v>2016</v>
      </c>
      <c r="K12" s="81">
        <v>2017</v>
      </c>
      <c r="L12" s="81">
        <v>2018</v>
      </c>
      <c r="M12" s="81">
        <v>2019</v>
      </c>
      <c r="N12" s="81">
        <v>2020</v>
      </c>
      <c r="O12" s="89" t="s">
        <v>23</v>
      </c>
      <c r="P12" s="89" t="s">
        <v>19</v>
      </c>
      <c r="Q12" s="89" t="s">
        <v>20</v>
      </c>
      <c r="R12" s="89" t="s">
        <v>21</v>
      </c>
      <c r="S12" s="89" t="s">
        <v>22</v>
      </c>
      <c r="T12" s="89" t="s">
        <v>10</v>
      </c>
      <c r="U12" s="89" t="s">
        <v>11</v>
      </c>
      <c r="V12" s="89" t="s">
        <v>12</v>
      </c>
      <c r="W12" s="89" t="s">
        <v>13</v>
      </c>
      <c r="X12" s="89" t="s">
        <v>14</v>
      </c>
      <c r="Y12" s="89" t="s">
        <v>15</v>
      </c>
      <c r="Z12" s="89" t="s">
        <v>16</v>
      </c>
      <c r="AA12" s="89" t="s">
        <v>37</v>
      </c>
      <c r="AB12" s="90" t="s">
        <v>5</v>
      </c>
      <c r="AC12" s="89" t="s">
        <v>6</v>
      </c>
      <c r="AD12" s="80" t="s">
        <v>7</v>
      </c>
      <c r="AE12" s="80" t="s">
        <v>9</v>
      </c>
      <c r="AF12" s="80" t="s">
        <v>8</v>
      </c>
    </row>
    <row r="13" spans="1:67" s="88" customFormat="1" ht="84.75" customHeight="1" x14ac:dyDescent="0.25">
      <c r="A13" s="239" t="s">
        <v>154</v>
      </c>
      <c r="B13" s="239" t="str">
        <f>+'[2]Sección 1. Metas - Magnitud'!I15</f>
        <v>Demarcar 2.600 kilómetro carril de vías</v>
      </c>
      <c r="C13" s="239">
        <v>224</v>
      </c>
      <c r="D13" s="239" t="s">
        <v>187</v>
      </c>
      <c r="E13" s="239">
        <v>171</v>
      </c>
      <c r="F13" s="243" t="s">
        <v>175</v>
      </c>
      <c r="G13" s="239" t="s">
        <v>152</v>
      </c>
      <c r="H13" s="239" t="s">
        <v>70</v>
      </c>
      <c r="I13" s="294" t="e">
        <f>SUM(J13:N14)</f>
        <v>#REF!</v>
      </c>
      <c r="J13" s="276" t="e">
        <f>+#REF!</f>
        <v>#REF!</v>
      </c>
      <c r="K13" s="278" t="e">
        <f>+#REF!</f>
        <v>#REF!</v>
      </c>
      <c r="L13" s="300" t="e">
        <f>+#REF!</f>
        <v>#REF!</v>
      </c>
      <c r="M13" s="276" t="e">
        <f>+#REF!</f>
        <v>#REF!</v>
      </c>
      <c r="N13" s="276" t="e">
        <f>+#REF!</f>
        <v>#REF!</v>
      </c>
      <c r="O13" s="271" t="e">
        <f>+#REF!</f>
        <v>#REF!</v>
      </c>
      <c r="P13" s="271">
        <v>6.45</v>
      </c>
      <c r="Q13" s="271">
        <v>31.03</v>
      </c>
      <c r="R13" s="271"/>
      <c r="S13" s="271" t="e">
        <f>+#REF!</f>
        <v>#REF!</v>
      </c>
      <c r="T13" s="271" t="e">
        <f>+#REF!</f>
        <v>#REF!</v>
      </c>
      <c r="U13" s="271" t="e">
        <f>+#REF!</f>
        <v>#REF!</v>
      </c>
      <c r="V13" s="271" t="e">
        <f>+#REF!</f>
        <v>#REF!</v>
      </c>
      <c r="W13" s="271" t="e">
        <f>+#REF!</f>
        <v>#REF!</v>
      </c>
      <c r="X13" s="271" t="e">
        <f>+#REF!</f>
        <v>#REF!</v>
      </c>
      <c r="Y13" s="271" t="e">
        <f>+#REF!</f>
        <v>#REF!</v>
      </c>
      <c r="Z13" s="271" t="e">
        <f>+#REF!</f>
        <v>#REF!</v>
      </c>
      <c r="AA13" s="282" t="e">
        <f>SUM(O13:Z14)</f>
        <v>#REF!</v>
      </c>
      <c r="AB13" s="246" t="e">
        <f>+AA13/K13</f>
        <v>#REF!</v>
      </c>
      <c r="AC13" s="246" t="e">
        <f>+(J13+AA13)/I13</f>
        <v>#REF!</v>
      </c>
      <c r="AD13" s="280" t="s">
        <v>219</v>
      </c>
      <c r="AE13" s="233" t="s">
        <v>223</v>
      </c>
      <c r="AF13" s="280" t="s">
        <v>220</v>
      </c>
      <c r="AG13" s="87"/>
      <c r="AH13" s="87"/>
      <c r="AI13" s="87"/>
      <c r="AJ13" s="87"/>
      <c r="AK13" s="87"/>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7"/>
      <c r="BO13" s="87"/>
    </row>
    <row r="14" spans="1:67" ht="195.75" customHeight="1" x14ac:dyDescent="0.25">
      <c r="A14" s="239"/>
      <c r="B14" s="239"/>
      <c r="C14" s="239"/>
      <c r="D14" s="239"/>
      <c r="E14" s="239"/>
      <c r="F14" s="243"/>
      <c r="G14" s="239"/>
      <c r="H14" s="239"/>
      <c r="I14" s="294"/>
      <c r="J14" s="277"/>
      <c r="K14" s="279"/>
      <c r="L14" s="301"/>
      <c r="M14" s="277"/>
      <c r="N14" s="277"/>
      <c r="O14" s="272"/>
      <c r="P14" s="272"/>
      <c r="Q14" s="272"/>
      <c r="R14" s="272"/>
      <c r="S14" s="272"/>
      <c r="T14" s="272"/>
      <c r="U14" s="272"/>
      <c r="V14" s="272"/>
      <c r="W14" s="272"/>
      <c r="X14" s="272"/>
      <c r="Y14" s="272"/>
      <c r="Z14" s="272"/>
      <c r="AA14" s="283"/>
      <c r="AB14" s="246"/>
      <c r="AC14" s="246"/>
      <c r="AD14" s="281"/>
      <c r="AE14" s="234"/>
      <c r="AF14" s="281"/>
    </row>
    <row r="15" spans="1:67" ht="89.25" customHeight="1" x14ac:dyDescent="0.25">
      <c r="A15" s="239" t="s">
        <v>154</v>
      </c>
      <c r="B15" s="239" t="str">
        <f>+'[2]Sección 1. Metas - Magnitud'!I18</f>
        <v>Instalar 35.000 señales verticales de pedestal</v>
      </c>
      <c r="C15" s="239">
        <v>223</v>
      </c>
      <c r="D15" s="239" t="s">
        <v>188</v>
      </c>
      <c r="E15" s="239">
        <v>170</v>
      </c>
      <c r="F15" s="243" t="s">
        <v>174</v>
      </c>
      <c r="G15" s="239" t="s">
        <v>152</v>
      </c>
      <c r="H15" s="239" t="s">
        <v>70</v>
      </c>
      <c r="I15" s="294" t="e">
        <f>SUM(J15:N16)</f>
        <v>#REF!</v>
      </c>
      <c r="J15" s="269" t="e">
        <f>+#REF!</f>
        <v>#REF!</v>
      </c>
      <c r="K15" s="285" t="e">
        <f>+#REF!</f>
        <v>#REF!</v>
      </c>
      <c r="L15" s="287" t="e">
        <f>+#REF!</f>
        <v>#REF!</v>
      </c>
      <c r="M15" s="269" t="e">
        <f>+#REF!</f>
        <v>#REF!</v>
      </c>
      <c r="N15" s="269" t="e">
        <f>+#REF!</f>
        <v>#REF!</v>
      </c>
      <c r="O15" s="271">
        <v>53</v>
      </c>
      <c r="P15" s="271">
        <v>712</v>
      </c>
      <c r="Q15" s="271">
        <v>881</v>
      </c>
      <c r="R15" s="271"/>
      <c r="S15" s="271" t="e">
        <f>+#REF!</f>
        <v>#REF!</v>
      </c>
      <c r="T15" s="271" t="e">
        <f>+#REF!</f>
        <v>#REF!</v>
      </c>
      <c r="U15" s="271" t="e">
        <f>+#REF!</f>
        <v>#REF!</v>
      </c>
      <c r="V15" s="271" t="e">
        <f>+#REF!</f>
        <v>#REF!</v>
      </c>
      <c r="W15" s="271" t="e">
        <f>+#REF!</f>
        <v>#REF!</v>
      </c>
      <c r="X15" s="271" t="e">
        <f>+#REF!</f>
        <v>#REF!</v>
      </c>
      <c r="Y15" s="271" t="e">
        <f>+#REF!</f>
        <v>#REF!</v>
      </c>
      <c r="Z15" s="271" t="e">
        <f>+#REF!</f>
        <v>#REF!</v>
      </c>
      <c r="AA15" s="282" t="e">
        <f>SUM(O15:Z16)</f>
        <v>#REF!</v>
      </c>
      <c r="AB15" s="246" t="e">
        <f>+AA15/K15</f>
        <v>#REF!</v>
      </c>
      <c r="AC15" s="246" t="e">
        <f>+(J15+AA15)/I15</f>
        <v>#REF!</v>
      </c>
      <c r="AD15" s="280" t="s">
        <v>221</v>
      </c>
      <c r="AE15" s="233" t="s">
        <v>223</v>
      </c>
      <c r="AF15" s="280" t="s">
        <v>222</v>
      </c>
    </row>
    <row r="16" spans="1:67" ht="140.25" customHeight="1" x14ac:dyDescent="0.25">
      <c r="A16" s="239"/>
      <c r="B16" s="239"/>
      <c r="C16" s="239"/>
      <c r="D16" s="239"/>
      <c r="E16" s="239"/>
      <c r="F16" s="243"/>
      <c r="G16" s="239"/>
      <c r="H16" s="239"/>
      <c r="I16" s="294"/>
      <c r="J16" s="270"/>
      <c r="K16" s="286"/>
      <c r="L16" s="288"/>
      <c r="M16" s="270"/>
      <c r="N16" s="270"/>
      <c r="O16" s="272"/>
      <c r="P16" s="272"/>
      <c r="Q16" s="272"/>
      <c r="R16" s="272"/>
      <c r="S16" s="272"/>
      <c r="T16" s="272"/>
      <c r="U16" s="272"/>
      <c r="V16" s="272"/>
      <c r="W16" s="272"/>
      <c r="X16" s="272"/>
      <c r="Y16" s="272"/>
      <c r="Z16" s="272"/>
      <c r="AA16" s="283"/>
      <c r="AB16" s="246"/>
      <c r="AC16" s="246"/>
      <c r="AD16" s="281"/>
      <c r="AE16" s="234"/>
      <c r="AF16" s="281"/>
    </row>
    <row r="17" spans="1:32" ht="62.25" customHeight="1" x14ac:dyDescent="0.25">
      <c r="A17" s="239" t="s">
        <v>154</v>
      </c>
      <c r="B17" s="240" t="str">
        <f>+'[2]Sección 1. Metas - Magnitud'!I45</f>
        <v>Realizar el 100% de las actividades para la segunda fase del Sistema Inteligente de Tranporte - SIT</v>
      </c>
      <c r="C17" s="239">
        <v>231</v>
      </c>
      <c r="D17" s="239" t="s">
        <v>176</v>
      </c>
      <c r="E17" s="239">
        <v>178</v>
      </c>
      <c r="F17" s="243" t="s">
        <v>177</v>
      </c>
      <c r="G17" s="239" t="s">
        <v>151</v>
      </c>
      <c r="H17" s="239" t="s">
        <v>70</v>
      </c>
      <c r="I17" s="247">
        <f>SUM(J17:N18)</f>
        <v>1</v>
      </c>
      <c r="J17" s="244">
        <v>0.05</v>
      </c>
      <c r="K17" s="241">
        <v>0.28999999999999998</v>
      </c>
      <c r="L17" s="257">
        <v>0.25</v>
      </c>
      <c r="M17" s="241">
        <v>0.4</v>
      </c>
      <c r="N17" s="241">
        <v>0.01</v>
      </c>
      <c r="O17" s="249">
        <v>0.19</v>
      </c>
      <c r="P17" s="250"/>
      <c r="Q17" s="250"/>
      <c r="R17" s="253">
        <v>0</v>
      </c>
      <c r="S17" s="254"/>
      <c r="T17" s="254"/>
      <c r="U17" s="263">
        <v>0</v>
      </c>
      <c r="V17" s="264"/>
      <c r="W17" s="264"/>
      <c r="X17" s="263">
        <v>0</v>
      </c>
      <c r="Y17" s="264"/>
      <c r="Z17" s="264"/>
      <c r="AA17" s="267">
        <f>+R17+O17+U17+X17</f>
        <v>0.19</v>
      </c>
      <c r="AB17" s="246">
        <f>+AA17/K17</f>
        <v>0.65517241379310354</v>
      </c>
      <c r="AC17" s="246">
        <f>+(J17+AA17)/I17</f>
        <v>0.24</v>
      </c>
      <c r="AD17" s="259" t="s">
        <v>224</v>
      </c>
      <c r="AE17" s="233" t="s">
        <v>223</v>
      </c>
      <c r="AF17" s="259" t="s">
        <v>225</v>
      </c>
    </row>
    <row r="18" spans="1:32" ht="200.25" customHeight="1" x14ac:dyDescent="0.25">
      <c r="A18" s="239"/>
      <c r="B18" s="240"/>
      <c r="C18" s="239"/>
      <c r="D18" s="239"/>
      <c r="E18" s="239"/>
      <c r="F18" s="243"/>
      <c r="G18" s="239"/>
      <c r="H18" s="239"/>
      <c r="I18" s="248"/>
      <c r="J18" s="245"/>
      <c r="K18" s="242"/>
      <c r="L18" s="258"/>
      <c r="M18" s="242"/>
      <c r="N18" s="242"/>
      <c r="O18" s="251"/>
      <c r="P18" s="252"/>
      <c r="Q18" s="252"/>
      <c r="R18" s="255"/>
      <c r="S18" s="256"/>
      <c r="T18" s="256"/>
      <c r="U18" s="265"/>
      <c r="V18" s="266"/>
      <c r="W18" s="266"/>
      <c r="X18" s="265"/>
      <c r="Y18" s="266"/>
      <c r="Z18" s="266"/>
      <c r="AA18" s="268"/>
      <c r="AB18" s="246"/>
      <c r="AC18" s="246"/>
      <c r="AD18" s="260"/>
      <c r="AE18" s="234"/>
      <c r="AF18" s="260"/>
    </row>
    <row r="19" spans="1:32" ht="62.25" customHeight="1" x14ac:dyDescent="0.25">
      <c r="A19" s="239" t="s">
        <v>154</v>
      </c>
      <c r="B19" s="240" t="str">
        <f>+'[2]Sección 1. Metas - Magnitud'!I48</f>
        <v>Realizar el 100% de las actividades para la segunda fase de Semáforos Inteligentes.</v>
      </c>
      <c r="C19" s="239">
        <v>232</v>
      </c>
      <c r="D19" s="239" t="s">
        <v>178</v>
      </c>
      <c r="E19" s="239">
        <v>179</v>
      </c>
      <c r="F19" s="243" t="s">
        <v>179</v>
      </c>
      <c r="G19" s="239" t="s">
        <v>151</v>
      </c>
      <c r="H19" s="239" t="s">
        <v>70</v>
      </c>
      <c r="I19" s="247">
        <f>SUM(J19:N20)</f>
        <v>1</v>
      </c>
      <c r="J19" s="244">
        <v>0.01</v>
      </c>
      <c r="K19" s="241">
        <v>0.15</v>
      </c>
      <c r="L19" s="257">
        <v>0.42</v>
      </c>
      <c r="M19" s="241">
        <v>0.42</v>
      </c>
      <c r="N19" s="241">
        <v>0</v>
      </c>
      <c r="O19" s="235">
        <v>0.35</v>
      </c>
      <c r="P19" s="236"/>
      <c r="Q19" s="236"/>
      <c r="R19" s="249">
        <v>0</v>
      </c>
      <c r="S19" s="250"/>
      <c r="T19" s="250"/>
      <c r="U19" s="235">
        <v>0</v>
      </c>
      <c r="V19" s="236"/>
      <c r="W19" s="236"/>
      <c r="X19" s="235">
        <v>0</v>
      </c>
      <c r="Y19" s="236"/>
      <c r="Z19" s="236"/>
      <c r="AA19" s="261">
        <f>+R19+O19+U19+X19</f>
        <v>0.35</v>
      </c>
      <c r="AB19" s="246">
        <f>+AA19/K19</f>
        <v>2.3333333333333335</v>
      </c>
      <c r="AC19" s="246">
        <f>+(J19+AA19)/I19</f>
        <v>0.36</v>
      </c>
      <c r="AD19" s="259" t="s">
        <v>227</v>
      </c>
      <c r="AE19" s="233" t="s">
        <v>223</v>
      </c>
      <c r="AF19" s="259" t="s">
        <v>225</v>
      </c>
    </row>
    <row r="20" spans="1:32" ht="298.5" customHeight="1" x14ac:dyDescent="0.25">
      <c r="A20" s="239"/>
      <c r="B20" s="240"/>
      <c r="C20" s="239"/>
      <c r="D20" s="239"/>
      <c r="E20" s="239"/>
      <c r="F20" s="243"/>
      <c r="G20" s="239"/>
      <c r="H20" s="239"/>
      <c r="I20" s="248"/>
      <c r="J20" s="245"/>
      <c r="K20" s="242"/>
      <c r="L20" s="258"/>
      <c r="M20" s="242"/>
      <c r="N20" s="242"/>
      <c r="O20" s="237"/>
      <c r="P20" s="238"/>
      <c r="Q20" s="238"/>
      <c r="R20" s="251"/>
      <c r="S20" s="252"/>
      <c r="T20" s="252"/>
      <c r="U20" s="237"/>
      <c r="V20" s="238"/>
      <c r="W20" s="238"/>
      <c r="X20" s="237"/>
      <c r="Y20" s="238"/>
      <c r="Z20" s="238"/>
      <c r="AA20" s="262"/>
      <c r="AB20" s="246"/>
      <c r="AC20" s="246"/>
      <c r="AD20" s="260"/>
      <c r="AE20" s="234"/>
      <c r="AF20" s="260"/>
    </row>
    <row r="21" spans="1:32" ht="62.25" customHeight="1" x14ac:dyDescent="0.25">
      <c r="A21" s="239" t="s">
        <v>154</v>
      </c>
      <c r="B21" s="240" t="str">
        <f>+'[2]Sección 1. Metas - Magnitud'!I51</f>
        <v>Realizar el 100% de las actividades para la primera fase de Detección Electrónica DEI</v>
      </c>
      <c r="C21" s="239">
        <v>233</v>
      </c>
      <c r="D21" s="239" t="s">
        <v>180</v>
      </c>
      <c r="E21" s="239">
        <v>180</v>
      </c>
      <c r="F21" s="243" t="s">
        <v>181</v>
      </c>
      <c r="G21" s="239" t="s">
        <v>151</v>
      </c>
      <c r="H21" s="239" t="s">
        <v>70</v>
      </c>
      <c r="I21" s="247">
        <f>SUM(J21:N22)</f>
        <v>1</v>
      </c>
      <c r="J21" s="244">
        <v>0.01</v>
      </c>
      <c r="K21" s="241">
        <v>0.1</v>
      </c>
      <c r="L21" s="257">
        <v>0.3</v>
      </c>
      <c r="M21" s="241">
        <v>0.55000000000000004</v>
      </c>
      <c r="N21" s="241">
        <v>0.04</v>
      </c>
      <c r="O21" s="235">
        <v>4.4999999999999998E-2</v>
      </c>
      <c r="P21" s="236"/>
      <c r="Q21" s="236"/>
      <c r="R21" s="235">
        <v>0</v>
      </c>
      <c r="S21" s="236"/>
      <c r="T21" s="236"/>
      <c r="U21" s="235">
        <v>0</v>
      </c>
      <c r="V21" s="236"/>
      <c r="W21" s="236"/>
      <c r="X21" s="235">
        <v>0</v>
      </c>
      <c r="Y21" s="236"/>
      <c r="Z21" s="236"/>
      <c r="AA21" s="261">
        <f>+R21+O21+U21+X21</f>
        <v>4.4999999999999998E-2</v>
      </c>
      <c r="AB21" s="246">
        <f>+AA21/K21</f>
        <v>0.44999999999999996</v>
      </c>
      <c r="AC21" s="246">
        <f>+(J21+AA21)/I21</f>
        <v>5.5E-2</v>
      </c>
      <c r="AD21" s="259" t="s">
        <v>228</v>
      </c>
      <c r="AE21" s="233" t="s">
        <v>223</v>
      </c>
      <c r="AF21" s="259" t="s">
        <v>225</v>
      </c>
    </row>
    <row r="22" spans="1:32" ht="124.5" customHeight="1" x14ac:dyDescent="0.25">
      <c r="A22" s="239"/>
      <c r="B22" s="240"/>
      <c r="C22" s="239"/>
      <c r="D22" s="239"/>
      <c r="E22" s="239"/>
      <c r="F22" s="243"/>
      <c r="G22" s="239"/>
      <c r="H22" s="239"/>
      <c r="I22" s="248"/>
      <c r="J22" s="245"/>
      <c r="K22" s="242"/>
      <c r="L22" s="258"/>
      <c r="M22" s="242"/>
      <c r="N22" s="242"/>
      <c r="O22" s="237"/>
      <c r="P22" s="238"/>
      <c r="Q22" s="238"/>
      <c r="R22" s="237"/>
      <c r="S22" s="238"/>
      <c r="T22" s="238"/>
      <c r="U22" s="237"/>
      <c r="V22" s="238"/>
      <c r="W22" s="238"/>
      <c r="X22" s="237"/>
      <c r="Y22" s="238"/>
      <c r="Z22" s="238"/>
      <c r="AA22" s="262"/>
      <c r="AB22" s="246"/>
      <c r="AC22" s="246"/>
      <c r="AD22" s="260"/>
      <c r="AE22" s="234"/>
      <c r="AF22" s="260"/>
    </row>
  </sheetData>
  <mergeCells count="150">
    <mergeCell ref="C2:AE2"/>
    <mergeCell ref="G13:G14"/>
    <mergeCell ref="C7:G7"/>
    <mergeCell ref="C8:G8"/>
    <mergeCell ref="C9:G9"/>
    <mergeCell ref="A2:B5"/>
    <mergeCell ref="AE13:AE14"/>
    <mergeCell ref="L13:L14"/>
    <mergeCell ref="M13:M14"/>
    <mergeCell ref="N13:N14"/>
    <mergeCell ref="C5:Q5"/>
    <mergeCell ref="C4:AE4"/>
    <mergeCell ref="I13:I14"/>
    <mergeCell ref="X13:X14"/>
    <mergeCell ref="AB13:AB14"/>
    <mergeCell ref="O13:O14"/>
    <mergeCell ref="AC13:AC14"/>
    <mergeCell ref="AD13:AD14"/>
    <mergeCell ref="W13:W14"/>
    <mergeCell ref="Z13:Z14"/>
    <mergeCell ref="Y13:Y14"/>
    <mergeCell ref="AA13:AA14"/>
    <mergeCell ref="P13:P14"/>
    <mergeCell ref="Q13:Q14"/>
    <mergeCell ref="AD11:AF11"/>
    <mergeCell ref="C3:AE3"/>
    <mergeCell ref="K15:K16"/>
    <mergeCell ref="L15:L16"/>
    <mergeCell ref="M15:M16"/>
    <mergeCell ref="AF13:AF14"/>
    <mergeCell ref="R5:AE5"/>
    <mergeCell ref="C13:C14"/>
    <mergeCell ref="V13:V14"/>
    <mergeCell ref="O11:AC11"/>
    <mergeCell ref="D15:D16"/>
    <mergeCell ref="AF2:AF5"/>
    <mergeCell ref="R13:R14"/>
    <mergeCell ref="S13:S14"/>
    <mergeCell ref="T13:T14"/>
    <mergeCell ref="U13:U14"/>
    <mergeCell ref="F15:F16"/>
    <mergeCell ref="G15:G16"/>
    <mergeCell ref="H15:H16"/>
    <mergeCell ref="I15:I16"/>
    <mergeCell ref="J15:J16"/>
    <mergeCell ref="F13:F14"/>
    <mergeCell ref="E13:E14"/>
    <mergeCell ref="I11:N11"/>
    <mergeCell ref="A11:H11"/>
    <mergeCell ref="H13:H14"/>
    <mergeCell ref="B13:B14"/>
    <mergeCell ref="J13:J14"/>
    <mergeCell ref="K13:K14"/>
    <mergeCell ref="A13:A14"/>
    <mergeCell ref="D13:D14"/>
    <mergeCell ref="AF15:AF16"/>
    <mergeCell ref="E17:E18"/>
    <mergeCell ref="F17:F18"/>
    <mergeCell ref="G17:G18"/>
    <mergeCell ref="H17:H18"/>
    <mergeCell ref="I17:I18"/>
    <mergeCell ref="Z15:Z16"/>
    <mergeCell ref="AA15:AA16"/>
    <mergeCell ref="AB15:AB16"/>
    <mergeCell ref="AC15:AC16"/>
    <mergeCell ref="AD15:AD16"/>
    <mergeCell ref="T15:T16"/>
    <mergeCell ref="U15:U16"/>
    <mergeCell ref="V15:V16"/>
    <mergeCell ref="W15:W16"/>
    <mergeCell ref="X15:X16"/>
    <mergeCell ref="Y15:Y16"/>
    <mergeCell ref="N15:N16"/>
    <mergeCell ref="O15:O16"/>
    <mergeCell ref="P15:P16"/>
    <mergeCell ref="Q15:Q16"/>
    <mergeCell ref="R15:R16"/>
    <mergeCell ref="S15:S16"/>
    <mergeCell ref="E15:E16"/>
    <mergeCell ref="C17:C18"/>
    <mergeCell ref="D17:D18"/>
    <mergeCell ref="AF17:AF18"/>
    <mergeCell ref="AB17:AB18"/>
    <mergeCell ref="AC17:AC18"/>
    <mergeCell ref="AD17:AD18"/>
    <mergeCell ref="X17:Z18"/>
    <mergeCell ref="AA17:AA18"/>
    <mergeCell ref="AE17:AE18"/>
    <mergeCell ref="U17:W18"/>
    <mergeCell ref="AF21:AF22"/>
    <mergeCell ref="A15:A16"/>
    <mergeCell ref="B15:B16"/>
    <mergeCell ref="C15:C16"/>
    <mergeCell ref="AF19:AF20"/>
    <mergeCell ref="AB19:AB20"/>
    <mergeCell ref="AD19:AD20"/>
    <mergeCell ref="AD21:AD22"/>
    <mergeCell ref="G21:G22"/>
    <mergeCell ref="AE21:AE22"/>
    <mergeCell ref="AA21:AA22"/>
    <mergeCell ref="AB21:AB22"/>
    <mergeCell ref="E21:E22"/>
    <mergeCell ref="AE19:AE20"/>
    <mergeCell ref="U19:W20"/>
    <mergeCell ref="X19:Z20"/>
    <mergeCell ref="AA19:AA20"/>
    <mergeCell ref="H19:H20"/>
    <mergeCell ref="AC21:AC22"/>
    <mergeCell ref="M17:M18"/>
    <mergeCell ref="N17:N18"/>
    <mergeCell ref="A17:A18"/>
    <mergeCell ref="B17:B18"/>
    <mergeCell ref="L19:L20"/>
    <mergeCell ref="M19:M20"/>
    <mergeCell ref="M21:M22"/>
    <mergeCell ref="N21:N22"/>
    <mergeCell ref="O17:Q18"/>
    <mergeCell ref="R17:T18"/>
    <mergeCell ref="L21:L22"/>
    <mergeCell ref="I19:I20"/>
    <mergeCell ref="J19:J20"/>
    <mergeCell ref="K19:K20"/>
    <mergeCell ref="R19:T20"/>
    <mergeCell ref="J17:J18"/>
    <mergeCell ref="K17:K18"/>
    <mergeCell ref="L17:L18"/>
    <mergeCell ref="AE15:AE16"/>
    <mergeCell ref="X21:Z22"/>
    <mergeCell ref="A21:A22"/>
    <mergeCell ref="B21:B22"/>
    <mergeCell ref="C21:C22"/>
    <mergeCell ref="D21:D22"/>
    <mergeCell ref="O21:Q22"/>
    <mergeCell ref="R21:T22"/>
    <mergeCell ref="K21:K22"/>
    <mergeCell ref="F21:F22"/>
    <mergeCell ref="A19:A20"/>
    <mergeCell ref="B19:B20"/>
    <mergeCell ref="C19:C20"/>
    <mergeCell ref="D19:D20"/>
    <mergeCell ref="O19:Q20"/>
    <mergeCell ref="J21:J22"/>
    <mergeCell ref="N19:N20"/>
    <mergeCell ref="E19:E20"/>
    <mergeCell ref="F19:F20"/>
    <mergeCell ref="G19:G20"/>
    <mergeCell ref="AC19:AC20"/>
    <mergeCell ref="U21:W22"/>
    <mergeCell ref="H21:H22"/>
    <mergeCell ref="I21:I22"/>
  </mergeCells>
  <phoneticPr fontId="6" type="noConversion"/>
  <printOptions horizontalCentered="1"/>
  <pageMargins left="0.23622047244094491" right="0.23622047244094491" top="0.74803149606299213" bottom="0.74803149606299213" header="0.31496062992125984" footer="0.31496062992125984"/>
  <pageSetup scale="30" fitToWidth="0" orientation="landscape" r:id="rId1"/>
  <headerFooter>
    <oddFooter>&amp;L&amp;"Arial,Normal"&amp;7PE01-PR01-F01&amp;C&amp;"Arial,Normal"&amp;7Versión Impresa no controlada, verificar su vigencia en el listado Maestro de Documentos&amp;R&amp;"Arial,Normal"Pag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B1:X68"/>
  <sheetViews>
    <sheetView topLeftCell="A37" zoomScale="90" zoomScaleNormal="90" workbookViewId="0">
      <selection activeCell="C51" sqref="C51:I5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113" t="s">
        <v>58</v>
      </c>
      <c r="C9" s="59">
        <v>231</v>
      </c>
      <c r="D9" s="394" t="s">
        <v>59</v>
      </c>
      <c r="E9" s="394"/>
      <c r="F9" s="345" t="s">
        <v>201</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115"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377" t="s">
        <v>157</v>
      </c>
      <c r="I12" s="378"/>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202</v>
      </c>
      <c r="D14" s="380"/>
      <c r="E14" s="380"/>
      <c r="F14" s="380"/>
      <c r="G14" s="380"/>
      <c r="H14" s="380"/>
      <c r="I14" s="381"/>
      <c r="J14" s="19"/>
      <c r="K14" s="19"/>
      <c r="M14" s="23"/>
      <c r="N14" s="6" t="s">
        <v>76</v>
      </c>
    </row>
    <row r="15" spans="2:14" ht="30.75" customHeight="1" x14ac:dyDescent="0.2">
      <c r="B15" s="20" t="s">
        <v>77</v>
      </c>
      <c r="C15" s="366" t="s">
        <v>203</v>
      </c>
      <c r="D15" s="366"/>
      <c r="E15" s="366"/>
      <c r="F15" s="366"/>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372" t="s">
        <v>204</v>
      </c>
      <c r="D17" s="372"/>
      <c r="E17" s="372"/>
      <c r="F17" s="372"/>
      <c r="G17" s="372"/>
      <c r="H17" s="372"/>
      <c r="I17" s="373"/>
      <c r="J17" s="24"/>
      <c r="K17" s="24"/>
      <c r="M17" s="23" t="s">
        <v>86</v>
      </c>
      <c r="N17" s="6" t="s">
        <v>39</v>
      </c>
    </row>
    <row r="18" spans="2:14" ht="30.75" customHeight="1" x14ac:dyDescent="0.2">
      <c r="B18" s="20" t="s">
        <v>87</v>
      </c>
      <c r="C18" s="366" t="s">
        <v>163</v>
      </c>
      <c r="D18" s="366"/>
      <c r="E18" s="366"/>
      <c r="F18" s="366"/>
      <c r="G18" s="366"/>
      <c r="H18" s="366"/>
      <c r="I18" s="367"/>
      <c r="J18" s="25"/>
      <c r="K18" s="25"/>
      <c r="M18" s="23" t="s">
        <v>88</v>
      </c>
      <c r="N18" s="6" t="s">
        <v>40</v>
      </c>
    </row>
    <row r="19" spans="2:14" ht="30.75" customHeight="1" x14ac:dyDescent="0.2">
      <c r="B19" s="20" t="s">
        <v>89</v>
      </c>
      <c r="C19" s="366" t="s">
        <v>159</v>
      </c>
      <c r="D19" s="366"/>
      <c r="E19" s="366"/>
      <c r="F19" s="366"/>
      <c r="G19" s="366"/>
      <c r="H19" s="366"/>
      <c r="I19" s="367"/>
      <c r="J19" s="26"/>
      <c r="K19" s="26"/>
      <c r="M19" s="23"/>
      <c r="N19" s="6" t="s">
        <v>41</v>
      </c>
    </row>
    <row r="20" spans="2:14" ht="30.75" customHeight="1" x14ac:dyDescent="0.2">
      <c r="B20" s="20" t="s">
        <v>90</v>
      </c>
      <c r="C20" s="374" t="s">
        <v>151</v>
      </c>
      <c r="D20" s="374"/>
      <c r="E20" s="374"/>
      <c r="F20" s="374"/>
      <c r="G20" s="374"/>
      <c r="H20" s="374"/>
      <c r="I20" s="375"/>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366" t="s">
        <v>160</v>
      </c>
      <c r="D22" s="366"/>
      <c r="E22" s="366"/>
      <c r="F22" s="366" t="s">
        <v>161</v>
      </c>
      <c r="G22" s="366"/>
      <c r="H22" s="366"/>
      <c r="I22" s="367"/>
      <c r="J22" s="26"/>
      <c r="K22" s="26"/>
      <c r="M22" s="23" t="s">
        <v>95</v>
      </c>
      <c r="N22" s="6" t="s">
        <v>44</v>
      </c>
    </row>
    <row r="23" spans="2:14" ht="39.75" customHeight="1" x14ac:dyDescent="0.2">
      <c r="B23" s="20" t="s">
        <v>96</v>
      </c>
      <c r="C23" s="368" t="s">
        <v>151</v>
      </c>
      <c r="D23" s="368"/>
      <c r="E23" s="368"/>
      <c r="F23" s="368" t="s">
        <v>151</v>
      </c>
      <c r="G23" s="368"/>
      <c r="H23" s="368"/>
      <c r="I23" s="369"/>
      <c r="J23" s="19"/>
      <c r="K23" s="19"/>
      <c r="M23" s="23"/>
      <c r="N23" s="6" t="s">
        <v>45</v>
      </c>
    </row>
    <row r="24" spans="2:14" ht="44.25" customHeight="1" x14ac:dyDescent="0.2">
      <c r="B24" s="20" t="s">
        <v>97</v>
      </c>
      <c r="C24" s="342" t="s">
        <v>205</v>
      </c>
      <c r="D24" s="343"/>
      <c r="E24" s="344"/>
      <c r="F24" s="345" t="s">
        <v>206</v>
      </c>
      <c r="G24" s="346"/>
      <c r="H24" s="346"/>
      <c r="I24" s="347"/>
      <c r="J24" s="25"/>
      <c r="K24" s="25"/>
      <c r="M24" s="29"/>
      <c r="N24" s="6" t="s">
        <v>46</v>
      </c>
    </row>
    <row r="25" spans="2:14" ht="29.25" customHeight="1" x14ac:dyDescent="0.2">
      <c r="B25" s="20" t="s">
        <v>98</v>
      </c>
      <c r="C25" s="348" t="s">
        <v>215</v>
      </c>
      <c r="D25" s="349"/>
      <c r="E25" s="350"/>
      <c r="F25" s="18" t="s">
        <v>99</v>
      </c>
      <c r="G25" s="351">
        <v>0.3</v>
      </c>
      <c r="H25" s="352"/>
      <c r="I25" s="353"/>
      <c r="J25" s="30"/>
      <c r="K25" s="30"/>
      <c r="M25" s="29"/>
    </row>
    <row r="26" spans="2:14" ht="27" customHeight="1" x14ac:dyDescent="0.2">
      <c r="B26" s="20" t="s">
        <v>100</v>
      </c>
      <c r="C26" s="345" t="s">
        <v>216</v>
      </c>
      <c r="D26" s="346"/>
      <c r="E26" s="354"/>
      <c r="F26" s="18" t="s">
        <v>101</v>
      </c>
      <c r="G26" s="355">
        <v>0.3</v>
      </c>
      <c r="H26" s="356"/>
      <c r="I26" s="357"/>
      <c r="J26" s="31"/>
      <c r="K26" s="31"/>
      <c r="M26" s="29"/>
    </row>
    <row r="27" spans="2:14" ht="47.25" customHeight="1" x14ac:dyDescent="0.2">
      <c r="B27" s="112" t="s">
        <v>102</v>
      </c>
      <c r="C27" s="358" t="s">
        <v>86</v>
      </c>
      <c r="D27" s="359"/>
      <c r="E27" s="360"/>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71">
        <v>0</v>
      </c>
      <c r="D30" s="72">
        <f>+C30</f>
        <v>0</v>
      </c>
      <c r="E30" s="92">
        <v>0</v>
      </c>
      <c r="F30" s="73">
        <f>+E30</f>
        <v>0</v>
      </c>
      <c r="G30" s="48" t="e">
        <f>+C30/E30</f>
        <v>#DIV/0!</v>
      </c>
      <c r="H30" s="49" t="e">
        <f>+D30/F30</f>
        <v>#DIV/0!</v>
      </c>
      <c r="I30" s="50">
        <f>+D30/$G$26</f>
        <v>0</v>
      </c>
      <c r="J30" s="69">
        <v>0.99</v>
      </c>
      <c r="K30" s="38"/>
      <c r="M30" s="29"/>
    </row>
    <row r="31" spans="2:14" ht="19.5" customHeight="1" x14ac:dyDescent="0.2">
      <c r="B31" s="37" t="s">
        <v>114</v>
      </c>
      <c r="C31" s="71">
        <v>0</v>
      </c>
      <c r="D31" s="72">
        <f>+D30+C31</f>
        <v>0</v>
      </c>
      <c r="E31" s="92">
        <v>0</v>
      </c>
      <c r="F31" s="73">
        <f>+F30+E31</f>
        <v>0</v>
      </c>
      <c r="G31" s="48" t="e">
        <f t="shared" ref="G31:H40" si="0">+C31/E31</f>
        <v>#DIV/0!</v>
      </c>
      <c r="H31" s="49" t="e">
        <f t="shared" si="0"/>
        <v>#DIV/0!</v>
      </c>
      <c r="I31" s="50">
        <f t="shared" ref="I31:I41" si="1">+D31/$G$26</f>
        <v>0</v>
      </c>
      <c r="J31" s="69">
        <v>0.99</v>
      </c>
      <c r="K31" s="38"/>
      <c r="M31" s="29"/>
    </row>
    <row r="32" spans="2:14" ht="19.5" customHeight="1" x14ac:dyDescent="0.2">
      <c r="B32" s="37" t="s">
        <v>115</v>
      </c>
      <c r="C32" s="71">
        <v>0</v>
      </c>
      <c r="D32" s="72">
        <f t="shared" ref="D32:D40" si="2">+D31+C32</f>
        <v>0</v>
      </c>
      <c r="E32" s="92">
        <v>0.19</v>
      </c>
      <c r="F32" s="73">
        <f t="shared" ref="F32:F41" si="3">+F31+E32</f>
        <v>0.19</v>
      </c>
      <c r="G32" s="48">
        <f t="shared" si="0"/>
        <v>0</v>
      </c>
      <c r="H32" s="49">
        <f t="shared" si="0"/>
        <v>0</v>
      </c>
      <c r="I32" s="50">
        <f t="shared" si="1"/>
        <v>0</v>
      </c>
      <c r="J32" s="69">
        <v>0.99</v>
      </c>
      <c r="K32" s="38"/>
      <c r="M32" s="29"/>
    </row>
    <row r="33" spans="2:11" ht="19.5" customHeight="1" x14ac:dyDescent="0.2">
      <c r="B33" s="37" t="s">
        <v>116</v>
      </c>
      <c r="C33" s="71">
        <v>0</v>
      </c>
      <c r="D33" s="72">
        <f t="shared" si="2"/>
        <v>0</v>
      </c>
      <c r="E33" s="92">
        <v>0</v>
      </c>
      <c r="F33" s="73">
        <f t="shared" si="3"/>
        <v>0.19</v>
      </c>
      <c r="G33" s="48" t="e">
        <f t="shared" si="0"/>
        <v>#DIV/0!</v>
      </c>
      <c r="H33" s="49">
        <f t="shared" si="0"/>
        <v>0</v>
      </c>
      <c r="I33" s="50">
        <f t="shared" si="1"/>
        <v>0</v>
      </c>
      <c r="J33" s="69">
        <v>0.99</v>
      </c>
      <c r="K33" s="38"/>
    </row>
    <row r="34" spans="2:11" ht="19.5" customHeight="1" x14ac:dyDescent="0.2">
      <c r="B34" s="37" t="s">
        <v>117</v>
      </c>
      <c r="C34" s="71">
        <v>0</v>
      </c>
      <c r="D34" s="72">
        <f t="shared" si="2"/>
        <v>0</v>
      </c>
      <c r="E34" s="92">
        <v>0</v>
      </c>
      <c r="F34" s="73">
        <f t="shared" si="3"/>
        <v>0.19</v>
      </c>
      <c r="G34" s="48" t="e">
        <f t="shared" si="0"/>
        <v>#DIV/0!</v>
      </c>
      <c r="H34" s="49">
        <f t="shared" si="0"/>
        <v>0</v>
      </c>
      <c r="I34" s="50">
        <f t="shared" si="1"/>
        <v>0</v>
      </c>
      <c r="J34" s="69">
        <v>0.99</v>
      </c>
      <c r="K34" s="38"/>
    </row>
    <row r="35" spans="2:11" ht="19.5" customHeight="1" x14ac:dyDescent="0.2">
      <c r="B35" s="37" t="s">
        <v>118</v>
      </c>
      <c r="C35" s="71">
        <v>0</v>
      </c>
      <c r="D35" s="72">
        <f t="shared" si="2"/>
        <v>0</v>
      </c>
      <c r="E35" s="92">
        <v>0</v>
      </c>
      <c r="F35" s="73">
        <f t="shared" si="3"/>
        <v>0.19</v>
      </c>
      <c r="G35" s="48" t="e">
        <f t="shared" si="0"/>
        <v>#DIV/0!</v>
      </c>
      <c r="H35" s="49">
        <f t="shared" si="0"/>
        <v>0</v>
      </c>
      <c r="I35" s="50">
        <f t="shared" si="1"/>
        <v>0</v>
      </c>
      <c r="J35" s="69">
        <v>0.99</v>
      </c>
      <c r="K35" s="38"/>
    </row>
    <row r="36" spans="2:11" ht="19.5" customHeight="1" x14ac:dyDescent="0.2">
      <c r="B36" s="37" t="s">
        <v>119</v>
      </c>
      <c r="C36" s="71">
        <v>0</v>
      </c>
      <c r="D36" s="72">
        <f t="shared" si="2"/>
        <v>0</v>
      </c>
      <c r="E36" s="92">
        <v>0</v>
      </c>
      <c r="F36" s="73">
        <f t="shared" si="3"/>
        <v>0.19</v>
      </c>
      <c r="G36" s="48" t="e">
        <f t="shared" si="0"/>
        <v>#DIV/0!</v>
      </c>
      <c r="H36" s="49">
        <f t="shared" si="0"/>
        <v>0</v>
      </c>
      <c r="I36" s="50">
        <f t="shared" si="1"/>
        <v>0</v>
      </c>
      <c r="J36" s="69">
        <v>0.99</v>
      </c>
      <c r="K36" s="38"/>
    </row>
    <row r="37" spans="2:11" ht="19.5" customHeight="1" x14ac:dyDescent="0.2">
      <c r="B37" s="37" t="s">
        <v>120</v>
      </c>
      <c r="C37" s="71">
        <v>0</v>
      </c>
      <c r="D37" s="72">
        <f t="shared" si="2"/>
        <v>0</v>
      </c>
      <c r="E37" s="92">
        <v>0</v>
      </c>
      <c r="F37" s="73">
        <f t="shared" si="3"/>
        <v>0.19</v>
      </c>
      <c r="G37" s="48" t="e">
        <f t="shared" si="0"/>
        <v>#DIV/0!</v>
      </c>
      <c r="H37" s="49">
        <f t="shared" si="0"/>
        <v>0</v>
      </c>
      <c r="I37" s="50">
        <f t="shared" si="1"/>
        <v>0</v>
      </c>
      <c r="J37" s="69">
        <v>0.99</v>
      </c>
      <c r="K37" s="38"/>
    </row>
    <row r="38" spans="2:11" ht="19.5" customHeight="1" x14ac:dyDescent="0.2">
      <c r="B38" s="37" t="s">
        <v>121</v>
      </c>
      <c r="C38" s="71">
        <v>0</v>
      </c>
      <c r="D38" s="72">
        <f t="shared" si="2"/>
        <v>0</v>
      </c>
      <c r="E38" s="92">
        <v>0.02</v>
      </c>
      <c r="F38" s="73">
        <f t="shared" si="3"/>
        <v>0.21</v>
      </c>
      <c r="G38" s="48">
        <f t="shared" si="0"/>
        <v>0</v>
      </c>
      <c r="H38" s="49">
        <f t="shared" si="0"/>
        <v>0</v>
      </c>
      <c r="I38" s="50">
        <f t="shared" si="1"/>
        <v>0</v>
      </c>
      <c r="J38" s="69">
        <v>0.99</v>
      </c>
      <c r="K38" s="38"/>
    </row>
    <row r="39" spans="2:11" ht="19.5" customHeight="1" x14ac:dyDescent="0.2">
      <c r="B39" s="37" t="s">
        <v>122</v>
      </c>
      <c r="C39" s="71">
        <v>0</v>
      </c>
      <c r="D39" s="72">
        <f t="shared" si="2"/>
        <v>0</v>
      </c>
      <c r="E39" s="92">
        <v>0</v>
      </c>
      <c r="F39" s="73">
        <f t="shared" si="3"/>
        <v>0.21</v>
      </c>
      <c r="G39" s="48" t="e">
        <f t="shared" si="0"/>
        <v>#DIV/0!</v>
      </c>
      <c r="H39" s="49">
        <f t="shared" si="0"/>
        <v>0</v>
      </c>
      <c r="I39" s="50">
        <f t="shared" si="1"/>
        <v>0</v>
      </c>
      <c r="J39" s="69">
        <v>0.99</v>
      </c>
      <c r="K39" s="38"/>
    </row>
    <row r="40" spans="2:11" ht="19.5" customHeight="1" x14ac:dyDescent="0.2">
      <c r="B40" s="37" t="s">
        <v>123</v>
      </c>
      <c r="C40" s="71">
        <v>0</v>
      </c>
      <c r="D40" s="72">
        <f t="shared" si="2"/>
        <v>0</v>
      </c>
      <c r="E40" s="92">
        <v>0</v>
      </c>
      <c r="F40" s="73">
        <f t="shared" si="3"/>
        <v>0.21</v>
      </c>
      <c r="G40" s="48" t="e">
        <f t="shared" si="0"/>
        <v>#DIV/0!</v>
      </c>
      <c r="H40" s="49">
        <f t="shared" si="0"/>
        <v>0</v>
      </c>
      <c r="I40" s="50">
        <f t="shared" si="1"/>
        <v>0</v>
      </c>
      <c r="J40" s="69">
        <v>0.99</v>
      </c>
      <c r="K40" s="38"/>
    </row>
    <row r="41" spans="2:11" ht="19.5" customHeight="1" x14ac:dyDescent="0.2">
      <c r="B41" s="37" t="s">
        <v>124</v>
      </c>
      <c r="C41" s="71">
        <v>0</v>
      </c>
      <c r="D41" s="72">
        <f>+D40+C41</f>
        <v>0</v>
      </c>
      <c r="E41" s="92">
        <v>0.04</v>
      </c>
      <c r="F41" s="73">
        <f t="shared" si="3"/>
        <v>0.25</v>
      </c>
      <c r="G41" s="48">
        <f>+C41/E41</f>
        <v>0</v>
      </c>
      <c r="H41" s="49">
        <f>+D41/F41</f>
        <v>0</v>
      </c>
      <c r="I41" s="50">
        <f t="shared" si="1"/>
        <v>0</v>
      </c>
      <c r="J41" s="69">
        <v>0.99</v>
      </c>
      <c r="K41" s="38"/>
    </row>
    <row r="42" spans="2:11" ht="54.75" customHeight="1" x14ac:dyDescent="0.2">
      <c r="B42" s="77" t="s">
        <v>125</v>
      </c>
      <c r="C42" s="319" t="s">
        <v>224</v>
      </c>
      <c r="D42" s="319"/>
      <c r="E42" s="319"/>
      <c r="F42" s="319"/>
      <c r="G42" s="319"/>
      <c r="H42" s="319"/>
      <c r="I42" s="320"/>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83.25" customHeight="1" x14ac:dyDescent="0.2">
      <c r="B49" s="20" t="s">
        <v>127</v>
      </c>
      <c r="C49" s="319" t="s">
        <v>224</v>
      </c>
      <c r="D49" s="319"/>
      <c r="E49" s="319"/>
      <c r="F49" s="319"/>
      <c r="G49" s="319"/>
      <c r="H49" s="319"/>
      <c r="I49" s="320"/>
      <c r="J49" s="41"/>
      <c r="K49" s="41"/>
    </row>
    <row r="50" spans="2:11" ht="34.5" customHeight="1" x14ac:dyDescent="0.2">
      <c r="B50" s="20" t="s">
        <v>128</v>
      </c>
      <c r="C50" s="303" t="s">
        <v>182</v>
      </c>
      <c r="D50" s="303"/>
      <c r="E50" s="303"/>
      <c r="F50" s="303"/>
      <c r="G50" s="303"/>
      <c r="H50" s="303"/>
      <c r="I50" s="321"/>
      <c r="J50" s="41"/>
      <c r="K50" s="41"/>
    </row>
    <row r="51" spans="2:11" ht="34.5" customHeight="1" x14ac:dyDescent="0.2">
      <c r="B51" s="114" t="s">
        <v>129</v>
      </c>
      <c r="C51" s="322" t="s">
        <v>225</v>
      </c>
      <c r="D51" s="323"/>
      <c r="E51" s="323"/>
      <c r="F51" s="323"/>
      <c r="G51" s="323"/>
      <c r="H51" s="323"/>
      <c r="I51" s="324"/>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11" t="s">
        <v>132</v>
      </c>
      <c r="D53" s="329" t="s">
        <v>133</v>
      </c>
      <c r="E53" s="329"/>
      <c r="F53" s="329"/>
      <c r="G53" s="329" t="s">
        <v>134</v>
      </c>
      <c r="H53" s="329"/>
      <c r="I53" s="330"/>
      <c r="J53" s="42"/>
      <c r="K53" s="42"/>
    </row>
    <row r="54" spans="2:11" ht="31.5" customHeight="1" x14ac:dyDescent="0.2">
      <c r="B54" s="328"/>
      <c r="C54" s="43"/>
      <c r="D54" s="303"/>
      <c r="E54" s="303"/>
      <c r="F54" s="303"/>
      <c r="G54" s="331"/>
      <c r="H54" s="331"/>
      <c r="I54" s="332"/>
      <c r="J54" s="42"/>
      <c r="K54" s="42"/>
    </row>
    <row r="55" spans="2:11" ht="31.5" customHeight="1" x14ac:dyDescent="0.2">
      <c r="B55" s="114" t="s">
        <v>135</v>
      </c>
      <c r="C55" s="315" t="s">
        <v>164</v>
      </c>
      <c r="D55" s="315"/>
      <c r="E55" s="316" t="s">
        <v>136</v>
      </c>
      <c r="F55" s="316"/>
      <c r="G55" s="315" t="s">
        <v>186</v>
      </c>
      <c r="H55" s="315"/>
      <c r="I55" s="317"/>
      <c r="J55" s="44"/>
      <c r="K55" s="44"/>
    </row>
    <row r="56" spans="2:11" ht="31.5" customHeight="1" x14ac:dyDescent="0.2">
      <c r="B56" s="114" t="s">
        <v>137</v>
      </c>
      <c r="C56" s="303" t="str">
        <f>+'[3]HV 1'!C56:D56</f>
        <v>NICOLAS ADOLFO CORREAL HUERTAS</v>
      </c>
      <c r="D56" s="303"/>
      <c r="E56" s="318" t="s">
        <v>138</v>
      </c>
      <c r="F56" s="318"/>
      <c r="G56" s="315" t="str">
        <f>+'[4]HV 1'!G56:I56</f>
        <v>DIANA VIDAL</v>
      </c>
      <c r="H56" s="315"/>
      <c r="I56" s="317"/>
      <c r="J56" s="44"/>
      <c r="K56" s="44"/>
    </row>
    <row r="57" spans="2:11" ht="31.5" customHeight="1" x14ac:dyDescent="0.2">
      <c r="B57" s="114"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2:H2"/>
    <mergeCell ref="C3:H3"/>
    <mergeCell ref="B2:B5"/>
    <mergeCell ref="I2:I5"/>
    <mergeCell ref="C4:H4"/>
    <mergeCell ref="C5:F5"/>
    <mergeCell ref="G5:H5"/>
    <mergeCell ref="B6:I6"/>
    <mergeCell ref="B7:I7"/>
    <mergeCell ref="B8:I8"/>
    <mergeCell ref="F10:G10"/>
    <mergeCell ref="C11:F11"/>
    <mergeCell ref="H11:I11"/>
    <mergeCell ref="D9:E9"/>
    <mergeCell ref="F9:I9"/>
    <mergeCell ref="D10:E10"/>
    <mergeCell ref="C12:F12"/>
    <mergeCell ref="H12:I12"/>
    <mergeCell ref="C13:I13"/>
    <mergeCell ref="C14:I14"/>
    <mergeCell ref="C15:F15"/>
    <mergeCell ref="H15:I15"/>
    <mergeCell ref="C23:E23"/>
    <mergeCell ref="F23:I23"/>
    <mergeCell ref="C16:F16"/>
    <mergeCell ref="H16:I16"/>
    <mergeCell ref="C17:I17"/>
    <mergeCell ref="C18:I18"/>
    <mergeCell ref="C19:I19"/>
    <mergeCell ref="C20:I20"/>
    <mergeCell ref="B21:B22"/>
    <mergeCell ref="C21:E21"/>
    <mergeCell ref="F21:I21"/>
    <mergeCell ref="C22:E22"/>
    <mergeCell ref="F22:I22"/>
    <mergeCell ref="B44:I48"/>
    <mergeCell ref="C24:E24"/>
    <mergeCell ref="F24:I24"/>
    <mergeCell ref="C25:E25"/>
    <mergeCell ref="G25:I25"/>
    <mergeCell ref="C26:E26"/>
    <mergeCell ref="G26:I26"/>
    <mergeCell ref="C27:E27"/>
    <mergeCell ref="G27:I27"/>
    <mergeCell ref="B28:I28"/>
    <mergeCell ref="C42:I42"/>
    <mergeCell ref="B43:I43"/>
    <mergeCell ref="C49:I49"/>
    <mergeCell ref="C50:I50"/>
    <mergeCell ref="C51:I51"/>
    <mergeCell ref="B52:I52"/>
    <mergeCell ref="B53:B54"/>
    <mergeCell ref="D53:F53"/>
    <mergeCell ref="G53:I53"/>
    <mergeCell ref="D54:F54"/>
    <mergeCell ref="G54:I54"/>
    <mergeCell ref="C57:D57"/>
    <mergeCell ref="E57:F58"/>
    <mergeCell ref="G57:I58"/>
    <mergeCell ref="C58:D58"/>
    <mergeCell ref="C55:D55"/>
    <mergeCell ref="E55:F55"/>
    <mergeCell ref="G55:I55"/>
    <mergeCell ref="C56:D56"/>
    <mergeCell ref="E56:F56"/>
    <mergeCell ref="G56:I56"/>
  </mergeCells>
  <dataValidations count="8">
    <dataValidation type="list" allowBlank="1" showInputMessage="1" showErrorMessage="1" sqref="C27:E27" xr:uid="{00000000-0002-0000-0100-000000000000}">
      <formula1>$M$15:$M$18</formula1>
    </dataValidation>
    <dataValidation type="list" allowBlank="1" showInputMessage="1" showErrorMessage="1" sqref="C12:F12" xr:uid="{00000000-0002-0000-0100-000001000000}">
      <formula1>$M$9:$M$12</formula1>
    </dataValidation>
    <dataValidation type="list" allowBlank="1" showInputMessage="1" showErrorMessage="1" sqref="K15" xr:uid="{00000000-0002-0000-0100-000002000000}">
      <formula1>O20:O22</formula1>
    </dataValidation>
    <dataValidation type="list" allowBlank="1" showInputMessage="1" showErrorMessage="1" sqref="H15:J15" xr:uid="{00000000-0002-0000-0100-000003000000}">
      <formula1>M20:M22</formula1>
    </dataValidation>
    <dataValidation type="list" allowBlank="1" showInputMessage="1" showErrorMessage="1" sqref="J13:K13" xr:uid="{00000000-0002-0000-0100-000004000000}">
      <formula1>$M$24:$M$31</formula1>
    </dataValidation>
    <dataValidation type="list" allowBlank="1" showInputMessage="1" showErrorMessage="1" sqref="C13:I13" xr:uid="{00000000-0002-0000-0100-000005000000}">
      <formula1>$N$17:$N$24</formula1>
    </dataValidation>
    <dataValidation type="list" allowBlank="1" showInputMessage="1" showErrorMessage="1" sqref="H16:I16" xr:uid="{00000000-0002-0000-0100-000006000000}">
      <formula1>$N$8:$N$11</formula1>
    </dataValidation>
    <dataValidation type="list" allowBlank="1" showInputMessage="1" showErrorMessage="1" sqref="C10 I10" xr:uid="{00000000-0002-0000-0100-000007000000}">
      <formula1>$N$14:$N$15</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B1:M18"/>
  <sheetViews>
    <sheetView topLeftCell="A7" zoomScale="90" zoomScaleNormal="90" workbookViewId="0">
      <selection activeCell="A7" sqref="A1:IV65536"/>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6.7109375" customWidth="1"/>
    <col min="6" max="6" width="31" customWidth="1"/>
    <col min="7" max="8" width="16.140625" customWidth="1"/>
    <col min="9" max="9" width="16.28515625" customWidth="1"/>
    <col min="10" max="10" width="15.7109375" customWidth="1"/>
    <col min="11" max="11" width="54.42578125" customWidth="1"/>
    <col min="13" max="13" width="17.85546875" bestFit="1" customWidth="1"/>
    <col min="108" max="108" width="11.42578125" customWidth="1"/>
    <col min="198" max="198" width="1.42578125" customWidth="1"/>
  </cols>
  <sheetData>
    <row r="1" spans="2:13" ht="18" customHeight="1" thickBot="1" x14ac:dyDescent="0.3">
      <c r="B1" s="420"/>
      <c r="C1" s="423" t="s">
        <v>24</v>
      </c>
      <c r="D1" s="424"/>
      <c r="E1" s="424"/>
      <c r="F1" s="424"/>
      <c r="G1" s="424"/>
      <c r="H1" s="425"/>
      <c r="I1" s="426"/>
      <c r="J1" s="427"/>
    </row>
    <row r="2" spans="2:13" ht="18" customHeight="1" thickBot="1" x14ac:dyDescent="0.3">
      <c r="B2" s="421"/>
      <c r="C2" s="432" t="s">
        <v>25</v>
      </c>
      <c r="D2" s="433"/>
      <c r="E2" s="433"/>
      <c r="F2" s="433"/>
      <c r="G2" s="433"/>
      <c r="H2" s="434"/>
      <c r="I2" s="428"/>
      <c r="J2" s="429"/>
    </row>
    <row r="3" spans="2:13" ht="18" customHeight="1" thickBot="1" x14ac:dyDescent="0.3">
      <c r="B3" s="421"/>
      <c r="C3" s="432" t="s">
        <v>142</v>
      </c>
      <c r="D3" s="433"/>
      <c r="E3" s="433"/>
      <c r="F3" s="433"/>
      <c r="G3" s="433"/>
      <c r="H3" s="434"/>
      <c r="I3" s="428"/>
      <c r="J3" s="429"/>
    </row>
    <row r="4" spans="2:13" ht="18" customHeight="1" thickBot="1" x14ac:dyDescent="0.3">
      <c r="B4" s="422"/>
      <c r="C4" s="432" t="s">
        <v>143</v>
      </c>
      <c r="D4" s="433"/>
      <c r="E4" s="433"/>
      <c r="F4" s="434"/>
      <c r="G4" s="435" t="s">
        <v>190</v>
      </c>
      <c r="H4" s="436"/>
      <c r="I4" s="430"/>
      <c r="J4" s="431"/>
    </row>
    <row r="5" spans="2:13" ht="18" customHeight="1" thickBot="1" x14ac:dyDescent="0.3">
      <c r="B5" s="51"/>
      <c r="C5" s="52"/>
      <c r="D5" s="52"/>
      <c r="E5" s="52"/>
      <c r="F5" s="52"/>
      <c r="G5" s="52"/>
      <c r="H5" s="52"/>
      <c r="I5" s="52"/>
      <c r="J5" s="53"/>
    </row>
    <row r="6" spans="2:13" ht="51.75" customHeight="1" thickBot="1" x14ac:dyDescent="0.3">
      <c r="B6" s="1" t="s">
        <v>185</v>
      </c>
      <c r="C6" s="437" t="str">
        <f>+'[5]Sección 1. Metas - Magnitud'!C7</f>
        <v>1032 - Gestión y control de tránsito y transporte</v>
      </c>
      <c r="D6" s="438"/>
      <c r="E6" s="439"/>
      <c r="F6" s="54"/>
      <c r="G6" s="52"/>
      <c r="H6" s="52"/>
      <c r="I6" s="52"/>
      <c r="J6" s="53"/>
    </row>
    <row r="7" spans="2:13" ht="32.25" customHeight="1" thickBot="1" x14ac:dyDescent="0.3">
      <c r="B7" s="2" t="s">
        <v>0</v>
      </c>
      <c r="C7" s="437" t="str">
        <f>+'[5]Sección 1. Metas - Magnitud'!C8:F8</f>
        <v>Dirección de Control y Vigilancia</v>
      </c>
      <c r="D7" s="438"/>
      <c r="E7" s="439"/>
      <c r="F7" s="54"/>
      <c r="G7" s="52"/>
      <c r="H7" s="52"/>
      <c r="I7" s="52"/>
      <c r="J7" s="53"/>
    </row>
    <row r="8" spans="2:13" ht="32.25" customHeight="1" thickBot="1" x14ac:dyDescent="0.3">
      <c r="B8" s="2" t="s">
        <v>144</v>
      </c>
      <c r="C8" s="437" t="str">
        <f>+'[5]Sección 1. Metas - Magnitud'!C9:F9</f>
        <v>Subsecretaría de Servicios de la Movilidad</v>
      </c>
      <c r="D8" s="438"/>
      <c r="E8" s="439"/>
      <c r="F8" s="4"/>
      <c r="G8" s="52"/>
      <c r="H8" s="52"/>
      <c r="I8" s="52"/>
      <c r="J8" s="53"/>
    </row>
    <row r="9" spans="2:13" ht="33.75" customHeight="1" thickBot="1" x14ac:dyDescent="0.3">
      <c r="B9" s="2" t="s">
        <v>28</v>
      </c>
      <c r="C9" s="437" t="s">
        <v>184</v>
      </c>
      <c r="D9" s="438"/>
      <c r="E9" s="439"/>
      <c r="F9" s="54"/>
      <c r="G9" s="52"/>
      <c r="H9" s="52"/>
      <c r="I9" s="52"/>
      <c r="J9" s="53"/>
    </row>
    <row r="10" spans="2:13" ht="32.25" customHeight="1" thickBot="1" x14ac:dyDescent="0.3">
      <c r="B10" s="2" t="s">
        <v>197</v>
      </c>
      <c r="C10" s="437" t="s">
        <v>202</v>
      </c>
      <c r="D10" s="438"/>
      <c r="E10" s="439"/>
    </row>
    <row r="12" spans="2:13" x14ac:dyDescent="0.25">
      <c r="B12" s="413" t="s">
        <v>217</v>
      </c>
      <c r="C12" s="414"/>
      <c r="D12" s="414"/>
      <c r="E12" s="414"/>
      <c r="F12" s="414"/>
      <c r="G12" s="414"/>
      <c r="H12" s="415"/>
      <c r="I12" s="405" t="s">
        <v>145</v>
      </c>
      <c r="J12" s="406"/>
      <c r="K12" s="406"/>
    </row>
    <row r="13" spans="2:13" s="56" customFormat="1" ht="30" customHeight="1" x14ac:dyDescent="0.25">
      <c r="B13" s="407" t="s">
        <v>146</v>
      </c>
      <c r="C13" s="407" t="s">
        <v>147</v>
      </c>
      <c r="D13" s="407" t="s">
        <v>196</v>
      </c>
      <c r="E13" s="407" t="s">
        <v>148</v>
      </c>
      <c r="F13" s="407" t="s">
        <v>149</v>
      </c>
      <c r="G13" s="407" t="s">
        <v>191</v>
      </c>
      <c r="H13" s="407" t="s">
        <v>192</v>
      </c>
      <c r="I13" s="409" t="s">
        <v>193</v>
      </c>
      <c r="J13" s="411" t="s">
        <v>194</v>
      </c>
      <c r="K13" s="404" t="s">
        <v>195</v>
      </c>
    </row>
    <row r="14" spans="2:13" s="56" customFormat="1" x14ac:dyDescent="0.25">
      <c r="B14" s="408"/>
      <c r="C14" s="408"/>
      <c r="D14" s="408"/>
      <c r="E14" s="408"/>
      <c r="F14" s="408"/>
      <c r="G14" s="408"/>
      <c r="H14" s="408"/>
      <c r="I14" s="410"/>
      <c r="J14" s="412"/>
      <c r="K14" s="404"/>
    </row>
    <row r="15" spans="2:13" s="56" customFormat="1" ht="105" x14ac:dyDescent="0.25">
      <c r="B15" s="96">
        <v>1</v>
      </c>
      <c r="C15" s="140" t="s">
        <v>229</v>
      </c>
      <c r="D15" s="95">
        <v>0.19</v>
      </c>
      <c r="E15" s="91"/>
      <c r="F15" s="93" t="s">
        <v>230</v>
      </c>
      <c r="G15" s="169">
        <v>0.19</v>
      </c>
      <c r="H15" s="106">
        <v>43160</v>
      </c>
      <c r="I15" s="104">
        <v>0.19</v>
      </c>
      <c r="J15" s="110">
        <v>43132</v>
      </c>
      <c r="K15" s="101"/>
      <c r="M15" s="108"/>
    </row>
    <row r="16" spans="2:13" ht="60" x14ac:dyDescent="0.25">
      <c r="B16" s="139">
        <v>2</v>
      </c>
      <c r="C16" s="102" t="s">
        <v>231</v>
      </c>
      <c r="D16" s="95">
        <v>0.02</v>
      </c>
      <c r="E16" s="91"/>
      <c r="F16" s="93" t="s">
        <v>232</v>
      </c>
      <c r="G16" s="169">
        <v>0.02</v>
      </c>
      <c r="H16" s="106">
        <v>43344</v>
      </c>
      <c r="I16" s="104"/>
      <c r="J16" s="110"/>
      <c r="K16" s="101"/>
      <c r="M16" s="109"/>
    </row>
    <row r="17" spans="2:11" ht="75" x14ac:dyDescent="0.25">
      <c r="B17" s="168">
        <v>3</v>
      </c>
      <c r="C17" s="75" t="s">
        <v>226</v>
      </c>
      <c r="D17" s="95">
        <v>0.04</v>
      </c>
      <c r="E17" s="91"/>
      <c r="F17" s="93" t="s">
        <v>233</v>
      </c>
      <c r="G17" s="169">
        <v>0.04</v>
      </c>
      <c r="H17" s="106">
        <v>43435</v>
      </c>
      <c r="I17" s="104"/>
      <c r="J17" s="110"/>
      <c r="K17" s="101"/>
    </row>
    <row r="18" spans="2:11" x14ac:dyDescent="0.25">
      <c r="B18" s="416" t="s">
        <v>17</v>
      </c>
      <c r="C18" s="417"/>
      <c r="D18" s="57">
        <f>SUM(D15:D17)</f>
        <v>0.25</v>
      </c>
      <c r="E18" s="418" t="s">
        <v>17</v>
      </c>
      <c r="F18" s="419"/>
      <c r="G18" s="57">
        <f>SUM(G15:G17)</f>
        <v>0.25</v>
      </c>
      <c r="H18" s="167"/>
      <c r="I18" s="105">
        <f>SUM(I15:I17)</f>
        <v>0.19</v>
      </c>
      <c r="J18" s="103"/>
      <c r="K18" s="103"/>
    </row>
  </sheetData>
  <mergeCells count="26">
    <mergeCell ref="B18:C18"/>
    <mergeCell ref="E18:F18"/>
    <mergeCell ref="B1:B4"/>
    <mergeCell ref="C1:H1"/>
    <mergeCell ref="I1:J4"/>
    <mergeCell ref="C2:H2"/>
    <mergeCell ref="C3:H3"/>
    <mergeCell ref="C4:F4"/>
    <mergeCell ref="G4:H4"/>
    <mergeCell ref="H13:H14"/>
    <mergeCell ref="C6:E6"/>
    <mergeCell ref="C7:E7"/>
    <mergeCell ref="C8:E8"/>
    <mergeCell ref="C9:E9"/>
    <mergeCell ref="C10:E10"/>
    <mergeCell ref="K13:K14"/>
    <mergeCell ref="I12:K12"/>
    <mergeCell ref="B13:B14"/>
    <mergeCell ref="C13:C14"/>
    <mergeCell ref="D13:D14"/>
    <mergeCell ref="E13:E14"/>
    <mergeCell ref="F13:F14"/>
    <mergeCell ref="G13:G14"/>
    <mergeCell ref="I13:I14"/>
    <mergeCell ref="J13:J14"/>
    <mergeCell ref="B12:H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X60"/>
  <sheetViews>
    <sheetView tabSelected="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3.1406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1</v>
      </c>
      <c r="D6" s="506" t="s">
        <v>243</v>
      </c>
      <c r="E6" s="506"/>
      <c r="F6" s="489" t="s">
        <v>289</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352</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294</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296</v>
      </c>
      <c r="D16" s="489"/>
      <c r="E16" s="489"/>
      <c r="F16" s="489"/>
      <c r="G16" s="489"/>
      <c r="H16" s="489"/>
      <c r="I16" s="489"/>
      <c r="J16" s="189"/>
      <c r="K16" s="189"/>
      <c r="M16" s="186"/>
      <c r="N16" s="178"/>
    </row>
    <row r="17" spans="2:14" ht="30.75" customHeight="1" x14ac:dyDescent="0.2">
      <c r="B17" s="179" t="s">
        <v>259</v>
      </c>
      <c r="C17" s="490" t="s">
        <v>297</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298</v>
      </c>
      <c r="D19" s="489"/>
      <c r="E19" s="489"/>
      <c r="F19" s="489" t="s">
        <v>299</v>
      </c>
      <c r="G19" s="489"/>
      <c r="H19" s="489"/>
      <c r="I19" s="489"/>
      <c r="J19" s="189"/>
      <c r="K19" s="189"/>
      <c r="M19" s="186" t="s">
        <v>95</v>
      </c>
      <c r="N19" s="178"/>
    </row>
    <row r="20" spans="2:14" ht="39.75" customHeight="1" x14ac:dyDescent="0.2">
      <c r="B20" s="192" t="s">
        <v>266</v>
      </c>
      <c r="C20" s="463" t="s">
        <v>300</v>
      </c>
      <c r="D20" s="464"/>
      <c r="E20" s="465"/>
      <c r="F20" s="466" t="s">
        <v>301</v>
      </c>
      <c r="G20" s="466"/>
      <c r="H20" s="466"/>
      <c r="I20" s="467"/>
      <c r="J20" s="183"/>
      <c r="K20" s="183"/>
      <c r="M20" s="186"/>
      <c r="N20" s="178"/>
    </row>
    <row r="21" spans="2:14" ht="42" customHeight="1" x14ac:dyDescent="0.2">
      <c r="B21" s="192" t="s">
        <v>267</v>
      </c>
      <c r="C21" s="468" t="s">
        <v>302</v>
      </c>
      <c r="D21" s="469"/>
      <c r="E21" s="470"/>
      <c r="F21" s="471" t="s">
        <v>353</v>
      </c>
      <c r="G21" s="472"/>
      <c r="H21" s="472"/>
      <c r="I21" s="473"/>
      <c r="J21" s="188"/>
      <c r="K21" s="188"/>
      <c r="M21" s="193"/>
      <c r="N21" s="178"/>
    </row>
    <row r="22" spans="2:14" ht="23.25" customHeight="1" x14ac:dyDescent="0.2">
      <c r="B22" s="192" t="s">
        <v>268</v>
      </c>
      <c r="C22" s="474">
        <v>44197</v>
      </c>
      <c r="D22" s="475"/>
      <c r="E22" s="476"/>
      <c r="F22" s="182" t="s">
        <v>271</v>
      </c>
      <c r="G22" s="194">
        <v>2</v>
      </c>
      <c r="H22" s="182" t="s">
        <v>275</v>
      </c>
      <c r="I22" s="195">
        <v>2</v>
      </c>
      <c r="J22" s="196"/>
      <c r="K22" s="196"/>
      <c r="M22" s="193"/>
    </row>
    <row r="23" spans="2:14" ht="27" customHeight="1" x14ac:dyDescent="0.2">
      <c r="B23" s="192" t="s">
        <v>269</v>
      </c>
      <c r="C23" s="474">
        <v>44561</v>
      </c>
      <c r="D23" s="475"/>
      <c r="E23" s="476"/>
      <c r="F23" s="182" t="s">
        <v>272</v>
      </c>
      <c r="G23" s="477">
        <v>4</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4</v>
      </c>
      <c r="G27" s="486">
        <f>SUM(D27:D38)</f>
        <v>1</v>
      </c>
      <c r="H27" s="207">
        <f>+(D27*100%)/$G$23</f>
        <v>0</v>
      </c>
      <c r="I27" s="486">
        <f>G27+I22</f>
        <v>3</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30">
        <v>1</v>
      </c>
      <c r="E30" s="206">
        <f t="shared" si="0"/>
        <v>0</v>
      </c>
      <c r="F30" s="487"/>
      <c r="G30" s="487"/>
      <c r="H30" s="207">
        <f t="shared" si="1"/>
        <v>0.25</v>
      </c>
      <c r="I30" s="487"/>
      <c r="J30" s="208"/>
      <c r="K30" s="208"/>
    </row>
    <row r="31" spans="2:14" ht="19.5" customHeight="1" x14ac:dyDescent="0.2">
      <c r="B31" s="204" t="s">
        <v>117</v>
      </c>
      <c r="C31" s="231">
        <v>1</v>
      </c>
      <c r="D31" s="228">
        <v>0</v>
      </c>
      <c r="E31" s="206">
        <f t="shared" si="0"/>
        <v>0</v>
      </c>
      <c r="F31" s="487"/>
      <c r="G31" s="487"/>
      <c r="H31" s="207">
        <f t="shared" si="1"/>
        <v>0.25</v>
      </c>
      <c r="I31" s="487"/>
      <c r="J31" s="208"/>
      <c r="K31" s="208"/>
    </row>
    <row r="32" spans="2:14" ht="19.5" customHeight="1" x14ac:dyDescent="0.2">
      <c r="B32" s="204" t="s">
        <v>118</v>
      </c>
      <c r="C32" s="231">
        <v>0</v>
      </c>
      <c r="D32" s="228">
        <v>0</v>
      </c>
      <c r="E32" s="206">
        <f t="shared" si="0"/>
        <v>0</v>
      </c>
      <c r="F32" s="487"/>
      <c r="G32" s="487"/>
      <c r="H32" s="207">
        <f t="shared" si="1"/>
        <v>0.25</v>
      </c>
      <c r="I32" s="487"/>
      <c r="J32" s="208"/>
      <c r="K32" s="208"/>
    </row>
    <row r="33" spans="2:11" ht="19.5" customHeight="1" x14ac:dyDescent="0.2">
      <c r="B33" s="204" t="s">
        <v>119</v>
      </c>
      <c r="C33" s="231">
        <v>0</v>
      </c>
      <c r="D33" s="228">
        <v>0</v>
      </c>
      <c r="E33" s="206">
        <f t="shared" si="0"/>
        <v>0</v>
      </c>
      <c r="F33" s="487"/>
      <c r="G33" s="487"/>
      <c r="H33" s="207">
        <f t="shared" si="1"/>
        <v>0.25</v>
      </c>
      <c r="I33" s="487"/>
      <c r="J33" s="208"/>
      <c r="K33" s="208"/>
    </row>
    <row r="34" spans="2:11" ht="19.5" customHeight="1" x14ac:dyDescent="0.2">
      <c r="B34" s="204" t="s">
        <v>120</v>
      </c>
      <c r="C34" s="231">
        <v>1</v>
      </c>
      <c r="D34" s="228"/>
      <c r="E34" s="206">
        <f t="shared" si="0"/>
        <v>0</v>
      </c>
      <c r="F34" s="487"/>
      <c r="G34" s="487"/>
      <c r="H34" s="207" t="str">
        <f t="shared" si="1"/>
        <v/>
      </c>
      <c r="I34" s="487"/>
      <c r="J34" s="208"/>
      <c r="K34" s="208"/>
    </row>
    <row r="35" spans="2:11" ht="19.5" customHeight="1" x14ac:dyDescent="0.2">
      <c r="B35" s="204" t="s">
        <v>121</v>
      </c>
      <c r="C35" s="231">
        <v>0</v>
      </c>
      <c r="D35" s="228"/>
      <c r="E35" s="206">
        <f t="shared" si="0"/>
        <v>0</v>
      </c>
      <c r="F35" s="487"/>
      <c r="G35" s="487"/>
      <c r="H35" s="207" t="str">
        <f t="shared" si="1"/>
        <v/>
      </c>
      <c r="I35" s="487"/>
      <c r="J35" s="208"/>
      <c r="K35" s="208"/>
    </row>
    <row r="36" spans="2:11" ht="19.5" customHeight="1" x14ac:dyDescent="0.2">
      <c r="B36" s="204" t="s">
        <v>122</v>
      </c>
      <c r="C36" s="231">
        <v>0</v>
      </c>
      <c r="D36" s="228"/>
      <c r="E36" s="206">
        <f t="shared" si="0"/>
        <v>0</v>
      </c>
      <c r="F36" s="487"/>
      <c r="G36" s="487"/>
      <c r="H36" s="207" t="str">
        <f t="shared" si="1"/>
        <v/>
      </c>
      <c r="I36" s="487"/>
      <c r="J36" s="208"/>
      <c r="K36" s="208"/>
    </row>
    <row r="37" spans="2:11" ht="19.5" customHeight="1" x14ac:dyDescent="0.2">
      <c r="B37" s="204" t="s">
        <v>123</v>
      </c>
      <c r="C37" s="231">
        <v>1</v>
      </c>
      <c r="D37" s="228"/>
      <c r="E37" s="206">
        <f t="shared" si="0"/>
        <v>0</v>
      </c>
      <c r="F37" s="487"/>
      <c r="G37" s="487"/>
      <c r="H37" s="207" t="str">
        <f t="shared" si="1"/>
        <v/>
      </c>
      <c r="I37" s="487"/>
      <c r="J37" s="208"/>
      <c r="K37" s="208"/>
    </row>
    <row r="38" spans="2:11" ht="19.5" customHeight="1" x14ac:dyDescent="0.2">
      <c r="B38" s="204" t="s">
        <v>124</v>
      </c>
      <c r="C38" s="231">
        <v>1</v>
      </c>
      <c r="D38" s="228"/>
      <c r="E38" s="206">
        <f t="shared" si="0"/>
        <v>0</v>
      </c>
      <c r="F38" s="488"/>
      <c r="G38" s="488"/>
      <c r="H38" s="207" t="str">
        <f t="shared" si="1"/>
        <v/>
      </c>
      <c r="I38" s="488"/>
      <c r="J38" s="208"/>
      <c r="K38" s="208"/>
    </row>
    <row r="39" spans="2:11" ht="57.75" customHeight="1" x14ac:dyDescent="0.2">
      <c r="B39" s="209" t="s">
        <v>277</v>
      </c>
      <c r="C39" s="460" t="s">
        <v>373</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4.5" customHeight="1" x14ac:dyDescent="0.2">
      <c r="B45" s="179" t="s">
        <v>278</v>
      </c>
      <c r="C45" s="453" t="s">
        <v>379</v>
      </c>
      <c r="D45" s="454"/>
      <c r="E45" s="454"/>
      <c r="F45" s="454"/>
      <c r="G45" s="454"/>
      <c r="H45" s="454"/>
      <c r="I45" s="455"/>
      <c r="J45" s="211"/>
      <c r="K45" s="211"/>
    </row>
    <row r="46" spans="2:11" ht="67.5" customHeight="1" x14ac:dyDescent="0.2">
      <c r="B46" s="179" t="s">
        <v>279</v>
      </c>
      <c r="C46" s="453" t="s">
        <v>380</v>
      </c>
      <c r="D46" s="454"/>
      <c r="E46" s="454"/>
      <c r="F46" s="454"/>
      <c r="G46" s="454"/>
      <c r="H46" s="454"/>
      <c r="I46" s="455"/>
      <c r="J46" s="211"/>
      <c r="K46" s="211"/>
    </row>
    <row r="47" spans="2:11" ht="66" customHeight="1" x14ac:dyDescent="0.2">
      <c r="B47" s="212" t="s">
        <v>280</v>
      </c>
      <c r="C47" s="456" t="s">
        <v>365</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XZ/mbyzslmHeZ/aRl691/rMBzBl3gS00omP/pZCFE1+xttl0NQbw1danxzobEe5FNkN/ivxH+ueiAY6IC6cwZw==" saltValue="6mXL7jJUd9Qjp7dd63wFAA==" spinCount="100000" sheet="1" objects="1" scenarios="1"/>
  <mergeCells count="59">
    <mergeCell ref="B1:B3"/>
    <mergeCell ref="I1:I3"/>
    <mergeCell ref="C53:I53"/>
    <mergeCell ref="C54:I54"/>
    <mergeCell ref="C51:I51"/>
    <mergeCell ref="C52:I52"/>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C14:I14"/>
    <mergeCell ref="C16:I16"/>
    <mergeCell ref="C17:I17"/>
    <mergeCell ref="B18:B19"/>
    <mergeCell ref="C18:E18"/>
    <mergeCell ref="F18:I18"/>
    <mergeCell ref="C19:E19"/>
    <mergeCell ref="F19:I19"/>
    <mergeCell ref="C39:I39"/>
    <mergeCell ref="C20:E20"/>
    <mergeCell ref="F20:I20"/>
    <mergeCell ref="C21:E21"/>
    <mergeCell ref="F21:I21"/>
    <mergeCell ref="C22:E22"/>
    <mergeCell ref="C23:E23"/>
    <mergeCell ref="G23:I23"/>
    <mergeCell ref="C24:E24"/>
    <mergeCell ref="G24:I24"/>
    <mergeCell ref="B25:I25"/>
    <mergeCell ref="F27:F38"/>
    <mergeCell ref="G27:G38"/>
    <mergeCell ref="I27:I38"/>
    <mergeCell ref="B49:B50"/>
    <mergeCell ref="D49:F49"/>
    <mergeCell ref="G49:I49"/>
    <mergeCell ref="D50:F50"/>
    <mergeCell ref="B40:I44"/>
    <mergeCell ref="C45:I45"/>
    <mergeCell ref="C46:I46"/>
    <mergeCell ref="C47:I47"/>
    <mergeCell ref="G50:I50"/>
    <mergeCell ref="B48:I48"/>
  </mergeCells>
  <dataValidations count="7">
    <dataValidation type="list" showDropDown="1" showInputMessage="1" showErrorMessage="1" sqref="K12" xr:uid="{00000000-0002-0000-0300-000000000000}">
      <formula1>O17:O19</formula1>
    </dataValidation>
    <dataValidation type="list" allowBlank="1" showInputMessage="1" showErrorMessage="1" sqref="H12:I12" xr:uid="{00000000-0002-0000-0300-000001000000}">
      <formula1>M17:M19</formula1>
    </dataValidation>
    <dataValidation type="list" allowBlank="1" showInputMessage="1" showErrorMessage="1" sqref="C24:E24" xr:uid="{00000000-0002-0000-0300-000002000000}">
      <formula1>$M$12:$M$15</formula1>
    </dataValidation>
    <dataValidation type="list" allowBlank="1" showInputMessage="1" showErrorMessage="1" sqref="C9:F9" xr:uid="{00000000-0002-0000-0300-000003000000}">
      <formula1>$M$6:$M$9</formula1>
    </dataValidation>
    <dataValidation type="list" allowBlank="1" showInputMessage="1" showErrorMessage="1" sqref="J10:K10" xr:uid="{00000000-0002-0000-0300-000004000000}">
      <formula1>$M$21:$M$28</formula1>
    </dataValidation>
    <dataValidation type="list" allowBlank="1" showInputMessage="1" showErrorMessage="1" sqref="H13:I13" xr:uid="{00000000-0002-0000-0300-000005000000}">
      <formula1>$N$5:$N$8</formula1>
    </dataValidation>
    <dataValidation type="list" allowBlank="1" showInputMessage="1" showErrorMessage="1" sqref="C7 I7" xr:uid="{00000000-0002-0000-03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sheetPr>
  <dimension ref="A1:X60"/>
  <sheetViews>
    <sheetView topLeftCell="B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2</v>
      </c>
      <c r="D6" s="506" t="s">
        <v>243</v>
      </c>
      <c r="E6" s="506"/>
      <c r="F6" s="489" t="s">
        <v>307</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355</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374</v>
      </c>
      <c r="D14" s="500"/>
      <c r="E14" s="500"/>
      <c r="F14" s="500"/>
      <c r="G14" s="500"/>
      <c r="H14" s="500"/>
      <c r="I14" s="500"/>
      <c r="J14" s="187"/>
      <c r="K14" s="187"/>
      <c r="M14" s="186" t="s">
        <v>86</v>
      </c>
      <c r="N14" s="178"/>
    </row>
    <row r="15" spans="2:14" ht="30.75" customHeight="1" x14ac:dyDescent="0.2">
      <c r="B15" s="179" t="s">
        <v>257</v>
      </c>
      <c r="C15" s="495" t="s">
        <v>295</v>
      </c>
      <c r="D15" s="495"/>
      <c r="E15" s="495"/>
      <c r="F15" s="495"/>
      <c r="G15" s="495"/>
      <c r="H15" s="495"/>
      <c r="I15" s="495"/>
      <c r="J15" s="188"/>
      <c r="K15" s="188"/>
      <c r="M15" s="186" t="s">
        <v>88</v>
      </c>
      <c r="N15" s="178"/>
    </row>
    <row r="16" spans="2:14" ht="30.75" customHeight="1" x14ac:dyDescent="0.2">
      <c r="B16" s="179" t="s">
        <v>258</v>
      </c>
      <c r="C16" s="489" t="s">
        <v>308</v>
      </c>
      <c r="D16" s="489"/>
      <c r="E16" s="489"/>
      <c r="F16" s="489"/>
      <c r="G16" s="489"/>
      <c r="H16" s="489"/>
      <c r="I16" s="489"/>
      <c r="J16" s="189"/>
      <c r="K16" s="189"/>
      <c r="M16" s="186"/>
      <c r="N16" s="178"/>
    </row>
    <row r="17" spans="2:14" ht="30.75" customHeight="1" x14ac:dyDescent="0.2">
      <c r="B17" s="179" t="s">
        <v>259</v>
      </c>
      <c r="C17" s="490" t="s">
        <v>309</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310</v>
      </c>
      <c r="D19" s="489"/>
      <c r="E19" s="489"/>
      <c r="F19" s="489" t="s">
        <v>311</v>
      </c>
      <c r="G19" s="489"/>
      <c r="H19" s="489"/>
      <c r="I19" s="489"/>
      <c r="J19" s="189"/>
      <c r="K19" s="189"/>
      <c r="M19" s="186" t="s">
        <v>95</v>
      </c>
      <c r="N19" s="178"/>
    </row>
    <row r="20" spans="2:14" ht="39.75" customHeight="1" x14ac:dyDescent="0.2">
      <c r="B20" s="192" t="s">
        <v>266</v>
      </c>
      <c r="C20" s="463" t="s">
        <v>312</v>
      </c>
      <c r="D20" s="464"/>
      <c r="E20" s="465"/>
      <c r="F20" s="466" t="s">
        <v>313</v>
      </c>
      <c r="G20" s="466"/>
      <c r="H20" s="466"/>
      <c r="I20" s="467"/>
      <c r="J20" s="183"/>
      <c r="K20" s="183"/>
      <c r="M20" s="186"/>
      <c r="N20" s="178"/>
    </row>
    <row r="21" spans="2:14" ht="42" customHeight="1" x14ac:dyDescent="0.2">
      <c r="B21" s="192" t="s">
        <v>267</v>
      </c>
      <c r="C21" s="468" t="s">
        <v>314</v>
      </c>
      <c r="D21" s="469"/>
      <c r="E21" s="470"/>
      <c r="F21" s="471" t="s">
        <v>356</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SUM(C27:C38)</f>
        <v>1</v>
      </c>
      <c r="G27" s="486">
        <f>SUM(D27:D38)</f>
        <v>0</v>
      </c>
      <c r="H27" s="207">
        <f>+(D27*100%)/$G$23</f>
        <v>0</v>
      </c>
      <c r="I27" s="486">
        <f>G27+I22</f>
        <v>1</v>
      </c>
      <c r="J27" s="208"/>
      <c r="K27" s="208"/>
      <c r="M27" s="193"/>
    </row>
    <row r="28" spans="2:14" ht="19.5" customHeight="1" x14ac:dyDescent="0.2">
      <c r="B28" s="204" t="s">
        <v>114</v>
      </c>
      <c r="C28" s="227">
        <v>0</v>
      </c>
      <c r="D28" s="228">
        <v>0</v>
      </c>
      <c r="E28" s="206">
        <f t="shared" ref="E28:E38" si="0">IF(OR(C28=0,C28=""),0,D28/C28)</f>
        <v>0</v>
      </c>
      <c r="F28" s="487"/>
      <c r="G28" s="487"/>
      <c r="H28" s="207">
        <f>+IF(D28="","",((D28*100%)/$G$23)+H27)</f>
        <v>0</v>
      </c>
      <c r="I28" s="487"/>
      <c r="J28" s="208"/>
      <c r="K28" s="208"/>
      <c r="M28" s="193"/>
    </row>
    <row r="29" spans="2:14" ht="19.5" customHeight="1" x14ac:dyDescent="0.2">
      <c r="B29" s="204" t="s">
        <v>115</v>
      </c>
      <c r="C29" s="227">
        <v>0</v>
      </c>
      <c r="D29" s="228">
        <v>0</v>
      </c>
      <c r="E29" s="206">
        <f t="shared" si="0"/>
        <v>0</v>
      </c>
      <c r="F29" s="487"/>
      <c r="G29" s="487"/>
      <c r="H29" s="207">
        <f t="shared" ref="H29:H38" si="1">+IF(D29="","",((D29*100%)/$G$23)+H28)</f>
        <v>0</v>
      </c>
      <c r="I29" s="487"/>
      <c r="J29" s="208"/>
      <c r="K29" s="208"/>
      <c r="M29" s="193"/>
    </row>
    <row r="30" spans="2:14" ht="19.5" customHeight="1" x14ac:dyDescent="0.2">
      <c r="B30" s="204" t="s">
        <v>116</v>
      </c>
      <c r="C30" s="227">
        <v>0</v>
      </c>
      <c r="D30" s="228">
        <v>0</v>
      </c>
      <c r="E30" s="206">
        <f t="shared" si="0"/>
        <v>0</v>
      </c>
      <c r="F30" s="487"/>
      <c r="G30" s="487"/>
      <c r="H30" s="207">
        <f t="shared" si="1"/>
        <v>0</v>
      </c>
      <c r="I30" s="487"/>
      <c r="J30" s="208"/>
      <c r="K30" s="208"/>
    </row>
    <row r="31" spans="2:14" ht="19.5" customHeight="1" x14ac:dyDescent="0.2">
      <c r="B31" s="204" t="s">
        <v>117</v>
      </c>
      <c r="C31" s="227">
        <v>0</v>
      </c>
      <c r="D31" s="228">
        <v>0</v>
      </c>
      <c r="E31" s="206">
        <f t="shared" si="0"/>
        <v>0</v>
      </c>
      <c r="F31" s="487"/>
      <c r="G31" s="487"/>
      <c r="H31" s="207">
        <f t="shared" si="1"/>
        <v>0</v>
      </c>
      <c r="I31" s="487"/>
      <c r="J31" s="208"/>
      <c r="K31" s="208"/>
    </row>
    <row r="32" spans="2:14" ht="19.5" customHeight="1" x14ac:dyDescent="0.2">
      <c r="B32" s="204" t="s">
        <v>118</v>
      </c>
      <c r="C32" s="227">
        <v>0</v>
      </c>
      <c r="D32" s="228">
        <v>0</v>
      </c>
      <c r="E32" s="206">
        <f t="shared" si="0"/>
        <v>0</v>
      </c>
      <c r="F32" s="487"/>
      <c r="G32" s="487"/>
      <c r="H32" s="207">
        <f t="shared" si="1"/>
        <v>0</v>
      </c>
      <c r="I32" s="487"/>
      <c r="J32" s="208"/>
      <c r="K32" s="208"/>
    </row>
    <row r="33" spans="2:11" ht="19.5" customHeight="1" x14ac:dyDescent="0.2">
      <c r="B33" s="204" t="s">
        <v>119</v>
      </c>
      <c r="C33" s="227">
        <v>0</v>
      </c>
      <c r="D33" s="228">
        <v>0</v>
      </c>
      <c r="E33" s="206">
        <f t="shared" si="0"/>
        <v>0</v>
      </c>
      <c r="F33" s="487"/>
      <c r="G33" s="487"/>
      <c r="H33" s="207">
        <f t="shared" si="1"/>
        <v>0</v>
      </c>
      <c r="I33" s="487"/>
      <c r="J33" s="208"/>
      <c r="K33" s="208"/>
    </row>
    <row r="34" spans="2:11" ht="19.5" customHeight="1" x14ac:dyDescent="0.2">
      <c r="B34" s="204" t="s">
        <v>120</v>
      </c>
      <c r="C34" s="227">
        <v>0</v>
      </c>
      <c r="D34" s="228"/>
      <c r="E34" s="206">
        <f t="shared" si="0"/>
        <v>0</v>
      </c>
      <c r="F34" s="487"/>
      <c r="G34" s="487"/>
      <c r="H34" s="207" t="str">
        <f t="shared" si="1"/>
        <v/>
      </c>
      <c r="I34" s="487"/>
      <c r="J34" s="208"/>
      <c r="K34" s="208"/>
    </row>
    <row r="35" spans="2:11" ht="19.5" customHeight="1" x14ac:dyDescent="0.2">
      <c r="B35" s="204" t="s">
        <v>121</v>
      </c>
      <c r="C35" s="227">
        <v>0</v>
      </c>
      <c r="D35" s="228"/>
      <c r="E35" s="206">
        <f t="shared" si="0"/>
        <v>0</v>
      </c>
      <c r="F35" s="487"/>
      <c r="G35" s="487"/>
      <c r="H35" s="207" t="str">
        <f t="shared" si="1"/>
        <v/>
      </c>
      <c r="I35" s="487"/>
      <c r="J35" s="208"/>
      <c r="K35" s="208"/>
    </row>
    <row r="36" spans="2:11" ht="19.5" customHeight="1" x14ac:dyDescent="0.2">
      <c r="B36" s="204" t="s">
        <v>122</v>
      </c>
      <c r="C36" s="229">
        <v>0</v>
      </c>
      <c r="D36" s="228"/>
      <c r="E36" s="206">
        <f t="shared" si="0"/>
        <v>0</v>
      </c>
      <c r="F36" s="487"/>
      <c r="G36" s="487"/>
      <c r="H36" s="207" t="str">
        <f t="shared" si="1"/>
        <v/>
      </c>
      <c r="I36" s="487"/>
      <c r="J36" s="208"/>
      <c r="K36" s="208"/>
    </row>
    <row r="37" spans="2:11" ht="19.5" customHeight="1" x14ac:dyDescent="0.2">
      <c r="B37" s="204" t="s">
        <v>123</v>
      </c>
      <c r="C37" s="229">
        <v>0</v>
      </c>
      <c r="D37" s="228"/>
      <c r="E37" s="206">
        <f t="shared" si="0"/>
        <v>0</v>
      </c>
      <c r="F37" s="487"/>
      <c r="G37" s="487"/>
      <c r="H37" s="207" t="str">
        <f t="shared" si="1"/>
        <v/>
      </c>
      <c r="I37" s="487"/>
      <c r="J37" s="208"/>
      <c r="K37" s="208"/>
    </row>
    <row r="38" spans="2:11" ht="19.5" customHeight="1" x14ac:dyDescent="0.2">
      <c r="B38" s="204" t="s">
        <v>124</v>
      </c>
      <c r="C38" s="229">
        <v>1</v>
      </c>
      <c r="D38" s="228"/>
      <c r="E38" s="206">
        <f t="shared" si="0"/>
        <v>0</v>
      </c>
      <c r="F38" s="488"/>
      <c r="G38" s="488"/>
      <c r="H38" s="207" t="str">
        <f t="shared" si="1"/>
        <v/>
      </c>
      <c r="I38" s="488"/>
      <c r="J38" s="208"/>
      <c r="K38" s="208"/>
    </row>
    <row r="39" spans="2:11" ht="52.5" customHeight="1" x14ac:dyDescent="0.2">
      <c r="B39" s="209" t="s">
        <v>277</v>
      </c>
      <c r="C39" s="460" t="s">
        <v>371</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28.25" customHeight="1" x14ac:dyDescent="0.2">
      <c r="B45" s="179" t="s">
        <v>278</v>
      </c>
      <c r="C45" s="453" t="s">
        <v>381</v>
      </c>
      <c r="D45" s="454"/>
      <c r="E45" s="454"/>
      <c r="F45" s="454"/>
      <c r="G45" s="454"/>
      <c r="H45" s="454"/>
      <c r="I45" s="455"/>
      <c r="J45" s="211"/>
      <c r="K45" s="211"/>
    </row>
    <row r="46" spans="2:11" ht="42.75" customHeight="1" x14ac:dyDescent="0.2">
      <c r="B46" s="179" t="s">
        <v>279</v>
      </c>
      <c r="C46" s="453" t="s">
        <v>375</v>
      </c>
      <c r="D46" s="454"/>
      <c r="E46" s="454"/>
      <c r="F46" s="454"/>
      <c r="G46" s="454"/>
      <c r="H46" s="454"/>
      <c r="I46" s="455"/>
      <c r="J46" s="211"/>
      <c r="K46" s="211"/>
    </row>
    <row r="47" spans="2:11" ht="66" customHeight="1" x14ac:dyDescent="0.2">
      <c r="B47" s="212" t="s">
        <v>280</v>
      </c>
      <c r="C47" s="456" t="s">
        <v>376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lFuQrDH5g31XUnRfgPRMI55njDFnrHw9msHd52J46zRRWlUWChlZrlbwxNJgPJzTlMwX/eDIKfEMWogDpSX3wg==" saltValue="9nrM/QoEP8xUFYEuyBhFD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400-000000000000}">
      <formula1>$N$11:$N$12</formula1>
    </dataValidation>
    <dataValidation type="list" allowBlank="1" showInputMessage="1" showErrorMessage="1" sqref="H13:I13" xr:uid="{00000000-0002-0000-0400-000001000000}">
      <formula1>$N$5:$N$8</formula1>
    </dataValidation>
    <dataValidation type="list" allowBlank="1" showInputMessage="1" showErrorMessage="1" sqref="J10:K10" xr:uid="{00000000-0002-0000-0400-000002000000}">
      <formula1>$M$21:$M$28</formula1>
    </dataValidation>
    <dataValidation type="list" allowBlank="1" showInputMessage="1" showErrorMessage="1" sqref="C9:F9" xr:uid="{00000000-0002-0000-0400-000003000000}">
      <formula1>$M$6:$M$9</formula1>
    </dataValidation>
    <dataValidation type="list" allowBlank="1" showInputMessage="1" showErrorMessage="1" sqref="C24:E24" xr:uid="{00000000-0002-0000-0400-000004000000}">
      <formula1>$M$12:$M$15</formula1>
    </dataValidation>
    <dataValidation type="list" allowBlank="1" showInputMessage="1" showErrorMessage="1" sqref="H12:I12" xr:uid="{00000000-0002-0000-0400-000005000000}">
      <formula1>M17:M19</formula1>
    </dataValidation>
    <dataValidation type="list" showDropDown="1" showInputMessage="1" showErrorMessage="1" sqref="K12" xr:uid="{00000000-0002-0000-04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9825"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9825" r:id="rId4"/>
      </mc:Fallback>
    </mc:AlternateContent>
  </oleObjec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6</v>
      </c>
      <c r="D6" s="506" t="s">
        <v>243</v>
      </c>
      <c r="E6" s="506"/>
      <c r="F6" s="489" t="s">
        <v>315</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357</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316</v>
      </c>
      <c r="D14" s="500"/>
      <c r="E14" s="500"/>
      <c r="F14" s="500"/>
      <c r="G14" s="500"/>
      <c r="H14" s="500"/>
      <c r="I14" s="500"/>
      <c r="J14" s="187"/>
      <c r="K14" s="187"/>
      <c r="M14" s="186" t="s">
        <v>86</v>
      </c>
      <c r="N14" s="178"/>
    </row>
    <row r="15" spans="2:14" ht="30.75" customHeight="1" x14ac:dyDescent="0.2">
      <c r="B15" s="179" t="s">
        <v>257</v>
      </c>
      <c r="C15" s="495" t="s">
        <v>317</v>
      </c>
      <c r="D15" s="495"/>
      <c r="E15" s="495"/>
      <c r="F15" s="495"/>
      <c r="G15" s="495"/>
      <c r="H15" s="495"/>
      <c r="I15" s="495"/>
      <c r="J15" s="188"/>
      <c r="K15" s="188"/>
      <c r="M15" s="186" t="s">
        <v>88</v>
      </c>
      <c r="N15" s="178"/>
    </row>
    <row r="16" spans="2:14" ht="30.75" customHeight="1" x14ac:dyDescent="0.2">
      <c r="B16" s="179" t="s">
        <v>258</v>
      </c>
      <c r="C16" s="489" t="s">
        <v>358</v>
      </c>
      <c r="D16" s="489"/>
      <c r="E16" s="489"/>
      <c r="F16" s="489"/>
      <c r="G16" s="489"/>
      <c r="H16" s="489"/>
      <c r="I16" s="489"/>
      <c r="J16" s="189"/>
      <c r="K16" s="189"/>
      <c r="M16" s="186"/>
      <c r="N16" s="178"/>
    </row>
    <row r="17" spans="2:14" ht="30.75" customHeight="1" x14ac:dyDescent="0.2">
      <c r="B17" s="179" t="s">
        <v>259</v>
      </c>
      <c r="C17" s="490" t="s">
        <v>359</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360</v>
      </c>
      <c r="D19" s="489"/>
      <c r="E19" s="489"/>
      <c r="F19" s="489" t="s">
        <v>318</v>
      </c>
      <c r="G19" s="489"/>
      <c r="H19" s="489"/>
      <c r="I19" s="489"/>
      <c r="J19" s="189"/>
      <c r="K19" s="189"/>
      <c r="M19" s="186" t="s">
        <v>95</v>
      </c>
      <c r="N19" s="178"/>
    </row>
    <row r="20" spans="2:14" ht="39.75" customHeight="1" x14ac:dyDescent="0.2">
      <c r="B20" s="192" t="s">
        <v>266</v>
      </c>
      <c r="C20" s="471" t="s">
        <v>361</v>
      </c>
      <c r="D20" s="472"/>
      <c r="E20" s="483"/>
      <c r="F20" s="466" t="s">
        <v>319</v>
      </c>
      <c r="G20" s="466"/>
      <c r="H20" s="466"/>
      <c r="I20" s="467"/>
      <c r="J20" s="183"/>
      <c r="K20" s="183"/>
      <c r="M20" s="186"/>
      <c r="N20" s="178"/>
    </row>
    <row r="21" spans="2:14" ht="42" customHeight="1" x14ac:dyDescent="0.2">
      <c r="B21" s="192" t="s">
        <v>267</v>
      </c>
      <c r="C21" s="468" t="s">
        <v>320</v>
      </c>
      <c r="D21" s="469"/>
      <c r="E21" s="470"/>
      <c r="F21" s="471" t="s">
        <v>321</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05">
        <v>1.67E-2</v>
      </c>
      <c r="D27" s="205">
        <v>1.67E-2</v>
      </c>
      <c r="E27" s="232">
        <f>IF(OR(C27=0,C27=""),0,D27/C27)</f>
        <v>1</v>
      </c>
      <c r="F27" s="486">
        <f>SUM(C27:C38)</f>
        <v>1</v>
      </c>
      <c r="G27" s="486">
        <f>SUM(D27:D38)</f>
        <v>0.41499999999999998</v>
      </c>
      <c r="H27" s="207">
        <f>+(D27*100%)/$G$23</f>
        <v>1.67E-2</v>
      </c>
      <c r="I27" s="486">
        <f>G27+I22</f>
        <v>1.415</v>
      </c>
      <c r="J27" s="208"/>
      <c r="K27" s="208"/>
      <c r="M27" s="193"/>
    </row>
    <row r="28" spans="2:14" ht="19.5" customHeight="1" x14ac:dyDescent="0.2">
      <c r="B28" s="204" t="s">
        <v>114</v>
      </c>
      <c r="C28" s="205">
        <v>0.1</v>
      </c>
      <c r="D28" s="205">
        <v>0</v>
      </c>
      <c r="E28" s="232">
        <f t="shared" ref="E28:E38" si="0">IF(OR(C28=0,C28=""),0,D28/C28)</f>
        <v>0</v>
      </c>
      <c r="F28" s="487"/>
      <c r="G28" s="487"/>
      <c r="H28" s="207">
        <f>+IF(D28="","",((D28*100%)/$G$23)+H27)</f>
        <v>1.67E-2</v>
      </c>
      <c r="I28" s="487"/>
      <c r="J28" s="208"/>
      <c r="K28" s="208"/>
      <c r="M28" s="193"/>
    </row>
    <row r="29" spans="2:14" ht="19.5" customHeight="1" x14ac:dyDescent="0.2">
      <c r="B29" s="204" t="s">
        <v>115</v>
      </c>
      <c r="C29" s="205">
        <v>0.15</v>
      </c>
      <c r="D29" s="205">
        <v>0</v>
      </c>
      <c r="E29" s="232">
        <f t="shared" si="0"/>
        <v>0</v>
      </c>
      <c r="F29" s="487"/>
      <c r="G29" s="487"/>
      <c r="H29" s="207">
        <f t="shared" ref="H29:H38" si="1">+IF(D29="","",((D29*100%)/$G$23)+H28)</f>
        <v>1.67E-2</v>
      </c>
      <c r="I29" s="487"/>
      <c r="J29" s="208"/>
      <c r="K29" s="208"/>
      <c r="M29" s="193"/>
    </row>
    <row r="30" spans="2:14" ht="19.5" customHeight="1" x14ac:dyDescent="0.2">
      <c r="B30" s="204" t="s">
        <v>116</v>
      </c>
      <c r="C30" s="205">
        <v>6.6699999999999995E-2</v>
      </c>
      <c r="D30" s="205">
        <v>0</v>
      </c>
      <c r="E30" s="232">
        <f t="shared" si="0"/>
        <v>0</v>
      </c>
      <c r="F30" s="487"/>
      <c r="G30" s="487"/>
      <c r="H30" s="207">
        <f t="shared" si="1"/>
        <v>1.67E-2</v>
      </c>
      <c r="I30" s="487"/>
      <c r="J30" s="208"/>
      <c r="K30" s="208"/>
    </row>
    <row r="31" spans="2:14" ht="19.5" customHeight="1" x14ac:dyDescent="0.2">
      <c r="B31" s="204" t="s">
        <v>117</v>
      </c>
      <c r="C31" s="205">
        <v>8.3299999999999999E-2</v>
      </c>
      <c r="D31" s="205">
        <v>0.3483</v>
      </c>
      <c r="E31" s="232">
        <f t="shared" si="0"/>
        <v>4.1812725090036018</v>
      </c>
      <c r="F31" s="487"/>
      <c r="G31" s="487"/>
      <c r="H31" s="207">
        <f t="shared" si="1"/>
        <v>0.36499999999999999</v>
      </c>
      <c r="I31" s="487"/>
      <c r="J31" s="208"/>
      <c r="K31" s="208"/>
    </row>
    <row r="32" spans="2:14" ht="19.5" customHeight="1" x14ac:dyDescent="0.2">
      <c r="B32" s="204" t="s">
        <v>118</v>
      </c>
      <c r="C32" s="205">
        <v>0</v>
      </c>
      <c r="D32" s="205">
        <v>0</v>
      </c>
      <c r="E32" s="232">
        <f t="shared" si="0"/>
        <v>0</v>
      </c>
      <c r="F32" s="487"/>
      <c r="G32" s="487"/>
      <c r="H32" s="207">
        <f t="shared" si="1"/>
        <v>0.36499999999999999</v>
      </c>
      <c r="I32" s="487"/>
      <c r="J32" s="208"/>
      <c r="K32" s="208"/>
    </row>
    <row r="33" spans="2:11" ht="19.5" customHeight="1" x14ac:dyDescent="0.2">
      <c r="B33" s="204" t="s">
        <v>119</v>
      </c>
      <c r="C33" s="205">
        <v>0.05</v>
      </c>
      <c r="D33" s="205">
        <v>0.05</v>
      </c>
      <c r="E33" s="232">
        <f t="shared" si="0"/>
        <v>1</v>
      </c>
      <c r="F33" s="487"/>
      <c r="G33" s="487"/>
      <c r="H33" s="207">
        <f t="shared" si="1"/>
        <v>0.41499999999999998</v>
      </c>
      <c r="I33" s="487"/>
      <c r="J33" s="208"/>
      <c r="K33" s="208"/>
    </row>
    <row r="34" spans="2:11" ht="19.5" customHeight="1" x14ac:dyDescent="0.2">
      <c r="B34" s="204" t="s">
        <v>120</v>
      </c>
      <c r="C34" s="205">
        <v>0</v>
      </c>
      <c r="D34" s="205"/>
      <c r="E34" s="232">
        <f t="shared" si="0"/>
        <v>0</v>
      </c>
      <c r="F34" s="487"/>
      <c r="G34" s="487"/>
      <c r="H34" s="207" t="str">
        <f t="shared" si="1"/>
        <v/>
      </c>
      <c r="I34" s="487"/>
      <c r="J34" s="208"/>
      <c r="K34" s="208"/>
    </row>
    <row r="35" spans="2:11" ht="19.5" customHeight="1" x14ac:dyDescent="0.2">
      <c r="B35" s="204" t="s">
        <v>121</v>
      </c>
      <c r="C35" s="205">
        <v>0.1</v>
      </c>
      <c r="D35" s="205"/>
      <c r="E35" s="232">
        <f t="shared" si="0"/>
        <v>0</v>
      </c>
      <c r="F35" s="487"/>
      <c r="G35" s="487"/>
      <c r="H35" s="207" t="str">
        <f t="shared" si="1"/>
        <v/>
      </c>
      <c r="I35" s="487"/>
      <c r="J35" s="208"/>
      <c r="K35" s="208"/>
    </row>
    <row r="36" spans="2:11" ht="19.5" customHeight="1" x14ac:dyDescent="0.2">
      <c r="B36" s="204" t="s">
        <v>122</v>
      </c>
      <c r="C36" s="205">
        <v>0.1</v>
      </c>
      <c r="D36" s="205"/>
      <c r="E36" s="232">
        <f t="shared" si="0"/>
        <v>0</v>
      </c>
      <c r="F36" s="487"/>
      <c r="G36" s="487"/>
      <c r="H36" s="207" t="str">
        <f t="shared" si="1"/>
        <v/>
      </c>
      <c r="I36" s="487"/>
      <c r="J36" s="208"/>
      <c r="K36" s="208"/>
    </row>
    <row r="37" spans="2:11" ht="19.5" customHeight="1" x14ac:dyDescent="0.2">
      <c r="B37" s="204" t="s">
        <v>123</v>
      </c>
      <c r="C37" s="205">
        <v>0</v>
      </c>
      <c r="D37" s="205"/>
      <c r="E37" s="232">
        <f t="shared" si="0"/>
        <v>0</v>
      </c>
      <c r="F37" s="487"/>
      <c r="G37" s="487"/>
      <c r="H37" s="207" t="str">
        <f t="shared" si="1"/>
        <v/>
      </c>
      <c r="I37" s="487"/>
      <c r="J37" s="208"/>
      <c r="K37" s="208"/>
    </row>
    <row r="38" spans="2:11" ht="19.5" customHeight="1" x14ac:dyDescent="0.2">
      <c r="B38" s="204" t="s">
        <v>124</v>
      </c>
      <c r="C38" s="205">
        <v>0.33329999999999999</v>
      </c>
      <c r="D38" s="205"/>
      <c r="E38" s="232">
        <f t="shared" si="0"/>
        <v>0</v>
      </c>
      <c r="F38" s="488"/>
      <c r="G38" s="488"/>
      <c r="H38" s="207" t="str">
        <f t="shared" si="1"/>
        <v/>
      </c>
      <c r="I38" s="488"/>
      <c r="J38" s="208"/>
      <c r="K38" s="208"/>
    </row>
    <row r="39" spans="2:11" ht="52.5" customHeight="1" x14ac:dyDescent="0.2">
      <c r="B39" s="209" t="s">
        <v>277</v>
      </c>
      <c r="C39" s="460" t="s">
        <v>371</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56.75" customHeight="1" x14ac:dyDescent="0.2">
      <c r="B45" s="179" t="s">
        <v>278</v>
      </c>
      <c r="C45" s="453" t="s">
        <v>382</v>
      </c>
      <c r="D45" s="454"/>
      <c r="E45" s="454"/>
      <c r="F45" s="454"/>
      <c r="G45" s="454"/>
      <c r="H45" s="454"/>
      <c r="I45" s="455"/>
      <c r="J45" s="211"/>
      <c r="K45" s="211"/>
    </row>
    <row r="46" spans="2:11" ht="51" customHeight="1" x14ac:dyDescent="0.2">
      <c r="B46" s="179" t="s">
        <v>279</v>
      </c>
      <c r="C46" s="453" t="s">
        <v>383</v>
      </c>
      <c r="D46" s="454"/>
      <c r="E46" s="454"/>
      <c r="F46" s="454"/>
      <c r="G46" s="454"/>
      <c r="H46" s="454"/>
      <c r="I46" s="455"/>
      <c r="J46" s="211"/>
      <c r="K46" s="211"/>
    </row>
    <row r="47" spans="2:11" ht="66" customHeight="1" x14ac:dyDescent="0.2">
      <c r="B47" s="212" t="s">
        <v>280</v>
      </c>
      <c r="C47" s="456" t="s">
        <v>376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rJL8q4BBqQDWDXO3XR/HOmFhMfHKtdxQZGy8dPrtwuPi0but/3uMp8HLOoCTUJ0ynthBTSU9UecJJWtw71ITw==" saltValue="KaXg0/9rWsJduKi+X5d81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500-000000000000}">
      <formula1>O17:O19</formula1>
    </dataValidation>
    <dataValidation type="list" allowBlank="1" showInputMessage="1" showErrorMessage="1" sqref="H12:I12" xr:uid="{00000000-0002-0000-0500-000001000000}">
      <formula1>M17:M19</formula1>
    </dataValidation>
    <dataValidation type="list" allowBlank="1" showInputMessage="1" showErrorMessage="1" sqref="C24:E24" xr:uid="{00000000-0002-0000-0500-000002000000}">
      <formula1>$M$12:$M$15</formula1>
    </dataValidation>
    <dataValidation type="list" allowBlank="1" showInputMessage="1" showErrorMessage="1" sqref="C9:F9" xr:uid="{00000000-0002-0000-0500-000003000000}">
      <formula1>$M$6:$M$9</formula1>
    </dataValidation>
    <dataValidation type="list" allowBlank="1" showInputMessage="1" showErrorMessage="1" sqref="J10:K10" xr:uid="{00000000-0002-0000-0500-000004000000}">
      <formula1>$M$21:$M$28</formula1>
    </dataValidation>
    <dataValidation type="list" allowBlank="1" showInputMessage="1" showErrorMessage="1" sqref="H13:I13" xr:uid="{00000000-0002-0000-0500-000005000000}">
      <formula1>$N$5:$N$8</formula1>
    </dataValidation>
    <dataValidation type="list" allowBlank="1" showInputMessage="1" showErrorMessage="1" sqref="C7 I7" xr:uid="{00000000-0002-0000-05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0849"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0849"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X60"/>
  <sheetViews>
    <sheetView topLeftCell="B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3</v>
      </c>
      <c r="D6" s="506" t="s">
        <v>243</v>
      </c>
      <c r="E6" s="506"/>
      <c r="F6" s="489" t="s">
        <v>322</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362</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323</v>
      </c>
      <c r="D14" s="500"/>
      <c r="E14" s="500"/>
      <c r="F14" s="500"/>
      <c r="G14" s="500"/>
      <c r="H14" s="500"/>
      <c r="I14" s="500"/>
      <c r="J14" s="187"/>
      <c r="K14" s="187"/>
      <c r="M14" s="186" t="s">
        <v>86</v>
      </c>
      <c r="N14" s="178"/>
    </row>
    <row r="15" spans="2:14" ht="30.75" customHeight="1" x14ac:dyDescent="0.2">
      <c r="B15" s="179" t="s">
        <v>257</v>
      </c>
      <c r="C15" s="495" t="s">
        <v>317</v>
      </c>
      <c r="D15" s="495"/>
      <c r="E15" s="495"/>
      <c r="F15" s="495"/>
      <c r="G15" s="495"/>
      <c r="H15" s="495"/>
      <c r="I15" s="495"/>
      <c r="J15" s="188"/>
      <c r="K15" s="188"/>
      <c r="M15" s="186" t="s">
        <v>88</v>
      </c>
      <c r="N15" s="178"/>
    </row>
    <row r="16" spans="2:14" ht="30.75" customHeight="1" x14ac:dyDescent="0.2">
      <c r="B16" s="179" t="s">
        <v>258</v>
      </c>
      <c r="C16" s="489" t="s">
        <v>324</v>
      </c>
      <c r="D16" s="489"/>
      <c r="E16" s="489"/>
      <c r="F16" s="489"/>
      <c r="G16" s="489"/>
      <c r="H16" s="489"/>
      <c r="I16" s="489"/>
      <c r="J16" s="189"/>
      <c r="K16" s="189"/>
      <c r="M16" s="186"/>
      <c r="N16" s="178"/>
    </row>
    <row r="17" spans="2:14" ht="30.75" customHeight="1" x14ac:dyDescent="0.2">
      <c r="B17" s="179" t="s">
        <v>259</v>
      </c>
      <c r="C17" s="490" t="s">
        <v>325</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326</v>
      </c>
      <c r="D19" s="489"/>
      <c r="E19" s="489"/>
      <c r="F19" s="489" t="s">
        <v>327</v>
      </c>
      <c r="G19" s="489"/>
      <c r="H19" s="489"/>
      <c r="I19" s="489"/>
      <c r="J19" s="189"/>
      <c r="K19" s="189"/>
      <c r="M19" s="186" t="s">
        <v>95</v>
      </c>
      <c r="N19" s="178"/>
    </row>
    <row r="20" spans="2:14" ht="39.75" customHeight="1" x14ac:dyDescent="0.2">
      <c r="B20" s="192" t="s">
        <v>266</v>
      </c>
      <c r="C20" s="471" t="s">
        <v>328</v>
      </c>
      <c r="D20" s="472"/>
      <c r="E20" s="483"/>
      <c r="F20" s="466" t="s">
        <v>329</v>
      </c>
      <c r="G20" s="466"/>
      <c r="H20" s="466"/>
      <c r="I20" s="467"/>
      <c r="J20" s="183"/>
      <c r="K20" s="183"/>
      <c r="M20" s="186"/>
      <c r="N20" s="178"/>
    </row>
    <row r="21" spans="2:14" ht="42" customHeight="1" x14ac:dyDescent="0.2">
      <c r="B21" s="192" t="s">
        <v>267</v>
      </c>
      <c r="C21" s="468" t="s">
        <v>330</v>
      </c>
      <c r="D21" s="469"/>
      <c r="E21" s="470"/>
      <c r="F21" s="471" t="s">
        <v>331</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2</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32">
        <f>IF(OR(C27=0,C27=""),0,D27/C27)</f>
        <v>0</v>
      </c>
      <c r="F27" s="486">
        <f>SUM(C27:C38)</f>
        <v>2</v>
      </c>
      <c r="G27" s="507">
        <f>SUM(D27:D38)</f>
        <v>0</v>
      </c>
      <c r="H27" s="207">
        <f>+(D27*100%)/$G$23</f>
        <v>0</v>
      </c>
      <c r="I27" s="486">
        <f>G27+I22</f>
        <v>1</v>
      </c>
      <c r="J27" s="208"/>
      <c r="K27" s="208"/>
      <c r="M27" s="193"/>
    </row>
    <row r="28" spans="2:14" ht="19.5" customHeight="1" x14ac:dyDescent="0.2">
      <c r="B28" s="204" t="s">
        <v>114</v>
      </c>
      <c r="C28" s="227">
        <v>0</v>
      </c>
      <c r="D28" s="228">
        <v>0</v>
      </c>
      <c r="E28" s="232">
        <f t="shared" ref="E28:E38" si="0">IF(OR(C28=0,C28=""),0,D28/C28)</f>
        <v>0</v>
      </c>
      <c r="F28" s="487"/>
      <c r="G28" s="508"/>
      <c r="H28" s="207">
        <f>+IF(D28="","",((D28*100%)/$G$23)+H27)</f>
        <v>0</v>
      </c>
      <c r="I28" s="487"/>
      <c r="J28" s="208"/>
      <c r="K28" s="208"/>
      <c r="M28" s="193"/>
    </row>
    <row r="29" spans="2:14" ht="19.5" customHeight="1" x14ac:dyDescent="0.2">
      <c r="B29" s="204" t="s">
        <v>115</v>
      </c>
      <c r="C29" s="227">
        <v>0</v>
      </c>
      <c r="D29" s="228">
        <v>0</v>
      </c>
      <c r="E29" s="232">
        <f t="shared" si="0"/>
        <v>0</v>
      </c>
      <c r="F29" s="487"/>
      <c r="G29" s="508"/>
      <c r="H29" s="207">
        <f t="shared" ref="H29:H38" si="1">+IF(D29="","",((D29*100%)/$G$23)+H28)</f>
        <v>0</v>
      </c>
      <c r="I29" s="487"/>
      <c r="J29" s="208"/>
      <c r="K29" s="208"/>
      <c r="M29" s="193"/>
    </row>
    <row r="30" spans="2:14" ht="19.5" customHeight="1" x14ac:dyDescent="0.2">
      <c r="B30" s="204" t="s">
        <v>116</v>
      </c>
      <c r="C30" s="227">
        <v>0</v>
      </c>
      <c r="D30" s="228">
        <v>0</v>
      </c>
      <c r="E30" s="232">
        <f t="shared" si="0"/>
        <v>0</v>
      </c>
      <c r="F30" s="487"/>
      <c r="G30" s="508"/>
      <c r="H30" s="207">
        <f t="shared" si="1"/>
        <v>0</v>
      </c>
      <c r="I30" s="487"/>
      <c r="J30" s="208"/>
      <c r="K30" s="208"/>
    </row>
    <row r="31" spans="2:14" ht="19.5" customHeight="1" x14ac:dyDescent="0.2">
      <c r="B31" s="204" t="s">
        <v>117</v>
      </c>
      <c r="C31" s="227">
        <v>0</v>
      </c>
      <c r="D31" s="228">
        <v>0</v>
      </c>
      <c r="E31" s="232">
        <f t="shared" si="0"/>
        <v>0</v>
      </c>
      <c r="F31" s="487"/>
      <c r="G31" s="508"/>
      <c r="H31" s="207">
        <f t="shared" si="1"/>
        <v>0</v>
      </c>
      <c r="I31" s="487"/>
      <c r="J31" s="208"/>
      <c r="K31" s="208"/>
    </row>
    <row r="32" spans="2:14" ht="19.5" customHeight="1" x14ac:dyDescent="0.2">
      <c r="B32" s="204" t="s">
        <v>118</v>
      </c>
      <c r="C32" s="227">
        <v>0</v>
      </c>
      <c r="D32" s="228">
        <v>0</v>
      </c>
      <c r="E32" s="232">
        <f t="shared" si="0"/>
        <v>0</v>
      </c>
      <c r="F32" s="487"/>
      <c r="G32" s="508"/>
      <c r="H32" s="207">
        <f t="shared" si="1"/>
        <v>0</v>
      </c>
      <c r="I32" s="487"/>
      <c r="J32" s="208"/>
      <c r="K32" s="208"/>
    </row>
    <row r="33" spans="2:11" ht="19.5" customHeight="1" x14ac:dyDescent="0.2">
      <c r="B33" s="204" t="s">
        <v>119</v>
      </c>
      <c r="C33" s="227">
        <v>0</v>
      </c>
      <c r="D33" s="228"/>
      <c r="E33" s="232">
        <f t="shared" si="0"/>
        <v>0</v>
      </c>
      <c r="F33" s="487"/>
      <c r="G33" s="508"/>
      <c r="H33" s="207" t="str">
        <f t="shared" si="1"/>
        <v/>
      </c>
      <c r="I33" s="487"/>
      <c r="J33" s="208"/>
      <c r="K33" s="208"/>
    </row>
    <row r="34" spans="2:11" ht="19.5" customHeight="1" x14ac:dyDescent="0.2">
      <c r="B34" s="204" t="s">
        <v>120</v>
      </c>
      <c r="C34" s="227">
        <v>0</v>
      </c>
      <c r="D34" s="228"/>
      <c r="E34" s="232">
        <f t="shared" si="0"/>
        <v>0</v>
      </c>
      <c r="F34" s="487"/>
      <c r="G34" s="508"/>
      <c r="H34" s="207" t="str">
        <f t="shared" si="1"/>
        <v/>
      </c>
      <c r="I34" s="487"/>
      <c r="J34" s="208"/>
      <c r="K34" s="208"/>
    </row>
    <row r="35" spans="2:11" ht="19.5" customHeight="1" x14ac:dyDescent="0.2">
      <c r="B35" s="204" t="s">
        <v>121</v>
      </c>
      <c r="C35" s="227">
        <v>0</v>
      </c>
      <c r="D35" s="228"/>
      <c r="E35" s="232">
        <f t="shared" si="0"/>
        <v>0</v>
      </c>
      <c r="F35" s="487"/>
      <c r="G35" s="508"/>
      <c r="H35" s="207" t="str">
        <f t="shared" si="1"/>
        <v/>
      </c>
      <c r="I35" s="487"/>
      <c r="J35" s="208"/>
      <c r="K35" s="208"/>
    </row>
    <row r="36" spans="2:11" ht="19.5" customHeight="1" x14ac:dyDescent="0.2">
      <c r="B36" s="204" t="s">
        <v>122</v>
      </c>
      <c r="C36" s="229">
        <v>0</v>
      </c>
      <c r="D36" s="228"/>
      <c r="E36" s="232">
        <f t="shared" si="0"/>
        <v>0</v>
      </c>
      <c r="F36" s="487"/>
      <c r="G36" s="508"/>
      <c r="H36" s="207" t="str">
        <f t="shared" si="1"/>
        <v/>
      </c>
      <c r="I36" s="487"/>
      <c r="J36" s="208"/>
      <c r="K36" s="208"/>
    </row>
    <row r="37" spans="2:11" ht="19.5" customHeight="1" x14ac:dyDescent="0.2">
      <c r="B37" s="204" t="s">
        <v>123</v>
      </c>
      <c r="C37" s="229">
        <v>0</v>
      </c>
      <c r="D37" s="228"/>
      <c r="E37" s="232">
        <f t="shared" si="0"/>
        <v>0</v>
      </c>
      <c r="F37" s="487"/>
      <c r="G37" s="508"/>
      <c r="H37" s="207" t="str">
        <f t="shared" si="1"/>
        <v/>
      </c>
      <c r="I37" s="487"/>
      <c r="J37" s="208"/>
      <c r="K37" s="208"/>
    </row>
    <row r="38" spans="2:11" ht="19.5" customHeight="1" x14ac:dyDescent="0.2">
      <c r="B38" s="204" t="s">
        <v>124</v>
      </c>
      <c r="C38" s="229">
        <v>2</v>
      </c>
      <c r="D38" s="228"/>
      <c r="E38" s="232">
        <f t="shared" si="0"/>
        <v>0</v>
      </c>
      <c r="F38" s="488"/>
      <c r="G38" s="509"/>
      <c r="H38" s="207" t="str">
        <f t="shared" si="1"/>
        <v/>
      </c>
      <c r="I38" s="488"/>
      <c r="J38" s="208"/>
      <c r="K38" s="208"/>
    </row>
    <row r="39" spans="2:11" ht="52.5" customHeight="1" x14ac:dyDescent="0.2">
      <c r="B39" s="209" t="s">
        <v>277</v>
      </c>
      <c r="C39" s="460" t="s">
        <v>377</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109.5" customHeight="1" x14ac:dyDescent="0.2">
      <c r="B45" s="179" t="s">
        <v>278</v>
      </c>
      <c r="C45" s="453" t="s">
        <v>384</v>
      </c>
      <c r="D45" s="454"/>
      <c r="E45" s="454"/>
      <c r="F45" s="454"/>
      <c r="G45" s="454"/>
      <c r="H45" s="454"/>
      <c r="I45" s="455"/>
      <c r="J45" s="211"/>
      <c r="K45" s="211"/>
    </row>
    <row r="46" spans="2:11" ht="51.75" customHeight="1" x14ac:dyDescent="0.2">
      <c r="B46" s="179" t="s">
        <v>279</v>
      </c>
      <c r="C46" s="453" t="s">
        <v>385</v>
      </c>
      <c r="D46" s="454"/>
      <c r="E46" s="454"/>
      <c r="F46" s="454"/>
      <c r="G46" s="454"/>
      <c r="H46" s="454"/>
      <c r="I46" s="455"/>
      <c r="J46" s="211"/>
      <c r="K46" s="211"/>
    </row>
    <row r="47" spans="2:11" ht="66" customHeight="1" x14ac:dyDescent="0.2">
      <c r="B47" s="212" t="s">
        <v>280</v>
      </c>
      <c r="C47" s="456" t="s">
        <v>366</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wrsutH+dKAKJaWDm5kakQlj9jU173RTIN5WIcfmWeIWFQ7rSl2FWBCMpPpHjQ3zmDpc6XBKmMfROb4pKnPOglw==" saltValue="k3porw/wV8xWDTY7tRQuUg=="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600-000000000000}">
      <formula1>$N$11:$N$12</formula1>
    </dataValidation>
    <dataValidation type="list" allowBlank="1" showInputMessage="1" showErrorMessage="1" sqref="H13:I13" xr:uid="{00000000-0002-0000-0600-000001000000}">
      <formula1>$N$5:$N$8</formula1>
    </dataValidation>
    <dataValidation type="list" allowBlank="1" showInputMessage="1" showErrorMessage="1" sqref="J10:K10" xr:uid="{00000000-0002-0000-0600-000002000000}">
      <formula1>$M$21:$M$28</formula1>
    </dataValidation>
    <dataValidation type="list" allowBlank="1" showInputMessage="1" showErrorMessage="1" sqref="C9:F9" xr:uid="{00000000-0002-0000-0600-000003000000}">
      <formula1>$M$6:$M$9</formula1>
    </dataValidation>
    <dataValidation type="list" allowBlank="1" showInputMessage="1" showErrorMessage="1" sqref="C24:E24" xr:uid="{00000000-0002-0000-0600-000004000000}">
      <formula1>$M$12:$M$15</formula1>
    </dataValidation>
    <dataValidation type="list" allowBlank="1" showInputMessage="1" showErrorMessage="1" sqref="H12:I12" xr:uid="{00000000-0002-0000-0600-000005000000}">
      <formula1>M17:M19</formula1>
    </dataValidation>
    <dataValidation type="list" showDropDown="1" showInputMessage="1" showErrorMessage="1" sqref="K12" xr:uid="{00000000-0002-0000-06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1873"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1873" r:id="rId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X60"/>
  <sheetViews>
    <sheetView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4</v>
      </c>
      <c r="D6" s="506" t="s">
        <v>243</v>
      </c>
      <c r="E6" s="506"/>
      <c r="F6" s="489" t="s">
        <v>332</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81</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363</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70</v>
      </c>
      <c r="I13" s="490"/>
      <c r="J13" s="183"/>
      <c r="K13" s="183"/>
      <c r="M13" s="186" t="s">
        <v>84</v>
      </c>
    </row>
    <row r="14" spans="2:14" ht="64.5" customHeight="1" x14ac:dyDescent="0.2">
      <c r="B14" s="179" t="s">
        <v>256</v>
      </c>
      <c r="C14" s="500" t="s">
        <v>333</v>
      </c>
      <c r="D14" s="500"/>
      <c r="E14" s="500"/>
      <c r="F14" s="500"/>
      <c r="G14" s="500"/>
      <c r="H14" s="500"/>
      <c r="I14" s="500"/>
      <c r="J14" s="187"/>
      <c r="K14" s="187"/>
      <c r="M14" s="186" t="s">
        <v>86</v>
      </c>
      <c r="N14" s="178"/>
    </row>
    <row r="15" spans="2:14" ht="30.75" customHeight="1" x14ac:dyDescent="0.2">
      <c r="B15" s="179" t="s">
        <v>257</v>
      </c>
      <c r="C15" s="495" t="s">
        <v>317</v>
      </c>
      <c r="D15" s="495"/>
      <c r="E15" s="495"/>
      <c r="F15" s="495"/>
      <c r="G15" s="495"/>
      <c r="H15" s="495"/>
      <c r="I15" s="495"/>
      <c r="J15" s="188"/>
      <c r="K15" s="188"/>
      <c r="M15" s="186" t="s">
        <v>88</v>
      </c>
      <c r="N15" s="178"/>
    </row>
    <row r="16" spans="2:14" ht="30.75" customHeight="1" x14ac:dyDescent="0.2">
      <c r="B16" s="179" t="s">
        <v>258</v>
      </c>
      <c r="C16" s="489" t="s">
        <v>334</v>
      </c>
      <c r="D16" s="489"/>
      <c r="E16" s="489"/>
      <c r="F16" s="489"/>
      <c r="G16" s="489"/>
      <c r="H16" s="489"/>
      <c r="I16" s="489"/>
      <c r="J16" s="189"/>
      <c r="K16" s="189"/>
      <c r="M16" s="186"/>
      <c r="N16" s="178"/>
    </row>
    <row r="17" spans="2:14" ht="30.75" customHeight="1" x14ac:dyDescent="0.2">
      <c r="B17" s="179" t="s">
        <v>259</v>
      </c>
      <c r="C17" s="490" t="s">
        <v>335</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336</v>
      </c>
      <c r="D19" s="489"/>
      <c r="E19" s="489"/>
      <c r="F19" s="489" t="s">
        <v>337</v>
      </c>
      <c r="G19" s="489"/>
      <c r="H19" s="489"/>
      <c r="I19" s="489"/>
      <c r="J19" s="189"/>
      <c r="K19" s="189"/>
      <c r="M19" s="186" t="s">
        <v>95</v>
      </c>
      <c r="N19" s="178"/>
    </row>
    <row r="20" spans="2:14" ht="39.75" customHeight="1" x14ac:dyDescent="0.2">
      <c r="B20" s="192" t="s">
        <v>266</v>
      </c>
      <c r="C20" s="471" t="s">
        <v>338</v>
      </c>
      <c r="D20" s="472"/>
      <c r="E20" s="483"/>
      <c r="F20" s="466" t="s">
        <v>339</v>
      </c>
      <c r="G20" s="466"/>
      <c r="H20" s="466"/>
      <c r="I20" s="467"/>
      <c r="J20" s="183"/>
      <c r="K20" s="183"/>
      <c r="M20" s="186"/>
      <c r="N20" s="178"/>
    </row>
    <row r="21" spans="2:14" ht="42" customHeight="1" x14ac:dyDescent="0.2">
      <c r="B21" s="192" t="s">
        <v>267</v>
      </c>
      <c r="C21" s="468" t="s">
        <v>340</v>
      </c>
      <c r="D21" s="469"/>
      <c r="E21" s="470"/>
      <c r="F21" s="471" t="s">
        <v>341</v>
      </c>
      <c r="G21" s="472"/>
      <c r="H21" s="472"/>
      <c r="I21" s="473"/>
      <c r="J21" s="188"/>
      <c r="K21" s="188"/>
      <c r="M21" s="193"/>
      <c r="N21" s="178"/>
    </row>
    <row r="22" spans="2:14" ht="23.25" customHeight="1" x14ac:dyDescent="0.2">
      <c r="B22" s="192" t="s">
        <v>268</v>
      </c>
      <c r="C22" s="474">
        <v>44197</v>
      </c>
      <c r="D22" s="475"/>
      <c r="E22" s="476"/>
      <c r="F22" s="182" t="s">
        <v>271</v>
      </c>
      <c r="G22" s="194">
        <v>1</v>
      </c>
      <c r="H22" s="182" t="s">
        <v>275</v>
      </c>
      <c r="I22" s="195">
        <v>1</v>
      </c>
      <c r="J22" s="196"/>
      <c r="K22" s="196"/>
      <c r="M22" s="193"/>
    </row>
    <row r="23" spans="2:14" ht="27" customHeight="1" x14ac:dyDescent="0.2">
      <c r="B23" s="192" t="s">
        <v>269</v>
      </c>
      <c r="C23" s="474">
        <v>44561</v>
      </c>
      <c r="D23" s="475"/>
      <c r="E23" s="476"/>
      <c r="F23" s="182" t="s">
        <v>272</v>
      </c>
      <c r="G23" s="477">
        <v>1</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7">
        <v>0</v>
      </c>
      <c r="E27" s="232">
        <f>IF(OR(C27=0,C27=""),0,D27/C27)</f>
        <v>0</v>
      </c>
      <c r="F27" s="486">
        <f>SUM(C27:C38)</f>
        <v>1</v>
      </c>
      <c r="G27" s="486">
        <f>SUM(D27:D38)</f>
        <v>1</v>
      </c>
      <c r="H27" s="207">
        <f>+(D27*100%)/$G$23</f>
        <v>0</v>
      </c>
      <c r="I27" s="486">
        <f>G27+I22</f>
        <v>2</v>
      </c>
      <c r="J27" s="208"/>
      <c r="K27" s="208"/>
      <c r="M27" s="193"/>
    </row>
    <row r="28" spans="2:14" ht="19.5" customHeight="1" x14ac:dyDescent="0.2">
      <c r="B28" s="204" t="s">
        <v>114</v>
      </c>
      <c r="C28" s="227">
        <v>0</v>
      </c>
      <c r="D28" s="227">
        <v>0</v>
      </c>
      <c r="E28" s="232">
        <f t="shared" ref="E28:E38" si="0">IF(OR(C28=0,C28=""),0,D28/C28)</f>
        <v>0</v>
      </c>
      <c r="F28" s="487"/>
      <c r="G28" s="487"/>
      <c r="H28" s="207">
        <f>+IF(D28="","",((D28*100%)/$G$23)+H27)</f>
        <v>0</v>
      </c>
      <c r="I28" s="487"/>
      <c r="J28" s="208"/>
      <c r="K28" s="208"/>
      <c r="M28" s="193"/>
    </row>
    <row r="29" spans="2:14" ht="19.5" customHeight="1" x14ac:dyDescent="0.2">
      <c r="B29" s="204" t="s">
        <v>115</v>
      </c>
      <c r="C29" s="227">
        <v>0</v>
      </c>
      <c r="D29" s="227">
        <v>0</v>
      </c>
      <c r="E29" s="232">
        <f t="shared" si="0"/>
        <v>0</v>
      </c>
      <c r="F29" s="487"/>
      <c r="G29" s="487"/>
      <c r="H29" s="207">
        <f t="shared" ref="H29:H38" si="1">+IF(D29="","",((D29*100%)/$G$23)+H28)</f>
        <v>0</v>
      </c>
      <c r="I29" s="487"/>
      <c r="J29" s="208"/>
      <c r="K29" s="208"/>
      <c r="M29" s="193"/>
    </row>
    <row r="30" spans="2:14" ht="19.5" customHeight="1" x14ac:dyDescent="0.2">
      <c r="B30" s="204" t="s">
        <v>116</v>
      </c>
      <c r="C30" s="227">
        <v>0</v>
      </c>
      <c r="D30" s="227">
        <v>0</v>
      </c>
      <c r="E30" s="232">
        <f t="shared" si="0"/>
        <v>0</v>
      </c>
      <c r="F30" s="487"/>
      <c r="G30" s="487"/>
      <c r="H30" s="207">
        <f t="shared" si="1"/>
        <v>0</v>
      </c>
      <c r="I30" s="487"/>
      <c r="J30" s="208"/>
      <c r="K30" s="208"/>
    </row>
    <row r="31" spans="2:14" ht="19.5" customHeight="1" x14ac:dyDescent="0.2">
      <c r="B31" s="204" t="s">
        <v>117</v>
      </c>
      <c r="C31" s="227">
        <v>0</v>
      </c>
      <c r="D31" s="227">
        <v>0</v>
      </c>
      <c r="E31" s="232">
        <f t="shared" si="0"/>
        <v>0</v>
      </c>
      <c r="F31" s="487"/>
      <c r="G31" s="487"/>
      <c r="H31" s="207">
        <f t="shared" si="1"/>
        <v>0</v>
      </c>
      <c r="I31" s="487"/>
      <c r="J31" s="208"/>
      <c r="K31" s="208"/>
    </row>
    <row r="32" spans="2:14" ht="19.5" customHeight="1" x14ac:dyDescent="0.2">
      <c r="B32" s="204" t="s">
        <v>118</v>
      </c>
      <c r="C32" s="227">
        <v>0</v>
      </c>
      <c r="D32" s="227">
        <v>0</v>
      </c>
      <c r="E32" s="232">
        <f t="shared" si="0"/>
        <v>0</v>
      </c>
      <c r="F32" s="487"/>
      <c r="G32" s="487"/>
      <c r="H32" s="207">
        <f t="shared" si="1"/>
        <v>0</v>
      </c>
      <c r="I32" s="487"/>
      <c r="J32" s="208"/>
      <c r="K32" s="208"/>
    </row>
    <row r="33" spans="2:11" ht="19.5" customHeight="1" x14ac:dyDescent="0.2">
      <c r="B33" s="204" t="s">
        <v>119</v>
      </c>
      <c r="C33" s="227">
        <v>0</v>
      </c>
      <c r="D33" s="227">
        <v>1</v>
      </c>
      <c r="E33" s="232">
        <f t="shared" si="0"/>
        <v>0</v>
      </c>
      <c r="F33" s="487"/>
      <c r="G33" s="487"/>
      <c r="H33" s="207">
        <f t="shared" si="1"/>
        <v>1</v>
      </c>
      <c r="I33" s="487"/>
      <c r="J33" s="208"/>
      <c r="K33" s="208"/>
    </row>
    <row r="34" spans="2:11" ht="19.5" customHeight="1" x14ac:dyDescent="0.2">
      <c r="B34" s="204" t="s">
        <v>120</v>
      </c>
      <c r="C34" s="227">
        <v>0</v>
      </c>
      <c r="D34" s="227"/>
      <c r="E34" s="232">
        <f t="shared" si="0"/>
        <v>0</v>
      </c>
      <c r="F34" s="487"/>
      <c r="G34" s="487"/>
      <c r="H34" s="207" t="str">
        <f t="shared" si="1"/>
        <v/>
      </c>
      <c r="I34" s="487"/>
      <c r="J34" s="208"/>
      <c r="K34" s="208"/>
    </row>
    <row r="35" spans="2:11" ht="19.5" customHeight="1" x14ac:dyDescent="0.2">
      <c r="B35" s="204" t="s">
        <v>121</v>
      </c>
      <c r="C35" s="227">
        <v>1</v>
      </c>
      <c r="D35" s="227"/>
      <c r="E35" s="232">
        <f t="shared" si="0"/>
        <v>0</v>
      </c>
      <c r="F35" s="487"/>
      <c r="G35" s="487"/>
      <c r="H35" s="207" t="str">
        <f t="shared" si="1"/>
        <v/>
      </c>
      <c r="I35" s="487"/>
      <c r="J35" s="208"/>
      <c r="K35" s="208"/>
    </row>
    <row r="36" spans="2:11" ht="19.5" customHeight="1" x14ac:dyDescent="0.2">
      <c r="B36" s="204" t="s">
        <v>122</v>
      </c>
      <c r="C36" s="229">
        <v>0</v>
      </c>
      <c r="D36" s="229"/>
      <c r="E36" s="232">
        <f t="shared" si="0"/>
        <v>0</v>
      </c>
      <c r="F36" s="487"/>
      <c r="G36" s="487"/>
      <c r="H36" s="207" t="str">
        <f t="shared" si="1"/>
        <v/>
      </c>
      <c r="I36" s="487"/>
      <c r="J36" s="208"/>
      <c r="K36" s="208"/>
    </row>
    <row r="37" spans="2:11" ht="19.5" customHeight="1" x14ac:dyDescent="0.2">
      <c r="B37" s="204" t="s">
        <v>123</v>
      </c>
      <c r="C37" s="229">
        <v>0</v>
      </c>
      <c r="D37" s="229"/>
      <c r="E37" s="232">
        <f t="shared" si="0"/>
        <v>0</v>
      </c>
      <c r="F37" s="487"/>
      <c r="G37" s="487"/>
      <c r="H37" s="207" t="str">
        <f t="shared" si="1"/>
        <v/>
      </c>
      <c r="I37" s="487"/>
      <c r="J37" s="208"/>
      <c r="K37" s="208"/>
    </row>
    <row r="38" spans="2:11" ht="19.5" customHeight="1" x14ac:dyDescent="0.2">
      <c r="B38" s="204" t="s">
        <v>124</v>
      </c>
      <c r="C38" s="229">
        <v>0</v>
      </c>
      <c r="D38" s="229"/>
      <c r="E38" s="232">
        <f t="shared" si="0"/>
        <v>0</v>
      </c>
      <c r="F38" s="488"/>
      <c r="G38" s="488"/>
      <c r="H38" s="207" t="str">
        <f t="shared" si="1"/>
        <v/>
      </c>
      <c r="I38" s="488"/>
      <c r="J38" s="208"/>
      <c r="K38" s="208"/>
    </row>
    <row r="39" spans="2:11" ht="52.5" customHeight="1" x14ac:dyDescent="0.2">
      <c r="B39" s="209" t="s">
        <v>277</v>
      </c>
      <c r="C39" s="460" t="s">
        <v>378</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84" customHeight="1" x14ac:dyDescent="0.2">
      <c r="B45" s="179" t="s">
        <v>278</v>
      </c>
      <c r="C45" s="453" t="s">
        <v>378</v>
      </c>
      <c r="D45" s="454"/>
      <c r="E45" s="454"/>
      <c r="F45" s="454"/>
      <c r="G45" s="454"/>
      <c r="H45" s="454"/>
      <c r="I45" s="455"/>
      <c r="J45" s="211"/>
      <c r="K45" s="211"/>
    </row>
    <row r="46" spans="2:11" ht="42" customHeight="1" x14ac:dyDescent="0.2">
      <c r="B46" s="179" t="s">
        <v>279</v>
      </c>
      <c r="C46" s="453" t="s">
        <v>370</v>
      </c>
      <c r="D46" s="454"/>
      <c r="E46" s="454"/>
      <c r="F46" s="454"/>
      <c r="G46" s="454"/>
      <c r="H46" s="454"/>
      <c r="I46" s="455"/>
      <c r="J46" s="211"/>
      <c r="K46" s="211"/>
    </row>
    <row r="47" spans="2:11" ht="66" customHeight="1" x14ac:dyDescent="0.2">
      <c r="B47" s="212" t="s">
        <v>280</v>
      </c>
      <c r="C47" s="456" t="s">
        <v>367</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j9WrNDEdeoumrmljkt+Ci7hqSQjW5pIVUr6TdQ9k+GUGVpVcKfRfQQ47NfniztgyjQREuHXRJ2anYAnYJHQY8w==" saltValue="Sgyu7nrJHxS2Pc4DesJV+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700-000000000000}">
      <formula1>O17:O19</formula1>
    </dataValidation>
    <dataValidation type="list" allowBlank="1" showInputMessage="1" showErrorMessage="1" sqref="H12:I12" xr:uid="{00000000-0002-0000-0700-000001000000}">
      <formula1>M17:M19</formula1>
    </dataValidation>
    <dataValidation type="list" allowBlank="1" showInputMessage="1" showErrorMessage="1" sqref="C24:E24" xr:uid="{00000000-0002-0000-0700-000002000000}">
      <formula1>$M$12:$M$15</formula1>
    </dataValidation>
    <dataValidation type="list" allowBlank="1" showInputMessage="1" showErrorMessage="1" sqref="C9:F9" xr:uid="{00000000-0002-0000-0700-000003000000}">
      <formula1>$M$6:$M$9</formula1>
    </dataValidation>
    <dataValidation type="list" allowBlank="1" showInputMessage="1" showErrorMessage="1" sqref="J10:K10" xr:uid="{00000000-0002-0000-0700-000004000000}">
      <formula1>$M$21:$M$28</formula1>
    </dataValidation>
    <dataValidation type="list" allowBlank="1" showInputMessage="1" showErrorMessage="1" sqref="H13:I13" xr:uid="{00000000-0002-0000-0700-000005000000}">
      <formula1>$N$5:$N$8</formula1>
    </dataValidation>
    <dataValidation type="list" allowBlank="1" showInputMessage="1" showErrorMessage="1" sqref="C7 I7" xr:uid="{00000000-0002-0000-07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2897"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2897" r:id="rId4"/>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X60"/>
  <sheetViews>
    <sheetView topLeftCell="B1" zoomScaleNormal="100" workbookViewId="0">
      <selection activeCell="B5" sqref="B5:I5"/>
    </sheetView>
  </sheetViews>
  <sheetFormatPr baseColWidth="10" defaultRowHeight="12.75" x14ac:dyDescent="0.2"/>
  <cols>
    <col min="1" max="1" width="1" style="170" customWidth="1"/>
    <col min="2" max="2" width="25.42578125" style="225" customWidth="1"/>
    <col min="3" max="3" width="14.5703125" style="175" customWidth="1"/>
    <col min="4" max="4" width="20.140625" style="175" customWidth="1"/>
    <col min="5" max="5" width="16.42578125" style="175" customWidth="1"/>
    <col min="6" max="6" width="25" style="175" customWidth="1"/>
    <col min="7" max="7" width="22" style="226" customWidth="1"/>
    <col min="8" max="8" width="20.5703125" style="175" customWidth="1"/>
    <col min="9" max="9" width="22.42578125" style="175" customWidth="1"/>
    <col min="10" max="11" width="22.42578125" style="170" customWidth="1"/>
    <col min="12" max="21" width="11.42578125" style="172"/>
    <col min="22" max="24" width="11.42578125" style="174"/>
    <col min="25" max="16384" width="11.42578125" style="175"/>
  </cols>
  <sheetData>
    <row r="1" spans="2:14" ht="37.5" customHeight="1" x14ac:dyDescent="0.2">
      <c r="B1" s="501"/>
      <c r="C1" s="503" t="s">
        <v>25</v>
      </c>
      <c r="D1" s="503"/>
      <c r="E1" s="503"/>
      <c r="F1" s="503"/>
      <c r="G1" s="503"/>
      <c r="H1" s="503"/>
      <c r="I1" s="502"/>
      <c r="J1" s="171"/>
      <c r="K1" s="171"/>
      <c r="M1" s="173" t="s">
        <v>47</v>
      </c>
    </row>
    <row r="2" spans="2:14" ht="37.5" customHeight="1" x14ac:dyDescent="0.2">
      <c r="B2" s="501"/>
      <c r="C2" s="503" t="s">
        <v>239</v>
      </c>
      <c r="D2" s="503"/>
      <c r="E2" s="503"/>
      <c r="F2" s="503"/>
      <c r="G2" s="503"/>
      <c r="H2" s="503"/>
      <c r="I2" s="502"/>
      <c r="J2" s="171"/>
      <c r="K2" s="171"/>
      <c r="M2" s="173" t="s">
        <v>48</v>
      </c>
    </row>
    <row r="3" spans="2:14" ht="37.5" customHeight="1" x14ac:dyDescent="0.2">
      <c r="B3" s="501"/>
      <c r="C3" s="503" t="s">
        <v>240</v>
      </c>
      <c r="D3" s="503"/>
      <c r="E3" s="503"/>
      <c r="F3" s="503" t="s">
        <v>241</v>
      </c>
      <c r="G3" s="503"/>
      <c r="H3" s="503"/>
      <c r="I3" s="502"/>
      <c r="J3" s="171"/>
      <c r="K3" s="171"/>
      <c r="M3" s="173" t="s">
        <v>50</v>
      </c>
    </row>
    <row r="4" spans="2:14" ht="23.25" customHeight="1" x14ac:dyDescent="0.2">
      <c r="B4" s="504"/>
      <c r="C4" s="504"/>
      <c r="D4" s="504"/>
      <c r="E4" s="504"/>
      <c r="F4" s="504"/>
      <c r="G4" s="504"/>
      <c r="H4" s="504"/>
      <c r="I4" s="504"/>
      <c r="J4" s="176"/>
      <c r="K4" s="176"/>
    </row>
    <row r="5" spans="2:14" ht="24" customHeight="1" x14ac:dyDescent="0.2">
      <c r="B5" s="505" t="s">
        <v>234</v>
      </c>
      <c r="C5" s="505"/>
      <c r="D5" s="505"/>
      <c r="E5" s="505"/>
      <c r="F5" s="505"/>
      <c r="G5" s="505"/>
      <c r="H5" s="505"/>
      <c r="I5" s="505"/>
      <c r="J5" s="177"/>
      <c r="K5" s="177"/>
      <c r="N5" s="178" t="s">
        <v>57</v>
      </c>
    </row>
    <row r="6" spans="2:14" ht="30.75" customHeight="1" x14ac:dyDescent="0.2">
      <c r="B6" s="179" t="s">
        <v>242</v>
      </c>
      <c r="C6" s="180">
        <v>5</v>
      </c>
      <c r="D6" s="506" t="s">
        <v>243</v>
      </c>
      <c r="E6" s="506"/>
      <c r="F6" s="489" t="s">
        <v>342</v>
      </c>
      <c r="G6" s="489"/>
      <c r="H6" s="489"/>
      <c r="I6" s="489"/>
      <c r="J6" s="181"/>
      <c r="K6" s="181"/>
      <c r="M6" s="173" t="s">
        <v>60</v>
      </c>
      <c r="N6" s="178" t="s">
        <v>61</v>
      </c>
    </row>
    <row r="7" spans="2:14" ht="30.75" customHeight="1" x14ac:dyDescent="0.2">
      <c r="B7" s="179" t="s">
        <v>244</v>
      </c>
      <c r="C7" s="180" t="s">
        <v>81</v>
      </c>
      <c r="D7" s="506" t="s">
        <v>245</v>
      </c>
      <c r="E7" s="506"/>
      <c r="F7" s="489" t="s">
        <v>290</v>
      </c>
      <c r="G7" s="489"/>
      <c r="H7" s="182" t="s">
        <v>246</v>
      </c>
      <c r="I7" s="180" t="s">
        <v>76</v>
      </c>
      <c r="J7" s="183"/>
      <c r="K7" s="183"/>
      <c r="M7" s="173" t="s">
        <v>65</v>
      </c>
      <c r="N7" s="178" t="s">
        <v>66</v>
      </c>
    </row>
    <row r="8" spans="2:14" ht="30.75" customHeight="1" x14ac:dyDescent="0.2">
      <c r="B8" s="179" t="s">
        <v>247</v>
      </c>
      <c r="C8" s="489" t="s">
        <v>291</v>
      </c>
      <c r="D8" s="489"/>
      <c r="E8" s="489"/>
      <c r="F8" s="489"/>
      <c r="G8" s="182" t="s">
        <v>248</v>
      </c>
      <c r="H8" s="496">
        <v>7555</v>
      </c>
      <c r="I8" s="496"/>
      <c r="J8" s="184"/>
      <c r="K8" s="184"/>
      <c r="M8" s="173" t="s">
        <v>69</v>
      </c>
      <c r="N8" s="178" t="s">
        <v>70</v>
      </c>
    </row>
    <row r="9" spans="2:14" ht="30.75" customHeight="1" x14ac:dyDescent="0.2">
      <c r="B9" s="179" t="s">
        <v>48</v>
      </c>
      <c r="C9" s="497" t="s">
        <v>65</v>
      </c>
      <c r="D9" s="497"/>
      <c r="E9" s="497"/>
      <c r="F9" s="497"/>
      <c r="G9" s="182" t="s">
        <v>249</v>
      </c>
      <c r="H9" s="498" t="s">
        <v>157</v>
      </c>
      <c r="I9" s="498"/>
      <c r="J9" s="185"/>
      <c r="K9" s="185"/>
      <c r="M9" s="186" t="s">
        <v>73</v>
      </c>
    </row>
    <row r="10" spans="2:14" ht="30.75" customHeight="1" x14ac:dyDescent="0.2">
      <c r="B10" s="179" t="s">
        <v>250</v>
      </c>
      <c r="C10" s="489" t="s">
        <v>369</v>
      </c>
      <c r="D10" s="489"/>
      <c r="E10" s="489"/>
      <c r="F10" s="489"/>
      <c r="G10" s="489"/>
      <c r="H10" s="489"/>
      <c r="I10" s="489"/>
      <c r="J10" s="187"/>
      <c r="K10" s="187"/>
      <c r="M10" s="186"/>
    </row>
    <row r="11" spans="2:14" ht="30.75" customHeight="1" x14ac:dyDescent="0.2">
      <c r="B11" s="179" t="s">
        <v>251</v>
      </c>
      <c r="C11" s="490" t="s">
        <v>292</v>
      </c>
      <c r="D11" s="490"/>
      <c r="E11" s="490"/>
      <c r="F11" s="490"/>
      <c r="G11" s="490"/>
      <c r="H11" s="490"/>
      <c r="I11" s="490"/>
      <c r="J11" s="183"/>
      <c r="K11" s="183"/>
      <c r="M11" s="186"/>
      <c r="N11" s="178" t="s">
        <v>76</v>
      </c>
    </row>
    <row r="12" spans="2:14" ht="30.75" customHeight="1" x14ac:dyDescent="0.2">
      <c r="B12" s="179" t="s">
        <v>254</v>
      </c>
      <c r="C12" s="495" t="s">
        <v>364</v>
      </c>
      <c r="D12" s="495"/>
      <c r="E12" s="495"/>
      <c r="F12" s="495"/>
      <c r="G12" s="182" t="s">
        <v>252</v>
      </c>
      <c r="H12" s="466" t="s">
        <v>91</v>
      </c>
      <c r="I12" s="466"/>
      <c r="J12" s="183"/>
      <c r="K12" s="183"/>
      <c r="M12" s="186" t="s">
        <v>80</v>
      </c>
      <c r="N12" s="178" t="s">
        <v>81</v>
      </c>
    </row>
    <row r="13" spans="2:14" ht="30.75" customHeight="1" x14ac:dyDescent="0.2">
      <c r="B13" s="179" t="s">
        <v>255</v>
      </c>
      <c r="C13" s="499" t="s">
        <v>293</v>
      </c>
      <c r="D13" s="499"/>
      <c r="E13" s="499"/>
      <c r="F13" s="499"/>
      <c r="G13" s="182" t="s">
        <v>253</v>
      </c>
      <c r="H13" s="490" t="s">
        <v>57</v>
      </c>
      <c r="I13" s="490"/>
      <c r="J13" s="183"/>
      <c r="K13" s="183"/>
      <c r="M13" s="186" t="s">
        <v>84</v>
      </c>
    </row>
    <row r="14" spans="2:14" ht="64.5" customHeight="1" x14ac:dyDescent="0.2">
      <c r="B14" s="179" t="s">
        <v>256</v>
      </c>
      <c r="C14" s="500" t="s">
        <v>343</v>
      </c>
      <c r="D14" s="500"/>
      <c r="E14" s="500"/>
      <c r="F14" s="500"/>
      <c r="G14" s="500"/>
      <c r="H14" s="500"/>
      <c r="I14" s="500"/>
      <c r="J14" s="187"/>
      <c r="K14" s="187"/>
      <c r="M14" s="186" t="s">
        <v>86</v>
      </c>
      <c r="N14" s="178"/>
    </row>
    <row r="15" spans="2:14" ht="30.75" customHeight="1" x14ac:dyDescent="0.2">
      <c r="B15" s="179" t="s">
        <v>257</v>
      </c>
      <c r="C15" s="495" t="s">
        <v>317</v>
      </c>
      <c r="D15" s="495"/>
      <c r="E15" s="495"/>
      <c r="F15" s="495"/>
      <c r="G15" s="495"/>
      <c r="H15" s="495"/>
      <c r="I15" s="495"/>
      <c r="J15" s="188"/>
      <c r="K15" s="188"/>
      <c r="M15" s="186" t="s">
        <v>88</v>
      </c>
      <c r="N15" s="178"/>
    </row>
    <row r="16" spans="2:14" ht="30.75" customHeight="1" x14ac:dyDescent="0.2">
      <c r="B16" s="179" t="s">
        <v>258</v>
      </c>
      <c r="C16" s="489" t="s">
        <v>344</v>
      </c>
      <c r="D16" s="489"/>
      <c r="E16" s="489"/>
      <c r="F16" s="489"/>
      <c r="G16" s="489"/>
      <c r="H16" s="489"/>
      <c r="I16" s="489"/>
      <c r="J16" s="189"/>
      <c r="K16" s="189"/>
      <c r="M16" s="186"/>
      <c r="N16" s="178"/>
    </row>
    <row r="17" spans="2:14" ht="30.75" customHeight="1" x14ac:dyDescent="0.2">
      <c r="B17" s="179" t="s">
        <v>259</v>
      </c>
      <c r="C17" s="490" t="s">
        <v>345</v>
      </c>
      <c r="D17" s="491"/>
      <c r="E17" s="491"/>
      <c r="F17" s="491"/>
      <c r="G17" s="491"/>
      <c r="H17" s="491"/>
      <c r="I17" s="491"/>
      <c r="J17" s="190"/>
      <c r="K17" s="190"/>
      <c r="M17" s="186" t="s">
        <v>91</v>
      </c>
      <c r="N17" s="178"/>
    </row>
    <row r="18" spans="2:14" ht="18" customHeight="1" x14ac:dyDescent="0.2">
      <c r="B18" s="492" t="s">
        <v>265</v>
      </c>
      <c r="C18" s="493" t="s">
        <v>237</v>
      </c>
      <c r="D18" s="493"/>
      <c r="E18" s="493"/>
      <c r="F18" s="494" t="s">
        <v>238</v>
      </c>
      <c r="G18" s="494"/>
      <c r="H18" s="494"/>
      <c r="I18" s="494"/>
      <c r="J18" s="191"/>
      <c r="K18" s="191"/>
      <c r="M18" s="186" t="s">
        <v>79</v>
      </c>
      <c r="N18" s="178"/>
    </row>
    <row r="19" spans="2:14" ht="39.75" customHeight="1" x14ac:dyDescent="0.2">
      <c r="B19" s="492"/>
      <c r="C19" s="489" t="s">
        <v>346</v>
      </c>
      <c r="D19" s="489"/>
      <c r="E19" s="489"/>
      <c r="F19" s="489" t="s">
        <v>347</v>
      </c>
      <c r="G19" s="489"/>
      <c r="H19" s="489"/>
      <c r="I19" s="489"/>
      <c r="J19" s="189"/>
      <c r="K19" s="189"/>
      <c r="M19" s="186" t="s">
        <v>95</v>
      </c>
      <c r="N19" s="178"/>
    </row>
    <row r="20" spans="2:14" ht="39.75" customHeight="1" x14ac:dyDescent="0.2">
      <c r="B20" s="192" t="s">
        <v>266</v>
      </c>
      <c r="C20" s="471" t="s">
        <v>348</v>
      </c>
      <c r="D20" s="472"/>
      <c r="E20" s="483"/>
      <c r="F20" s="466" t="s">
        <v>349</v>
      </c>
      <c r="G20" s="466"/>
      <c r="H20" s="466"/>
      <c r="I20" s="467"/>
      <c r="J20" s="183"/>
      <c r="K20" s="183"/>
      <c r="M20" s="186"/>
      <c r="N20" s="178"/>
    </row>
    <row r="21" spans="2:14" ht="42" customHeight="1" x14ac:dyDescent="0.2">
      <c r="B21" s="192" t="s">
        <v>267</v>
      </c>
      <c r="C21" s="468" t="s">
        <v>350</v>
      </c>
      <c r="D21" s="469"/>
      <c r="E21" s="470"/>
      <c r="F21" s="471" t="s">
        <v>351</v>
      </c>
      <c r="G21" s="472"/>
      <c r="H21" s="472"/>
      <c r="I21" s="473"/>
      <c r="J21" s="188"/>
      <c r="K21" s="188"/>
      <c r="M21" s="193"/>
      <c r="N21" s="178"/>
    </row>
    <row r="22" spans="2:14" ht="23.25" customHeight="1" x14ac:dyDescent="0.2">
      <c r="B22" s="192" t="s">
        <v>268</v>
      </c>
      <c r="C22" s="474">
        <v>44197</v>
      </c>
      <c r="D22" s="475"/>
      <c r="E22" s="476"/>
      <c r="F22" s="182" t="s">
        <v>271</v>
      </c>
      <c r="G22" s="194">
        <v>3</v>
      </c>
      <c r="H22" s="182" t="s">
        <v>275</v>
      </c>
      <c r="I22" s="195">
        <v>3</v>
      </c>
      <c r="J22" s="196"/>
      <c r="K22" s="196"/>
      <c r="M22" s="193"/>
    </row>
    <row r="23" spans="2:14" ht="27" customHeight="1" x14ac:dyDescent="0.2">
      <c r="B23" s="192" t="s">
        <v>269</v>
      </c>
      <c r="C23" s="474">
        <v>44561</v>
      </c>
      <c r="D23" s="475"/>
      <c r="E23" s="476"/>
      <c r="F23" s="182" t="s">
        <v>272</v>
      </c>
      <c r="G23" s="477">
        <v>3</v>
      </c>
      <c r="H23" s="478"/>
      <c r="I23" s="479"/>
      <c r="J23" s="197"/>
      <c r="K23" s="197"/>
      <c r="M23" s="193"/>
    </row>
    <row r="24" spans="2:14" ht="30.75" customHeight="1" x14ac:dyDescent="0.2">
      <c r="B24" s="198" t="s">
        <v>270</v>
      </c>
      <c r="C24" s="480" t="s">
        <v>88</v>
      </c>
      <c r="D24" s="481"/>
      <c r="E24" s="482"/>
      <c r="F24" s="199" t="s">
        <v>274</v>
      </c>
      <c r="G24" s="471" t="s">
        <v>303</v>
      </c>
      <c r="H24" s="472"/>
      <c r="I24" s="483"/>
      <c r="J24" s="191"/>
      <c r="K24" s="191"/>
      <c r="M24" s="193"/>
    </row>
    <row r="25" spans="2:14" ht="22.5" customHeight="1" x14ac:dyDescent="0.2">
      <c r="B25" s="484" t="s">
        <v>235</v>
      </c>
      <c r="C25" s="459"/>
      <c r="D25" s="459"/>
      <c r="E25" s="459"/>
      <c r="F25" s="459"/>
      <c r="G25" s="459"/>
      <c r="H25" s="459"/>
      <c r="I25" s="485"/>
      <c r="J25" s="177"/>
      <c r="K25" s="177"/>
      <c r="M25" s="193"/>
    </row>
    <row r="26" spans="2:14" ht="43.5" customHeight="1" x14ac:dyDescent="0.2">
      <c r="B26" s="200" t="s">
        <v>105</v>
      </c>
      <c r="C26" s="201" t="s">
        <v>261</v>
      </c>
      <c r="D26" s="201" t="s">
        <v>260</v>
      </c>
      <c r="E26" s="202" t="s">
        <v>264</v>
      </c>
      <c r="F26" s="201" t="s">
        <v>263</v>
      </c>
      <c r="G26" s="201" t="s">
        <v>262</v>
      </c>
      <c r="H26" s="202" t="s">
        <v>276</v>
      </c>
      <c r="I26" s="203" t="s">
        <v>273</v>
      </c>
      <c r="J26" s="189"/>
      <c r="K26" s="189"/>
      <c r="M26" s="193"/>
    </row>
    <row r="27" spans="2:14" ht="19.5" customHeight="1" x14ac:dyDescent="0.2">
      <c r="B27" s="204" t="s">
        <v>113</v>
      </c>
      <c r="C27" s="227">
        <v>0</v>
      </c>
      <c r="D27" s="228">
        <v>0</v>
      </c>
      <c r="E27" s="206">
        <f>IF(OR(C27=0,C27=""),0,D27/C27)</f>
        <v>0</v>
      </c>
      <c r="F27" s="486">
        <f>+C30</f>
        <v>3</v>
      </c>
      <c r="G27" s="486">
        <f>D31</f>
        <v>3</v>
      </c>
      <c r="H27" s="207">
        <f>+IF(OR(D27=0,D27=""),0%,D27/C27)</f>
        <v>0</v>
      </c>
      <c r="I27" s="486">
        <f>G27+I22</f>
        <v>6</v>
      </c>
      <c r="J27" s="208"/>
      <c r="K27" s="208"/>
      <c r="M27" s="193"/>
    </row>
    <row r="28" spans="2:14" ht="19.5" customHeight="1" x14ac:dyDescent="0.2">
      <c r="B28" s="204" t="s">
        <v>114</v>
      </c>
      <c r="C28" s="227">
        <v>0</v>
      </c>
      <c r="D28" s="228">
        <f>+C28</f>
        <v>0</v>
      </c>
      <c r="E28" s="206">
        <f t="shared" ref="E28:E38" si="0">IF(OR(C28=0,C28=""),0,D28/C28)</f>
        <v>0</v>
      </c>
      <c r="F28" s="487"/>
      <c r="G28" s="487"/>
      <c r="H28" s="207">
        <f t="shared" ref="H28:H38" si="1">+IF(OR(D28=0,D28=""),0%,D28/C28)</f>
        <v>0</v>
      </c>
      <c r="I28" s="487"/>
      <c r="J28" s="208"/>
      <c r="K28" s="208"/>
      <c r="M28" s="193"/>
    </row>
    <row r="29" spans="2:14" ht="19.5" customHeight="1" x14ac:dyDescent="0.2">
      <c r="B29" s="204" t="s">
        <v>115</v>
      </c>
      <c r="C29" s="227">
        <v>0</v>
      </c>
      <c r="D29" s="228">
        <v>0</v>
      </c>
      <c r="E29" s="206">
        <f t="shared" si="0"/>
        <v>0</v>
      </c>
      <c r="F29" s="487"/>
      <c r="G29" s="487"/>
      <c r="H29" s="207">
        <f t="shared" si="1"/>
        <v>0</v>
      </c>
      <c r="I29" s="487"/>
      <c r="J29" s="208"/>
      <c r="K29" s="208"/>
      <c r="M29" s="193"/>
    </row>
    <row r="30" spans="2:14" ht="19.5" customHeight="1" x14ac:dyDescent="0.2">
      <c r="B30" s="204" t="s">
        <v>116</v>
      </c>
      <c r="C30" s="231">
        <v>3</v>
      </c>
      <c r="D30" s="230">
        <v>1</v>
      </c>
      <c r="E30" s="206">
        <f t="shared" si="0"/>
        <v>0.33333333333333331</v>
      </c>
      <c r="F30" s="487"/>
      <c r="G30" s="487"/>
      <c r="H30" s="207">
        <f t="shared" si="1"/>
        <v>0.33333333333333331</v>
      </c>
      <c r="I30" s="487"/>
      <c r="J30" s="208"/>
      <c r="K30" s="208"/>
    </row>
    <row r="31" spans="2:14" ht="19.5" customHeight="1" x14ac:dyDescent="0.2">
      <c r="B31" s="204" t="s">
        <v>117</v>
      </c>
      <c r="C31" s="231">
        <v>3</v>
      </c>
      <c r="D31" s="230">
        <v>3</v>
      </c>
      <c r="E31" s="206">
        <f t="shared" si="0"/>
        <v>1</v>
      </c>
      <c r="F31" s="487"/>
      <c r="G31" s="487"/>
      <c r="H31" s="207">
        <f t="shared" si="1"/>
        <v>1</v>
      </c>
      <c r="I31" s="487"/>
      <c r="J31" s="208"/>
      <c r="K31" s="208"/>
    </row>
    <row r="32" spans="2:14" ht="19.5" customHeight="1" x14ac:dyDescent="0.2">
      <c r="B32" s="204" t="s">
        <v>118</v>
      </c>
      <c r="C32" s="231">
        <v>3</v>
      </c>
      <c r="D32" s="230">
        <v>3</v>
      </c>
      <c r="E32" s="206">
        <f t="shared" si="0"/>
        <v>1</v>
      </c>
      <c r="F32" s="487"/>
      <c r="G32" s="487"/>
      <c r="H32" s="207">
        <f t="shared" si="1"/>
        <v>1</v>
      </c>
      <c r="I32" s="487"/>
      <c r="J32" s="208"/>
      <c r="K32" s="208"/>
    </row>
    <row r="33" spans="2:11" ht="19.5" customHeight="1" x14ac:dyDescent="0.2">
      <c r="B33" s="204" t="s">
        <v>119</v>
      </c>
      <c r="C33" s="231">
        <v>3</v>
      </c>
      <c r="D33" s="230"/>
      <c r="E33" s="206">
        <f t="shared" si="0"/>
        <v>0</v>
      </c>
      <c r="F33" s="487"/>
      <c r="G33" s="487"/>
      <c r="H33" s="207">
        <f t="shared" si="1"/>
        <v>0</v>
      </c>
      <c r="I33" s="487"/>
      <c r="J33" s="208"/>
      <c r="K33" s="208"/>
    </row>
    <row r="34" spans="2:11" ht="19.5" customHeight="1" x14ac:dyDescent="0.2">
      <c r="B34" s="204" t="s">
        <v>120</v>
      </c>
      <c r="C34" s="231">
        <v>3</v>
      </c>
      <c r="D34" s="230"/>
      <c r="E34" s="206">
        <f t="shared" si="0"/>
        <v>0</v>
      </c>
      <c r="F34" s="487"/>
      <c r="G34" s="487"/>
      <c r="H34" s="207">
        <f t="shared" si="1"/>
        <v>0</v>
      </c>
      <c r="I34" s="487"/>
      <c r="J34" s="208"/>
      <c r="K34" s="208"/>
    </row>
    <row r="35" spans="2:11" ht="19.5" customHeight="1" x14ac:dyDescent="0.2">
      <c r="B35" s="204" t="s">
        <v>121</v>
      </c>
      <c r="C35" s="231">
        <v>3</v>
      </c>
      <c r="D35" s="230"/>
      <c r="E35" s="206">
        <f t="shared" si="0"/>
        <v>0</v>
      </c>
      <c r="F35" s="487"/>
      <c r="G35" s="487"/>
      <c r="H35" s="207">
        <f t="shared" si="1"/>
        <v>0</v>
      </c>
      <c r="I35" s="487"/>
      <c r="J35" s="208"/>
      <c r="K35" s="208"/>
    </row>
    <row r="36" spans="2:11" ht="19.5" customHeight="1" x14ac:dyDescent="0.2">
      <c r="B36" s="204" t="s">
        <v>122</v>
      </c>
      <c r="C36" s="231">
        <v>3</v>
      </c>
      <c r="D36" s="230"/>
      <c r="E36" s="206">
        <f t="shared" si="0"/>
        <v>0</v>
      </c>
      <c r="F36" s="487"/>
      <c r="G36" s="487"/>
      <c r="H36" s="207">
        <f t="shared" si="1"/>
        <v>0</v>
      </c>
      <c r="I36" s="487"/>
      <c r="J36" s="208"/>
      <c r="K36" s="208"/>
    </row>
    <row r="37" spans="2:11" ht="19.5" customHeight="1" x14ac:dyDescent="0.2">
      <c r="B37" s="204" t="s">
        <v>123</v>
      </c>
      <c r="C37" s="231">
        <v>3</v>
      </c>
      <c r="D37" s="230"/>
      <c r="E37" s="206">
        <f t="shared" si="0"/>
        <v>0</v>
      </c>
      <c r="F37" s="487"/>
      <c r="G37" s="487"/>
      <c r="H37" s="207">
        <f t="shared" si="1"/>
        <v>0</v>
      </c>
      <c r="I37" s="487"/>
      <c r="J37" s="208"/>
      <c r="K37" s="208"/>
    </row>
    <row r="38" spans="2:11" ht="19.5" customHeight="1" x14ac:dyDescent="0.2">
      <c r="B38" s="204" t="s">
        <v>124</v>
      </c>
      <c r="C38" s="231">
        <v>3</v>
      </c>
      <c r="D38" s="230"/>
      <c r="E38" s="206">
        <f t="shared" si="0"/>
        <v>0</v>
      </c>
      <c r="F38" s="488"/>
      <c r="G38" s="488"/>
      <c r="H38" s="207">
        <f t="shared" si="1"/>
        <v>0</v>
      </c>
      <c r="I38" s="488"/>
      <c r="J38" s="208"/>
      <c r="K38" s="208"/>
    </row>
    <row r="39" spans="2:11" ht="52.5" customHeight="1" x14ac:dyDescent="0.2">
      <c r="B39" s="209" t="s">
        <v>277</v>
      </c>
      <c r="C39" s="460" t="s">
        <v>372</v>
      </c>
      <c r="D39" s="461"/>
      <c r="E39" s="461"/>
      <c r="F39" s="461"/>
      <c r="G39" s="461"/>
      <c r="H39" s="461"/>
      <c r="I39" s="462"/>
      <c r="J39" s="210"/>
      <c r="K39" s="210"/>
    </row>
    <row r="40" spans="2:11" ht="34.5" customHeight="1" x14ac:dyDescent="0.2">
      <c r="B40" s="444"/>
      <c r="C40" s="445"/>
      <c r="D40" s="445"/>
      <c r="E40" s="445"/>
      <c r="F40" s="445"/>
      <c r="G40" s="445"/>
      <c r="H40" s="445"/>
      <c r="I40" s="446"/>
      <c r="J40" s="177"/>
      <c r="K40" s="177"/>
    </row>
    <row r="41" spans="2:11" ht="34.5" customHeight="1" x14ac:dyDescent="0.2">
      <c r="B41" s="447"/>
      <c r="C41" s="448"/>
      <c r="D41" s="448"/>
      <c r="E41" s="448"/>
      <c r="F41" s="448"/>
      <c r="G41" s="448"/>
      <c r="H41" s="448"/>
      <c r="I41" s="449"/>
      <c r="J41" s="210"/>
      <c r="K41" s="210"/>
    </row>
    <row r="42" spans="2:11" ht="34.5" customHeight="1" x14ac:dyDescent="0.2">
      <c r="B42" s="447"/>
      <c r="C42" s="448"/>
      <c r="D42" s="448"/>
      <c r="E42" s="448"/>
      <c r="F42" s="448"/>
      <c r="G42" s="448"/>
      <c r="H42" s="448"/>
      <c r="I42" s="449"/>
      <c r="J42" s="210"/>
      <c r="K42" s="210"/>
    </row>
    <row r="43" spans="2:11" ht="34.5" customHeight="1" x14ac:dyDescent="0.2">
      <c r="B43" s="447"/>
      <c r="C43" s="448"/>
      <c r="D43" s="448"/>
      <c r="E43" s="448"/>
      <c r="F43" s="448"/>
      <c r="G43" s="448"/>
      <c r="H43" s="448"/>
      <c r="I43" s="449"/>
      <c r="J43" s="210"/>
      <c r="K43" s="210"/>
    </row>
    <row r="44" spans="2:11" ht="34.5" customHeight="1" x14ac:dyDescent="0.2">
      <c r="B44" s="450"/>
      <c r="C44" s="451"/>
      <c r="D44" s="451"/>
      <c r="E44" s="451"/>
      <c r="F44" s="451"/>
      <c r="G44" s="451"/>
      <c r="H44" s="451"/>
      <c r="I44" s="452"/>
      <c r="J44" s="176"/>
      <c r="K44" s="176"/>
    </row>
    <row r="45" spans="2:11" ht="95.25" customHeight="1" x14ac:dyDescent="0.2">
      <c r="B45" s="179" t="s">
        <v>278</v>
      </c>
      <c r="C45" s="453" t="s">
        <v>386</v>
      </c>
      <c r="D45" s="454"/>
      <c r="E45" s="454"/>
      <c r="F45" s="454"/>
      <c r="G45" s="454"/>
      <c r="H45" s="454"/>
      <c r="I45" s="455"/>
      <c r="J45" s="211"/>
      <c r="K45" s="211"/>
    </row>
    <row r="46" spans="2:11" ht="35.25" customHeight="1" x14ac:dyDescent="0.2">
      <c r="B46" s="179" t="s">
        <v>279</v>
      </c>
      <c r="C46" s="453" t="s">
        <v>370</v>
      </c>
      <c r="D46" s="454"/>
      <c r="E46" s="454"/>
      <c r="F46" s="454"/>
      <c r="G46" s="454"/>
      <c r="H46" s="454"/>
      <c r="I46" s="455"/>
      <c r="J46" s="211"/>
      <c r="K46" s="211"/>
    </row>
    <row r="47" spans="2:11" ht="66" customHeight="1" x14ac:dyDescent="0.2">
      <c r="B47" s="212" t="s">
        <v>280</v>
      </c>
      <c r="C47" s="456" t="s">
        <v>368</v>
      </c>
      <c r="D47" s="457"/>
      <c r="E47" s="457"/>
      <c r="F47" s="457"/>
      <c r="G47" s="457"/>
      <c r="H47" s="457"/>
      <c r="I47" s="458"/>
      <c r="J47" s="211"/>
      <c r="K47" s="211"/>
    </row>
    <row r="48" spans="2:11" ht="22.5" customHeight="1" x14ac:dyDescent="0.2">
      <c r="B48" s="459" t="s">
        <v>236</v>
      </c>
      <c r="C48" s="459"/>
      <c r="D48" s="459"/>
      <c r="E48" s="459"/>
      <c r="F48" s="459"/>
      <c r="G48" s="459"/>
      <c r="H48" s="459"/>
      <c r="I48" s="459"/>
      <c r="J48" s="211"/>
      <c r="K48" s="211"/>
    </row>
    <row r="49" spans="2:11" ht="22.5" customHeight="1" x14ac:dyDescent="0.2">
      <c r="B49" s="440" t="s">
        <v>281</v>
      </c>
      <c r="C49" s="213" t="s">
        <v>282</v>
      </c>
      <c r="D49" s="442" t="s">
        <v>283</v>
      </c>
      <c r="E49" s="442"/>
      <c r="F49" s="442"/>
      <c r="G49" s="442" t="s">
        <v>284</v>
      </c>
      <c r="H49" s="442"/>
      <c r="I49" s="442"/>
      <c r="J49" s="214"/>
      <c r="K49" s="214"/>
    </row>
    <row r="50" spans="2:11" ht="30.75" customHeight="1" x14ac:dyDescent="0.2">
      <c r="B50" s="441"/>
      <c r="C50" s="215"/>
      <c r="D50" s="443"/>
      <c r="E50" s="443"/>
      <c r="F50" s="443"/>
      <c r="G50" s="443"/>
      <c r="H50" s="443"/>
      <c r="I50" s="443"/>
      <c r="J50" s="214"/>
      <c r="K50" s="214"/>
    </row>
    <row r="51" spans="2:11" ht="32.25" customHeight="1" x14ac:dyDescent="0.2">
      <c r="B51" s="216" t="s">
        <v>285</v>
      </c>
      <c r="C51" s="443" t="s">
        <v>354</v>
      </c>
      <c r="D51" s="443"/>
      <c r="E51" s="443"/>
      <c r="F51" s="443"/>
      <c r="G51" s="443"/>
      <c r="H51" s="443"/>
      <c r="I51" s="443"/>
      <c r="J51" s="217"/>
      <c r="K51" s="217"/>
    </row>
    <row r="52" spans="2:11" ht="28.5" customHeight="1" x14ac:dyDescent="0.2">
      <c r="B52" s="182" t="s">
        <v>286</v>
      </c>
      <c r="C52" s="463" t="s">
        <v>304</v>
      </c>
      <c r="D52" s="464"/>
      <c r="E52" s="464"/>
      <c r="F52" s="464"/>
      <c r="G52" s="464"/>
      <c r="H52" s="464"/>
      <c r="I52" s="465"/>
      <c r="J52" s="217"/>
      <c r="K52" s="217"/>
    </row>
    <row r="53" spans="2:11" ht="30" customHeight="1" x14ac:dyDescent="0.2">
      <c r="B53" s="212" t="s">
        <v>287</v>
      </c>
      <c r="C53" s="443" t="s">
        <v>305</v>
      </c>
      <c r="D53" s="443"/>
      <c r="E53" s="443"/>
      <c r="F53" s="443"/>
      <c r="G53" s="443"/>
      <c r="H53" s="443"/>
      <c r="I53" s="443"/>
      <c r="J53" s="218"/>
      <c r="K53" s="218"/>
    </row>
    <row r="54" spans="2:11" ht="31.5" customHeight="1" x14ac:dyDescent="0.2">
      <c r="B54" s="212" t="s">
        <v>288</v>
      </c>
      <c r="C54" s="443" t="s">
        <v>306</v>
      </c>
      <c r="D54" s="443"/>
      <c r="E54" s="443"/>
      <c r="F54" s="443"/>
      <c r="G54" s="443"/>
      <c r="H54" s="443"/>
      <c r="I54" s="443"/>
      <c r="J54" s="219"/>
      <c r="K54" s="219"/>
    </row>
    <row r="55" spans="2:11" x14ac:dyDescent="0.2">
      <c r="B55" s="220"/>
      <c r="C55" s="221"/>
      <c r="D55" s="221"/>
      <c r="E55" s="222"/>
      <c r="F55" s="222"/>
      <c r="G55" s="223"/>
      <c r="H55" s="224"/>
      <c r="I55" s="221"/>
      <c r="J55" s="219"/>
      <c r="K55" s="219"/>
    </row>
    <row r="56" spans="2:11" x14ac:dyDescent="0.2">
      <c r="B56" s="220"/>
      <c r="C56" s="221"/>
      <c r="D56" s="221"/>
      <c r="E56" s="222"/>
      <c r="F56" s="222"/>
      <c r="G56" s="223"/>
      <c r="H56" s="224"/>
      <c r="I56" s="221"/>
      <c r="J56" s="219"/>
      <c r="K56" s="219"/>
    </row>
    <row r="57" spans="2:11" x14ac:dyDescent="0.2">
      <c r="B57" s="220"/>
      <c r="C57" s="221"/>
      <c r="D57" s="221"/>
      <c r="E57" s="222"/>
      <c r="F57" s="222"/>
      <c r="G57" s="223"/>
      <c r="H57" s="224"/>
      <c r="I57" s="221"/>
      <c r="J57" s="219"/>
      <c r="K57" s="219"/>
    </row>
    <row r="58" spans="2:11" x14ac:dyDescent="0.2">
      <c r="B58" s="220"/>
      <c r="C58" s="221"/>
      <c r="D58" s="221"/>
      <c r="E58" s="222"/>
      <c r="F58" s="222"/>
      <c r="G58" s="223"/>
      <c r="H58" s="224"/>
      <c r="I58" s="221"/>
      <c r="J58" s="219"/>
      <c r="K58" s="219"/>
    </row>
    <row r="59" spans="2:11" x14ac:dyDescent="0.2">
      <c r="B59" s="220"/>
      <c r="C59" s="221"/>
      <c r="D59" s="221"/>
      <c r="E59" s="222"/>
      <c r="F59" s="222"/>
      <c r="G59" s="223"/>
      <c r="H59" s="224"/>
      <c r="I59" s="221"/>
      <c r="J59" s="219"/>
      <c r="K59" s="219"/>
    </row>
    <row r="60" spans="2:11" ht="25.5" customHeight="1" x14ac:dyDescent="0.2">
      <c r="B60" s="220"/>
      <c r="C60" s="221"/>
      <c r="D60" s="221"/>
      <c r="E60" s="222"/>
      <c r="F60" s="222"/>
      <c r="G60" s="223"/>
      <c r="H60" s="224"/>
      <c r="I60" s="221"/>
      <c r="J60" s="219"/>
      <c r="K60" s="219"/>
    </row>
  </sheetData>
  <sheetProtection algorithmName="SHA-512" hashValue="7pjM56BlVDQWX+y2PmzstTPLPdJQ1U0PdzM+B/hlR/rd314LNxAKLbiar71QfD9zUZE2IvJCx0sNQwjZkgubeg==" saltValue="8rSGEgmCW3PGgErVpE/lFw==" spinCount="100000" sheet="1" objects="1" scenarios="1"/>
  <mergeCells count="59">
    <mergeCell ref="C52:I52"/>
    <mergeCell ref="C53:I53"/>
    <mergeCell ref="C54:I54"/>
    <mergeCell ref="B49:B50"/>
    <mergeCell ref="D49:F49"/>
    <mergeCell ref="G49:I49"/>
    <mergeCell ref="D50:F50"/>
    <mergeCell ref="G50:I50"/>
    <mergeCell ref="C51:I51"/>
    <mergeCell ref="B48:I48"/>
    <mergeCell ref="C24:E24"/>
    <mergeCell ref="G24:I24"/>
    <mergeCell ref="B25:I25"/>
    <mergeCell ref="F27:F38"/>
    <mergeCell ref="G27:G38"/>
    <mergeCell ref="I27:I38"/>
    <mergeCell ref="C39:I39"/>
    <mergeCell ref="B40:I44"/>
    <mergeCell ref="C45:I45"/>
    <mergeCell ref="C46:I46"/>
    <mergeCell ref="C47:I47"/>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allowBlank="1" showInputMessage="1" showErrorMessage="1" sqref="C7 I7" xr:uid="{00000000-0002-0000-0800-000000000000}">
      <formula1>$N$11:$N$12</formula1>
    </dataValidation>
    <dataValidation type="list" allowBlank="1" showInputMessage="1" showErrorMessage="1" sqref="H13:I13" xr:uid="{00000000-0002-0000-0800-000001000000}">
      <formula1>$N$5:$N$8</formula1>
    </dataValidation>
    <dataValidation type="list" allowBlank="1" showInputMessage="1" showErrorMessage="1" sqref="J10:K10" xr:uid="{00000000-0002-0000-0800-000002000000}">
      <formula1>$M$21:$M$28</formula1>
    </dataValidation>
    <dataValidation type="list" allowBlank="1" showInputMessage="1" showErrorMessage="1" sqref="C9:F9" xr:uid="{00000000-0002-0000-0800-000003000000}">
      <formula1>$M$6:$M$9</formula1>
    </dataValidation>
    <dataValidation type="list" allowBlank="1" showInputMessage="1" showErrorMessage="1" sqref="C24:E24" xr:uid="{00000000-0002-0000-0800-000004000000}">
      <formula1>$M$12:$M$15</formula1>
    </dataValidation>
    <dataValidation type="list" allowBlank="1" showInputMessage="1" showErrorMessage="1" sqref="H12:I12" xr:uid="{00000000-0002-0000-0800-000005000000}">
      <formula1>M17:M19</formula1>
    </dataValidation>
    <dataValidation type="list" showDropDown="1" showInputMessage="1" showErrorMessage="1" sqref="K12" xr:uid="{00000000-0002-0000-0800-000006000000}">
      <formula1>O17:O19</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93921"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93921" r:id="rId4"/>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79998168889431442"/>
  </sheetPr>
  <dimension ref="B1:X68"/>
  <sheetViews>
    <sheetView topLeftCell="B22" zoomScale="90" zoomScaleNormal="90" workbookViewId="0">
      <selection activeCell="C30" sqref="C30:I41"/>
    </sheetView>
  </sheetViews>
  <sheetFormatPr baseColWidth="10" defaultRowHeight="12.75" x14ac:dyDescent="0.2"/>
  <cols>
    <col min="1" max="1" width="1" style="7" customWidth="1"/>
    <col min="2" max="2" width="25.42578125" style="8" customWidth="1"/>
    <col min="3" max="3" width="14.5703125" style="7" customWidth="1"/>
    <col min="4" max="4" width="20.140625" style="7" customWidth="1"/>
    <col min="5" max="5" width="16.42578125" style="7" customWidth="1"/>
    <col min="6" max="6" width="25" style="7" customWidth="1"/>
    <col min="7" max="7" width="22" style="9" customWidth="1"/>
    <col min="8" max="8" width="20.5703125" style="7" customWidth="1"/>
    <col min="9" max="9" width="22.42578125" style="7" customWidth="1"/>
    <col min="10" max="11" width="22.42578125" style="10" customWidth="1"/>
    <col min="12" max="21" width="11.42578125" style="11"/>
    <col min="22" max="24" width="11.42578125" style="12"/>
    <col min="25" max="16384" width="11.42578125" style="7"/>
  </cols>
  <sheetData>
    <row r="1" spans="2:14" ht="6" customHeight="1" thickBot="1" x14ac:dyDescent="0.25"/>
    <row r="2" spans="2:14" ht="25.5" customHeight="1" x14ac:dyDescent="0.2">
      <c r="B2" s="399"/>
      <c r="C2" s="397" t="s">
        <v>24</v>
      </c>
      <c r="D2" s="397"/>
      <c r="E2" s="397"/>
      <c r="F2" s="397"/>
      <c r="G2" s="397"/>
      <c r="H2" s="397"/>
      <c r="I2" s="401"/>
      <c r="J2" s="13"/>
      <c r="K2" s="13"/>
      <c r="M2" s="14" t="s">
        <v>47</v>
      </c>
    </row>
    <row r="3" spans="2:14" ht="25.5" customHeight="1" x14ac:dyDescent="0.2">
      <c r="B3" s="400"/>
      <c r="C3" s="398" t="s">
        <v>25</v>
      </c>
      <c r="D3" s="398"/>
      <c r="E3" s="398"/>
      <c r="F3" s="398"/>
      <c r="G3" s="398"/>
      <c r="H3" s="398"/>
      <c r="I3" s="402"/>
      <c r="J3" s="13"/>
      <c r="K3" s="13"/>
      <c r="M3" s="14" t="s">
        <v>48</v>
      </c>
    </row>
    <row r="4" spans="2:14" ht="25.5" customHeight="1" x14ac:dyDescent="0.2">
      <c r="B4" s="400"/>
      <c r="C4" s="398" t="s">
        <v>49</v>
      </c>
      <c r="D4" s="398"/>
      <c r="E4" s="398"/>
      <c r="F4" s="398"/>
      <c r="G4" s="398"/>
      <c r="H4" s="398"/>
      <c r="I4" s="402"/>
      <c r="J4" s="13"/>
      <c r="K4" s="13"/>
      <c r="M4" s="14" t="s">
        <v>50</v>
      </c>
    </row>
    <row r="5" spans="2:14" ht="25.5" customHeight="1" x14ac:dyDescent="0.2">
      <c r="B5" s="400"/>
      <c r="C5" s="398" t="s">
        <v>51</v>
      </c>
      <c r="D5" s="398"/>
      <c r="E5" s="398"/>
      <c r="F5" s="398"/>
      <c r="G5" s="403" t="s">
        <v>52</v>
      </c>
      <c r="H5" s="403"/>
      <c r="I5" s="402"/>
      <c r="J5" s="13"/>
      <c r="K5" s="13"/>
      <c r="M5" s="14" t="s">
        <v>53</v>
      </c>
    </row>
    <row r="6" spans="2:14" ht="23.25" customHeight="1" x14ac:dyDescent="0.2">
      <c r="B6" s="382" t="s">
        <v>54</v>
      </c>
      <c r="C6" s="383"/>
      <c r="D6" s="383"/>
      <c r="E6" s="383"/>
      <c r="F6" s="383"/>
      <c r="G6" s="383"/>
      <c r="H6" s="383"/>
      <c r="I6" s="384"/>
      <c r="J6" s="15"/>
      <c r="K6" s="15"/>
    </row>
    <row r="7" spans="2:14" ht="24" customHeight="1" x14ac:dyDescent="0.2">
      <c r="B7" s="385" t="s">
        <v>55</v>
      </c>
      <c r="C7" s="386"/>
      <c r="D7" s="386"/>
      <c r="E7" s="386"/>
      <c r="F7" s="386"/>
      <c r="G7" s="386"/>
      <c r="H7" s="386"/>
      <c r="I7" s="387"/>
      <c r="J7" s="16"/>
      <c r="K7" s="16"/>
    </row>
    <row r="8" spans="2:14" ht="24" customHeight="1" x14ac:dyDescent="0.2">
      <c r="B8" s="388" t="s">
        <v>56</v>
      </c>
      <c r="C8" s="389"/>
      <c r="D8" s="389"/>
      <c r="E8" s="389"/>
      <c r="F8" s="389"/>
      <c r="G8" s="389"/>
      <c r="H8" s="389"/>
      <c r="I8" s="390"/>
      <c r="J8" s="58"/>
      <c r="K8" s="58"/>
      <c r="N8" s="6" t="s">
        <v>57</v>
      </c>
    </row>
    <row r="9" spans="2:14" ht="30.75" customHeight="1" x14ac:dyDescent="0.2">
      <c r="B9" s="98" t="s">
        <v>58</v>
      </c>
      <c r="C9" s="59">
        <v>14</v>
      </c>
      <c r="D9" s="394" t="s">
        <v>59</v>
      </c>
      <c r="E9" s="394"/>
      <c r="F9" s="345" t="s">
        <v>207</v>
      </c>
      <c r="G9" s="346"/>
      <c r="H9" s="346"/>
      <c r="I9" s="347"/>
      <c r="J9" s="17"/>
      <c r="K9" s="17"/>
      <c r="M9" s="14" t="s">
        <v>60</v>
      </c>
      <c r="N9" s="6" t="s">
        <v>61</v>
      </c>
    </row>
    <row r="10" spans="2:14" ht="30.75" customHeight="1" x14ac:dyDescent="0.2">
      <c r="B10" s="20" t="s">
        <v>62</v>
      </c>
      <c r="C10" s="60" t="s">
        <v>81</v>
      </c>
      <c r="D10" s="395" t="s">
        <v>63</v>
      </c>
      <c r="E10" s="396"/>
      <c r="F10" s="379" t="s">
        <v>155</v>
      </c>
      <c r="G10" s="380"/>
      <c r="H10" s="18" t="s">
        <v>64</v>
      </c>
      <c r="I10" s="76" t="s">
        <v>81</v>
      </c>
      <c r="J10" s="19"/>
      <c r="K10" s="19"/>
      <c r="M10" s="14" t="s">
        <v>65</v>
      </c>
      <c r="N10" s="6" t="s">
        <v>66</v>
      </c>
    </row>
    <row r="11" spans="2:14" ht="30.75" customHeight="1" x14ac:dyDescent="0.2">
      <c r="B11" s="20" t="s">
        <v>67</v>
      </c>
      <c r="C11" s="391" t="s">
        <v>156</v>
      </c>
      <c r="D11" s="391"/>
      <c r="E11" s="391"/>
      <c r="F11" s="391"/>
      <c r="G11" s="18" t="s">
        <v>68</v>
      </c>
      <c r="H11" s="392">
        <v>1032</v>
      </c>
      <c r="I11" s="393"/>
      <c r="J11" s="21"/>
      <c r="K11" s="21"/>
      <c r="M11" s="14" t="s">
        <v>69</v>
      </c>
      <c r="N11" s="6" t="s">
        <v>70</v>
      </c>
    </row>
    <row r="12" spans="2:14" ht="30.75" customHeight="1" x14ac:dyDescent="0.2">
      <c r="B12" s="20" t="s">
        <v>71</v>
      </c>
      <c r="C12" s="376" t="s">
        <v>65</v>
      </c>
      <c r="D12" s="376"/>
      <c r="E12" s="376"/>
      <c r="F12" s="376"/>
      <c r="G12" s="18" t="s">
        <v>72</v>
      </c>
      <c r="H12" s="510" t="s">
        <v>165</v>
      </c>
      <c r="I12" s="511"/>
      <c r="J12" s="22"/>
      <c r="K12" s="22"/>
      <c r="M12" s="23" t="s">
        <v>73</v>
      </c>
    </row>
    <row r="13" spans="2:14" ht="30.75" customHeight="1" x14ac:dyDescent="0.2">
      <c r="B13" s="20" t="s">
        <v>74</v>
      </c>
      <c r="C13" s="372" t="s">
        <v>45</v>
      </c>
      <c r="D13" s="372"/>
      <c r="E13" s="372"/>
      <c r="F13" s="372"/>
      <c r="G13" s="372"/>
      <c r="H13" s="372"/>
      <c r="I13" s="373"/>
      <c r="J13" s="24"/>
      <c r="K13" s="24"/>
      <c r="M13" s="23"/>
    </row>
    <row r="14" spans="2:14" ht="30.75" customHeight="1" x14ac:dyDescent="0.2">
      <c r="B14" s="20" t="s">
        <v>75</v>
      </c>
      <c r="C14" s="379" t="s">
        <v>153</v>
      </c>
      <c r="D14" s="380"/>
      <c r="E14" s="380"/>
      <c r="F14" s="380"/>
      <c r="G14" s="380"/>
      <c r="H14" s="380"/>
      <c r="I14" s="381"/>
      <c r="J14" s="19"/>
      <c r="K14" s="19"/>
      <c r="M14" s="23"/>
      <c r="N14" s="6" t="s">
        <v>76</v>
      </c>
    </row>
    <row r="15" spans="2:14" ht="30.75" customHeight="1" x14ac:dyDescent="0.2">
      <c r="B15" s="20" t="s">
        <v>77</v>
      </c>
      <c r="C15" s="345" t="s">
        <v>166</v>
      </c>
      <c r="D15" s="346"/>
      <c r="E15" s="346"/>
      <c r="F15" s="512"/>
      <c r="G15" s="18" t="s">
        <v>78</v>
      </c>
      <c r="H15" s="368" t="s">
        <v>91</v>
      </c>
      <c r="I15" s="369"/>
      <c r="J15" s="19"/>
      <c r="K15" s="19"/>
      <c r="M15" s="23" t="s">
        <v>80</v>
      </c>
      <c r="N15" s="6" t="s">
        <v>81</v>
      </c>
    </row>
    <row r="16" spans="2:14" ht="30.75" customHeight="1" x14ac:dyDescent="0.2">
      <c r="B16" s="20" t="s">
        <v>82</v>
      </c>
      <c r="C16" s="370" t="s">
        <v>215</v>
      </c>
      <c r="D16" s="371"/>
      <c r="E16" s="371"/>
      <c r="F16" s="371"/>
      <c r="G16" s="18" t="s">
        <v>83</v>
      </c>
      <c r="H16" s="368" t="s">
        <v>70</v>
      </c>
      <c r="I16" s="369"/>
      <c r="J16" s="19"/>
      <c r="K16" s="19"/>
      <c r="M16" s="23" t="s">
        <v>84</v>
      </c>
    </row>
    <row r="17" spans="2:14" ht="36" customHeight="1" x14ac:dyDescent="0.2">
      <c r="B17" s="20" t="s">
        <v>85</v>
      </c>
      <c r="C17" s="513" t="s">
        <v>167</v>
      </c>
      <c r="D17" s="514"/>
      <c r="E17" s="514"/>
      <c r="F17" s="514"/>
      <c r="G17" s="514"/>
      <c r="H17" s="514"/>
      <c r="I17" s="515"/>
      <c r="J17" s="24"/>
      <c r="K17" s="24"/>
      <c r="M17" s="23" t="s">
        <v>86</v>
      </c>
      <c r="N17" s="6" t="s">
        <v>39</v>
      </c>
    </row>
    <row r="18" spans="2:14" ht="30.75" customHeight="1" x14ac:dyDescent="0.2">
      <c r="B18" s="20" t="s">
        <v>87</v>
      </c>
      <c r="C18" s="345" t="s">
        <v>168</v>
      </c>
      <c r="D18" s="346"/>
      <c r="E18" s="346"/>
      <c r="F18" s="346"/>
      <c r="G18" s="346"/>
      <c r="H18" s="346"/>
      <c r="I18" s="347"/>
      <c r="J18" s="25"/>
      <c r="K18" s="25"/>
      <c r="M18" s="23" t="s">
        <v>88</v>
      </c>
      <c r="N18" s="6" t="s">
        <v>40</v>
      </c>
    </row>
    <row r="19" spans="2:14" ht="30.75" customHeight="1" x14ac:dyDescent="0.2">
      <c r="B19" s="20" t="s">
        <v>89</v>
      </c>
      <c r="C19" s="516" t="s">
        <v>200</v>
      </c>
      <c r="D19" s="517"/>
      <c r="E19" s="517"/>
      <c r="F19" s="517"/>
      <c r="G19" s="517"/>
      <c r="H19" s="517"/>
      <c r="I19" s="518"/>
      <c r="J19" s="26"/>
      <c r="K19" s="26"/>
      <c r="M19" s="23"/>
      <c r="N19" s="6" t="s">
        <v>41</v>
      </c>
    </row>
    <row r="20" spans="2:14" ht="30.75" customHeight="1" x14ac:dyDescent="0.2">
      <c r="B20" s="20" t="s">
        <v>90</v>
      </c>
      <c r="C20" s="519" t="s">
        <v>152</v>
      </c>
      <c r="D20" s="520"/>
      <c r="E20" s="520"/>
      <c r="F20" s="520"/>
      <c r="G20" s="520"/>
      <c r="H20" s="520"/>
      <c r="I20" s="521"/>
      <c r="J20" s="27"/>
      <c r="K20" s="27"/>
      <c r="M20" s="23" t="s">
        <v>91</v>
      </c>
      <c r="N20" s="6" t="s">
        <v>42</v>
      </c>
    </row>
    <row r="21" spans="2:14" ht="27.75" customHeight="1" x14ac:dyDescent="0.2">
      <c r="B21" s="361" t="s">
        <v>92</v>
      </c>
      <c r="C21" s="363" t="s">
        <v>93</v>
      </c>
      <c r="D21" s="363"/>
      <c r="E21" s="363"/>
      <c r="F21" s="364" t="s">
        <v>94</v>
      </c>
      <c r="G21" s="364"/>
      <c r="H21" s="364"/>
      <c r="I21" s="365"/>
      <c r="J21" s="28"/>
      <c r="K21" s="28"/>
      <c r="M21" s="23" t="s">
        <v>79</v>
      </c>
      <c r="N21" s="6" t="s">
        <v>43</v>
      </c>
    </row>
    <row r="22" spans="2:14" ht="27" customHeight="1" x14ac:dyDescent="0.2">
      <c r="B22" s="362"/>
      <c r="C22" s="516" t="s">
        <v>169</v>
      </c>
      <c r="D22" s="517"/>
      <c r="E22" s="522"/>
      <c r="F22" s="516" t="s">
        <v>171</v>
      </c>
      <c r="G22" s="517"/>
      <c r="H22" s="517"/>
      <c r="I22" s="518"/>
      <c r="J22" s="26"/>
      <c r="K22" s="26"/>
      <c r="M22" s="23" t="s">
        <v>95</v>
      </c>
      <c r="N22" s="6" t="s">
        <v>44</v>
      </c>
    </row>
    <row r="23" spans="2:14" ht="39.75" customHeight="1" x14ac:dyDescent="0.2">
      <c r="B23" s="20" t="s">
        <v>96</v>
      </c>
      <c r="C23" s="379" t="s">
        <v>152</v>
      </c>
      <c r="D23" s="380"/>
      <c r="E23" s="523"/>
      <c r="F23" s="379" t="s">
        <v>152</v>
      </c>
      <c r="G23" s="380"/>
      <c r="H23" s="380"/>
      <c r="I23" s="381"/>
      <c r="J23" s="19"/>
      <c r="K23" s="19"/>
      <c r="M23" s="23"/>
      <c r="N23" s="6" t="s">
        <v>45</v>
      </c>
    </row>
    <row r="24" spans="2:14" ht="44.25" customHeight="1" x14ac:dyDescent="0.2">
      <c r="B24" s="20" t="s">
        <v>97</v>
      </c>
      <c r="C24" s="524" t="s">
        <v>170</v>
      </c>
      <c r="D24" s="525"/>
      <c r="E24" s="526"/>
      <c r="F24" s="516" t="s">
        <v>172</v>
      </c>
      <c r="G24" s="517"/>
      <c r="H24" s="517"/>
      <c r="I24" s="518"/>
      <c r="J24" s="25"/>
      <c r="K24" s="25"/>
      <c r="M24" s="29"/>
      <c r="N24" s="6" t="s">
        <v>46</v>
      </c>
    </row>
    <row r="25" spans="2:14" ht="29.25" customHeight="1" x14ac:dyDescent="0.2">
      <c r="B25" s="20" t="s">
        <v>98</v>
      </c>
      <c r="C25" s="348" t="s">
        <v>215</v>
      </c>
      <c r="D25" s="349"/>
      <c r="E25" s="350"/>
      <c r="F25" s="18" t="s">
        <v>99</v>
      </c>
      <c r="G25" s="527">
        <v>74</v>
      </c>
      <c r="H25" s="528"/>
      <c r="I25" s="529"/>
      <c r="J25" s="30"/>
      <c r="K25" s="30"/>
      <c r="M25" s="29"/>
    </row>
    <row r="26" spans="2:14" ht="27" customHeight="1" x14ac:dyDescent="0.2">
      <c r="B26" s="20" t="s">
        <v>100</v>
      </c>
      <c r="C26" s="345" t="s">
        <v>216</v>
      </c>
      <c r="D26" s="346"/>
      <c r="E26" s="512"/>
      <c r="F26" s="18" t="s">
        <v>101</v>
      </c>
      <c r="G26" s="527">
        <v>0</v>
      </c>
      <c r="H26" s="528"/>
      <c r="I26" s="529"/>
      <c r="J26" s="31"/>
      <c r="K26" s="31"/>
      <c r="M26" s="29"/>
    </row>
    <row r="27" spans="2:14" ht="47.25" customHeight="1" x14ac:dyDescent="0.2">
      <c r="B27" s="97" t="s">
        <v>102</v>
      </c>
      <c r="C27" s="379" t="s">
        <v>86</v>
      </c>
      <c r="D27" s="380"/>
      <c r="E27" s="523"/>
      <c r="F27" s="32" t="s">
        <v>103</v>
      </c>
      <c r="G27" s="355" t="s">
        <v>182</v>
      </c>
      <c r="H27" s="356"/>
      <c r="I27" s="357"/>
      <c r="J27" s="28"/>
      <c r="K27" s="28"/>
      <c r="M27" s="29"/>
    </row>
    <row r="28" spans="2:14" ht="30" customHeight="1" x14ac:dyDescent="0.2">
      <c r="B28" s="325" t="s">
        <v>104</v>
      </c>
      <c r="C28" s="326"/>
      <c r="D28" s="326"/>
      <c r="E28" s="326"/>
      <c r="F28" s="326"/>
      <c r="G28" s="326"/>
      <c r="H28" s="326"/>
      <c r="I28" s="327"/>
      <c r="J28" s="58"/>
      <c r="K28" s="58"/>
      <c r="M28" s="29"/>
    </row>
    <row r="29" spans="2:14" ht="56.25" customHeight="1" x14ac:dyDescent="0.2">
      <c r="B29" s="33" t="s">
        <v>105</v>
      </c>
      <c r="C29" s="34" t="s">
        <v>106</v>
      </c>
      <c r="D29" s="34" t="s">
        <v>107</v>
      </c>
      <c r="E29" s="34" t="s">
        <v>108</v>
      </c>
      <c r="F29" s="34" t="s">
        <v>109</v>
      </c>
      <c r="G29" s="35" t="s">
        <v>110</v>
      </c>
      <c r="H29" s="35" t="s">
        <v>111</v>
      </c>
      <c r="I29" s="36" t="s">
        <v>112</v>
      </c>
      <c r="J29" s="70" t="s">
        <v>162</v>
      </c>
      <c r="K29" s="26"/>
      <c r="M29" s="29"/>
    </row>
    <row r="30" spans="2:14" ht="19.5" customHeight="1" x14ac:dyDescent="0.2">
      <c r="B30" s="37" t="s">
        <v>113</v>
      </c>
      <c r="C30" s="141">
        <v>0</v>
      </c>
      <c r="D30" s="142">
        <f>+C30</f>
        <v>0</v>
      </c>
      <c r="E30" s="143">
        <v>0</v>
      </c>
      <c r="F30" s="144">
        <f>+E30</f>
        <v>0</v>
      </c>
      <c r="G30" s="145" t="e">
        <f>+C30/E30</f>
        <v>#DIV/0!</v>
      </c>
      <c r="H30" s="146" t="e">
        <f>+D30/F30</f>
        <v>#DIV/0!</v>
      </c>
      <c r="I30" s="147" t="e">
        <f>+D30/$G$26</f>
        <v>#DIV/0!</v>
      </c>
      <c r="J30" s="69">
        <v>0.99</v>
      </c>
      <c r="K30" s="38"/>
      <c r="M30" s="29"/>
    </row>
    <row r="31" spans="2:14" ht="19.5" customHeight="1" x14ac:dyDescent="0.2">
      <c r="B31" s="37" t="s">
        <v>114</v>
      </c>
      <c r="C31" s="141">
        <v>0</v>
      </c>
      <c r="D31" s="142">
        <f>+D30+C31</f>
        <v>0</v>
      </c>
      <c r="E31" s="143">
        <v>0</v>
      </c>
      <c r="F31" s="144">
        <f>+F30+E31</f>
        <v>0</v>
      </c>
      <c r="G31" s="145" t="e">
        <f t="shared" ref="G31:G41" si="0">+C31/E31</f>
        <v>#DIV/0!</v>
      </c>
      <c r="H31" s="146" t="e">
        <f t="shared" ref="H31:H41" si="1">+D31/F31</f>
        <v>#DIV/0!</v>
      </c>
      <c r="I31" s="147" t="e">
        <f t="shared" ref="I31:I40" si="2">+D31/$G$26</f>
        <v>#DIV/0!</v>
      </c>
      <c r="J31" s="69">
        <v>0.99</v>
      </c>
      <c r="K31" s="38"/>
      <c r="M31" s="29"/>
    </row>
    <row r="32" spans="2:14" ht="19.5" customHeight="1" x14ac:dyDescent="0.2">
      <c r="B32" s="37" t="s">
        <v>115</v>
      </c>
      <c r="C32" s="141">
        <v>0</v>
      </c>
      <c r="D32" s="142">
        <f t="shared" ref="D32:D41" si="3">+D31+C32</f>
        <v>0</v>
      </c>
      <c r="E32" s="143">
        <v>0</v>
      </c>
      <c r="F32" s="144">
        <f t="shared" ref="F32:F41" si="4">+F31+E32</f>
        <v>0</v>
      </c>
      <c r="G32" s="145" t="e">
        <f t="shared" si="0"/>
        <v>#DIV/0!</v>
      </c>
      <c r="H32" s="146" t="e">
        <f t="shared" si="1"/>
        <v>#DIV/0!</v>
      </c>
      <c r="I32" s="147" t="e">
        <f t="shared" si="2"/>
        <v>#DIV/0!</v>
      </c>
      <c r="J32" s="69">
        <v>0.99</v>
      </c>
      <c r="K32" s="38"/>
      <c r="M32" s="29"/>
    </row>
    <row r="33" spans="2:11" ht="19.5" customHeight="1" x14ac:dyDescent="0.2">
      <c r="B33" s="37" t="s">
        <v>116</v>
      </c>
      <c r="C33" s="141">
        <v>0</v>
      </c>
      <c r="D33" s="142">
        <f t="shared" si="3"/>
        <v>0</v>
      </c>
      <c r="E33" s="143">
        <v>0</v>
      </c>
      <c r="F33" s="144">
        <f t="shared" si="4"/>
        <v>0</v>
      </c>
      <c r="G33" s="145" t="e">
        <f t="shared" si="0"/>
        <v>#DIV/0!</v>
      </c>
      <c r="H33" s="146" t="e">
        <f t="shared" si="1"/>
        <v>#DIV/0!</v>
      </c>
      <c r="I33" s="147" t="e">
        <f t="shared" si="2"/>
        <v>#DIV/0!</v>
      </c>
      <c r="J33" s="69">
        <v>0.99</v>
      </c>
      <c r="K33" s="38"/>
    </row>
    <row r="34" spans="2:11" ht="19.5" customHeight="1" x14ac:dyDescent="0.2">
      <c r="B34" s="37" t="s">
        <v>117</v>
      </c>
      <c r="C34" s="141">
        <v>0</v>
      </c>
      <c r="D34" s="142">
        <f t="shared" si="3"/>
        <v>0</v>
      </c>
      <c r="E34" s="143">
        <v>0</v>
      </c>
      <c r="F34" s="144">
        <f t="shared" si="4"/>
        <v>0</v>
      </c>
      <c r="G34" s="145" t="e">
        <f t="shared" si="0"/>
        <v>#DIV/0!</v>
      </c>
      <c r="H34" s="146" t="e">
        <f t="shared" si="1"/>
        <v>#DIV/0!</v>
      </c>
      <c r="I34" s="147" t="e">
        <f t="shared" si="2"/>
        <v>#DIV/0!</v>
      </c>
      <c r="J34" s="69">
        <v>0.99</v>
      </c>
      <c r="K34" s="38"/>
    </row>
    <row r="35" spans="2:11" ht="19.5" customHeight="1" x14ac:dyDescent="0.2">
      <c r="B35" s="37" t="s">
        <v>118</v>
      </c>
      <c r="C35" s="141">
        <v>0</v>
      </c>
      <c r="D35" s="142">
        <f t="shared" si="3"/>
        <v>0</v>
      </c>
      <c r="E35" s="143">
        <v>0</v>
      </c>
      <c r="F35" s="144">
        <f t="shared" si="4"/>
        <v>0</v>
      </c>
      <c r="G35" s="145" t="e">
        <f t="shared" si="0"/>
        <v>#DIV/0!</v>
      </c>
      <c r="H35" s="146" t="e">
        <f t="shared" si="1"/>
        <v>#DIV/0!</v>
      </c>
      <c r="I35" s="147" t="e">
        <f t="shared" si="2"/>
        <v>#DIV/0!</v>
      </c>
      <c r="J35" s="69">
        <v>0.99</v>
      </c>
      <c r="K35" s="38"/>
    </row>
    <row r="36" spans="2:11" ht="19.5" customHeight="1" x14ac:dyDescent="0.2">
      <c r="B36" s="37" t="s">
        <v>119</v>
      </c>
      <c r="C36" s="141">
        <v>0</v>
      </c>
      <c r="D36" s="142">
        <f t="shared" si="3"/>
        <v>0</v>
      </c>
      <c r="E36" s="143">
        <v>0</v>
      </c>
      <c r="F36" s="144">
        <f t="shared" si="4"/>
        <v>0</v>
      </c>
      <c r="G36" s="145" t="e">
        <f t="shared" si="0"/>
        <v>#DIV/0!</v>
      </c>
      <c r="H36" s="146" t="e">
        <f t="shared" si="1"/>
        <v>#DIV/0!</v>
      </c>
      <c r="I36" s="147" t="e">
        <f t="shared" si="2"/>
        <v>#DIV/0!</v>
      </c>
      <c r="J36" s="69">
        <v>0.99</v>
      </c>
      <c r="K36" s="38"/>
    </row>
    <row r="37" spans="2:11" ht="19.5" customHeight="1" x14ac:dyDescent="0.2">
      <c r="B37" s="37" t="s">
        <v>120</v>
      </c>
      <c r="C37" s="141">
        <v>0</v>
      </c>
      <c r="D37" s="142">
        <f t="shared" si="3"/>
        <v>0</v>
      </c>
      <c r="E37" s="143">
        <v>0</v>
      </c>
      <c r="F37" s="144">
        <f t="shared" si="4"/>
        <v>0</v>
      </c>
      <c r="G37" s="145" t="e">
        <f t="shared" si="0"/>
        <v>#DIV/0!</v>
      </c>
      <c r="H37" s="146" t="e">
        <f t="shared" si="1"/>
        <v>#DIV/0!</v>
      </c>
      <c r="I37" s="147" t="e">
        <f t="shared" si="2"/>
        <v>#DIV/0!</v>
      </c>
      <c r="J37" s="69">
        <v>0.99</v>
      </c>
      <c r="K37" s="38"/>
    </row>
    <row r="38" spans="2:11" ht="19.5" customHeight="1" x14ac:dyDescent="0.2">
      <c r="B38" s="37" t="s">
        <v>121</v>
      </c>
      <c r="C38" s="141">
        <v>0</v>
      </c>
      <c r="D38" s="142">
        <f t="shared" si="3"/>
        <v>0</v>
      </c>
      <c r="E38" s="143">
        <v>0</v>
      </c>
      <c r="F38" s="144">
        <f t="shared" si="4"/>
        <v>0</v>
      </c>
      <c r="G38" s="145" t="e">
        <f t="shared" si="0"/>
        <v>#DIV/0!</v>
      </c>
      <c r="H38" s="146" t="e">
        <f t="shared" si="1"/>
        <v>#DIV/0!</v>
      </c>
      <c r="I38" s="147" t="e">
        <f t="shared" si="2"/>
        <v>#DIV/0!</v>
      </c>
      <c r="J38" s="69">
        <v>0.99</v>
      </c>
      <c r="K38" s="38"/>
    </row>
    <row r="39" spans="2:11" ht="19.5" customHeight="1" x14ac:dyDescent="0.2">
      <c r="B39" s="37" t="s">
        <v>122</v>
      </c>
      <c r="C39" s="141">
        <v>0</v>
      </c>
      <c r="D39" s="142">
        <f t="shared" si="3"/>
        <v>0</v>
      </c>
      <c r="E39" s="143">
        <v>0</v>
      </c>
      <c r="F39" s="144">
        <f t="shared" si="4"/>
        <v>0</v>
      </c>
      <c r="G39" s="145" t="e">
        <f t="shared" si="0"/>
        <v>#DIV/0!</v>
      </c>
      <c r="H39" s="146" t="e">
        <f t="shared" si="1"/>
        <v>#DIV/0!</v>
      </c>
      <c r="I39" s="147" t="e">
        <f t="shared" si="2"/>
        <v>#DIV/0!</v>
      </c>
      <c r="J39" s="69">
        <v>0.99</v>
      </c>
      <c r="K39" s="38"/>
    </row>
    <row r="40" spans="2:11" ht="19.5" customHeight="1" x14ac:dyDescent="0.2">
      <c r="B40" s="37" t="s">
        <v>123</v>
      </c>
      <c r="C40" s="141">
        <v>0</v>
      </c>
      <c r="D40" s="142">
        <f t="shared" si="3"/>
        <v>0</v>
      </c>
      <c r="E40" s="143">
        <v>0</v>
      </c>
      <c r="F40" s="144">
        <f t="shared" si="4"/>
        <v>0</v>
      </c>
      <c r="G40" s="145" t="e">
        <f t="shared" si="0"/>
        <v>#DIV/0!</v>
      </c>
      <c r="H40" s="146" t="e">
        <f t="shared" si="1"/>
        <v>#DIV/0!</v>
      </c>
      <c r="I40" s="147" t="e">
        <f t="shared" si="2"/>
        <v>#DIV/0!</v>
      </c>
      <c r="J40" s="69">
        <v>0.99</v>
      </c>
      <c r="K40" s="38"/>
    </row>
    <row r="41" spans="2:11" ht="19.5" customHeight="1" x14ac:dyDescent="0.2">
      <c r="B41" s="37" t="s">
        <v>124</v>
      </c>
      <c r="C41" s="141">
        <v>0</v>
      </c>
      <c r="D41" s="142">
        <f t="shared" si="3"/>
        <v>0</v>
      </c>
      <c r="E41" s="143">
        <v>0</v>
      </c>
      <c r="F41" s="144">
        <f t="shared" si="4"/>
        <v>0</v>
      </c>
      <c r="G41" s="145" t="e">
        <f t="shared" si="0"/>
        <v>#DIV/0!</v>
      </c>
      <c r="H41" s="146" t="e">
        <f t="shared" si="1"/>
        <v>#DIV/0!</v>
      </c>
      <c r="I41" s="147" t="e">
        <f>+D41/$G$26</f>
        <v>#DIV/0!</v>
      </c>
      <c r="J41" s="69">
        <v>0.99</v>
      </c>
      <c r="K41" s="38"/>
    </row>
    <row r="42" spans="2:11" ht="54.75" customHeight="1" x14ac:dyDescent="0.2">
      <c r="B42" s="77" t="s">
        <v>125</v>
      </c>
      <c r="C42" s="303"/>
      <c r="D42" s="303"/>
      <c r="E42" s="303"/>
      <c r="F42" s="303"/>
      <c r="G42" s="303"/>
      <c r="H42" s="303"/>
      <c r="I42" s="321"/>
      <c r="J42" s="39"/>
      <c r="K42" s="39"/>
    </row>
    <row r="43" spans="2:11" ht="29.25" customHeight="1" x14ac:dyDescent="0.2">
      <c r="B43" s="325" t="s">
        <v>126</v>
      </c>
      <c r="C43" s="326"/>
      <c r="D43" s="326"/>
      <c r="E43" s="326"/>
      <c r="F43" s="326"/>
      <c r="G43" s="326"/>
      <c r="H43" s="326"/>
      <c r="I43" s="327"/>
      <c r="J43" s="58"/>
      <c r="K43" s="58"/>
    </row>
    <row r="44" spans="2:11" ht="32.25" customHeight="1" x14ac:dyDescent="0.2">
      <c r="B44" s="333"/>
      <c r="C44" s="334"/>
      <c r="D44" s="334"/>
      <c r="E44" s="334"/>
      <c r="F44" s="334"/>
      <c r="G44" s="334"/>
      <c r="H44" s="334"/>
      <c r="I44" s="335"/>
      <c r="J44" s="58"/>
      <c r="K44" s="58"/>
    </row>
    <row r="45" spans="2:11" ht="32.25" customHeight="1" x14ac:dyDescent="0.2">
      <c r="B45" s="336"/>
      <c r="C45" s="337"/>
      <c r="D45" s="337"/>
      <c r="E45" s="337"/>
      <c r="F45" s="337"/>
      <c r="G45" s="337"/>
      <c r="H45" s="337"/>
      <c r="I45" s="338"/>
      <c r="J45" s="39"/>
      <c r="K45" s="39"/>
    </row>
    <row r="46" spans="2:11" ht="32.25" customHeight="1" x14ac:dyDescent="0.2">
      <c r="B46" s="336"/>
      <c r="C46" s="337"/>
      <c r="D46" s="337"/>
      <c r="E46" s="337"/>
      <c r="F46" s="337"/>
      <c r="G46" s="337"/>
      <c r="H46" s="337"/>
      <c r="I46" s="338"/>
      <c r="J46" s="39"/>
      <c r="K46" s="39"/>
    </row>
    <row r="47" spans="2:11" ht="32.25" customHeight="1" x14ac:dyDescent="0.2">
      <c r="B47" s="336"/>
      <c r="C47" s="337"/>
      <c r="D47" s="337"/>
      <c r="E47" s="337"/>
      <c r="F47" s="337"/>
      <c r="G47" s="337"/>
      <c r="H47" s="337"/>
      <c r="I47" s="338"/>
      <c r="J47" s="39"/>
      <c r="K47" s="39"/>
    </row>
    <row r="48" spans="2:11" ht="32.25" customHeight="1" x14ac:dyDescent="0.2">
      <c r="B48" s="339"/>
      <c r="C48" s="340"/>
      <c r="D48" s="340"/>
      <c r="E48" s="340"/>
      <c r="F48" s="340"/>
      <c r="G48" s="340"/>
      <c r="H48" s="340"/>
      <c r="I48" s="341"/>
      <c r="J48" s="40"/>
      <c r="K48" s="40"/>
    </row>
    <row r="49" spans="2:11" ht="79.5" customHeight="1" x14ac:dyDescent="0.2">
      <c r="B49" s="20" t="s">
        <v>127</v>
      </c>
      <c r="C49" s="530"/>
      <c r="D49" s="531"/>
      <c r="E49" s="531"/>
      <c r="F49" s="531"/>
      <c r="G49" s="531"/>
      <c r="H49" s="531"/>
      <c r="I49" s="532"/>
      <c r="J49" s="41"/>
      <c r="K49" s="41"/>
    </row>
    <row r="50" spans="2:11" ht="26.25" customHeight="1" x14ac:dyDescent="0.2">
      <c r="B50" s="20" t="s">
        <v>128</v>
      </c>
      <c r="C50" s="533"/>
      <c r="D50" s="534"/>
      <c r="E50" s="534"/>
      <c r="F50" s="534"/>
      <c r="G50" s="534"/>
      <c r="H50" s="534"/>
      <c r="I50" s="535"/>
      <c r="J50" s="41"/>
      <c r="K50" s="41"/>
    </row>
    <row r="51" spans="2:11" ht="64.5" customHeight="1" x14ac:dyDescent="0.2">
      <c r="B51" s="127" t="s">
        <v>129</v>
      </c>
      <c r="C51" s="530"/>
      <c r="D51" s="531"/>
      <c r="E51" s="531"/>
      <c r="F51" s="531"/>
      <c r="G51" s="531"/>
      <c r="H51" s="531"/>
      <c r="I51" s="532"/>
      <c r="J51" s="41"/>
      <c r="K51" s="41"/>
    </row>
    <row r="52" spans="2:11" ht="29.25" customHeight="1" x14ac:dyDescent="0.2">
      <c r="B52" s="325" t="s">
        <v>130</v>
      </c>
      <c r="C52" s="326"/>
      <c r="D52" s="326"/>
      <c r="E52" s="326"/>
      <c r="F52" s="326"/>
      <c r="G52" s="326"/>
      <c r="H52" s="326"/>
      <c r="I52" s="327"/>
      <c r="J52" s="41"/>
      <c r="K52" s="41"/>
    </row>
    <row r="53" spans="2:11" ht="33" customHeight="1" x14ac:dyDescent="0.2">
      <c r="B53" s="328" t="s">
        <v>131</v>
      </c>
      <c r="C53" s="128" t="s">
        <v>132</v>
      </c>
      <c r="D53" s="329" t="s">
        <v>133</v>
      </c>
      <c r="E53" s="329"/>
      <c r="F53" s="329"/>
      <c r="G53" s="329" t="s">
        <v>134</v>
      </c>
      <c r="H53" s="329"/>
      <c r="I53" s="330"/>
      <c r="J53" s="42"/>
      <c r="K53" s="42"/>
    </row>
    <row r="54" spans="2:11" ht="31.5" customHeight="1" x14ac:dyDescent="0.2">
      <c r="B54" s="328"/>
      <c r="C54" s="107"/>
      <c r="D54" s="303"/>
      <c r="E54" s="303"/>
      <c r="F54" s="303"/>
      <c r="G54" s="331"/>
      <c r="H54" s="331"/>
      <c r="I54" s="332"/>
      <c r="J54" s="42"/>
      <c r="K54" s="42"/>
    </row>
    <row r="55" spans="2:11" ht="31.5" customHeight="1" x14ac:dyDescent="0.2">
      <c r="B55" s="127" t="s">
        <v>135</v>
      </c>
      <c r="C55" s="536" t="s">
        <v>173</v>
      </c>
      <c r="D55" s="537"/>
      <c r="E55" s="316" t="s">
        <v>136</v>
      </c>
      <c r="F55" s="316"/>
      <c r="G55" s="315" t="s">
        <v>158</v>
      </c>
      <c r="H55" s="315"/>
      <c r="I55" s="317"/>
      <c r="J55" s="44"/>
      <c r="K55" s="44"/>
    </row>
    <row r="56" spans="2:11" ht="31.5" customHeight="1" x14ac:dyDescent="0.2">
      <c r="B56" s="127" t="s">
        <v>137</v>
      </c>
      <c r="C56" s="303" t="str">
        <f>+'[3]HV 1'!C56:D56</f>
        <v>NICOLAS ADOLFO CORREAL HUERTAS</v>
      </c>
      <c r="D56" s="303"/>
      <c r="E56" s="318" t="s">
        <v>138</v>
      </c>
      <c r="F56" s="318"/>
      <c r="G56" s="315" t="str">
        <f>+'[7]HV 1'!G59:I59</f>
        <v>DIANA VIDAL</v>
      </c>
      <c r="H56" s="315"/>
      <c r="I56" s="317"/>
      <c r="J56" s="44"/>
      <c r="K56" s="44"/>
    </row>
    <row r="57" spans="2:11" ht="31.5" customHeight="1" x14ac:dyDescent="0.2">
      <c r="B57" s="127" t="s">
        <v>139</v>
      </c>
      <c r="C57" s="303"/>
      <c r="D57" s="303"/>
      <c r="E57" s="304" t="s">
        <v>140</v>
      </c>
      <c r="F57" s="305"/>
      <c r="G57" s="308"/>
      <c r="H57" s="309"/>
      <c r="I57" s="310"/>
      <c r="J57" s="45"/>
      <c r="K57" s="45"/>
    </row>
    <row r="58" spans="2:11" ht="31.5" customHeight="1" thickBot="1" x14ac:dyDescent="0.25">
      <c r="B58" s="78" t="s">
        <v>141</v>
      </c>
      <c r="C58" s="314"/>
      <c r="D58" s="314"/>
      <c r="E58" s="306"/>
      <c r="F58" s="307"/>
      <c r="G58" s="311"/>
      <c r="H58" s="312"/>
      <c r="I58" s="313"/>
      <c r="J58" s="45"/>
      <c r="K58" s="45"/>
    </row>
    <row r="59" spans="2:11" hidden="1" x14ac:dyDescent="0.2">
      <c r="B59" s="3"/>
      <c r="C59" s="3"/>
      <c r="D59" s="5"/>
      <c r="E59" s="5"/>
      <c r="F59" s="5"/>
      <c r="G59" s="5"/>
      <c r="H59" s="5"/>
      <c r="I59" s="61"/>
      <c r="J59" s="46"/>
      <c r="K59" s="46"/>
    </row>
    <row r="60" spans="2:11" hidden="1" x14ac:dyDescent="0.2">
      <c r="B60" s="62"/>
      <c r="C60" s="63"/>
      <c r="D60" s="63"/>
      <c r="E60" s="64"/>
      <c r="F60" s="64"/>
      <c r="G60" s="65"/>
      <c r="H60" s="66"/>
      <c r="I60" s="63"/>
      <c r="J60" s="47"/>
      <c r="K60" s="47"/>
    </row>
    <row r="61" spans="2:11" hidden="1" x14ac:dyDescent="0.2">
      <c r="B61" s="62"/>
      <c r="C61" s="63"/>
      <c r="D61" s="63"/>
      <c r="E61" s="64"/>
      <c r="F61" s="64"/>
      <c r="G61" s="65"/>
      <c r="H61" s="66"/>
      <c r="I61" s="63"/>
      <c r="J61" s="47"/>
      <c r="K61" s="47"/>
    </row>
    <row r="62" spans="2:11" hidden="1" x14ac:dyDescent="0.2">
      <c r="B62" s="62"/>
      <c r="C62" s="63"/>
      <c r="D62" s="63"/>
      <c r="E62" s="64"/>
      <c r="F62" s="64"/>
      <c r="G62" s="65"/>
      <c r="H62" s="66"/>
      <c r="I62" s="63"/>
      <c r="J62" s="47"/>
      <c r="K62" s="47"/>
    </row>
    <row r="63" spans="2:11" hidden="1" x14ac:dyDescent="0.2">
      <c r="B63" s="62"/>
      <c r="C63" s="63"/>
      <c r="D63" s="63"/>
      <c r="E63" s="64"/>
      <c r="F63" s="64"/>
      <c r="G63" s="65"/>
      <c r="H63" s="66"/>
      <c r="I63" s="63"/>
      <c r="J63" s="47"/>
      <c r="K63" s="47"/>
    </row>
    <row r="64" spans="2:11" hidden="1" x14ac:dyDescent="0.2">
      <c r="B64" s="62"/>
      <c r="C64" s="63"/>
      <c r="D64" s="63"/>
      <c r="E64" s="64"/>
      <c r="F64" s="64"/>
      <c r="G64" s="65"/>
      <c r="H64" s="66"/>
      <c r="I64" s="63"/>
      <c r="J64" s="47"/>
      <c r="K64" s="47"/>
    </row>
    <row r="65" spans="2:11" hidden="1" x14ac:dyDescent="0.2">
      <c r="B65" s="62"/>
      <c r="C65" s="63"/>
      <c r="D65" s="63"/>
      <c r="E65" s="64"/>
      <c r="F65" s="64"/>
      <c r="G65" s="65"/>
      <c r="H65" s="66"/>
      <c r="I65" s="63"/>
      <c r="J65" s="47"/>
      <c r="K65" s="47"/>
    </row>
    <row r="66" spans="2:11" hidden="1" x14ac:dyDescent="0.2">
      <c r="B66" s="62"/>
      <c r="C66" s="63"/>
      <c r="D66" s="63"/>
      <c r="E66" s="64"/>
      <c r="F66" s="64"/>
      <c r="G66" s="65"/>
      <c r="H66" s="66"/>
      <c r="I66" s="63"/>
      <c r="J66" s="47"/>
      <c r="K66" s="47"/>
    </row>
    <row r="67" spans="2:11" hidden="1" x14ac:dyDescent="0.2">
      <c r="B67" s="62"/>
      <c r="C67" s="63"/>
      <c r="D67" s="63"/>
      <c r="E67" s="64"/>
      <c r="F67" s="64"/>
      <c r="G67" s="65"/>
      <c r="H67" s="66"/>
      <c r="I67" s="63"/>
      <c r="J67" s="47"/>
      <c r="K67" s="47"/>
    </row>
    <row r="68" spans="2:11" x14ac:dyDescent="0.2">
      <c r="B68" s="67"/>
      <c r="C68" s="12"/>
      <c r="D68" s="12"/>
      <c r="E68" s="12"/>
      <c r="F68" s="12"/>
      <c r="G68" s="68"/>
      <c r="H68" s="12"/>
      <c r="I68" s="12"/>
    </row>
  </sheetData>
  <mergeCells count="66">
    <mergeCell ref="C57:D57"/>
    <mergeCell ref="E57:F58"/>
    <mergeCell ref="G57:I58"/>
    <mergeCell ref="C58:D58"/>
    <mergeCell ref="C55:D55"/>
    <mergeCell ref="E55:F55"/>
    <mergeCell ref="G55:I55"/>
    <mergeCell ref="C56:D56"/>
    <mergeCell ref="E56:F56"/>
    <mergeCell ref="G56:I56"/>
    <mergeCell ref="C51:I51"/>
    <mergeCell ref="B52:I52"/>
    <mergeCell ref="B53:B54"/>
    <mergeCell ref="D53:F53"/>
    <mergeCell ref="G53:I53"/>
    <mergeCell ref="D54:F54"/>
    <mergeCell ref="G54:I54"/>
    <mergeCell ref="C42:I42"/>
    <mergeCell ref="B43:I43"/>
    <mergeCell ref="B44:I48"/>
    <mergeCell ref="C49:I49"/>
    <mergeCell ref="C50:I50"/>
    <mergeCell ref="C26:E26"/>
    <mergeCell ref="G26:I26"/>
    <mergeCell ref="C27:E27"/>
    <mergeCell ref="G27:I27"/>
    <mergeCell ref="B28:I28"/>
    <mergeCell ref="C23:E23"/>
    <mergeCell ref="F23:I23"/>
    <mergeCell ref="C24:E24"/>
    <mergeCell ref="F24:I24"/>
    <mergeCell ref="C25:E25"/>
    <mergeCell ref="G25:I25"/>
    <mergeCell ref="C17:I17"/>
    <mergeCell ref="C18:I18"/>
    <mergeCell ref="C19:I19"/>
    <mergeCell ref="C20:I20"/>
    <mergeCell ref="B21:B22"/>
    <mergeCell ref="C21:E21"/>
    <mergeCell ref="F21:I21"/>
    <mergeCell ref="C22:E22"/>
    <mergeCell ref="F22:I22"/>
    <mergeCell ref="C13:I13"/>
    <mergeCell ref="C14:I14"/>
    <mergeCell ref="C15:F15"/>
    <mergeCell ref="H15:I15"/>
    <mergeCell ref="C16:F16"/>
    <mergeCell ref="H16:I16"/>
    <mergeCell ref="D10:E10"/>
    <mergeCell ref="F10:G10"/>
    <mergeCell ref="C11:F11"/>
    <mergeCell ref="H11:I11"/>
    <mergeCell ref="C12:F12"/>
    <mergeCell ref="H12:I12"/>
    <mergeCell ref="B6:I6"/>
    <mergeCell ref="B7:I7"/>
    <mergeCell ref="B8:I8"/>
    <mergeCell ref="D9:E9"/>
    <mergeCell ref="F9:I9"/>
    <mergeCell ref="B2:B5"/>
    <mergeCell ref="C2:H2"/>
    <mergeCell ref="I2:I5"/>
    <mergeCell ref="C3:H3"/>
    <mergeCell ref="C4:H4"/>
    <mergeCell ref="C5:F5"/>
    <mergeCell ref="G5:H5"/>
  </mergeCells>
  <dataValidations count="8">
    <dataValidation type="list" allowBlank="1" showInputMessage="1" showErrorMessage="1" sqref="C27:E27" xr:uid="{00000000-0002-0000-0900-000000000000}">
      <formula1>$M$15:$M$18</formula1>
    </dataValidation>
    <dataValidation type="list" allowBlank="1" showInputMessage="1" showErrorMessage="1" sqref="C12:F12" xr:uid="{00000000-0002-0000-0900-000001000000}">
      <formula1>$M$9:$M$12</formula1>
    </dataValidation>
    <dataValidation type="list" allowBlank="1" showInputMessage="1" showErrorMessage="1" sqref="K15" xr:uid="{00000000-0002-0000-0900-000002000000}">
      <formula1>O20:O22</formula1>
    </dataValidation>
    <dataValidation type="list" allowBlank="1" showInputMessage="1" showErrorMessage="1" sqref="H15:J15" xr:uid="{00000000-0002-0000-0900-000003000000}">
      <formula1>M20:M22</formula1>
    </dataValidation>
    <dataValidation type="list" allowBlank="1" showInputMessage="1" showErrorMessage="1" sqref="J13:K13" xr:uid="{00000000-0002-0000-0900-000004000000}">
      <formula1>$M$24:$M$31</formula1>
    </dataValidation>
    <dataValidation type="list" allowBlank="1" showInputMessage="1" showErrorMessage="1" sqref="C13:I13" xr:uid="{00000000-0002-0000-0900-000005000000}">
      <formula1>$N$17:$N$24</formula1>
    </dataValidation>
    <dataValidation type="list" allowBlank="1" showInputMessage="1" showErrorMessage="1" sqref="H16:I16" xr:uid="{00000000-0002-0000-0900-000006000000}">
      <formula1>$N$8:$N$11</formula1>
    </dataValidation>
    <dataValidation type="list" allowBlank="1" showInputMessage="1" showErrorMessage="1" sqref="C10 I10" xr:uid="{00000000-0002-0000-0900-000007000000}">
      <formula1>$N$14:$N$15</formula1>
    </dataValidation>
  </dataValidations>
  <pageMargins left="0.70866141732283472" right="0.70866141732283472" top="0.74803149606299213" bottom="0.74803149606299213" header="0.31496062992125984" footer="0.31496062992125984"/>
  <pageSetup scale="5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L30"/>
  <sheetViews>
    <sheetView topLeftCell="A7" workbookViewId="0">
      <selection activeCell="B14" sqref="B14:K19"/>
    </sheetView>
  </sheetViews>
  <sheetFormatPr baseColWidth="10" defaultRowHeight="15" x14ac:dyDescent="0.25"/>
  <cols>
    <col min="1" max="1" width="1.28515625" customWidth="1"/>
    <col min="2" max="2" width="20.140625" style="55" customWidth="1"/>
    <col min="3" max="3" width="34.5703125" customWidth="1"/>
    <col min="4" max="4" width="14.28515625" customWidth="1"/>
    <col min="5" max="5" width="5.85546875" customWidth="1"/>
    <col min="6" max="6" width="47" customWidth="1"/>
    <col min="7" max="8" width="16.140625" customWidth="1"/>
    <col min="9" max="9" width="16.28515625" customWidth="1"/>
    <col min="10" max="10" width="15.7109375" customWidth="1"/>
    <col min="11" max="11" width="20" customWidth="1"/>
    <col min="13" max="13" width="17.85546875" bestFit="1" customWidth="1"/>
    <col min="108" max="108" width="11.42578125" customWidth="1"/>
    <col min="198" max="198" width="1.42578125" customWidth="1"/>
  </cols>
  <sheetData>
    <row r="1" spans="2:11" ht="18" customHeight="1" thickBot="1" x14ac:dyDescent="0.3">
      <c r="B1" s="420"/>
      <c r="C1" s="423" t="s">
        <v>24</v>
      </c>
      <c r="D1" s="424"/>
      <c r="E1" s="424"/>
      <c r="F1" s="424"/>
      <c r="G1" s="424"/>
      <c r="H1" s="425"/>
      <c r="I1" s="426"/>
      <c r="J1" s="427"/>
    </row>
    <row r="2" spans="2:11" ht="18" customHeight="1" thickBot="1" x14ac:dyDescent="0.3">
      <c r="B2" s="421"/>
      <c r="C2" s="432" t="s">
        <v>25</v>
      </c>
      <c r="D2" s="433"/>
      <c r="E2" s="433"/>
      <c r="F2" s="433"/>
      <c r="G2" s="433"/>
      <c r="H2" s="434"/>
      <c r="I2" s="428"/>
      <c r="J2" s="429"/>
    </row>
    <row r="3" spans="2:11" ht="18" customHeight="1" thickBot="1" x14ac:dyDescent="0.3">
      <c r="B3" s="421"/>
      <c r="C3" s="432" t="s">
        <v>183</v>
      </c>
      <c r="D3" s="433"/>
      <c r="E3" s="433"/>
      <c r="F3" s="433"/>
      <c r="G3" s="433"/>
      <c r="H3" s="434"/>
      <c r="I3" s="428"/>
      <c r="J3" s="429"/>
    </row>
    <row r="4" spans="2:11" ht="18" customHeight="1" thickBot="1" x14ac:dyDescent="0.3">
      <c r="B4" s="422"/>
      <c r="C4" s="432" t="s">
        <v>143</v>
      </c>
      <c r="D4" s="433"/>
      <c r="E4" s="433"/>
      <c r="F4" s="434"/>
      <c r="G4" s="435" t="s">
        <v>190</v>
      </c>
      <c r="H4" s="436"/>
      <c r="I4" s="430"/>
      <c r="J4" s="431"/>
    </row>
    <row r="5" spans="2:11" ht="18" customHeight="1" thickBot="1" x14ac:dyDescent="0.3">
      <c r="B5" s="51"/>
      <c r="C5" s="52"/>
      <c r="D5" s="52"/>
      <c r="E5" s="52"/>
      <c r="F5" s="52"/>
      <c r="G5" s="52"/>
      <c r="H5" s="52"/>
      <c r="I5" s="52"/>
      <c r="J5" s="53"/>
    </row>
    <row r="6" spans="2:11" ht="51.75" customHeight="1" thickBot="1" x14ac:dyDescent="0.3">
      <c r="B6" s="1" t="s">
        <v>199</v>
      </c>
      <c r="C6" s="437" t="str">
        <f>+'[5]Sección 1. Metas - Magnitud'!C7</f>
        <v>1032 - Gestión y control de tránsito y transporte</v>
      </c>
      <c r="D6" s="438"/>
      <c r="E6" s="439"/>
      <c r="F6" s="54"/>
      <c r="G6" s="52"/>
      <c r="H6" s="52"/>
      <c r="I6" s="52"/>
      <c r="J6" s="53"/>
    </row>
    <row r="7" spans="2:11" ht="32.25" customHeight="1" thickBot="1" x14ac:dyDescent="0.3">
      <c r="B7" s="2" t="s">
        <v>0</v>
      </c>
      <c r="C7" s="437" t="str">
        <f>+'[5]Sección 1. Metas - Magnitud'!C8:F8</f>
        <v>Dirección de Control y Vigilancia</v>
      </c>
      <c r="D7" s="438"/>
      <c r="E7" s="439"/>
      <c r="F7" s="54"/>
      <c r="G7" s="52"/>
      <c r="H7" s="52"/>
      <c r="I7" s="52"/>
      <c r="J7" s="53"/>
    </row>
    <row r="8" spans="2:11" ht="32.25" customHeight="1" thickBot="1" x14ac:dyDescent="0.3">
      <c r="B8" s="2" t="s">
        <v>144</v>
      </c>
      <c r="C8" s="437" t="str">
        <f>+'[5]Sección 1. Metas - Magnitud'!C9:F9</f>
        <v>Subsecretaría de Servicios de la Movilidad</v>
      </c>
      <c r="D8" s="438"/>
      <c r="E8" s="439"/>
      <c r="F8" s="4"/>
      <c r="G8" s="52"/>
      <c r="H8" s="52"/>
      <c r="I8" s="52"/>
      <c r="J8" s="53"/>
    </row>
    <row r="9" spans="2:11" ht="33.75" customHeight="1" thickBot="1" x14ac:dyDescent="0.3">
      <c r="B9" s="2" t="s">
        <v>28</v>
      </c>
      <c r="C9" s="437" t="s">
        <v>184</v>
      </c>
      <c r="D9" s="438"/>
      <c r="E9" s="439"/>
      <c r="F9" s="54"/>
      <c r="G9" s="52"/>
      <c r="H9" s="52"/>
      <c r="I9" s="52"/>
      <c r="J9" s="53"/>
    </row>
    <row r="10" spans="2:11" ht="33.75" customHeight="1" thickBot="1" x14ac:dyDescent="0.3">
      <c r="B10" s="100" t="s">
        <v>197</v>
      </c>
      <c r="C10" s="437" t="str">
        <f>+'[7]HV 14'!F9</f>
        <v>14. Realizar 241 visitas administrativas y de seguimiento a empresas prestadoras del servicio público de transporte.</v>
      </c>
      <c r="D10" s="438"/>
      <c r="E10" s="439"/>
      <c r="F10" s="54"/>
      <c r="G10" s="52"/>
      <c r="H10" s="52"/>
      <c r="I10" s="52"/>
      <c r="J10" s="53"/>
    </row>
    <row r="11" spans="2:11" ht="34.5" customHeight="1" x14ac:dyDescent="0.25"/>
    <row r="12" spans="2:11" ht="21.75" customHeight="1" x14ac:dyDescent="0.25">
      <c r="B12" s="413" t="s">
        <v>218</v>
      </c>
      <c r="C12" s="414"/>
      <c r="D12" s="414"/>
      <c r="E12" s="414"/>
      <c r="F12" s="414"/>
      <c r="G12" s="414"/>
      <c r="H12" s="415"/>
      <c r="I12" s="544" t="s">
        <v>145</v>
      </c>
      <c r="J12" s="545"/>
      <c r="K12" s="545"/>
    </row>
    <row r="13" spans="2:11" s="56" customFormat="1" ht="30" customHeight="1" x14ac:dyDescent="0.25">
      <c r="B13" s="130" t="s">
        <v>146</v>
      </c>
      <c r="C13" s="130" t="s">
        <v>147</v>
      </c>
      <c r="D13" s="130" t="s">
        <v>196</v>
      </c>
      <c r="E13" s="130" t="s">
        <v>148</v>
      </c>
      <c r="F13" s="130" t="s">
        <v>149</v>
      </c>
      <c r="G13" s="130" t="s">
        <v>191</v>
      </c>
      <c r="H13" s="130" t="s">
        <v>192</v>
      </c>
      <c r="I13" s="129" t="s">
        <v>193</v>
      </c>
      <c r="J13" s="129" t="s">
        <v>194</v>
      </c>
      <c r="K13" s="129" t="s">
        <v>195</v>
      </c>
    </row>
    <row r="14" spans="2:11" s="56" customFormat="1" x14ac:dyDescent="0.25">
      <c r="B14" s="148"/>
      <c r="C14" s="149"/>
      <c r="D14" s="150"/>
      <c r="E14" s="151"/>
      <c r="F14" s="149"/>
      <c r="G14" s="150"/>
      <c r="H14" s="152"/>
      <c r="I14" s="153"/>
      <c r="J14" s="154"/>
      <c r="K14" s="155"/>
    </row>
    <row r="15" spans="2:11" ht="165" customHeight="1" x14ac:dyDescent="0.25">
      <c r="B15" s="148"/>
      <c r="C15" s="156"/>
      <c r="D15" s="150"/>
      <c r="E15" s="157"/>
      <c r="F15" s="158"/>
      <c r="G15" s="150"/>
      <c r="H15" s="152"/>
      <c r="I15" s="153"/>
      <c r="J15" s="154"/>
      <c r="K15" s="542"/>
    </row>
    <row r="16" spans="2:11" x14ac:dyDescent="0.25">
      <c r="B16" s="148"/>
      <c r="C16" s="149"/>
      <c r="D16" s="150"/>
      <c r="E16" s="151"/>
      <c r="F16" s="149"/>
      <c r="G16" s="150"/>
      <c r="H16" s="152"/>
      <c r="I16" s="153"/>
      <c r="J16" s="154"/>
      <c r="K16" s="543"/>
    </row>
    <row r="17" spans="2:12" x14ac:dyDescent="0.25">
      <c r="B17" s="148"/>
      <c r="C17" s="159"/>
      <c r="D17" s="150"/>
      <c r="E17" s="151"/>
      <c r="F17" s="159"/>
      <c r="G17" s="150"/>
      <c r="H17" s="160"/>
      <c r="I17" s="153"/>
      <c r="J17" s="154"/>
      <c r="K17" s="155"/>
    </row>
    <row r="18" spans="2:12" x14ac:dyDescent="0.25">
      <c r="B18" s="148"/>
      <c r="C18" s="159"/>
      <c r="D18" s="150"/>
      <c r="E18" s="151"/>
      <c r="F18" s="159"/>
      <c r="G18" s="150"/>
      <c r="H18" s="160"/>
      <c r="I18" s="161"/>
      <c r="J18" s="154"/>
      <c r="K18" s="162"/>
    </row>
    <row r="19" spans="2:12" ht="15" customHeight="1" x14ac:dyDescent="0.25">
      <c r="B19" s="538" t="s">
        <v>17</v>
      </c>
      <c r="C19" s="539"/>
      <c r="D19" s="163">
        <f>SUM(D15:D16)</f>
        <v>0</v>
      </c>
      <c r="E19" s="540" t="s">
        <v>17</v>
      </c>
      <c r="F19" s="541"/>
      <c r="G19" s="163">
        <v>1</v>
      </c>
      <c r="H19" s="164"/>
      <c r="I19" s="165">
        <f>SUM(I14:I18)</f>
        <v>0</v>
      </c>
      <c r="J19" s="166"/>
      <c r="K19" s="166"/>
    </row>
    <row r="23" spans="2:12" x14ac:dyDescent="0.25">
      <c r="L23" s="137"/>
    </row>
    <row r="24" spans="2:12" x14ac:dyDescent="0.25">
      <c r="L24" s="137"/>
    </row>
    <row r="25" spans="2:12" x14ac:dyDescent="0.25">
      <c r="L25" s="137"/>
    </row>
    <row r="26" spans="2:12" x14ac:dyDescent="0.25">
      <c r="L26" s="137"/>
    </row>
    <row r="27" spans="2:12" x14ac:dyDescent="0.25">
      <c r="L27" s="137"/>
    </row>
    <row r="28" spans="2:12" x14ac:dyDescent="0.25">
      <c r="L28" s="137"/>
    </row>
    <row r="30" spans="2:12" x14ac:dyDescent="0.25">
      <c r="L30" s="138"/>
    </row>
  </sheetData>
  <mergeCells count="17">
    <mergeCell ref="B19:C19"/>
    <mergeCell ref="E19:F19"/>
    <mergeCell ref="K15:K16"/>
    <mergeCell ref="C10:E10"/>
    <mergeCell ref="I12:K12"/>
    <mergeCell ref="C8:E8"/>
    <mergeCell ref="C9:E9"/>
    <mergeCell ref="B12:H12"/>
    <mergeCell ref="C6:E6"/>
    <mergeCell ref="C7:E7"/>
    <mergeCell ref="B1:B4"/>
    <mergeCell ref="C1:H1"/>
    <mergeCell ref="I1:J4"/>
    <mergeCell ref="C2:H2"/>
    <mergeCell ref="C3:H3"/>
    <mergeCell ref="C4:F4"/>
    <mergeCell ref="G4:H4"/>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J9:N27"/>
  <sheetViews>
    <sheetView workbookViewId="0">
      <selection activeCell="G36" sqref="G36"/>
    </sheetView>
  </sheetViews>
  <sheetFormatPr baseColWidth="10" defaultRowHeight="15" x14ac:dyDescent="0.25"/>
  <sheetData>
    <row r="9" spans="10:12" x14ac:dyDescent="0.25">
      <c r="K9" s="136" t="s">
        <v>213</v>
      </c>
      <c r="L9" s="136" t="s">
        <v>214</v>
      </c>
    </row>
    <row r="10" spans="10:12" x14ac:dyDescent="0.25">
      <c r="J10" s="133" t="s">
        <v>208</v>
      </c>
      <c r="K10" s="133">
        <v>77</v>
      </c>
      <c r="L10" s="133">
        <v>2</v>
      </c>
    </row>
    <row r="11" spans="10:12" x14ac:dyDescent="0.25">
      <c r="J11" s="102"/>
      <c r="K11" s="102"/>
      <c r="L11" s="102">
        <v>37</v>
      </c>
    </row>
    <row r="12" spans="10:12" x14ac:dyDescent="0.25">
      <c r="J12" s="102"/>
      <c r="K12" s="102"/>
      <c r="L12" s="102">
        <v>43</v>
      </c>
    </row>
    <row r="13" spans="10:12" x14ac:dyDescent="0.25">
      <c r="K13" s="102" t="s">
        <v>4</v>
      </c>
      <c r="L13" s="131">
        <f>SUM(L10:L12)</f>
        <v>82</v>
      </c>
    </row>
    <row r="14" spans="10:12" x14ac:dyDescent="0.25">
      <c r="J14" s="133" t="s">
        <v>209</v>
      </c>
      <c r="K14" s="133">
        <v>115</v>
      </c>
      <c r="L14" s="133">
        <v>16</v>
      </c>
    </row>
    <row r="15" spans="10:12" x14ac:dyDescent="0.25">
      <c r="J15" s="102"/>
      <c r="K15" s="102"/>
      <c r="L15" s="102">
        <v>27</v>
      </c>
    </row>
    <row r="16" spans="10:12" x14ac:dyDescent="0.25">
      <c r="J16" s="102"/>
      <c r="K16" s="102"/>
      <c r="L16" s="102">
        <v>10</v>
      </c>
    </row>
    <row r="17" spans="10:14" x14ac:dyDescent="0.25">
      <c r="J17" s="102"/>
      <c r="K17" s="102" t="s">
        <v>4</v>
      </c>
      <c r="L17" s="131">
        <f>SUM(L14:L16)</f>
        <v>53</v>
      </c>
    </row>
    <row r="18" spans="10:14" x14ac:dyDescent="0.25">
      <c r="J18" s="133" t="s">
        <v>210</v>
      </c>
      <c r="K18" s="133">
        <v>7</v>
      </c>
      <c r="L18" s="133">
        <v>13</v>
      </c>
    </row>
    <row r="19" spans="10:14" x14ac:dyDescent="0.25">
      <c r="J19" s="102"/>
      <c r="K19" s="102"/>
      <c r="L19" s="102">
        <v>14</v>
      </c>
    </row>
    <row r="20" spans="10:14" x14ac:dyDescent="0.25">
      <c r="J20" s="102"/>
      <c r="K20" s="102"/>
      <c r="L20" s="102">
        <v>10</v>
      </c>
    </row>
    <row r="21" spans="10:14" x14ac:dyDescent="0.25">
      <c r="J21" s="102"/>
      <c r="K21" s="102" t="s">
        <v>4</v>
      </c>
      <c r="L21" s="131">
        <f>SUM(L18:L20)</f>
        <v>37</v>
      </c>
    </row>
    <row r="22" spans="10:14" x14ac:dyDescent="0.25">
      <c r="J22" s="133" t="s">
        <v>211</v>
      </c>
      <c r="K22" s="133">
        <v>52</v>
      </c>
      <c r="L22" s="133">
        <v>10</v>
      </c>
    </row>
    <row r="23" spans="10:14" x14ac:dyDescent="0.25">
      <c r="J23" s="102"/>
      <c r="K23" s="102"/>
      <c r="L23" s="102">
        <v>0</v>
      </c>
    </row>
    <row r="24" spans="10:14" x14ac:dyDescent="0.25">
      <c r="J24" s="102"/>
      <c r="K24" s="102"/>
      <c r="L24" s="102">
        <v>59</v>
      </c>
    </row>
    <row r="25" spans="10:14" x14ac:dyDescent="0.25">
      <c r="J25" s="102"/>
      <c r="K25" s="102" t="s">
        <v>4</v>
      </c>
      <c r="L25" s="131">
        <f>SUM(L22:L24)</f>
        <v>69</v>
      </c>
    </row>
    <row r="27" spans="10:14" x14ac:dyDescent="0.25">
      <c r="J27" s="134" t="s">
        <v>212</v>
      </c>
      <c r="K27" s="134">
        <f>SUM(K10:K22)</f>
        <v>251</v>
      </c>
      <c r="L27" s="134">
        <f>+L13+L17+L21+L25</f>
        <v>241</v>
      </c>
      <c r="M27" s="135">
        <f>+L27/K27</f>
        <v>0.96015936254980083</v>
      </c>
      <c r="N27" s="132"/>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D15" sqref="D15:D35"/>
    </sheetView>
  </sheetViews>
  <sheetFormatPr baseColWidth="10"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35235504AD2141AD281FCE2263AF41" ma:contentTypeVersion="10" ma:contentTypeDescription="Crear nuevo documento." ma:contentTypeScope="" ma:versionID="b3d3a41c2aaa008cae5af340ddeeab0a">
  <xsd:schema xmlns:xsd="http://www.w3.org/2001/XMLSchema" xmlns:xs="http://www.w3.org/2001/XMLSchema" xmlns:p="http://schemas.microsoft.com/office/2006/metadata/properties" xmlns:ns2="d472a95f-029e-48ed-8556-580ff62e7833" xmlns:ns3="08ebe415-1e9a-4b26-acfc-09642d3d19df" targetNamespace="http://schemas.microsoft.com/office/2006/metadata/properties" ma:root="true" ma:fieldsID="e9d9b707683c6b69122fa93f75747aae" ns2:_="" ns3:_="">
    <xsd:import namespace="d472a95f-029e-48ed-8556-580ff62e7833"/>
    <xsd:import namespace="08ebe415-1e9a-4b26-acfc-09642d3d19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72a95f-029e-48ed-8556-580ff62e78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ebe415-1e9a-4b26-acfc-09642d3d19d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664237-BA00-4E19-9D4C-97CF951D95E6}">
  <ds:schemaRefs>
    <ds:schemaRef ds:uri="http://purl.org/dc/elements/1.1/"/>
    <ds:schemaRef ds:uri="08ebe415-1e9a-4b26-acfc-09642d3d19df"/>
    <ds:schemaRef ds:uri="http://www.w3.org/XML/1998/namespace"/>
    <ds:schemaRef ds:uri="http://purl.org/dc/dcmitype/"/>
    <ds:schemaRef ds:uri="http://schemas.microsoft.com/office/2006/documentManagement/types"/>
    <ds:schemaRef ds:uri="http://purl.org/dc/terms/"/>
    <ds:schemaRef ds:uri="d472a95f-029e-48ed-8556-580ff62e7833"/>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3.xml><?xml version="1.0" encoding="utf-8"?>
<ds:datastoreItem xmlns:ds="http://schemas.openxmlformats.org/officeDocument/2006/customXml" ds:itemID="{B2788C33-E6FA-4C62-BC94-CD96BA7719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72a95f-029e-48ed-8556-580ff62e7833"/>
    <ds:schemaRef ds:uri="08ebe415-1e9a-4b26-acfc-09642d3d19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vt:i4>
      </vt:variant>
    </vt:vector>
  </HeadingPairs>
  <TitlesOfParts>
    <vt:vector size="14" baseType="lpstr">
      <vt:lpstr>Sección 3. Metas Producto</vt:lpstr>
      <vt:lpstr>MP - SIT</vt:lpstr>
      <vt:lpstr>Act.Meta_SIT</vt:lpstr>
      <vt:lpstr>META No. 1</vt:lpstr>
      <vt:lpstr>META No. 2</vt:lpstr>
      <vt:lpstr>META No. 6</vt:lpstr>
      <vt:lpstr>META No. 3</vt:lpstr>
      <vt:lpstr>META No. 4</vt:lpstr>
      <vt:lpstr>META No. 5</vt:lpstr>
      <vt:lpstr>HV 14</vt:lpstr>
      <vt:lpstr>Act. 14</vt:lpstr>
      <vt:lpstr>Hoja3</vt:lpstr>
      <vt:lpstr>Hoja1</vt:lpstr>
      <vt:lpstr>'Sección 3. Metas Producto'!Área_de_impresión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57310</cp:lastModifiedBy>
  <cp:lastPrinted>2018-04-10T15:28:46Z</cp:lastPrinted>
  <dcterms:created xsi:type="dcterms:W3CDTF">2010-03-25T16:40:43Z</dcterms:created>
  <dcterms:modified xsi:type="dcterms:W3CDTF">2021-08-11T19:39:38Z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0x0101009E35235504AD2141AD281FCE2263AF41</vt:lpwstr>
  </property>
</Properties>
</file>