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fhenr\OneDrive\Documentos\IDPYBA 2021\SEGPLAN\REPORTE II TRIMESTRE\PROYECTO 7550\"/>
    </mc:Choice>
  </mc:AlternateContent>
  <xr:revisionPtr revIDLastSave="0" documentId="13_ncr:1_{FCD22563-ABC3-4C93-A7CB-F5DEAE2665F5}" xr6:coauthVersionLast="47" xr6:coauthVersionMax="47" xr10:uidLastSave="{00000000-0000-0000-0000-000000000000}"/>
  <bookViews>
    <workbookView xWindow="-120" yWindow="-120" windowWidth="20730" windowHeight="11160" tabRatio="743" firstSheet="3"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2'!$A$1:$I$56</definedName>
    <definedName name="_xlnm.Print_Area" localSheetId="5">'META 3'!$A$1:$I$54</definedName>
    <definedName name="_xlnm.Print_Area" localSheetId="6">'META 4'!$A$1:$I$54</definedName>
    <definedName name="_xlnm.Print_Area" localSheetId="7">'META 5'!$A$1:$I$54</definedName>
    <definedName name="_xlnm.Print_Area" localSheetId="8">'META 6'!$A$1:$I$61</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80" l="1"/>
  <c r="D29" i="80"/>
  <c r="C30" i="80"/>
  <c r="C29" i="80"/>
  <c r="C28" i="80"/>
  <c r="D32" i="92"/>
  <c r="D31" i="92"/>
  <c r="D30" i="92"/>
  <c r="D29" i="92"/>
  <c r="D28" i="92"/>
  <c r="D27" i="92"/>
  <c r="C38" i="92"/>
  <c r="C37" i="92"/>
  <c r="C36" i="92"/>
  <c r="C35" i="92"/>
  <c r="C34" i="92"/>
  <c r="C33" i="92"/>
  <c r="C32" i="92"/>
  <c r="C31" i="92"/>
  <c r="C30" i="92"/>
  <c r="C29" i="92"/>
  <c r="C28" i="92"/>
  <c r="C27" i="92"/>
  <c r="D32" i="91"/>
  <c r="D31" i="91"/>
  <c r="D32" i="90"/>
  <c r="C27" i="95"/>
  <c r="C38" i="95"/>
  <c r="C37" i="95"/>
  <c r="C36" i="95"/>
  <c r="C35" i="95"/>
  <c r="C34" i="95"/>
  <c r="C33" i="95"/>
  <c r="C32" i="95"/>
  <c r="C31" i="95"/>
  <c r="C30" i="95"/>
  <c r="C29" i="95"/>
  <c r="C28" i="95"/>
  <c r="D32" i="95"/>
  <c r="D31" i="95"/>
  <c r="E31" i="95"/>
  <c r="E28" i="95"/>
  <c r="E29" i="95"/>
  <c r="E30" i="95"/>
  <c r="E27" i="95"/>
  <c r="D30" i="95"/>
  <c r="D29" i="95"/>
  <c r="D28" i="95"/>
  <c r="D27" i="95"/>
  <c r="D32" i="93"/>
  <c r="C32" i="93"/>
  <c r="D31" i="93"/>
  <c r="D30" i="93"/>
  <c r="D28" i="93"/>
  <c r="D27" i="93"/>
  <c r="C38" i="93"/>
  <c r="C37" i="93"/>
  <c r="C36" i="93"/>
  <c r="C35" i="93"/>
  <c r="C34" i="93"/>
  <c r="C33" i="93"/>
  <c r="C31" i="93"/>
  <c r="C30" i="93"/>
  <c r="C29" i="93"/>
  <c r="C28" i="93"/>
  <c r="C27" i="93"/>
  <c r="D27" i="87"/>
  <c r="E32" i="95" l="1"/>
  <c r="F27" i="93"/>
  <c r="D28" i="80" l="1"/>
  <c r="D27" i="80"/>
  <c r="C27" i="80"/>
  <c r="G27" i="80" l="1"/>
  <c r="D32" i="87"/>
  <c r="E38" i="93"/>
  <c r="E37" i="93"/>
  <c r="E36" i="93"/>
  <c r="E35" i="93"/>
  <c r="E34" i="93"/>
  <c r="E33" i="93"/>
  <c r="E32" i="93"/>
  <c r="E30" i="93"/>
  <c r="E28" i="93"/>
  <c r="E31" i="91"/>
  <c r="D31" i="87"/>
  <c r="D31" i="90"/>
  <c r="D30" i="91"/>
  <c r="G27" i="91" s="1"/>
  <c r="I27" i="91" s="1"/>
  <c r="D29" i="91"/>
  <c r="D28" i="91"/>
  <c r="H28" i="91" s="1"/>
  <c r="H29" i="91" s="1"/>
  <c r="D27" i="91"/>
  <c r="C38" i="91"/>
  <c r="C37" i="91"/>
  <c r="C36" i="91"/>
  <c r="C35" i="91"/>
  <c r="C34" i="91"/>
  <c r="C33" i="91"/>
  <c r="C32" i="91"/>
  <c r="C31" i="91"/>
  <c r="C30" i="91"/>
  <c r="C29" i="91"/>
  <c r="C28" i="91"/>
  <c r="C27" i="91"/>
  <c r="D30" i="87"/>
  <c r="D29" i="87"/>
  <c r="D30" i="90"/>
  <c r="F27" i="91"/>
  <c r="D29" i="90"/>
  <c r="H38" i="95"/>
  <c r="H37" i="95"/>
  <c r="H36" i="95"/>
  <c r="H35" i="95"/>
  <c r="H34" i="95"/>
  <c r="H33" i="95"/>
  <c r="H27" i="95"/>
  <c r="H28" i="95" s="1"/>
  <c r="H29" i="95" s="1"/>
  <c r="H30" i="95" s="1"/>
  <c r="H31" i="95" s="1"/>
  <c r="H32" i="95" s="1"/>
  <c r="F27" i="95"/>
  <c r="D28" i="87"/>
  <c r="C35" i="90"/>
  <c r="C36" i="90"/>
  <c r="C37" i="90"/>
  <c r="C38" i="90"/>
  <c r="C34" i="90"/>
  <c r="C33" i="90"/>
  <c r="C32" i="90"/>
  <c r="C31" i="90"/>
  <c r="C30" i="90"/>
  <c r="C29" i="90"/>
  <c r="C28" i="90"/>
  <c r="C27" i="90"/>
  <c r="H33" i="92"/>
  <c r="H34" i="92"/>
  <c r="H35" i="92"/>
  <c r="H36" i="92"/>
  <c r="H37" i="92"/>
  <c r="H38" i="92"/>
  <c r="E38" i="92"/>
  <c r="E37" i="92"/>
  <c r="E36" i="92"/>
  <c r="E35" i="92"/>
  <c r="E34" i="92"/>
  <c r="E33" i="92"/>
  <c r="E32" i="92"/>
  <c r="E31" i="92"/>
  <c r="E30" i="92"/>
  <c r="E28" i="92"/>
  <c r="H27" i="92"/>
  <c r="H28" i="92"/>
  <c r="H29" i="92" s="1"/>
  <c r="H30" i="92" s="1"/>
  <c r="H31" i="92" s="1"/>
  <c r="H32" i="92" s="1"/>
  <c r="F27" i="92"/>
  <c r="E27" i="92"/>
  <c r="H27" i="91"/>
  <c r="E38" i="91"/>
  <c r="E37" i="91"/>
  <c r="E36" i="91"/>
  <c r="E35" i="91"/>
  <c r="E34" i="91"/>
  <c r="E33" i="91"/>
  <c r="E32" i="91"/>
  <c r="E30" i="91"/>
  <c r="E29" i="91"/>
  <c r="E28" i="91"/>
  <c r="E27" i="91"/>
  <c r="H27" i="90"/>
  <c r="H28" i="90"/>
  <c r="H29" i="90"/>
  <c r="H30" i="90"/>
  <c r="H31" i="90"/>
  <c r="H32" i="90"/>
  <c r="H33" i="90"/>
  <c r="H34" i="90"/>
  <c r="H35" i="90"/>
  <c r="H36" i="90"/>
  <c r="H37" i="90"/>
  <c r="H38" i="90"/>
  <c r="E38" i="90"/>
  <c r="E37" i="90"/>
  <c r="E36" i="90"/>
  <c r="E35" i="90"/>
  <c r="E34" i="90"/>
  <c r="E33" i="90"/>
  <c r="E32" i="90"/>
  <c r="E31" i="90"/>
  <c r="E30" i="90"/>
  <c r="E29" i="90"/>
  <c r="E28" i="90"/>
  <c r="G27" i="90"/>
  <c r="I27" i="90" s="1"/>
  <c r="F27" i="90"/>
  <c r="E27" i="90"/>
  <c r="H33" i="93"/>
  <c r="H34" i="93"/>
  <c r="H35" i="93"/>
  <c r="H36" i="93"/>
  <c r="H37" i="93"/>
  <c r="H38" i="93"/>
  <c r="H33" i="87"/>
  <c r="H34" i="87"/>
  <c r="H35" i="87"/>
  <c r="H36" i="87"/>
  <c r="H37" i="87"/>
  <c r="H38" i="87"/>
  <c r="E37" i="87"/>
  <c r="E33" i="87"/>
  <c r="E29" i="87"/>
  <c r="H27" i="87"/>
  <c r="H28" i="87"/>
  <c r="E36" i="80"/>
  <c r="E32" i="80"/>
  <c r="E28" i="80"/>
  <c r="H27" i="80"/>
  <c r="H28" i="80"/>
  <c r="F27" i="80"/>
  <c r="C28" i="87"/>
  <c r="E28" i="87" s="1"/>
  <c r="C29" i="87"/>
  <c r="C30" i="87"/>
  <c r="E30" i="87" s="1"/>
  <c r="C31" i="87"/>
  <c r="E31" i="87" s="1"/>
  <c r="C32" i="87"/>
  <c r="E32" i="87" s="1"/>
  <c r="C33" i="87"/>
  <c r="C34" i="87"/>
  <c r="E34" i="87" s="1"/>
  <c r="C35" i="87"/>
  <c r="E35" i="87" s="1"/>
  <c r="C36" i="87"/>
  <c r="E36" i="87" s="1"/>
  <c r="C37" i="87"/>
  <c r="C38" i="87"/>
  <c r="E38" i="87" s="1"/>
  <c r="C27" i="87"/>
  <c r="F27" i="87" s="1"/>
  <c r="E38" i="80"/>
  <c r="E37" i="80"/>
  <c r="E35" i="80"/>
  <c r="E34" i="80"/>
  <c r="E33" i="80"/>
  <c r="E31" i="80"/>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c r="G27" i="92"/>
  <c r="I27" i="92" s="1"/>
  <c r="E29" i="92"/>
  <c r="H30" i="91" l="1"/>
  <c r="H31" i="91" s="1"/>
  <c r="H32" i="91" s="1"/>
  <c r="H33" i="91" s="1"/>
  <c r="H34" i="91" s="1"/>
  <c r="H35" i="91" s="1"/>
  <c r="H36" i="91" s="1"/>
  <c r="H37" i="91" s="1"/>
  <c r="H38" i="91" s="1"/>
  <c r="H29" i="87"/>
  <c r="H30" i="87" s="1"/>
  <c r="H31" i="87" s="1"/>
  <c r="H32" i="87" s="1"/>
  <c r="E27" i="87"/>
  <c r="G27" i="87"/>
  <c r="I27" i="87" s="1"/>
  <c r="H29" i="80"/>
  <c r="H30" i="80" s="1"/>
  <c r="H31" i="80" s="1"/>
  <c r="H32" i="80" s="1"/>
  <c r="H33" i="80" s="1"/>
  <c r="H34" i="80" s="1"/>
  <c r="H35" i="80" s="1"/>
  <c r="H36" i="80" s="1"/>
  <c r="H37" i="80" s="1"/>
  <c r="H38" i="80" s="1"/>
  <c r="E27" i="80"/>
  <c r="E30" i="80"/>
  <c r="H27" i="93"/>
  <c r="H28" i="93" s="1"/>
  <c r="E27" i="93"/>
  <c r="E31" i="93"/>
  <c r="D29" i="93"/>
  <c r="I27" i="80" l="1"/>
  <c r="E29" i="80"/>
  <c r="E29" i="93"/>
  <c r="H29" i="93"/>
  <c r="H30" i="93" s="1"/>
  <c r="H31" i="93" s="1"/>
  <c r="H32" i="93" s="1"/>
  <c r="G27" i="93"/>
  <c r="I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<sst xmlns="http://schemas.openxmlformats.org/spreadsheetml/2006/main" count="1278" uniqueCount="426">
  <si>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</si>
  <si>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</si>
  <si>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</si>
  <si>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</si>
  <si>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</si>
  <si>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</si>
  <si>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</si>
  <si>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</si>
  <si>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</si>
  <si>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</si>
  <si>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</si>
  <si>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</si>
  <si>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</si>
  <si>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</si>
  <si>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</si>
  <si>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</si>
  <si>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</si>
  <si>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</si>
  <si>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</si>
  <si>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</si>
  <si>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</si>
  <si>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</si>
  <si>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</si>
  <si>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</si>
  <si>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</si>
  <si>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</si>
  <si>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</si>
  <si>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</si>
  <si>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</si>
  <si>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</si>
  <si>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</si>
  <si>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</si>
  <si>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</si>
  <si>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</si>
  <si>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</si>
  <si>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</si>
  <si>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</si>
  <si>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</si>
  <si>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</si>
  <si>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</si>
  <si>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</si>
  <si>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</si>
  <si>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</si>
  <si>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</si>
  <si>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</si>
  <si>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</si>
  <si>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</si>
  <si>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</si>
  <si>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</si>
  <si>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</si>
  <si>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</si>
  <si>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</si>
  <si>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</si>
  <si>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</si>
  <si>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</si>
  <si>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</si>
  <si>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</si>
  <si>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</si>
  <si>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</si>
  <si>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</si>
  <si>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</si>
  <si>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</si>
  <si>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</si>
  <si>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</si>
  <si>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</si>
  <si>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</si>
  <si>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</si>
  <si>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</si>
  <si>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</si>
  <si>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</si>
  <si>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</si>
  <si>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</si>
  <si>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</si>
  <si>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</si>
  <si>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</si>
  <si>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</si>
  <si>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</si>
  <si>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</si>
  <si>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</si>
  <si>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</si>
  <si>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</si>
  <si>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</si>
  <si>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</si>
  <si>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</si>
  <si>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</si>
  <si>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</si>
  <si>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</si>
  <si>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</si>
  <si>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</si>
  <si>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</si>
  <si>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</si>
  <si>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</si>
  <si>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</si>
  <si>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</si>
  <si>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</si>
  <si>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</si>
  <si>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</si>
  <si>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</si>
  <si>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</si>
  <si>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</si>
  <si>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</si>
  <si>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</si>
  <si>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</si>
  <si>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</si>
  <si>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</si>
  <si>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</si>
  <si>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</si>
  <si>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</si>
  <si>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</si>
  <si>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</si>
  <si>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</si>
  <si>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</si>
  <si>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</si>
  <si>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</si>
  <si>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</si>
  <si>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</si>
  <si>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</si>
  <si>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</si>
  <si>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</si>
  <si>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</si>
  <si>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</si>
  <si>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</si>
  <si>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</si>
  <si>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</si>
  <si>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</si>
  <si>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</si>
  <si>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</si>
  <si>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</si>
  <si>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</si>
  <si>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</si>
  <si>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</si>
  <si>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</si>
  <si>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</si>
  <si>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</si>
  <si>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</si>
  <si>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</si>
  <si>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</si>
  <si>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</si>
  <si>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</si>
  <si>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</si>
  <si>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</si>
  <si>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</si>
  <si>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</si>
  <si>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</si>
  <si>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</si>
  <si>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</si>
  <si>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</si>
  <si>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</si>
  <si>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</si>
  <si>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</si>
  <si>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</si>
  <si>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</si>
  <si>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</si>
  <si>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</si>
  <si>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</si>
  <si>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</si>
  <si>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</si>
  <si>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</si>
  <si>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</si>
  <si>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</si>
  <si>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</si>
  <si>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</si>
  <si>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</si>
  <si>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</si>
  <si>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</si>
  <si>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</si>
  <si>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</si>
  <si>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</si>
  <si>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</si>
  <si>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</si>
  <si>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</si>
  <si>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</si>
  <si>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</si>
  <si>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</si>
  <si>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</si>
  <si>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</si>
  <si>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</si>
  <si>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</si>
  <si>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</si>
  <si>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</si>
  <si>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</si>
  <si>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</si>
  <si>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</si>
  <si>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</si>
  <si>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</si>
  <si>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</si>
  <si>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</si>
  <si>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</si>
  <si>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</si>
  <si>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</si>
  <si>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</si>
  <si>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</si>
  <si>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</si>
  <si>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</si>
  <si>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</si>
  <si>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</si>
  <si>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</si>
  <si>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</si>
  <si>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</si>
  <si>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</si>
  <si>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</si>
  <si>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</si>
  <si>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</si>
  <si>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</si>
  <si>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</si>
  <si>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</si>
  <si>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</si>
  <si>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</si>
  <si>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</si>
  <si>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</si>
  <si>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</si>
  <si>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</si>
  <si>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</si>
  <si>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</si>
  <si>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</si>
  <si>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</si>
  <si>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</si>
  <si>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</si>
  <si>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</si>
  <si>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</si>
  <si>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</si>
  <si>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</si>
  <si>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</si>
  <si>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</si>
  <si>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</si>
  <si>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</si>
  <si>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</si>
  <si>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</si>
  <si>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</si>
  <si>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</si>
  <si>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</si>
  <si>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</si>
  <si>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</si>
  <si>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</si>
  <si>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</si>
  <si>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</si>
  <si>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</si>
  <si>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</si>
  <si>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</si>
  <si>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</si>
  <si>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</si>
  <si>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</si>
  <si>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</si>
  <si>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</si>
  <si>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</si>
  <si>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</si>
  <si>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</si>
  <si>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</si>
  <si>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</si>
  <si>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</si>
  <si>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</si>
  <si>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</si>
  <si>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</si>
  <si>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</si>
  <si>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</si>
  <si>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</si>
  <si>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</si>
  <si>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</si>
  <si>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</si>
  <si>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</si>
  <si>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</si>
  <si>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</si>
  <si>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</si>
  <si>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</si>
  <si>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</si>
  <si>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</si>
  <si>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</si>
  <si>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</si>
  <si>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</si>
  <si>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</si>
  <si>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</si>
  <si>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</si>
  <si>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</si>
  <si>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</si>
  <si>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</si>
  <si>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</si>
  <si>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</si>
  <si>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</si>
  <si>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</si>
  <si>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</si>
  <si>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</si>
  <si>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</si>
  <si>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</si>
  <si>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</si>
  <si>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</si>
  <si>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</si>
  <si>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</si>
  <si>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</si>
  <si>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</si>
  <si>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</si>
  <si>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</si>
  <si>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</si>
  <si>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</si>
  <si>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</si>
  <si>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</si>
  <si>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</si>
  <si>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</si>
  <si>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</si>
  <si>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</si>
  <si>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</si>
  <si>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</si>
  <si>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</si>
  <si>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</si>
  <si>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</si>
  <si>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</si>
  <si>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</si>
  <si>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</si>
  <si>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</si>
  <si>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</si>
  <si>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</si>
  <si>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</si>
  <si>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</si>
  <si>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</si>
  <si>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</si>
  <si>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</si>
  <si>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</si>
  <si>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</si>
  <si>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</si>
  <si>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</si>
  <si>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</si>
  <si>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</si>
  <si>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</si>
  <si>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</si>
  <si>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</si>
  <si>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</si>
  <si>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</si>
  <si>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</si>
  <si>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LUZ JOHANA CASTILLO - CONTRATISTA SGC</t>
  </si>
  <si>
    <t xml:space="preserve">GRUPO DE COMUNICACIONES </t>
  </si>
  <si>
    <t>Actividades ejecutadas para el fortalecimiento de los canales de comunicación / Actividades programadas para el fortalecimiento de los canales de comunicación</t>
  </si>
  <si>
    <t>1 de enero de 2021</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</si>
  <si>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</si>
  <si>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</si>
  <si>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</si>
  <si>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</si>
  <si>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</si>
  <si>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</si>
  <si>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</si>
  <si>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</si>
  <si>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</si>
  <si>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</si>
  <si>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</si>
  <si>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</si>
  <si>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</si>
  <si>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Jefe Oficina Asesora de Planeación</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</si>
  <si>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</si>
  <si>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</si>
  <si>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</si>
  <si>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Equipo MIPG-Oficina Asesora de Planeación</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</si>
  <si>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</si>
  <si>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</si>
  <si>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</si>
  <si>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</si>
  <si>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</si>
  <si>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</si>
  <si>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Ximena Andrea Castro Pinto</t>
  </si>
  <si>
    <t>GOTARDO ANTONIO YÁÑEZ ÁLVAREZ</t>
  </si>
  <si>
    <t>YOHANNA VILLEGAS CARO - CATALINA CRUZ</t>
  </si>
  <si>
    <t xml:space="preserve">FORMATO DE REPORTE DEL MES DE ABRIL </t>
  </si>
  <si>
    <t xml:space="preserve">Ninguna </t>
  </si>
  <si>
    <t>JUAN CARLOS SANABRIA MEDINA - PROFESIONAL UNIVERSIATARIO</t>
  </si>
  <si>
    <t>Yuly Patricia Castro Beltrán - Jefe Oficina Asesora Jurídica / Gotardo Antonio Yáñez Álvarez - Subdirector de Gestión Corporativa</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</si>
  <si>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</si>
  <si>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</si>
  <si>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</si>
  <si>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</si>
  <si>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</si>
  <si>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</si>
  <si>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</si>
  <si>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</si>
  <si>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</si>
  <si>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</si>
  <si>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</si>
  <si>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</si>
  <si>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</si>
  <si>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</si>
  <si>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Fredy Ariza, Iván Malaver, Mauricio López, Liz Tabares, Manuel Rentería, Natalina Roncancio</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</si>
  <si>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</si>
  <si>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</si>
  <si>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</si>
  <si>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</si>
  <si>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</si>
  <si>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</si>
  <si>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</si>
  <si>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</si>
  <si>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Vanessa Páez - Profesional Universitaria Jurídica / María Isabela Tabaco Quemba - contratista SGC</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</si>
  <si>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</si>
  <si>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</si>
  <si>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</si>
  <si>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</si>
  <si>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</si>
  <si>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Henry Rincón - Leidy Rodríguez - Nancy Montero - Andrés Guerrero - Laura Fernández</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</si>
  <si>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</si>
  <si>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</si>
  <si>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</si>
  <si>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</si>
  <si>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La meta  al ser  por demanda permite evidenciar  que la Oficina Asesora Jurídica se encuentra  inmersa en la dinámica de responder al volumen que  va recibiendo los requerimientos, ya que su misionalidad  radica en el apoyo  trasversal a nivel administrativo  de la entidad, por ello se  evidencia  que cada  requerimiento fue  gestionado conforme; 1.  al procedimiento del área. 2.en el marco de la normatividad vigente y  3. atendido de manera oportuna  para no entorpecer  la funcionalidad del Instituto.						</t>
  </si>
  <si>
    <t xml:space="preserve">
Desde la Oficina Asesora Jurídica  no se presentó ningún retraso para el cumplimiento de la meta, por consiguiente, no se plantearon soluciones a los mismos.</t>
  </si>
  <si>
    <t>Dentro de las acciones que desarrolla la Oficina Asesora Jurídica se está cumpliendo con el objeto, funciones y misionalidad establecidas en las disposiciones que rigen la entidad, dirigidas al bienestar y protección de la fauna silvestre y doméstica que habita en el Distrito Capital.</t>
  </si>
  <si>
    <t>En el mes de junio de 2021 se realizó los reportes en PMR, SPI, POA y Hojas de vida de indicadores. Se acompañó a las Subdirecciones tecnicas en las modificaciones del Plan de Adquisiciones que requerían traslados presupuestales entre metas de los proyectos. 
Durante el mes de junio se realizaron los ajustes solicitados por la Dirección de Políticas Sectoriales de la Secretaría Distrital de Planeación al Documento de Criterios de Políticas Públicas, luego de una reunión con el equipo técnico del sector ambiente y de la Secretaría de Planeación, en la cual se estableció que la Política Pública de Protección y Bienestar Animal cumple con todos los requisitos para ser catalogada como una Política Pública y continuar en el proceso de actualización de su Plan de Acción. Teniendo en cuenta lo anterior, se planteó con la Secretaría Distrital de Ambiente un cronograma de trabajo para la radicación del Plan de Acción y los formatos establecidos por la SDP. De otro lado, se participó en las mesas técnicas de formulación de la Política Pública de Adultez en la cual se identificó que si bien no era viable tener en responsabilidad un producto, si se podía hacer una articulación para incluir el enfoque diferencial poblacional de adultez en los productos de Política Pública de Protección y Bienestar Animal.</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</si>
  <si>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</si>
  <si>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En el mes de Junio se emitieron 4 actas de adopción (18 a 21) en donde se actualizaron 13 documentos, se actualiza el listado maestro de documentos. Se modifican o cargan 11 compromisos en espacios de participacion reglamentada y no reglamentada en la plataforma colibrí. Por otro se desarrolla borrador de Plan de Mejoramiento FURAG 2020 con las recomendaciones recibidas, pendiente para el mes de Julio realización de mesas de trabajo con los lideres para determinar fechas de cumplimiento en el 2021, se realiza seguimiento y monitoreo a las estrategias de racionalizacion de tramites en SUIT por parte de la OAP y Control Interno</t>
  </si>
  <si>
    <r>
      <t xml:space="preserve">45 Acciones y campañas de comunicación externa
25 acciones y campañas de comunicación interna 
</t>
    </r>
    <r>
      <rPr>
        <sz val="12"/>
        <rFont val="Arial"/>
        <family val="2"/>
      </rPr>
      <t xml:space="preserve">47 Publicaciones en diversos medios de comunicación
9 </t>
    </r>
    <r>
      <rPr>
        <sz val="12"/>
        <color theme="1"/>
        <rFont val="Arial"/>
        <family val="2"/>
      </rPr>
      <t>Notas y comunicados de prensa redactados                                                                                                                                                                         
5 Cubrimientos de actividades del IDPYBA
184 piezas gráficas diseñadas 
60 videos producidos y editados
PUBLICACIONES EN REDES: Facebook: 148, Twitter: 230, Instagram: 123, Total:  501
ALCANCE EN REDES SOCIALES: Facebook: 41.514, Twitter: 1.060.000</t>
    </r>
    <r>
      <rPr>
        <sz val="12"/>
        <color rgb="FFFF0000"/>
        <rFont val="Arial"/>
        <family val="2"/>
      </rPr>
      <t xml:space="preserve"> </t>
    </r>
    <r>
      <rPr>
        <sz val="12"/>
        <color theme="1"/>
        <rFont val="Arial"/>
        <family val="2"/>
      </rPr>
      <t xml:space="preserve">Instagram: 9,378 Total 1.110.892
INTERACCIÓN EN REDES SOCIALES:  Facebook: 82.907, Twitter: 20.968, Instagram: 74.828, Total: 178.703
RESPUESTAS A MENSAJES EN REDES SOCIALES: 455
Notas publicadas en Página Web: 8
En el mes de junio, la dependencia de comunicaciones realiza una divulgación de información de manera permanente para comunicar las acciones adelantadas por las  áreas misionales del IDPYBA a través de diversos productos, contenidos y piezas de comunicación, en los diferentes canales internos y externos con los que cuenta la entidad. </t>
    </r>
  </si>
  <si>
    <t xml:space="preserve">Gracias a la gestión realizada por el grupo de comunicaciones se ha logrado una divulgación externa de tipo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El Tiempo, Noticias RCN, Caracol Noticias, Blu Radio, La República, El Espectador, entre otros. 
También se garantiza divulgación de diversos temas de interés dirigidos de manera especifica a la comunidad interna, es decir, a los servidores y colaboradoradores del IDPYBA, sobre actividades de capacitación, socialización de información general y de sinergia con Alcaldía Mayor.  La acción comunicativa propende por acercar a la ciudadanía al conocimiento de los planes, proyectos y programas del Instituto de Protección Animal, así como la para contribuir a la sensibilización y educación de esta en aspectos relacionados, entre otros temas, con maltrato animal, tenencia responsable, cuidado de la Fauna, canales de denuncia y adopciones.  </t>
  </si>
  <si>
    <r>
      <rPr>
        <b/>
        <sz val="10"/>
        <color theme="1"/>
        <rFont val="Arial"/>
        <family val="2"/>
      </rPr>
      <t>RECURSOS FÍSICOS:</t>
    </r>
    <r>
      <rPr>
        <sz val="10"/>
        <color theme="1"/>
        <rFont val="Arial"/>
        <family val="2"/>
      </rPr>
      <t xml:space="preserve"> 1- Durante el mes de mayo desde almacén se dio respuesta a 824 solicitudes, lo cual representa un 98% de las solicitudes de entrega, traslado y/o reintegro de bienes, con el fin de mantener actualizado el inventario, se registra cada movimiento en el  aplicativo de inventarios.
2- Se mantuvo actualizado el inventario, con el fin de mostrar la realidad económica y contable del mismo, durante semestre enero - junio 2021, en promedio el inventario durante el semestre asciende a la suma  de $ 531,218,942, almacenados en las dos bodegas con las que cuenta el IDPYBA.
3-Se realizo el acompañamiento a los proveedores con el fin de gestionar los correspondientes pagos y normal ejecución de los respectivos contratos, de esta manera se garantiza la normal prestación de cada uno de los servicios, impactando positivamente en la normal prestación de los servicios contratados, en total se gestionaron 45 informes de proveedores.
4- Durante el semestre enero - junio se realizo el remite de pago de las facturas del servicio de energía de la sede administrativa.
5 - Durante el semestre enero -junio  se realizaron los 9 mantenimientos requeridos por parte del instituto, dicho mantenimiento es prestado por la empresa Moderline, contratista a cargo del arrendamiento del piso 8 Residencias Tequendama Torre sur.
6 - Durante el primer semestre de 2021 no se realizo ninguna baja de bienes, durante este periodo se hizo devolucion del concepto tecnico que solicitaba la baja de 56 elementos, se realizo visita de verificacion de los bienes y hay un gran porcentaje de bienes que se encuentran prestando el servicio, el almacen esta a la espera de la radicacion del nuevo concepto tecnico para iniciar el proceso de baja.</t>
    </r>
  </si>
  <si>
    <r>
      <t xml:space="preserve">TALENTO HUMANO: </t>
    </r>
    <r>
      <rPr>
        <sz val="10"/>
        <color theme="1"/>
        <rFont val="Arial"/>
        <family val="2"/>
      </rPr>
      <t xml:space="preserve">a propuesta de restructuración de los planes de trabajo de capacitación aprobada por el comité de gestión, a partir del mes de junio se inició a trabajar con el cronograma aprobado para la mejora continua del PIC en el Instituto; en cuanto a la ejecución de las actividades en el mes de junio, de acuerdo con el Plan de trabajo establecido, se tenía previsto el desarrollo de 9 capacitaciones, de las cuales 8 se ejecutaron que se encontraban programadas,  4 capacitaciones adicionales que corresponden a Prevención acoso Laboral – Responsable DASCD, Curso virtual instancias bipartitas – Responsable DASCD. Office 365 - correo - One drive – Teams – Proceso TIC IDPYBA. Curso políticas públicas de protección animal – Responsable Subdirección Cultura Ciudadana y Gestión del Conocimiento. De acuerdo con el Plan de Bienestar e Incentivos para el mes de junio se tenían programadas 6 actividades. Se cumple a cabalidad con los ocho actos administrativos que se presentaron; Se realizaron las siguientes actualizaciones el  SIDEAP: 1. Planta de personal, 2. Plan de vacantes, 3. Actualización Banco hojas de vida Talento no Palanca, 4. Actualización web Ley y transparencia,5. Actualización SST Estándares mínimos, 6. Actualización accidentes laborales, 7. Reportes COVID; 
NOTA: En esta actividad, se inicia la ejecución de un plan de choque al cumplimiento y se realizan actividades que se encontraban rezagadas, razón por la cual se reporta una sobre ejecución.  </t>
    </r>
  </si>
  <si>
    <r>
      <rPr>
        <b/>
        <sz val="10"/>
        <color theme="1"/>
        <rFont val="Arial"/>
        <family val="2"/>
      </rPr>
      <t>GESTIÓN DOCUMENTAL</t>
    </r>
    <r>
      <rPr>
        <sz val="10"/>
        <color theme="1"/>
        <rFont val="Arial"/>
        <family val="2"/>
      </rPr>
      <t>: Se ha prestado el apoyo necesario a las áreas en la digitalización de documentos para efectuar las transferencias primarias, se prestó el apoyo en la elaboración de inventarios documentales de los archivos de gestión del Instituto, Se brindo capacitación a Servidores públicos y contratistas en materia de gestión documental y Archivos.</t>
    </r>
  </si>
  <si>
    <r>
      <t xml:space="preserve">GESTIÓN AMBIENTAL: </t>
    </r>
    <r>
      <rPr>
        <sz val="10"/>
        <color theme="1"/>
        <rFont val="Arial"/>
        <family val="2"/>
      </rPr>
      <t>Se continua con las inspecciones mensuales, verificando las condiciones sanitarias y locativas de almacenamiento de los residuos.   
Se realiza el lavado de 4 caniles con el agua lluvia captado.   
Se continua con la gestión integral de Residuos en las sedes del Instituto.   
Se mejora las condiciones del entorno en la Unidad de Cuidado Animal con actividades de PODA  
Se adjudica el contrato 260 de fumigación y se comienzan a ejecutar las actividades de control de plagas y roedores. 
Se realiza el lavado del tanque de agua potable por parte de la empresa Fumisex, exigido por la Secretaría Distrital de Salud.
Se realiza desinfección ambiental a las oficinas, bodegas y vehículos del Instituto por parta de la empresa Fumisex como medida para mitigar el Covid-19.
Se celebra la semana distrital ambiental donde se ejecutaron las siguientes actividades: 
-Capacitación de residuos posconsumo por parte de Aprovet y el grupo Lumina (Virtual)
-Capacitación sobre ciudadanos zoolidarios por parte de la Subdirección de Cultura Ciudadana en la sede administrativa, dirigida a los servidores del Instituto y al público en general.
- Se realizó la jornada de reverdecimiento en la Unidad de Cuidado Animal, donde se plantaron especies aromáticas y zonas verdes para el esparcimiento de los caninos.
- Se realizó la jornada de movilidad sostenible y segura por parte del contratista Servitac en la Unidad de Cuidado Animal.</t>
    </r>
  </si>
  <si>
    <r>
      <t xml:space="preserve">SERVICIO AL CIUDADANO: </t>
    </r>
    <r>
      <rPr>
        <sz val="10"/>
        <color theme="1"/>
        <rFont val="Arial"/>
        <family val="2"/>
      </rPr>
      <t>durante el mes de junio, lo ciudadanos respondieron 155 encuestas de satisfacción, en donde se evidencia que el 87% de los ciudadanos se encuentran satisfechos y muy satisfechos con el servicio recibido, el porcentaje de insatisfacción es del 7% y corresponde a los ciudadanos que no han recibido respuestas a sus requerimientos refentes a denuncias por presunto maltrato animal, o  que no están de acuerdo con las respuestas dadas por el área de Escuadrón Anti crueldad (tiempos de visita). 
En el mes de abril se radicaron un total de 842 derechos de petición a través de los canales de atención al ciudadano habilitados, Se cerraron 84 peticiones fuera de términos que correspondena abril y mayo del año en curso.</t>
    </r>
  </si>
  <si>
    <r>
      <t>GESTIÓN FINANCIERA:</t>
    </r>
    <r>
      <rPr>
        <sz val="10"/>
        <rFont val="Arial"/>
        <family val="2"/>
      </rPr>
      <t xml:space="preserve"> Con la incorporación y contabilización de las partidas contables se generan los estados financieros de la entidad, los cuales se presentan a los entes respectivos como CGN, DDC, Bogotá Consolida, Contraloría de Bogotá, los mayo se realizaron,  se elaboraron los respectivos estados financieros, Se realizaron las actividades operativas necesarias para llevar la ejecución del Gasto de Funcionamiento e  Inversiones del presupuesto, se realizo la totalidad de los giros   presupuestales de la vigencia solicitados de la vigencia sin ninguna novedad, se realizó conforme a lo reportado en los informes del sistema de información y solicitado por las áreas de la entidad; se hizo una actualización del Plan Anual de Adquisiciones, se realizó seguimiento a la ejecución de Reservas.</t>
    </r>
  </si>
  <si>
    <t>Mediante la Gestión de Talento humano se da fortalecimiento a la primera dimensión del MIPG, se fortificna las competencias de los colaboradores a través del suministro de información por medio de las actividades desarrolladas por la entidad, generando reconocimiento por las labores desempeñadas dentro del Instituto, por otra parte, se brinda capacitación al personal de planta, contratistas y se generan estrategias de bienestar para prestar un buen servicio al cliente, con asertividad y valor público, reflejándose en la atención al ciudadano y en las diferentes estrategias dirigidas al público. así mismo se desarrollan tácticas que permitan generar responsabilidad social a través de las acciones realizadas en el interior del Instituto; Por medio de la gestión realizada por estas áreas, se garantiza para la entidad y para la comunidad un acceso a la información pública y una conservación histórica del conocimiento generado, por medio de La Tabla de Retención Documental , la elaboración de Inventarios documentales, el modelo de requisitos para la gestión de documentos electrónicos de archivo y el software de gestión documental. La Tabla de Retención Documental es importante debido a que aporta a identificar la documentación producida y recibida por la entidad en ejercicio de sus funciones, con este instrumento se lleva una adecuada administración documental. El modelo de requisitos para la gestión de documentos electrónicos de archivo, permite establecer los requerimientos técnicos funcionales y no funcionales para establecer un sistema de Gestión de documentos electrónicos de archivo, este sirve a la entidad como anexo técnico a la hora de adquirir un software de gestión documental. Las capacitaciones de gestión documental en cualquier tema, permiten que las dependencias tengan organizada su documentación, el control de la misma y facilitar el acceso y consulta de los documentos; del mismo modo, se da cumplimiento a la normativa ambiental vigente, se minimiza el impacto ambiental y se optimizan el recursos hídrico fomentando la austeridad del gasto; des mismo modo, mediante la Gestión de Talento humano se da fortalecimiento a la primera dimensión del MIPG, se brinda capacitación al personal de planta y contratistas para prestar un buen servicio al cliente externo generando compromiso, asertividad y valor público en la gestión del equipo de recursos físicos se garantiza la correcta prestación de todos los servicios para el normal funcionamiento del Instituto, por medio de la gestión de los recursos físicos, se mantiene actualizado el inventario, de esta manera  se da transparencia a la gestión del almacén, se mantiene en buen estado las instalaciones físicas del piso 8, sede administrativa, se mantiene la normal prestación del servicio de energía eléctrica</t>
  </si>
  <si>
    <t xml:space="preserve">AVANCES : Desde la Subdirección de Gestión Corporativa se realizaron las actividades relacionadas  con la FASE 3 del proyecto de rediseño institucional, se realizo propuesta de modelos de operación teniendo en cuenta los productos y servicios presentados en la actualidad por la entidad, Se realizo la revisión de los cambios realizados y presentación de resultados de las cargas con todos los Directivos y Lideres de unidad se realizo la presentación del proyecto ante el Subdirector de Gestión Corporativa y los asesores jurídicos.  Se mantiene el proyecto en la tarea anterior y no se reporta avance en las actividades programadas para el mes.
LOGROS: Se realizo la validación de los resultados por dependencia y verificación de servicios prestados por la entidad. </t>
  </si>
  <si>
    <t xml:space="preserve">El cumplimiento de esta meta genera un beneficio a la ciudad en el sentido de la prestación de los servicios ofrecidos a la ciudadanía y   poder fortalecer la imagen del Instituto y su articulación con el sector y la comunidad, además   la entidad puede  tener la plena confianza que los procesos  están siendo sistematizados para  cualquier requerimiento, y se  esta  cumpliendo con los organismos de control.		</t>
  </si>
  <si>
    <t xml:space="preserve">Durante el primer semestre, si bien se tuvo retrazos en razon a los cmabios en alguos funcionarios, por la imposibilidad de realizar acciones de archivo, digitalizacion y actividades presenciales por cuenta del contagio en algunos grupos de trabajo y por las restricciones de movilidad, dentro de cada uno de los planes internos de trabajo y de los planes institucionales y estratégicos se realizaron las reprogramaciones necesarias y construccion de planes de choque los cuales se encuentran enejecución y fueron aprobados por la Subdirección de Gestión Corporativa, y por el Comité Instituticional de Gestion y Desempeño. </t>
  </si>
  <si>
    <t>En el mes de Junio se considera como positivo el primer seguimiento y monitoreo realizado el SUIT por parte de la OAP y Control Interno</t>
  </si>
  <si>
    <t>NA</t>
  </si>
  <si>
    <t xml:space="preserve">*La ciudadanía podrá contar con herramientas que facilitan el acceso y la transparencia de la información generada al interior del Instituto.
*Contar con la documentación actualizada asociada a los trámites y/o servicios que presta le entidad.
*El levantamiento, actualización y eliminación de los documentos que  permite asegurar que cada actividad que se desarrolla  refleja y respalda las políticas existentes. 
*Cuando las políticas y procedimientos se siguen al pie de la letra y están bien escritos promueven la eficiencia, eficacia y consistencia, mientras sostienen la visión de la organización.
*El Instituto ya cuenta con su página web alineada a la ley de transparencia y acceso a la información, donde la ciudadanía puede consultar el desarrollo de las diferentes actividades que desarrolla en la ciudad
</t>
  </si>
  <si>
    <t xml:space="preserve">Los retrasos en esta meta durante el primer semestre tuvo relacion con el cambio del equipo Directivo en primer lugar la Subdirección de Fauna y a finales del trimestre la Subdirección Corporativa quien actualmente lidera el proyecto de rediseño, sin embargo, se realizaron los ajustes necesarios al proyecto de rediseño y se presentó una reprogramación al cronograma de acuerdo a las nuevas realidades. </t>
  </si>
  <si>
    <t>Se corrige el valor de la magnitud ejecutada mensual del mes de enero de 2021, la cual por un error de digitación se presentaba en 0,025, siendo el valor real de 0,027</t>
  </si>
  <si>
    <t>En el mes de junio de 2021 se realizó los reportes en PMR, SPI, POA y Hojas de vida de indicadores. Se acompañó a las Subdirecciones tecnicas en las modificaciones del Plan de Adquisiciones que requerían traslados presupuestales entre metas de los proyectos. 
Durante el mes de junio se realizaron los ajustes solicitados por la Dirección de Políticas Sectoriales de la Secretaría Distrital de Planeación al Documento de Criterios de Políticas Públicas, luego de una reunión con el equipo técnico del sector ambiente y de la Secretaría de Planeación, en la cual se estableció que la Política Pública de Protección y Bienestar Animal cumple con todos los requisitos para ser catalogada como una Política Pública y continuar en el proceso de actualización de su Plan de Acción. Teniendo en cuenta lo anterior, se planteó con la Secretaría Distrital de Ambiente un cronograma de trabajo para la radicación del Plan de Acción y los formatos establecidos por la SDP. De otro lado, se participó en las mesas técnicas de formulación de la Política Pública de Adultez en la cual se identificó que si bien no era viable tener en responsabilidad un producto, si se podía hacer una articulación para incluir el enfoque diferencial poblacional de adultez en los productos de Política Pública de Protección y Bienestar Animal.</t>
  </si>
  <si>
    <t xml:space="preserve">Para este reporte no se presentó ningun retraso. Es importante mencionar que para el mes de marzo se ajusta la ejecucion del mes de marzo dado que por una error de digitación se presentó una ejecución de 115% siendo realmente del 100%. </t>
  </si>
  <si>
    <r>
      <rPr>
        <b/>
        <sz val="12"/>
        <color theme="1"/>
        <rFont val="Arial"/>
        <family val="2"/>
      </rPr>
      <t>OFICINA ASESORA JURIDICA</t>
    </r>
    <r>
      <rPr>
        <sz val="12"/>
        <color theme="1"/>
        <rFont val="Arial"/>
        <family val="2"/>
      </rPr>
      <t xml:space="preserve"> La Oficina Asesora Jurídica a través de los 4 grupos que la conforman: Grupo de Defensa Judicial, Grupo de Asuntos Normativos, Grupo de Asuntos Penales y Grupo de Asuntos Administrativos, atendio la totalidad de los 235 requerimientos asignados en el mes de junio de 2021. 
• Se contestaron dentro de la oportunidad legal todas las acciones de tutela presentadas durante este período.  Todos los requerimientos judiciales fueron atendidos dentro de los términos legales.
• Se adelantaron todas las actividades tendientes a dar cumplimiento al fallo de la Acción Popular No 2017-00162 y la  2020-00797.
• Asimismo, es de anotar que dentro de los requerimientos allegados a la oficina se encuentran solicitudes de análisis y comentarios a proyectos de acuerdo, análisis de proyectos de ley, pronunciamientos del Instituto a textos de proyecto de acuerdo y exposición de motivos a proyectos de decreto, por otra parte, durante este mes se aprobarón la totalidad de las pólizas de los contratos, los cuales se evidencian a través de la plataforma Secop II. 
 • El logro más importante durante este período consiste en que no se fallaron en contra del Instituto ninguna de las tutelas presentadas ante las autoridades judiciales, por el contrario, fueron falladas a favor y en ninguna se comprometió la responsabilidad de la entidad, ello significa un éxito procesal en el 100% de las acciones de tutela del período.
• Respuestas a derechos de petición y requerimientos dentro de los términos legales. 
• Atender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t>
    </r>
    <r>
      <rPr>
        <b/>
        <sz val="12"/>
        <color theme="1"/>
        <rFont val="Arial"/>
        <family val="2"/>
      </rPr>
      <t xml:space="preserve">SUBDIRECCIÓN DE GESTIÓN CORPORATIVA - GRUPO CONTRACTUAL: 
</t>
    </r>
    <r>
      <rPr>
        <sz val="12"/>
        <color theme="1"/>
        <rFont val="Arial"/>
        <family val="2"/>
      </rPr>
      <t>En el area Contractual se gestionaron durante el mes de Junio 6 Contratos nuevos - 5 Modificaciones a Contratos,  En la Gestion Contractual se realizan 6 revisiones de Documentos precontractualesLa Oficina contractual recepciona diversos requerimientos provenientes de la ciudadanía y de entes de Control. Para el mes se dio tramite a:
-  Derechos de Petición, y Requerimientos : 6 Respuestas en total.
-  Derechos de Petición, y Requerimientos : 20 Respuestas en total. Se apoya en la revisión de las modificaciones pero la consolidación esta al frente de Financiera. Se realizo la presentacion de Informes a entes de Control que se requieren mensualmente como los son: SIVICOF y SIDEAP en los tiempos estipulados. 
-Durante este mes de junio se actualizo incorporando las carpetas de expedientes activos y las dos Indagaciones preliminares nuevas Exp-013-2021 y 0014-
2021 y el Auto de Archivo y auto de cierre del expe. No. 004 DE 2018. A. auto inhibitorio No. 019- 2021. .Se actualizo la base de procesos disciplinarios
interna, para anotar los activos y demas actuaciones surtidas este mes de junio de 2021
Estos gozan de reserva en las acciones disciplinarias que se adelantan, estos expedientes reposan físicamente en custodia en la Subdirección de Gestión Corporativa, grupo disciplinario debidamente encarpetado, foliado en físico y bajo custodia, según Ley 734 de 202 Código Único disciplinario Articulo 95.</t>
    </r>
  </si>
  <si>
    <t xml:space="preserve">Los posibles beneficios que se pueden obtener luego de estos avances es lograr que comunidad tenga mejores canales de comunicación e información real de lo que hace la entidad. </t>
  </si>
  <si>
    <t>Dentro de las acciones realizadas para la actualización y fortalecimiento de los recursos de tecnologías de la información y las comunicaciones, orientados a la misionalidad y la administración del Instituto, durante el primer semestre de 2021, se llevó a cabo un proceso de fortalecimiento de diagnóstico de necesidades de información al interior de cada una de las áreas que ejecutan las diferentes líneas de acción y así gestionar un mejor servicio al cliente interno y externo del Instituto.
Durante el transcurso de la vigencia 2021, se realizó soporte técnico y diagnóstico para actualización del sistema.
Se adicionan los módulos para la atención al ciudadano por medio de la línea 018000 y el módulo del Acuerdo 765 de 2020. Sobre este sistema se integrarán igualmente, los  sistemas  complementarios especializados de Historia Clínica y Observatorio los cuales se detallan más adelante.
Desarrollado de acuerdo con toda la política de Gobierno en línea, transparencia y demás parámetros definidos desde la Alcaldía General, integrando y proveyendo  a  la  comunidad  en  general  toda la  información  referente  al  instituto: Normatividad, servicios, trámites, programas, jornadas, composición, comunicaciones y en general toda la información que se genera desde el Instituto. Portal Web Institucional del Instituto Distrital de Protección y Bienestar Animal www.proteccionanimalbogota.gov.co</t>
  </si>
  <si>
    <t>Se realizaron los ajustes necesarios al proyecto de rediseño y se presentó una reprogramación al cronograma de acuerdo a las nuevas realidades, de esta manera se reajusta la magnitud anual del indicador de la Meta 1 para el año 2021 pasando de 0,4 a 0,3, asi mismo en esta reprogramación una de las 4 actividades se elimina lo cual implica la reorganizacion de los Porcentaje de la Meta con las 3 actividades y por consiguiente la programación y la magnitud ejecutada de los meses Enero, Febrero, Marzo y Abril reportadas a la fecha</t>
  </si>
  <si>
    <t xml:space="preserve">Las principales dificultades en la consecución de las metas propuestas ha sido la cantidad de recurso humano dispuesto ya que el proyecto de fondo tiene una dimensión que demanda un equipo especializado altamente calificado que tiene un costo significativo, sin embargo con los recursos actuales se han realizado distribuciones eficientes de las tareas y se ha logrado avanzar significativamente en una planeación iterativa enfocada en victorias tempranas que permiten validar rápidamente los avances e iterar en un proceso de mejora continua.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</si>
</sst>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4" formatCode="_-* #,##0.00\ &quot;€&quot;_-;\-* #,##0.00\ &quot;€&quot;_-;_-* &quot;-&quot;??\ &quot;€&quot;_-;_-@_-"/>
    <numFmt numFmtId="43" formatCode="_-* #,##0.00_-;\-* #,##0.00_-;_-* &quot;-&quot;??_-;_-@_-"/>
    <numFmt numFmtId="164" formatCode="&quot;$&quot;\ #,##0_);[Red]\(&quot;$&quot;\ #,##0\)"/>
    <numFmt numFmtId="165" formatCode="_(* #,##0_);_(* \(#,##0\);_(* &quot;-&quot;_);_(@_)"/>
    <numFmt numFmtId="166" formatCode="_(&quot;$&quot;\ * #,##0.00_);_(&quot;$&quot;\ * \(#,##0.00\);_(&quot;$&quot;\ * &quot;-&quot;??_);_(@_)"/>
    <numFmt numFmtId="167" formatCode="_(* #,##0.00_);_(* \(#,##0.00\);_(* &quot;-&quot;??_);_(@_)"/>
    <numFmt numFmtId="168" formatCode="_ * #,##0.00_ ;_ * \-#,##0.00_ ;_ * &quot;-&quot;??_ ;_ @_ "/>
    <numFmt numFmtId="169" formatCode="0.0%"/>
    <numFmt numFmtId="170" formatCode="_(* #,##0_);_(* \(#,##0\);_(* &quot;-&quot;??_);_(@_)"/>
    <numFmt numFmtId="171" formatCode="_(* #,##0.00_);_(* \(#,##0.00\);_(* &quot;-&quot;_);_(@_)"/>
    <numFmt numFmtId="172" formatCode="_-* #,##0.00\ &quot;$&quot;_-;\-* #,##0.00\ &quot;$&quot;_-;_-* &quot;-&quot;??\ &quot;$&quot;_-;_-@_-"/>
    <numFmt numFmtId="173" formatCode="_-* #,##0.00\ _$_-;\-* #,##0.00\ _$_-;_-* &quot;-&quot;??\ _$_-;_-@_-"/>
    <numFmt numFmtId="174" formatCode="#,##0.0"/>
    <numFmt numFmtId="175" formatCode="_(* #,##0.0_);_(* \(#,##0.0\);_(* &quot;-&quot;??_);_(@_)"/>
    <numFmt numFmtId="176" formatCode="0.0"/>
    <numFmt numFmtId="177" formatCode="0.000"/>
    <numFmt numFmtId="178" formatCode="_(* #,##0.000_);_(* \(#,##0.000\);_(* &quot;-&quot;??_);_(@_)"/>
    <numFmt numFmtId="179" formatCode="_(* #,##0.0000_);_(* \(#,##0.0000\);_(* &quot;-&quot;??_);_(@_)"/>
  </numFmts>
  <fonts count="85"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sz val="11"/>
      <color theme="4"/>
      <name val="Arial"/>
      <family val="2"/>
    </font>
    <font>
      <b/>
      <sz val="10"/>
      <color theme="0"/>
      <name val="Arial"/>
      <family val="2"/>
    </font>
    <font>
      <sz val="10"/>
      <color rgb="FF000000"/>
      <name val="Arial"/>
      <family val="2"/>
    </font>
    <font>
      <sz val="12"/>
      <color rgb="FFFF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1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7010">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8" fontId="7" fillId="0" borderId="0" applyFont="0" applyFill="0" applyBorder="0" applyAlignment="0" applyProtection="0"/>
    <xf numFmtId="168"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7"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7"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7"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43" fontId="33" fillId="0" borderId="0" applyFont="0" applyFill="0" applyBorder="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0" fontId="18" fillId="16" borderId="120"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43" fontId="33" fillId="0" borderId="0" applyFont="0" applyFill="0" applyBorder="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43" fontId="33" fillId="0" borderId="0" applyFont="0" applyFill="0" applyBorder="0" applyAlignment="0" applyProtection="0"/>
    <xf numFmtId="0" fontId="23" fillId="7" borderId="186" applyNumberFormat="0" applyAlignment="0" applyProtection="0"/>
    <xf numFmtId="43" fontId="33" fillId="0" borderId="0" applyFont="0" applyFill="0" applyBorder="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43" fontId="33" fillId="0" borderId="0" applyFont="0" applyFill="0" applyBorder="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43" fontId="33" fillId="0" borderId="0" applyFont="0" applyFill="0" applyBorder="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43" fontId="33" fillId="0" borderId="0" applyFont="0" applyFill="0" applyBorder="0" applyAlignment="0" applyProtection="0"/>
    <xf numFmtId="0" fontId="26" fillId="16" borderId="188" applyNumberFormat="0" applyAlignment="0" applyProtection="0"/>
    <xf numFmtId="41" fontId="33" fillId="0" borderId="0" applyFont="0" applyFill="0" applyBorder="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43" fontId="33" fillId="0" borderId="0" applyFont="0" applyFill="0" applyBorder="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43" fontId="33" fillId="0" borderId="0" applyFont="0" applyFill="0" applyBorder="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23" fillId="7" borderId="182" applyNumberForma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3" fillId="7" borderId="18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3" applyNumberFormat="0" applyFont="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43" fontId="33" fillId="0" borderId="0" applyFont="0" applyFill="0" applyBorder="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2" applyNumberFormat="0" applyAlignment="0" applyProtection="0"/>
    <xf numFmtId="0" fontId="31" fillId="0" borderId="185" applyNumberFormat="0" applyFill="0" applyAlignment="0" applyProtection="0"/>
    <xf numFmtId="43" fontId="33" fillId="0" borderId="0" applyFont="0" applyFill="0" applyBorder="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2"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6" fillId="16" borderId="184" applyNumberFormat="0" applyAlignment="0" applyProtection="0"/>
    <xf numFmtId="0" fontId="23" fillId="7" borderId="182" applyNumberFormat="0" applyAlignment="0" applyProtection="0"/>
    <xf numFmtId="0" fontId="18" fillId="16"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4"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43" fontId="33" fillId="0" borderId="0" applyFont="0" applyFill="0" applyBorder="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4"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43" fontId="33" fillId="0" borderId="0" applyFont="0" applyFill="0" applyBorder="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4"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23" fillId="7" borderId="182"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4"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23" fillId="7" borderId="182" applyNumberFormat="0" applyAlignment="0" applyProtection="0"/>
    <xf numFmtId="0" fontId="18" fillId="16" borderId="182"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43" fontId="33" fillId="0" borderId="0" applyFont="0" applyFill="0" applyBorder="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18" fillId="16" borderId="182"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23" fillId="7" borderId="182"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26" fillId="16" borderId="184"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18" fillId="16"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3" fillId="7" borderId="182"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cellStyleXfs>
  <cellXfs count="859">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69"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5" fontId="33" fillId="0" borderId="0" xfId="1251" applyFont="1"/>
    <xf numFmtId="165"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0" fontId="63" fillId="26" borderId="10" xfId="1250" applyNumberFormat="1" applyFont="1" applyFill="1" applyBorder="1" applyAlignment="1">
      <alignment horizontal="center" vertical="center"/>
    </xf>
    <xf numFmtId="167" fontId="9" fillId="26" borderId="10" xfId="1250" applyFont="1" applyFill="1" applyBorder="1" applyAlignment="1">
      <alignment horizontal="center" vertical="center"/>
    </xf>
    <xf numFmtId="170" fontId="63" fillId="60" borderId="10" xfId="1250" applyNumberFormat="1" applyFont="1" applyFill="1" applyBorder="1" applyAlignment="1">
      <alignment horizontal="center" vertical="center"/>
    </xf>
    <xf numFmtId="167"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71"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69"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3" xfId="1371" applyFont="1" applyFill="1" applyBorder="1" applyAlignment="1" applyProtection="1">
      <alignment horizontal="center" vertical="center" wrapText="1"/>
      <protection hidden="1"/>
    </xf>
    <xf numFmtId="0" fontId="8" fillId="61" borderId="71" xfId="0" applyFont="1" applyFill="1" applyBorder="1" applyAlignment="1" applyProtection="1">
      <alignment horizontal="center" vertical="center" wrapText="1"/>
      <protection hidden="1"/>
    </xf>
    <xf numFmtId="0" fontId="8" fillId="61" borderId="72" xfId="1371" applyFont="1" applyFill="1" applyBorder="1" applyAlignment="1" applyProtection="1">
      <alignment horizontal="center" vertical="center" wrapText="1"/>
      <protection hidden="1"/>
    </xf>
    <xf numFmtId="0" fontId="8" fillId="61" borderId="73"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71"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177" fontId="54" fillId="0" borderId="71" xfId="0" applyNumberFormat="1" applyFont="1" applyBorder="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8" fontId="70" fillId="50" borderId="71" xfId="1250" applyNumberFormat="1" applyFont="1" applyFill="1" applyBorder="1" applyAlignment="1" applyProtection="1">
      <alignment horizontal="center" vertical="center"/>
      <protection hidden="1"/>
    </xf>
    <xf numFmtId="178" fontId="70" fillId="0" borderId="71" xfId="0" applyNumberFormat="1" applyFont="1" applyBorder="1" applyProtection="1">
      <protection hidden="1"/>
    </xf>
    <xf numFmtId="0" fontId="8" fillId="61" borderId="71" xfId="1371" applyFont="1" applyFill="1" applyBorder="1" applyAlignment="1" applyProtection="1">
      <alignment horizontal="center" vertical="center" wrapText="1"/>
      <protection locked="0"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176" fontId="5" fillId="0" borderId="75" xfId="1496" applyNumberFormat="1" applyFont="1" applyFill="1" applyBorder="1" applyAlignment="1" applyProtection="1">
      <alignment horizontal="center" vertical="center" wrapText="1"/>
      <protection hidden="1"/>
    </xf>
    <xf numFmtId="176" fontId="5" fillId="0" borderId="78" xfId="1496" applyNumberFormat="1" applyFont="1" applyFill="1" applyBorder="1" applyAlignment="1" applyProtection="1">
      <alignment vertical="center" wrapText="1"/>
      <protection hidden="1"/>
    </xf>
    <xf numFmtId="0" fontId="8" fillId="61" borderId="74" xfId="1371" applyFont="1" applyFill="1" applyBorder="1" applyAlignment="1" applyProtection="1">
      <alignment vertical="top" wrapText="1"/>
      <protection hidden="1"/>
    </xf>
    <xf numFmtId="178" fontId="5" fillId="24" borderId="75" xfId="1250" applyNumberFormat="1" applyFont="1" applyFill="1" applyBorder="1" applyAlignment="1" applyProtection="1">
      <alignment horizontal="center" vertical="center"/>
      <protection hidden="1"/>
    </xf>
    <xf numFmtId="0" fontId="8" fillId="61" borderId="73" xfId="1371" applyFont="1" applyFill="1" applyBorder="1" applyAlignment="1" applyProtection="1">
      <alignment horizontal="justify" vertical="center" wrapText="1"/>
      <protection locked="0" hidden="1"/>
    </xf>
    <xf numFmtId="0" fontId="8" fillId="61" borderId="73" xfId="1371" applyFont="1" applyFill="1" applyBorder="1" applyAlignment="1" applyProtection="1">
      <alignment horizontal="justify" vertical="center" wrapText="1"/>
      <protection hidden="1"/>
    </xf>
    <xf numFmtId="0" fontId="8" fillId="61" borderId="79" xfId="1371" applyFont="1" applyFill="1" applyBorder="1" applyAlignment="1" applyProtection="1">
      <alignment horizontal="left" vertical="center" wrapText="1"/>
      <protection hidden="1"/>
    </xf>
    <xf numFmtId="14" fontId="9" fillId="0" borderId="71" xfId="1371" applyNumberFormat="1" applyFont="1" applyBorder="1" applyAlignment="1" applyProtection="1">
      <alignment horizontal="center" vertical="center" wrapText="1"/>
      <protection locked="0" hidden="1"/>
    </xf>
    <xf numFmtId="0" fontId="8" fillId="61" borderId="73" xfId="1371" applyFont="1" applyFill="1" applyBorder="1" applyAlignment="1" applyProtection="1">
      <alignment horizontal="justify" vertical="center"/>
      <protection hidden="1"/>
    </xf>
    <xf numFmtId="0" fontId="8" fillId="61" borderId="73"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7"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6" fontId="5" fillId="0" borderId="78" xfId="1496" applyNumberFormat="1" applyFont="1" applyFill="1" applyBorder="1" applyAlignment="1" applyProtection="1">
      <alignment horizontal="center" vertical="center" wrapText="1"/>
      <protection hidden="1"/>
    </xf>
    <xf numFmtId="14" fontId="5" fillId="0" borderId="71" xfId="1371" applyNumberFormat="1" applyFont="1" applyBorder="1" applyAlignment="1" applyProtection="1">
      <alignment horizontal="center" vertical="center" wrapText="1"/>
      <protection locked="0" hidden="1"/>
    </xf>
    <xf numFmtId="177" fontId="81" fillId="24" borderId="71" xfId="1250" applyNumberFormat="1" applyFont="1" applyFill="1" applyBorder="1" applyAlignment="1" applyProtection="1">
      <alignment horizontal="center" vertical="center"/>
      <protection hidden="1"/>
    </xf>
    <xf numFmtId="9" fontId="54" fillId="0" borderId="71" xfId="1495" applyFont="1" applyBorder="1" applyProtection="1">
      <protection hidden="1"/>
    </xf>
    <xf numFmtId="10" fontId="9" fillId="50" borderId="74" xfId="1495" applyNumberFormat="1" applyFont="1" applyFill="1" applyBorder="1" applyAlignment="1" applyProtection="1">
      <alignment vertical="center" wrapText="1"/>
      <protection locked="0" hidden="1"/>
    </xf>
    <xf numFmtId="177" fontId="5" fillId="0" borderId="75" xfId="1496" applyNumberFormat="1" applyFont="1" applyFill="1" applyBorder="1" applyAlignment="1" applyProtection="1">
      <alignment horizontal="center" vertical="center" wrapText="1"/>
      <protection hidden="1"/>
    </xf>
    <xf numFmtId="177" fontId="5" fillId="0" borderId="72" xfId="1496" applyNumberFormat="1"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1" fontId="9" fillId="24" borderId="78" xfId="1496" applyNumberFormat="1" applyFont="1" applyFill="1" applyBorder="1" applyAlignment="1" applyProtection="1">
      <alignment vertical="center" wrapText="1"/>
      <protection hidden="1"/>
    </xf>
    <xf numFmtId="176" fontId="5" fillId="24" borderId="75" xfId="1496" applyNumberFormat="1" applyFont="1" applyFill="1" applyBorder="1" applyAlignment="1" applyProtection="1">
      <alignment horizontal="center" vertical="center" wrapText="1"/>
      <protection hidden="1"/>
    </xf>
    <xf numFmtId="176" fontId="5" fillId="24" borderId="78" xfId="1496" applyNumberFormat="1" applyFont="1" applyFill="1" applyBorder="1" applyAlignment="1" applyProtection="1">
      <alignment horizontal="center" vertical="center" wrapText="1"/>
      <protection hidden="1"/>
    </xf>
    <xf numFmtId="178" fontId="70" fillId="24" borderId="71" xfId="1250" applyNumberFormat="1" applyFont="1" applyFill="1" applyBorder="1" applyAlignment="1" applyProtection="1">
      <alignment horizontal="center" vertical="center"/>
      <protection hidden="1"/>
    </xf>
    <xf numFmtId="167" fontId="70" fillId="24" borderId="75" xfId="1250" applyFont="1" applyFill="1" applyBorder="1" applyAlignment="1" applyProtection="1">
      <alignment horizontal="center" vertical="center"/>
      <protection hidden="1"/>
    </xf>
    <xf numFmtId="179" fontId="70" fillId="24" borderId="75" xfId="1250" applyNumberFormat="1" applyFont="1" applyFill="1" applyBorder="1" applyAlignment="1" applyProtection="1">
      <alignment horizontal="center" vertical="center"/>
      <protection hidden="1"/>
    </xf>
    <xf numFmtId="179" fontId="70" fillId="24" borderId="71"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71" xfId="1371" applyFont="1" applyFill="1" applyBorder="1" applyAlignment="1" applyProtection="1">
      <alignment vertical="center" wrapText="1"/>
      <protection hidden="1"/>
    </xf>
    <xf numFmtId="2" fontId="5" fillId="0" borderId="75" xfId="1496" applyNumberFormat="1" applyFont="1" applyFill="1" applyBorder="1" applyAlignment="1" applyProtection="1">
      <alignment horizontal="center" vertical="center" wrapText="1"/>
      <protection hidden="1"/>
    </xf>
    <xf numFmtId="2" fontId="5" fillId="0" borderId="78" xfId="1496" applyNumberFormat="1" applyFont="1" applyFill="1" applyBorder="1" applyAlignment="1" applyProtection="1">
      <alignment horizontal="center" vertical="center" wrapText="1"/>
      <protection hidden="1"/>
    </xf>
    <xf numFmtId="14" fontId="12" fillId="0" borderId="71"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71" xfId="1495" applyFont="1" applyBorder="1" applyProtection="1">
      <protection hidden="1"/>
    </xf>
    <xf numFmtId="10" fontId="4" fillId="50" borderId="74" xfId="1495" applyNumberFormat="1" applyFont="1" applyFill="1" applyBorder="1" applyAlignment="1" applyProtection="1">
      <alignment vertical="center" wrapText="1"/>
      <protection locked="0" hidden="1"/>
    </xf>
    <xf numFmtId="0" fontId="8" fillId="61" borderId="128" xfId="1371" applyFont="1" applyFill="1" applyBorder="1" applyAlignment="1" applyProtection="1">
      <alignment horizontal="justify" vertical="center" wrapText="1"/>
      <protection locked="0" hidden="1"/>
    </xf>
    <xf numFmtId="10" fontId="59" fillId="0" borderId="0" xfId="1495" applyNumberFormat="1" applyFont="1" applyFill="1" applyBorder="1" applyAlignment="1">
      <alignment horizontal="center" vertical="center" wrapText="1"/>
    </xf>
    <xf numFmtId="10" fontId="12" fillId="50" borderId="74" xfId="1495" applyNumberFormat="1" applyFont="1" applyFill="1" applyBorder="1" applyAlignment="1" applyProtection="1">
      <alignment vertical="center" wrapText="1"/>
      <protection locked="0" hidden="1"/>
    </xf>
    <xf numFmtId="10" fontId="59" fillId="0" borderId="157" xfId="1495" applyNumberFormat="1" applyFont="1" applyFill="1" applyBorder="1" applyAlignment="1">
      <alignment horizontal="center" vertical="center" wrapText="1"/>
    </xf>
    <xf numFmtId="178" fontId="12" fillId="24" borderId="157" xfId="1250" applyNumberFormat="1" applyFont="1" applyFill="1" applyBorder="1" applyAlignment="1" applyProtection="1">
      <alignment horizontal="center" vertical="center"/>
      <protection hidden="1"/>
    </xf>
    <xf numFmtId="9" fontId="59" fillId="0" borderId="157" xfId="1495" applyFont="1" applyBorder="1" applyProtection="1">
      <protection hidden="1"/>
    </xf>
    <xf numFmtId="43" fontId="9" fillId="0" borderId="159" xfId="14326" applyFont="1" applyFill="1" applyBorder="1" applyAlignment="1">
      <alignment horizontal="center" vertical="center"/>
    </xf>
    <xf numFmtId="167" fontId="63" fillId="0" borderId="128" xfId="1250" applyFont="1" applyFill="1" applyBorder="1" applyAlignment="1">
      <alignment horizontal="center" vertical="center"/>
    </xf>
    <xf numFmtId="167" fontId="9" fillId="0" borderId="174" xfId="1250" applyFont="1" applyFill="1" applyBorder="1" applyAlignment="1">
      <alignment horizontal="center" vertical="center"/>
    </xf>
    <xf numFmtId="9" fontId="54" fillId="0" borderId="128" xfId="0" applyNumberFormat="1" applyFont="1" applyBorder="1"/>
    <xf numFmtId="167" fontId="63" fillId="24" borderId="128" xfId="1250" applyFont="1" applyFill="1" applyBorder="1" applyAlignment="1">
      <alignment horizontal="center" vertical="center"/>
    </xf>
    <xf numFmtId="167" fontId="9" fillId="24" borderId="75" xfId="1250" applyFont="1" applyFill="1" applyBorder="1" applyAlignment="1" applyProtection="1">
      <alignment vertical="center" wrapText="1"/>
      <protection hidden="1"/>
    </xf>
    <xf numFmtId="10" fontId="63" fillId="0" borderId="157" xfId="1495" applyNumberFormat="1" applyFont="1" applyFill="1" applyBorder="1" applyAlignment="1">
      <alignment horizontal="center" vertical="center"/>
    </xf>
    <xf numFmtId="10" fontId="63" fillId="24" borderId="157" xfId="1495" applyNumberFormat="1" applyFont="1" applyFill="1" applyBorder="1" applyAlignment="1">
      <alignment horizontal="center" vertical="center"/>
    </xf>
    <xf numFmtId="10" fontId="9" fillId="0" borderId="159" xfId="1495" applyNumberFormat="1" applyFont="1" applyFill="1" applyBorder="1" applyAlignment="1">
      <alignment horizontal="center" vertical="center"/>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9" fontId="5" fillId="50" borderId="22" xfId="0" applyNumberFormat="1" applyFont="1" applyFill="1" applyBorder="1" applyAlignment="1" applyProtection="1">
      <alignment horizontal="center" vertical="center" wrapText="1"/>
      <protection hidden="1"/>
    </xf>
    <xf numFmtId="169" fontId="5" fillId="50" borderId="23" xfId="0" applyNumberFormat="1" applyFont="1" applyFill="1" applyBorder="1" applyAlignment="1" applyProtection="1">
      <alignment horizontal="center" vertical="center" wrapText="1"/>
      <protection hidden="1"/>
    </xf>
    <xf numFmtId="169" fontId="5" fillId="50" borderId="26" xfId="0" applyNumberFormat="1" applyFont="1" applyFill="1" applyBorder="1" applyAlignment="1" applyProtection="1">
      <alignment horizontal="center" vertical="center" wrapText="1"/>
      <protection hidden="1"/>
    </xf>
    <xf numFmtId="169" fontId="5" fillId="50" borderId="27" xfId="0" applyNumberFormat="1" applyFont="1" applyFill="1" applyBorder="1" applyAlignment="1" applyProtection="1">
      <alignment horizontal="center" vertical="center" wrapText="1"/>
      <protection hidden="1"/>
    </xf>
    <xf numFmtId="0" fontId="5" fillId="0" borderId="10" xfId="0" applyFont="1" applyFill="1" applyBorder="1" applyAlignment="1" applyProtection="1">
      <alignment horizontal="center" vertical="center" wrapText="1"/>
      <protection hidden="1"/>
    </xf>
    <xf numFmtId="0" fontId="5" fillId="50" borderId="10" xfId="0" applyFont="1" applyFill="1" applyBorder="1" applyAlignment="1" applyProtection="1">
      <alignment horizontal="center" vertical="center" wrapText="1"/>
      <protection hidden="1"/>
    </xf>
    <xf numFmtId="169" fontId="5" fillId="50" borderId="17" xfId="0" applyNumberFormat="1" applyFont="1" applyFill="1" applyBorder="1" applyAlignment="1" applyProtection="1">
      <alignment vertical="center" wrapText="1"/>
      <protection hidden="1"/>
    </xf>
    <xf numFmtId="169" fontId="5" fillId="50" borderId="19" xfId="0" applyNumberFormat="1" applyFont="1" applyFill="1" applyBorder="1" applyAlignment="1" applyProtection="1">
      <alignment vertical="center" wrapText="1"/>
      <protection hidden="1"/>
    </xf>
    <xf numFmtId="0" fontId="15" fillId="0" borderId="10" xfId="0" applyFont="1" applyFill="1" applyBorder="1" applyAlignment="1" applyProtection="1">
      <alignment horizontal="center" vertical="center" wrapText="1"/>
      <protection hidden="1"/>
    </xf>
    <xf numFmtId="169" fontId="15" fillId="50" borderId="17" xfId="0" applyNumberFormat="1" applyFont="1" applyFill="1" applyBorder="1" applyAlignment="1" applyProtection="1">
      <alignment vertical="center" wrapText="1"/>
      <protection hidden="1"/>
    </xf>
    <xf numFmtId="169" fontId="15" fillId="50" borderId="19" xfId="0" applyNumberFormat="1" applyFont="1" applyFill="1" applyBorder="1" applyAlignment="1" applyProtection="1">
      <alignment vertical="center" wrapText="1"/>
      <protection hidden="1"/>
    </xf>
    <xf numFmtId="169" fontId="5" fillId="0" borderId="10" xfId="0" applyNumberFormat="1" applyFont="1" applyFill="1" applyBorder="1" applyAlignment="1" applyProtection="1">
      <alignment horizontal="center"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69" fontId="5" fillId="51" borderId="17" xfId="0" applyNumberFormat="1" applyFont="1" applyFill="1" applyBorder="1" applyAlignment="1" applyProtection="1">
      <alignment vertical="center" wrapText="1"/>
      <protection hidden="1"/>
    </xf>
    <xf numFmtId="169" fontId="5" fillId="51" borderId="19" xfId="0" applyNumberFormat="1"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69" fontId="15" fillId="55" borderId="17" xfId="0" applyNumberFormat="1" applyFont="1" applyFill="1" applyBorder="1" applyAlignment="1" applyProtection="1">
      <alignment horizontal="center" vertical="center" wrapText="1"/>
      <protection hidden="1"/>
    </xf>
    <xf numFmtId="169" fontId="15" fillId="55" borderId="19" xfId="0" applyNumberFormat="1" applyFont="1" applyFill="1" applyBorder="1" applyAlignment="1" applyProtection="1">
      <alignment horizontal="center" vertical="center" wrapText="1"/>
      <protection hidden="1"/>
    </xf>
    <xf numFmtId="169" fontId="70" fillId="50" borderId="22" xfId="0" applyNumberFormat="1" applyFont="1" applyFill="1" applyBorder="1" applyAlignment="1" applyProtection="1">
      <alignment horizontal="center" vertical="center" wrapText="1"/>
      <protection hidden="1"/>
    </xf>
    <xf numFmtId="169" fontId="70" fillId="50" borderId="23" xfId="0" applyNumberFormat="1" applyFont="1" applyFill="1" applyBorder="1" applyAlignment="1" applyProtection="1">
      <alignment horizontal="center" vertical="center" wrapText="1"/>
      <protection hidden="1"/>
    </xf>
    <xf numFmtId="169" fontId="70" fillId="50" borderId="26" xfId="0" applyNumberFormat="1" applyFont="1" applyFill="1" applyBorder="1" applyAlignment="1" applyProtection="1">
      <alignment horizontal="center" vertical="center" wrapText="1"/>
      <protection hidden="1"/>
    </xf>
    <xf numFmtId="169" fontId="70" fillId="50" borderId="27" xfId="0" applyNumberFormat="1" applyFont="1" applyFill="1" applyBorder="1" applyAlignment="1" applyProtection="1">
      <alignment horizontal="center" vertical="center" wrapText="1"/>
      <protection hidden="1"/>
    </xf>
    <xf numFmtId="169" fontId="71" fillId="55" borderId="17" xfId="0" applyNumberFormat="1" applyFont="1" applyFill="1" applyBorder="1" applyAlignment="1" applyProtection="1">
      <alignment horizontal="center" vertical="center" wrapText="1"/>
      <protection hidden="1"/>
    </xf>
    <xf numFmtId="169" fontId="71" fillId="55" borderId="19" xfId="0" applyNumberFormat="1" applyFont="1" applyFill="1" applyBorder="1" applyAlignment="1" applyProtection="1">
      <alignment horizontal="center" vertical="center" wrapText="1"/>
      <protection hidden="1"/>
    </xf>
    <xf numFmtId="170" fontId="15" fillId="0" borderId="17" xfId="1250" applyNumberFormat="1" applyFont="1" applyFill="1" applyBorder="1" applyAlignment="1" applyProtection="1">
      <alignment vertical="center" wrapText="1"/>
      <protection hidden="1"/>
    </xf>
    <xf numFmtId="170" fontId="15" fillId="0" borderId="19" xfId="1250" applyNumberFormat="1" applyFont="1" applyFill="1" applyBorder="1" applyAlignment="1" applyProtection="1">
      <alignment vertical="center" wrapText="1"/>
      <protection hidden="1"/>
    </xf>
    <xf numFmtId="167" fontId="5" fillId="0" borderId="17" xfId="1250" applyFont="1" applyFill="1" applyBorder="1" applyAlignment="1" applyProtection="1">
      <alignment horizontal="center" vertical="center" wrapText="1"/>
      <protection hidden="1"/>
    </xf>
    <xf numFmtId="167" fontId="5" fillId="0" borderId="19" xfId="1250"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67" fontId="15" fillId="0" borderId="17" xfId="1250" applyNumberFormat="1" applyFont="1" applyFill="1" applyBorder="1" applyAlignment="1" applyProtection="1">
      <alignment vertical="center" wrapText="1"/>
      <protection hidden="1"/>
    </xf>
    <xf numFmtId="167" fontId="15" fillId="0" borderId="19" xfId="1250" applyNumberFormat="1" applyFont="1" applyFill="1" applyBorder="1" applyAlignment="1" applyProtection="1">
      <alignment vertical="center" wrapText="1"/>
      <protection hidden="1"/>
    </xf>
    <xf numFmtId="167" fontId="15" fillId="50" borderId="17" xfId="1250" applyNumberFormat="1" applyFont="1" applyFill="1" applyBorder="1" applyAlignment="1" applyProtection="1">
      <alignment vertical="center" wrapText="1"/>
      <protection hidden="1"/>
    </xf>
    <xf numFmtId="167" fontId="15" fillId="50" borderId="19" xfId="1250" applyNumberFormat="1" applyFont="1" applyFill="1" applyBorder="1" applyAlignment="1" applyProtection="1">
      <alignment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1" fontId="15" fillId="55" borderId="17" xfId="1251" applyNumberFormat="1" applyFont="1" applyFill="1" applyBorder="1" applyAlignment="1" applyProtection="1">
      <alignment horizontal="center" vertical="center" wrapText="1"/>
      <protection hidden="1"/>
    </xf>
    <xf numFmtId="171" fontId="15" fillId="55" borderId="19" xfId="1251" applyNumberFormat="1" applyFont="1" applyFill="1" applyBorder="1" applyAlignment="1" applyProtection="1">
      <alignment horizontal="center" vertical="center" wrapText="1"/>
      <protection hidden="1"/>
    </xf>
    <xf numFmtId="0" fontId="71" fillId="0" borderId="10" xfId="0" applyFont="1" applyFill="1" applyBorder="1" applyAlignment="1" applyProtection="1">
      <alignment horizontal="center" vertical="center" wrapText="1"/>
      <protection locked="0"/>
    </xf>
    <xf numFmtId="170" fontId="15" fillId="50" borderId="17" xfId="1250" applyNumberFormat="1" applyFont="1" applyFill="1" applyBorder="1" applyAlignment="1" applyProtection="1">
      <alignment vertical="center" wrapText="1"/>
      <protection hidden="1"/>
    </xf>
    <xf numFmtId="170" fontId="15" fillId="50" borderId="19" xfId="1250" applyNumberFormat="1" applyFont="1" applyFill="1" applyBorder="1" applyAlignment="1" applyProtection="1">
      <alignment vertical="center" wrapText="1"/>
      <protection hidden="1"/>
    </xf>
    <xf numFmtId="170" fontId="15" fillId="51" borderId="17" xfId="1250" applyNumberFormat="1" applyFont="1" applyFill="1" applyBorder="1" applyAlignment="1" applyProtection="1">
      <alignment vertical="center" wrapText="1"/>
      <protection hidden="1"/>
    </xf>
    <xf numFmtId="170" fontId="15" fillId="51"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170" fontId="15" fillId="0" borderId="10" xfId="1250" applyNumberFormat="1" applyFont="1" applyFill="1" applyBorder="1" applyAlignment="1" applyProtection="1">
      <alignment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167" fontId="15" fillId="51" borderId="17" xfId="1250" applyNumberFormat="1" applyFont="1" applyFill="1" applyBorder="1" applyAlignment="1" applyProtection="1">
      <alignment vertical="center" wrapText="1"/>
      <protection hidden="1"/>
    </xf>
    <xf numFmtId="167" fontId="15" fillId="51"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0" fontId="9" fillId="50" borderId="10"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69" fontId="9" fillId="0" borderId="20" xfId="1496" applyNumberFormat="1" applyFont="1" applyFill="1" applyBorder="1" applyAlignment="1">
      <alignment horizontal="center" vertical="center" wrapText="1"/>
    </xf>
    <xf numFmtId="169" fontId="9" fillId="0" borderId="32" xfId="1496" applyNumberFormat="1" applyFont="1" applyFill="1" applyBorder="1" applyAlignment="1">
      <alignment horizontal="center" vertical="center" wrapText="1"/>
    </xf>
    <xf numFmtId="169"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8"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50" borderId="46" xfId="1371" applyFont="1" applyFill="1" applyBorder="1" applyAlignment="1">
      <alignment horizontal="center" vertical="center"/>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57" fillId="61" borderId="73" xfId="1371" applyFont="1" applyFill="1" applyBorder="1" applyAlignment="1" applyProtection="1">
      <alignment horizontal="center" vertical="center"/>
      <protection hidden="1"/>
    </xf>
    <xf numFmtId="0" fontId="57" fillId="61" borderId="71" xfId="1371" applyFont="1" applyFill="1" applyBorder="1" applyAlignment="1" applyProtection="1">
      <alignment horizontal="center" vertical="center"/>
      <protection hidden="1"/>
    </xf>
    <xf numFmtId="0" fontId="57" fillId="61" borderId="72" xfId="1371" applyFont="1" applyFill="1" applyBorder="1" applyAlignment="1" applyProtection="1">
      <alignment horizontal="center" vertical="center"/>
      <protection hidden="1"/>
    </xf>
    <xf numFmtId="0" fontId="70" fillId="50" borderId="174" xfId="1371" applyFont="1" applyFill="1" applyBorder="1" applyAlignment="1" applyProtection="1">
      <alignment horizontal="justify" vertical="center" wrapText="1"/>
      <protection locked="0" hidden="1"/>
    </xf>
    <xf numFmtId="0" fontId="70" fillId="50" borderId="169" xfId="1371" applyFont="1" applyFill="1" applyBorder="1" applyAlignment="1" applyProtection="1">
      <alignment horizontal="justify" vertical="center" wrapText="1"/>
      <protection locked="0" hidden="1"/>
    </xf>
    <xf numFmtId="0" fontId="70" fillId="50" borderId="177" xfId="1371" applyFont="1" applyFill="1" applyBorder="1" applyAlignment="1" applyProtection="1">
      <alignment horizontal="justify" vertical="center" wrapText="1"/>
      <protection locked="0" hidden="1"/>
    </xf>
    <xf numFmtId="0" fontId="5" fillId="50" borderId="174" xfId="1371" applyFont="1" applyFill="1" applyBorder="1" applyAlignment="1" applyProtection="1">
      <alignment horizontal="justify" vertical="center" wrapText="1"/>
      <protection locked="0" hidden="1"/>
    </xf>
    <xf numFmtId="0" fontId="5" fillId="50" borderId="169" xfId="1371" applyFont="1" applyFill="1" applyBorder="1" applyAlignment="1" applyProtection="1">
      <alignment horizontal="justify" vertical="center" wrapText="1"/>
      <protection locked="0" hidden="1"/>
    </xf>
    <xf numFmtId="0" fontId="5" fillId="50" borderId="177" xfId="1371" applyFont="1" applyFill="1" applyBorder="1" applyAlignment="1" applyProtection="1">
      <alignment horizontal="justify" vertical="center" wrapText="1"/>
      <protection locked="0" hidden="1"/>
    </xf>
    <xf numFmtId="0" fontId="12" fillId="0" borderId="71" xfId="1371" applyFont="1" applyBorder="1" applyAlignment="1" applyProtection="1">
      <alignment horizontal="center" vertical="center" wrapText="1"/>
      <protection locked="0" hidden="1"/>
    </xf>
    <xf numFmtId="0" fontId="12" fillId="0" borderId="72"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9"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wrapText="1"/>
      <protection locked="0" hidden="1"/>
    </xf>
    <xf numFmtId="0" fontId="8" fillId="61" borderId="72" xfId="1371" applyFont="1" applyFill="1" applyBorder="1" applyAlignment="1" applyProtection="1">
      <alignment horizontal="center" vertical="center" wrapText="1"/>
      <protection locked="0" hidden="1"/>
    </xf>
    <xf numFmtId="0" fontId="5" fillId="0" borderId="82" xfId="1371" applyFont="1" applyFill="1" applyBorder="1" applyAlignment="1" applyProtection="1">
      <alignment horizontal="center" vertical="center"/>
      <protection hidden="1"/>
    </xf>
    <xf numFmtId="0" fontId="5" fillId="0" borderId="83" xfId="1371" applyFont="1" applyFill="1" applyBorder="1" applyAlignment="1" applyProtection="1">
      <alignment horizontal="center" vertical="center"/>
      <protection hidden="1"/>
    </xf>
    <xf numFmtId="0" fontId="5" fillId="0" borderId="84" xfId="1371" applyFont="1" applyFill="1" applyBorder="1" applyAlignment="1" applyProtection="1">
      <alignment horizontal="center" vertical="center"/>
      <protection hidden="1"/>
    </xf>
    <xf numFmtId="0" fontId="5" fillId="0" borderId="75" xfId="1371" applyFont="1" applyFill="1" applyBorder="1" applyAlignment="1" applyProtection="1">
      <alignment horizontal="center" vertical="center" wrapText="1"/>
      <protection hidden="1"/>
    </xf>
    <xf numFmtId="0" fontId="5" fillId="0" borderId="76" xfId="1371" applyFont="1" applyFill="1" applyBorder="1" applyAlignment="1" applyProtection="1">
      <alignment horizontal="center" vertical="center" wrapText="1"/>
      <protection hidden="1"/>
    </xf>
    <xf numFmtId="0" fontId="5" fillId="0" borderId="78" xfId="1371" applyFont="1" applyFill="1" applyBorder="1" applyAlignment="1" applyProtection="1">
      <alignment horizontal="center" vertical="center" wrapText="1"/>
      <protection hidden="1"/>
    </xf>
    <xf numFmtId="0" fontId="51" fillId="50" borderId="75" xfId="1371" applyFont="1" applyFill="1" applyBorder="1" applyAlignment="1" applyProtection="1">
      <alignment horizontal="justify" vertical="center" wrapText="1"/>
      <protection locked="0" hidden="1"/>
    </xf>
    <xf numFmtId="0" fontId="51" fillId="50" borderId="76" xfId="1371" applyFont="1" applyFill="1" applyBorder="1" applyAlignment="1" applyProtection="1">
      <alignment horizontal="justify" vertical="center" wrapText="1"/>
      <protection locked="0" hidden="1"/>
    </xf>
    <xf numFmtId="0" fontId="51" fillId="50" borderId="78" xfId="1371" applyFont="1" applyFill="1" applyBorder="1" applyAlignment="1" applyProtection="1">
      <alignment horizontal="justify" vertical="center" wrapText="1"/>
      <protection locked="0" hidden="1"/>
    </xf>
    <xf numFmtId="0" fontId="50" fillId="0" borderId="81" xfId="1371" applyFont="1" applyBorder="1" applyAlignment="1" applyProtection="1">
      <alignment horizontal="center" vertical="center"/>
      <protection hidden="1"/>
    </xf>
    <xf numFmtId="0" fontId="50" fillId="0" borderId="83" xfId="1371" applyFont="1" applyBorder="1" applyAlignment="1" applyProtection="1">
      <alignment horizontal="center" vertical="center"/>
      <protection hidden="1"/>
    </xf>
    <xf numFmtId="0" fontId="50" fillId="0" borderId="85"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12" fillId="50" borderId="80" xfId="1495" applyNumberFormat="1" applyFont="1" applyFill="1" applyBorder="1" applyAlignment="1" applyProtection="1">
      <alignment horizontal="center" vertical="center" wrapText="1"/>
      <protection locked="0" hidden="1"/>
    </xf>
    <xf numFmtId="2" fontId="12" fillId="50" borderId="63" xfId="1495" applyNumberFormat="1" applyFont="1" applyFill="1" applyBorder="1" applyAlignment="1" applyProtection="1">
      <alignment horizontal="center" vertical="center" wrapText="1"/>
      <protection locked="0" hidden="1"/>
    </xf>
    <xf numFmtId="2" fontId="12" fillId="50" borderId="64" xfId="1495" applyNumberFormat="1" applyFont="1" applyFill="1" applyBorder="1" applyAlignment="1" applyProtection="1">
      <alignment horizontal="center" vertical="center" wrapText="1"/>
      <protection locked="0" hidden="1"/>
    </xf>
    <xf numFmtId="178" fontId="12" fillId="50" borderId="74" xfId="1250" applyNumberFormat="1" applyFont="1" applyFill="1" applyBorder="1" applyAlignment="1" applyProtection="1">
      <alignment horizontal="center" vertical="center" wrapText="1"/>
      <protection locked="0" hidden="1"/>
    </xf>
    <xf numFmtId="178" fontId="12" fillId="50" borderId="35" xfId="1250" applyNumberFormat="1" applyFont="1" applyFill="1" applyBorder="1" applyAlignment="1" applyProtection="1">
      <alignment horizontal="center" vertical="center" wrapText="1"/>
      <protection locked="0" hidden="1"/>
    </xf>
    <xf numFmtId="178" fontId="12" fillId="50" borderId="19" xfId="1250" applyNumberFormat="1" applyFont="1" applyFill="1" applyBorder="1" applyAlignment="1" applyProtection="1">
      <alignment horizontal="center" vertical="center" wrapText="1"/>
      <protection locked="0" hidden="1"/>
    </xf>
    <xf numFmtId="167" fontId="9" fillId="50" borderId="74" xfId="1250" applyFont="1" applyFill="1" applyBorder="1" applyAlignment="1" applyProtection="1">
      <alignment horizontal="center" vertical="center" wrapText="1"/>
      <protection locked="0" hidden="1"/>
    </xf>
    <xf numFmtId="167" fontId="9" fillId="50" borderId="35" xfId="1250" applyFont="1" applyFill="1" applyBorder="1" applyAlignment="1" applyProtection="1">
      <alignment horizontal="center" vertical="center" wrapText="1"/>
      <protection locked="0" hidden="1"/>
    </xf>
    <xf numFmtId="167" fontId="9" fillId="50" borderId="19" xfId="1250" applyFont="1" applyFill="1" applyBorder="1" applyAlignment="1" applyProtection="1">
      <alignment horizontal="center" vertical="center" wrapText="1"/>
      <protection locked="0" hidden="1"/>
    </xf>
    <xf numFmtId="14" fontId="5" fillId="0" borderId="75" xfId="1371" applyNumberFormat="1" applyFont="1" applyFill="1" applyBorder="1" applyAlignment="1" applyProtection="1">
      <alignment horizontal="center" vertical="center" wrapText="1"/>
      <protection hidden="1"/>
    </xf>
    <xf numFmtId="0" fontId="5" fillId="0" borderId="77" xfId="1371" applyFont="1" applyFill="1" applyBorder="1" applyAlignment="1" applyProtection="1">
      <alignment horizontal="center" vertical="center" wrapText="1"/>
      <protection hidden="1"/>
    </xf>
    <xf numFmtId="174" fontId="5" fillId="0" borderId="75" xfId="1496" applyNumberFormat="1" applyFont="1" applyFill="1" applyBorder="1" applyAlignment="1" applyProtection="1">
      <alignment horizontal="center" vertical="center" wrapText="1"/>
      <protection hidden="1"/>
    </xf>
    <xf numFmtId="174" fontId="5" fillId="0" borderId="76" xfId="1496" applyNumberFormat="1" applyFont="1" applyFill="1" applyBorder="1" applyAlignment="1" applyProtection="1">
      <alignment horizontal="center" vertical="center" wrapText="1"/>
      <protection hidden="1"/>
    </xf>
    <xf numFmtId="174" fontId="5" fillId="0" borderId="78" xfId="1496" applyNumberFormat="1" applyFont="1" applyFill="1" applyBorder="1" applyAlignment="1" applyProtection="1">
      <alignment horizontal="center" vertical="center" wrapText="1"/>
      <protection hidden="1"/>
    </xf>
    <xf numFmtId="0" fontId="5" fillId="50" borderId="71" xfId="1371" applyFont="1" applyFill="1" applyBorder="1" applyAlignment="1" applyProtection="1">
      <alignment horizontal="center" vertical="center" wrapText="1"/>
      <protection hidden="1"/>
    </xf>
    <xf numFmtId="0" fontId="5" fillId="50" borderId="72"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77" fillId="0" borderId="71" xfId="1371" applyFont="1" applyBorder="1" applyAlignment="1" applyProtection="1">
      <alignment horizontal="center" vertical="center"/>
      <protection hidden="1"/>
    </xf>
    <xf numFmtId="0" fontId="77"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protection hidden="1"/>
    </xf>
    <xf numFmtId="9" fontId="8" fillId="61" borderId="71" xfId="1496" applyFont="1" applyFill="1" applyBorder="1" applyAlignment="1" applyProtection="1">
      <alignment horizontal="center" vertical="center"/>
      <protection hidden="1"/>
    </xf>
    <xf numFmtId="9" fontId="8" fillId="61" borderId="72" xfId="1496" applyFont="1" applyFill="1" applyBorder="1" applyAlignment="1" applyProtection="1">
      <alignment horizontal="center" vertical="center"/>
      <protection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protection hidden="1"/>
    </xf>
    <xf numFmtId="0" fontId="5" fillId="0" borderId="76" xfId="1371" applyFont="1" applyBorder="1" applyAlignment="1" applyProtection="1">
      <alignment horizontal="center" vertical="center"/>
      <protection hidden="1"/>
    </xf>
    <xf numFmtId="0" fontId="5" fillId="0" borderId="77"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protection hidden="1"/>
    </xf>
    <xf numFmtId="0" fontId="5" fillId="50" borderId="72" xfId="1371" applyFont="1" applyFill="1" applyBorder="1" applyAlignment="1" applyProtection="1">
      <alignment horizontal="center" vertical="center"/>
      <protection hidden="1"/>
    </xf>
    <xf numFmtId="0" fontId="5" fillId="0" borderId="75" xfId="1371" applyFont="1" applyBorder="1" applyAlignment="1" applyProtection="1">
      <alignment horizontal="justify" vertical="center" wrapText="1"/>
      <protection hidden="1"/>
    </xf>
    <xf numFmtId="0" fontId="5" fillId="0" borderId="76" xfId="1371" applyFont="1" applyBorder="1" applyAlignment="1" applyProtection="1">
      <alignment horizontal="justify" vertical="center" wrapText="1"/>
      <protection hidden="1"/>
    </xf>
    <xf numFmtId="0" fontId="5" fillId="0" borderId="77" xfId="1371" applyFont="1" applyBorder="1" applyAlignment="1" applyProtection="1">
      <alignment horizontal="justify" vertical="center" wrapText="1"/>
      <protection hidden="1"/>
    </xf>
    <xf numFmtId="0" fontId="5" fillId="0" borderId="75" xfId="1371" applyFont="1" applyBorder="1" applyAlignment="1" applyProtection="1">
      <alignment horizontal="center" vertical="center" wrapText="1"/>
      <protection hidden="1"/>
    </xf>
    <xf numFmtId="0" fontId="5" fillId="0" borderId="76" xfId="1371" applyFont="1" applyBorder="1" applyAlignment="1" applyProtection="1">
      <alignment horizontal="center" vertical="center" wrapText="1"/>
      <protection hidden="1"/>
    </xf>
    <xf numFmtId="0" fontId="5" fillId="0" borderId="78" xfId="1371" applyFont="1" applyBorder="1" applyAlignment="1" applyProtection="1">
      <alignment horizontal="center" vertical="center" wrapText="1"/>
      <protection hidden="1"/>
    </xf>
    <xf numFmtId="14" fontId="5" fillId="0" borderId="76" xfId="1371" applyNumberFormat="1" applyFont="1" applyFill="1" applyBorder="1" applyAlignment="1" applyProtection="1">
      <alignment horizontal="center" vertical="center" wrapText="1"/>
      <protection hidden="1"/>
    </xf>
    <xf numFmtId="14" fontId="5" fillId="0" borderId="77" xfId="1371" applyNumberFormat="1" applyFont="1" applyFill="1" applyBorder="1" applyAlignment="1" applyProtection="1">
      <alignment horizontal="center" vertical="center" wrapText="1"/>
      <protection hidden="1"/>
    </xf>
    <xf numFmtId="1" fontId="5" fillId="0" borderId="71" xfId="1273" applyNumberFormat="1" applyFont="1" applyFill="1" applyBorder="1" applyAlignment="1" applyProtection="1">
      <alignment horizontal="center" vertical="center" wrapText="1"/>
      <protection hidden="1"/>
    </xf>
    <xf numFmtId="1" fontId="5" fillId="0" borderId="72" xfId="1273" applyNumberFormat="1" applyFont="1" applyFill="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protection hidden="1"/>
    </xf>
    <xf numFmtId="0" fontId="5" fillId="0" borderId="71" xfId="1496" applyNumberFormat="1" applyFont="1" applyFill="1" applyBorder="1" applyAlignment="1" applyProtection="1">
      <alignment horizontal="center" vertical="center" wrapText="1"/>
      <protection hidden="1"/>
    </xf>
    <xf numFmtId="0" fontId="5" fillId="0" borderId="72" xfId="1496" applyNumberFormat="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wrapText="1"/>
      <protection hidden="1"/>
    </xf>
    <xf numFmtId="0" fontId="5" fillId="0" borderId="72" xfId="137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protection hidden="1"/>
    </xf>
    <xf numFmtId="49" fontId="5" fillId="0" borderId="71" xfId="1371" applyNumberFormat="1" applyFont="1" applyFill="1" applyBorder="1" applyAlignment="1" applyProtection="1">
      <alignment horizontal="center" vertical="center"/>
      <protection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8" fillId="61" borderId="71" xfId="1371" applyFont="1" applyFill="1" applyBorder="1" applyAlignment="1" applyProtection="1">
      <alignment horizontal="center" vertical="center" wrapText="1"/>
      <protection hidden="1"/>
    </xf>
    <xf numFmtId="0" fontId="73" fillId="0" borderId="42" xfId="0" applyFont="1" applyBorder="1" applyAlignment="1" applyProtection="1">
      <alignment horizontal="center" wrapText="1"/>
      <protection locked="0" hidden="1"/>
    </xf>
    <xf numFmtId="0" fontId="73" fillId="0" borderId="73"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72"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71"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9" fillId="0" borderId="128" xfId="1371" applyFont="1" applyBorder="1" applyAlignment="1" applyProtection="1">
      <alignment horizontal="center" vertical="center" wrapText="1"/>
      <protection locked="0" hidden="1"/>
    </xf>
    <xf numFmtId="0" fontId="9" fillId="0" borderId="129" xfId="1371" applyFont="1" applyBorder="1" applyAlignment="1" applyProtection="1">
      <alignment horizontal="center" vertical="center" wrapText="1"/>
      <protection locked="0" hidden="1"/>
    </xf>
    <xf numFmtId="0" fontId="9" fillId="0" borderId="117" xfId="1371" applyFont="1" applyBorder="1" applyAlignment="1" applyProtection="1">
      <alignment horizontal="center" vertical="center" wrapText="1"/>
      <protection locked="0" hidden="1"/>
    </xf>
    <xf numFmtId="0" fontId="9" fillId="0" borderId="118" xfId="1371" applyFont="1" applyBorder="1" applyAlignment="1" applyProtection="1">
      <alignment horizontal="center" vertical="center" wrapText="1"/>
      <protection locked="0" hidden="1"/>
    </xf>
    <xf numFmtId="0" fontId="9" fillId="0" borderId="119"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hidden="1"/>
    </xf>
    <xf numFmtId="0" fontId="9" fillId="0" borderId="72" xfId="1371" applyFont="1" applyBorder="1" applyAlignment="1" applyProtection="1">
      <alignment horizontal="center" vertical="center" wrapText="1"/>
      <protection locked="0" hidden="1"/>
    </xf>
    <xf numFmtId="0" fontId="5" fillId="50" borderId="82" xfId="1371" applyFont="1" applyFill="1" applyBorder="1" applyAlignment="1" applyProtection="1">
      <alignment horizontal="center" vertical="center"/>
      <protection hidden="1"/>
    </xf>
    <xf numFmtId="0" fontId="5" fillId="50" borderId="83" xfId="1371" applyFont="1" applyFill="1" applyBorder="1" applyAlignment="1" applyProtection="1">
      <alignment horizontal="center" vertical="center"/>
      <protection hidden="1"/>
    </xf>
    <xf numFmtId="0" fontId="5" fillId="50" borderId="84" xfId="1371" applyFont="1" applyFill="1" applyBorder="1" applyAlignment="1" applyProtection="1">
      <alignment horizontal="center" vertical="center"/>
      <protection hidden="1"/>
    </xf>
    <xf numFmtId="2" fontId="9" fillId="50" borderId="80"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51" fillId="0" borderId="75" xfId="1371" applyFont="1" applyFill="1" applyBorder="1" applyAlignment="1" applyProtection="1">
      <alignment horizontal="justify" vertical="center" wrapText="1"/>
      <protection locked="0" hidden="1"/>
    </xf>
    <xf numFmtId="0" fontId="51" fillId="0" borderId="76" xfId="1371" applyFont="1" applyFill="1" applyBorder="1" applyAlignment="1" applyProtection="1">
      <alignment horizontal="justify" vertical="center" wrapText="1"/>
      <protection locked="0" hidden="1"/>
    </xf>
    <xf numFmtId="0" fontId="51" fillId="0" borderId="78" xfId="1371" applyFont="1" applyFill="1" applyBorder="1" applyAlignment="1" applyProtection="1">
      <alignment horizontal="justify" vertical="center" wrapText="1"/>
      <protection locked="0" hidden="1"/>
    </xf>
    <xf numFmtId="0" fontId="70" fillId="50" borderId="159" xfId="1371" applyFont="1" applyFill="1" applyBorder="1" applyAlignment="1" applyProtection="1">
      <alignment horizontal="justify" vertical="center" wrapText="1"/>
      <protection locked="0" hidden="1"/>
    </xf>
    <xf numFmtId="0" fontId="70" fillId="50" borderId="160" xfId="1371" applyFont="1" applyFill="1" applyBorder="1" applyAlignment="1" applyProtection="1">
      <alignment horizontal="justify" vertical="center" wrapText="1"/>
      <protection locked="0" hidden="1"/>
    </xf>
    <xf numFmtId="0" fontId="5" fillId="50" borderId="159" xfId="1371" applyFont="1" applyFill="1" applyBorder="1" applyAlignment="1" applyProtection="1">
      <alignment horizontal="justify" vertical="center" wrapText="1"/>
      <protection locked="0" hidden="1"/>
    </xf>
    <xf numFmtId="0" fontId="5" fillId="50" borderId="160" xfId="1371" applyFont="1" applyFill="1" applyBorder="1" applyAlignment="1" applyProtection="1">
      <alignment horizontal="justify" vertical="center" wrapText="1"/>
      <protection locked="0" hidden="1"/>
    </xf>
    <xf numFmtId="14" fontId="5" fillId="50" borderId="75" xfId="1371" applyNumberFormat="1" applyFont="1" applyFill="1" applyBorder="1" applyAlignment="1" applyProtection="1">
      <alignment horizontal="center" vertical="center" wrapText="1"/>
      <protection hidden="1"/>
    </xf>
    <xf numFmtId="0" fontId="5" fillId="50" borderId="76" xfId="1371" applyFont="1" applyFill="1" applyBorder="1" applyAlignment="1" applyProtection="1">
      <alignment horizontal="center" vertical="center" wrapText="1"/>
      <protection hidden="1"/>
    </xf>
    <xf numFmtId="0" fontId="5" fillId="50" borderId="77" xfId="1371" applyFont="1" applyFill="1" applyBorder="1" applyAlignment="1" applyProtection="1">
      <alignment horizontal="center" vertical="center" wrapText="1"/>
      <protection hidden="1"/>
    </xf>
    <xf numFmtId="4" fontId="5" fillId="50" borderId="75" xfId="1496" applyNumberFormat="1" applyFont="1" applyFill="1" applyBorder="1" applyAlignment="1" applyProtection="1">
      <alignment horizontal="center" vertical="center" wrapText="1"/>
      <protection hidden="1"/>
    </xf>
    <xf numFmtId="4" fontId="5" fillId="50" borderId="76" xfId="1496" applyNumberFormat="1" applyFont="1" applyFill="1" applyBorder="1" applyAlignment="1" applyProtection="1">
      <alignment horizontal="center" vertical="center" wrapText="1"/>
      <protection hidden="1"/>
    </xf>
    <xf numFmtId="4" fontId="5" fillId="50" borderId="78" xfId="1496" applyNumberFormat="1" applyFont="1" applyFill="1" applyBorder="1" applyAlignment="1" applyProtection="1">
      <alignment horizontal="center" vertical="center" wrapText="1"/>
      <protection hidden="1"/>
    </xf>
    <xf numFmtId="0" fontId="5" fillId="50" borderId="75" xfId="1371" applyFont="1" applyFill="1" applyBorder="1" applyAlignment="1" applyProtection="1">
      <alignment horizontal="justify" vertical="center" wrapText="1"/>
      <protection hidden="1"/>
    </xf>
    <xf numFmtId="0" fontId="5" fillId="50" borderId="76" xfId="1371" applyFont="1" applyFill="1" applyBorder="1" applyAlignment="1" applyProtection="1">
      <alignment horizontal="justify" vertical="center" wrapText="1"/>
      <protection hidden="1"/>
    </xf>
    <xf numFmtId="0" fontId="5" fillId="50" borderId="77" xfId="1371" applyFont="1" applyFill="1" applyBorder="1" applyAlignment="1" applyProtection="1">
      <alignment horizontal="justify" vertical="center" wrapText="1"/>
      <protection hidden="1"/>
    </xf>
    <xf numFmtId="0" fontId="5" fillId="50" borderId="75" xfId="1371" applyFont="1" applyFill="1" applyBorder="1" applyAlignment="1" applyProtection="1">
      <alignment horizontal="center" vertical="center" wrapText="1"/>
      <protection hidden="1"/>
    </xf>
    <xf numFmtId="0" fontId="5" fillId="50" borderId="78" xfId="1371" applyFont="1" applyFill="1" applyBorder="1" applyAlignment="1" applyProtection="1">
      <alignment horizontal="center" vertical="center" wrapText="1"/>
      <protection hidden="1"/>
    </xf>
    <xf numFmtId="14" fontId="5" fillId="50" borderId="76" xfId="1371" applyNumberFormat="1" applyFont="1" applyFill="1" applyBorder="1" applyAlignment="1" applyProtection="1">
      <alignment horizontal="center" vertical="center" wrapText="1"/>
      <protection hidden="1"/>
    </xf>
    <xf numFmtId="14" fontId="5" fillId="50" borderId="77" xfId="1371" applyNumberFormat="1" applyFont="1" applyFill="1" applyBorder="1" applyAlignment="1" applyProtection="1">
      <alignment horizontal="center" vertical="center" wrapText="1"/>
      <protection hidden="1"/>
    </xf>
    <xf numFmtId="0" fontId="75" fillId="0" borderId="29" xfId="0" applyFont="1" applyBorder="1" applyAlignment="1" applyProtection="1">
      <alignment horizontal="center" vertical="center" wrapText="1"/>
      <protection locked="0" hidden="1"/>
    </xf>
    <xf numFmtId="0" fontId="51" fillId="50" borderId="174" xfId="1371" applyFont="1" applyFill="1" applyBorder="1" applyAlignment="1" applyProtection="1">
      <alignment horizontal="justify" vertical="center" wrapText="1"/>
      <protection locked="0"/>
    </xf>
    <xf numFmtId="0" fontId="51" fillId="50" borderId="175" xfId="1371" applyFont="1" applyFill="1" applyBorder="1" applyAlignment="1" applyProtection="1">
      <alignment horizontal="justify" vertical="center" wrapText="1"/>
      <protection locked="0"/>
    </xf>
    <xf numFmtId="0" fontId="51" fillId="50" borderId="176" xfId="1371" applyFont="1" applyFill="1" applyBorder="1" applyAlignment="1" applyProtection="1">
      <alignment horizontal="justify" vertical="center" wrapText="1"/>
      <protection locked="0"/>
    </xf>
    <xf numFmtId="0" fontId="51" fillId="0" borderId="159" xfId="1371" applyFont="1" applyBorder="1" applyAlignment="1" applyProtection="1">
      <alignment horizontal="justify" vertical="center" wrapText="1"/>
      <protection locked="0"/>
    </xf>
    <xf numFmtId="0" fontId="51" fillId="0" borderId="169" xfId="1371" applyFont="1" applyBorder="1" applyAlignment="1" applyProtection="1">
      <alignment horizontal="justify" vertical="center" wrapText="1"/>
      <protection locked="0"/>
    </xf>
    <xf numFmtId="0" fontId="51" fillId="0" borderId="34" xfId="1371" applyFont="1" applyBorder="1" applyAlignment="1" applyProtection="1">
      <alignment horizontal="justify" vertical="center" wrapText="1"/>
      <protection locked="0"/>
    </xf>
    <xf numFmtId="0" fontId="9" fillId="0" borderId="159" xfId="1371" applyFont="1" applyBorder="1" applyAlignment="1" applyProtection="1">
      <alignment horizontal="justify" vertical="center" wrapText="1"/>
      <protection locked="0"/>
    </xf>
    <xf numFmtId="0" fontId="9" fillId="0" borderId="169" xfId="1371" applyFont="1" applyBorder="1" applyAlignment="1" applyProtection="1">
      <alignment horizontal="justify" vertical="center" wrapText="1"/>
      <protection locked="0"/>
    </xf>
    <xf numFmtId="0" fontId="9" fillId="0" borderId="160" xfId="1371" applyFont="1" applyBorder="1" applyAlignment="1" applyProtection="1">
      <alignment horizontal="justify" vertical="center" wrapText="1"/>
      <protection locked="0"/>
    </xf>
    <xf numFmtId="0" fontId="12" fillId="0" borderId="20" xfId="1371" applyFont="1" applyBorder="1" applyAlignment="1">
      <alignment horizontal="center" vertical="center"/>
    </xf>
    <xf numFmtId="0" fontId="12" fillId="0" borderId="32" xfId="1371" applyFont="1" applyBorder="1" applyAlignment="1">
      <alignment horizontal="center" vertical="center"/>
    </xf>
    <xf numFmtId="0" fontId="12" fillId="0" borderId="46" xfId="1371" applyFont="1" applyBorder="1" applyAlignment="1">
      <alignment horizontal="center" vertical="center"/>
    </xf>
    <xf numFmtId="0" fontId="12" fillId="0" borderId="10" xfId="1371" applyFont="1" applyBorder="1" applyAlignment="1" applyProtection="1">
      <alignment horizontal="center" vertical="center" wrapText="1"/>
      <protection locked="0"/>
    </xf>
    <xf numFmtId="0" fontId="12" fillId="0" borderId="18" xfId="1371" applyFont="1" applyBorder="1" applyAlignment="1" applyProtection="1">
      <alignment horizontal="center" vertical="center" wrapText="1"/>
      <protection locked="0"/>
    </xf>
    <xf numFmtId="0" fontId="12" fillId="0" borderId="71" xfId="1371" applyFont="1" applyBorder="1" applyAlignment="1" applyProtection="1">
      <alignment horizontal="center" vertical="center" wrapText="1"/>
      <protection locked="0"/>
    </xf>
    <xf numFmtId="0" fontId="5" fillId="50" borderId="82" xfId="1371" applyFont="1" applyFill="1" applyBorder="1" applyAlignment="1" applyProtection="1">
      <alignment horizontal="center" vertical="center" wrapText="1"/>
      <protection hidden="1"/>
    </xf>
    <xf numFmtId="0" fontId="5" fillId="50" borderId="83" xfId="1371" applyFont="1" applyFill="1" applyBorder="1" applyAlignment="1" applyProtection="1">
      <alignment horizontal="center" vertical="center" wrapText="1"/>
      <protection hidden="1"/>
    </xf>
    <xf numFmtId="0" fontId="5" fillId="50" borderId="84" xfId="1371" applyFont="1" applyFill="1" applyBorder="1" applyAlignment="1" applyProtection="1">
      <alignment horizontal="center" vertical="center" wrapText="1"/>
      <protection hidden="1"/>
    </xf>
    <xf numFmtId="0" fontId="50" fillId="61" borderId="73" xfId="1371" applyFont="1" applyFill="1" applyBorder="1" applyAlignment="1" applyProtection="1">
      <alignment horizontal="center" vertical="center"/>
      <protection hidden="1"/>
    </xf>
    <xf numFmtId="0" fontId="50" fillId="61" borderId="71" xfId="1371" applyFont="1" applyFill="1" applyBorder="1" applyAlignment="1" applyProtection="1">
      <alignment horizontal="center" vertical="center"/>
      <protection hidden="1"/>
    </xf>
    <xf numFmtId="0" fontId="50" fillId="61" borderId="72" xfId="1371" applyFont="1" applyFill="1" applyBorder="1" applyAlignment="1" applyProtection="1">
      <alignment horizontal="center" vertical="center"/>
      <protection hidden="1"/>
    </xf>
    <xf numFmtId="14" fontId="5" fillId="0" borderId="75" xfId="1371" applyNumberFormat="1" applyFont="1" applyBorder="1" applyAlignment="1" applyProtection="1">
      <alignment horizontal="center" vertical="center" wrapText="1"/>
      <protection hidden="1"/>
    </xf>
    <xf numFmtId="0" fontId="5" fillId="0" borderId="77" xfId="1371" applyFont="1" applyBorder="1" applyAlignment="1" applyProtection="1">
      <alignment horizontal="center" vertical="center" wrapText="1"/>
      <protection hidden="1"/>
    </xf>
    <xf numFmtId="175" fontId="5" fillId="24" borderId="75" xfId="1250" applyNumberFormat="1" applyFont="1" applyFill="1" applyBorder="1" applyAlignment="1" applyProtection="1">
      <alignment horizontal="center" vertical="center" wrapText="1"/>
      <protection hidden="1"/>
    </xf>
    <xf numFmtId="175" fontId="5" fillId="24" borderId="76" xfId="1250" applyNumberFormat="1" applyFont="1" applyFill="1" applyBorder="1" applyAlignment="1" applyProtection="1">
      <alignment horizontal="center" vertical="center" wrapText="1"/>
      <protection hidden="1"/>
    </xf>
    <xf numFmtId="175" fontId="5" fillId="24" borderId="78" xfId="1250"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wrapText="1"/>
      <protection hidden="1"/>
    </xf>
    <xf numFmtId="0" fontId="77" fillId="0" borderId="72" xfId="1371" applyFont="1" applyBorder="1" applyAlignment="1" applyProtection="1">
      <alignment horizontal="center" vertical="center" wrapText="1"/>
      <protection hidden="1"/>
    </xf>
    <xf numFmtId="14" fontId="5" fillId="0" borderId="76" xfId="1371" applyNumberFormat="1" applyFont="1" applyBorder="1" applyAlignment="1" applyProtection="1">
      <alignment horizontal="center" vertical="center" wrapText="1"/>
      <protection hidden="1"/>
    </xf>
    <xf numFmtId="14" fontId="5" fillId="0" borderId="77" xfId="1371" applyNumberFormat="1" applyFont="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wrapText="1"/>
      <protection hidden="1"/>
    </xf>
    <xf numFmtId="49" fontId="5" fillId="0" borderId="71" xfId="1371" applyNumberFormat="1" applyFont="1" applyBorder="1" applyAlignment="1" applyProtection="1">
      <alignment horizontal="center" vertical="center" wrapText="1"/>
      <protection hidden="1"/>
    </xf>
    <xf numFmtId="0" fontId="5" fillId="50" borderId="71" xfId="1371" applyFont="1" applyFill="1" applyBorder="1" applyAlignment="1" applyProtection="1">
      <alignment horizontal="left" vertical="center" wrapText="1"/>
      <protection hidden="1"/>
    </xf>
    <xf numFmtId="0" fontId="5" fillId="50" borderId="72" xfId="1371" applyFont="1" applyFill="1" applyBorder="1" applyAlignment="1" applyProtection="1">
      <alignment horizontal="left" vertical="center" wrapText="1"/>
      <protection hidden="1"/>
    </xf>
    <xf numFmtId="0" fontId="57" fillId="0" borderId="71" xfId="0" applyFont="1" applyBorder="1" applyAlignment="1" applyProtection="1">
      <alignment horizontal="center" vertical="center" wrapText="1"/>
      <protection locked="0" hidden="1"/>
    </xf>
    <xf numFmtId="0" fontId="9" fillId="0" borderId="104" xfId="1371" applyFont="1" applyBorder="1" applyAlignment="1" applyProtection="1">
      <alignment horizontal="center" vertical="center"/>
      <protection hidden="1"/>
    </xf>
    <xf numFmtId="0" fontId="9" fillId="0" borderId="105" xfId="1371" applyFont="1" applyBorder="1" applyAlignment="1" applyProtection="1">
      <alignment horizontal="center" vertical="center"/>
      <protection hidden="1"/>
    </xf>
    <xf numFmtId="0" fontId="9" fillId="0" borderId="106" xfId="1371" applyFont="1" applyBorder="1" applyAlignment="1" applyProtection="1">
      <alignment horizontal="center" vertical="center"/>
      <protection hidden="1"/>
    </xf>
    <xf numFmtId="0" fontId="9" fillId="0" borderId="102" xfId="1371" applyFont="1" applyBorder="1" applyAlignment="1" applyProtection="1">
      <alignment horizontal="center" vertical="center" wrapText="1"/>
      <protection locked="0" hidden="1"/>
    </xf>
    <xf numFmtId="0" fontId="9" fillId="0" borderId="103" xfId="1371" applyFont="1" applyBorder="1" applyAlignment="1" applyProtection="1">
      <alignment horizontal="center" vertical="center" wrapText="1"/>
      <protection locked="0" hidden="1"/>
    </xf>
    <xf numFmtId="0" fontId="9" fillId="0" borderId="31" xfId="1371" applyFont="1" applyBorder="1" applyAlignment="1" applyProtection="1">
      <alignment horizontal="center" vertical="center" wrapText="1"/>
      <protection locked="0" hidden="1"/>
    </xf>
    <xf numFmtId="0" fontId="9" fillId="0" borderId="67" xfId="1371" applyFont="1" applyBorder="1" applyAlignment="1" applyProtection="1">
      <alignment horizontal="center" vertical="center" wrapText="1"/>
      <protection locked="0" hidden="1"/>
    </xf>
    <xf numFmtId="0" fontId="9" fillId="50" borderId="82" xfId="1371" applyFont="1" applyFill="1" applyBorder="1" applyAlignment="1" applyProtection="1">
      <alignment horizontal="center" vertical="center"/>
      <protection hidden="1"/>
    </xf>
    <xf numFmtId="0" fontId="9" fillId="50" borderId="83" xfId="1371" applyFont="1" applyFill="1" applyBorder="1" applyAlignment="1" applyProtection="1">
      <alignment horizontal="center" vertical="center"/>
      <protection hidden="1"/>
    </xf>
    <xf numFmtId="0" fontId="9" fillId="50" borderId="84" xfId="1371" applyFont="1" applyFill="1" applyBorder="1" applyAlignment="1" applyProtection="1">
      <alignment horizontal="center" vertical="center"/>
      <protection hidden="1"/>
    </xf>
    <xf numFmtId="0" fontId="9" fillId="0" borderId="75" xfId="1371" applyFont="1" applyBorder="1" applyAlignment="1" applyProtection="1">
      <alignment horizontal="center" vertical="center" wrapText="1"/>
      <protection hidden="1"/>
    </xf>
    <xf numFmtId="0" fontId="9" fillId="0" borderId="76" xfId="1371" applyFont="1" applyBorder="1" applyAlignment="1" applyProtection="1">
      <alignment horizontal="center" vertical="center" wrapText="1"/>
      <protection hidden="1"/>
    </xf>
    <xf numFmtId="0" fontId="9" fillId="0" borderId="78" xfId="1371" applyFont="1" applyBorder="1" applyAlignment="1" applyProtection="1">
      <alignment horizontal="center" vertical="center" wrapText="1"/>
      <protection hidden="1"/>
    </xf>
    <xf numFmtId="9" fontId="4" fillId="50" borderId="74"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7" fontId="4" fillId="50" borderId="80" xfId="1250" applyFont="1" applyFill="1" applyBorder="1" applyAlignment="1" applyProtection="1">
      <alignment horizontal="center" vertical="center" wrapText="1"/>
      <protection locked="0" hidden="1"/>
    </xf>
    <xf numFmtId="167" fontId="4" fillId="50" borderId="63" xfId="1250" applyFont="1" applyFill="1" applyBorder="1" applyAlignment="1" applyProtection="1">
      <alignment horizontal="center" vertical="center" wrapText="1"/>
      <protection locked="0" hidden="1"/>
    </xf>
    <xf numFmtId="167" fontId="4" fillId="50" borderId="64" xfId="1250" applyFont="1" applyFill="1" applyBorder="1" applyAlignment="1" applyProtection="1">
      <alignment horizontal="center" vertical="center" wrapText="1"/>
      <protection locked="0" hidden="1"/>
    </xf>
    <xf numFmtId="0" fontId="59" fillId="50" borderId="159" xfId="1371" applyFont="1" applyFill="1" applyBorder="1" applyAlignment="1" applyProtection="1">
      <alignment horizontal="justify" vertical="top" wrapText="1"/>
      <protection locked="0" hidden="1"/>
    </xf>
    <xf numFmtId="0" fontId="59" fillId="50" borderId="169" xfId="1371" applyFont="1" applyFill="1" applyBorder="1" applyAlignment="1" applyProtection="1">
      <alignment horizontal="justify" vertical="top" wrapText="1"/>
      <protection locked="0" hidden="1"/>
    </xf>
    <xf numFmtId="0" fontId="59" fillId="50" borderId="160" xfId="1371" applyFont="1" applyFill="1" applyBorder="1" applyAlignment="1" applyProtection="1">
      <alignment horizontal="justify" vertical="top" wrapText="1"/>
      <protection locked="0" hidden="1"/>
    </xf>
    <xf numFmtId="0" fontId="54" fillId="0" borderId="159" xfId="1371" applyFont="1" applyBorder="1" applyAlignment="1" applyProtection="1">
      <alignment horizontal="justify" vertical="center" wrapText="1"/>
      <protection locked="0" hidden="1"/>
    </xf>
    <xf numFmtId="0" fontId="54" fillId="0" borderId="169" xfId="1371" applyFont="1" applyBorder="1" applyAlignment="1" applyProtection="1">
      <alignment horizontal="justify" vertical="center" wrapText="1"/>
      <protection locked="0" hidden="1"/>
    </xf>
    <xf numFmtId="0" fontId="54" fillId="0" borderId="160" xfId="1371" applyFont="1" applyBorder="1" applyAlignment="1" applyProtection="1">
      <alignment horizontal="justify" vertical="center" wrapText="1"/>
      <protection locked="0" hidden="1"/>
    </xf>
    <xf numFmtId="0" fontId="51" fillId="0" borderId="159" xfId="1371" applyFont="1" applyBorder="1" applyAlignment="1" applyProtection="1">
      <alignment horizontal="justify" vertical="center" wrapText="1"/>
      <protection locked="0" hidden="1"/>
    </xf>
    <xf numFmtId="0" fontId="51" fillId="0" borderId="169" xfId="1371" applyFont="1" applyBorder="1" applyAlignment="1" applyProtection="1">
      <alignment horizontal="justify" vertical="center" wrapText="1"/>
      <protection locked="0" hidden="1"/>
    </xf>
    <xf numFmtId="0" fontId="51" fillId="0" borderId="160" xfId="1371" applyFont="1" applyBorder="1" applyAlignment="1" applyProtection="1">
      <alignment horizontal="justify" vertical="center" wrapText="1"/>
      <protection locked="0" hidden="1"/>
    </xf>
    <xf numFmtId="0" fontId="4" fillId="0" borderId="159" xfId="1371" applyBorder="1" applyAlignment="1" applyProtection="1">
      <alignment horizontal="justify" vertical="center" wrapText="1"/>
      <protection locked="0" hidden="1"/>
    </xf>
    <xf numFmtId="0" fontId="4" fillId="0" borderId="169" xfId="1371" applyBorder="1" applyAlignment="1" applyProtection="1">
      <alignment horizontal="justify" vertical="center" wrapText="1"/>
      <protection locked="0" hidden="1"/>
    </xf>
    <xf numFmtId="0" fontId="4" fillId="0" borderId="160" xfId="1371" applyBorder="1" applyAlignment="1" applyProtection="1">
      <alignment horizontal="justify" vertical="center" wrapText="1"/>
      <protection locked="0" hidden="1"/>
    </xf>
    <xf numFmtId="14" fontId="9" fillId="0" borderId="75" xfId="1371" applyNumberFormat="1" applyFont="1" applyBorder="1" applyAlignment="1" applyProtection="1">
      <alignment horizontal="center" vertical="center" wrapText="1"/>
      <protection hidden="1"/>
    </xf>
    <xf numFmtId="0" fontId="9" fillId="0" borderId="77" xfId="1371" applyFont="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9" fontId="9" fillId="24" borderId="76" xfId="1495" applyFont="1" applyFill="1" applyBorder="1" applyAlignment="1" applyProtection="1">
      <alignment horizontal="center" vertical="center" wrapText="1"/>
      <protection hidden="1"/>
    </xf>
    <xf numFmtId="9" fontId="9" fillId="24" borderId="78" xfId="1495"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wrapText="1"/>
      <protection hidden="1"/>
    </xf>
    <xf numFmtId="0" fontId="9" fillId="0" borderId="72" xfId="1371" applyFont="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14" fillId="0" borderId="71" xfId="1371" applyFont="1" applyBorder="1" applyAlignment="1" applyProtection="1">
      <alignment horizontal="center" vertical="center"/>
      <protection hidden="1"/>
    </xf>
    <xf numFmtId="0" fontId="14" fillId="0" borderId="72" xfId="1371" applyFont="1" applyBorder="1" applyAlignment="1" applyProtection="1">
      <alignment horizontal="center" vertical="center"/>
      <protection hidden="1"/>
    </xf>
    <xf numFmtId="0" fontId="9" fillId="0" borderId="75" xfId="1371" applyFont="1" applyBorder="1" applyAlignment="1" applyProtection="1">
      <alignment horizontal="center" vertical="center"/>
      <protection hidden="1"/>
    </xf>
    <xf numFmtId="0" fontId="9" fillId="0" borderId="76" xfId="1371" applyFont="1" applyBorder="1" applyAlignment="1" applyProtection="1">
      <alignment horizontal="center" vertical="center"/>
      <protection hidden="1"/>
    </xf>
    <xf numFmtId="0" fontId="9" fillId="0" borderId="77" xfId="1371" applyFont="1" applyBorder="1" applyAlignment="1" applyProtection="1">
      <alignment horizontal="center" vertical="center"/>
      <protection hidden="1"/>
    </xf>
    <xf numFmtId="0" fontId="9" fillId="50" borderId="71" xfId="1371" applyFont="1" applyFill="1" applyBorder="1" applyAlignment="1" applyProtection="1">
      <alignment horizontal="center" vertical="center"/>
      <protection hidden="1"/>
    </xf>
    <xf numFmtId="0" fontId="9" fillId="50" borderId="72" xfId="1371" applyFont="1" applyFill="1" applyBorder="1" applyAlignment="1" applyProtection="1">
      <alignment horizontal="center" vertical="center"/>
      <protection hidden="1"/>
    </xf>
    <xf numFmtId="0" fontId="9" fillId="0" borderId="75" xfId="1371" applyFont="1" applyBorder="1" applyAlignment="1" applyProtection="1">
      <alignment horizontal="justify" vertical="center" wrapText="1"/>
      <protection hidden="1"/>
    </xf>
    <xf numFmtId="0" fontId="9" fillId="0" borderId="76" xfId="1371" applyFont="1" applyBorder="1" applyAlignment="1" applyProtection="1">
      <alignment horizontal="justify" vertical="center" wrapText="1"/>
      <protection hidden="1"/>
    </xf>
    <xf numFmtId="0" fontId="9" fillId="0" borderId="77" xfId="1371" applyFont="1" applyBorder="1" applyAlignment="1" applyProtection="1">
      <alignment horizontal="justify" vertical="center" wrapText="1"/>
      <protection hidden="1"/>
    </xf>
    <xf numFmtId="14" fontId="9" fillId="0" borderId="76" xfId="1371" applyNumberFormat="1" applyFont="1" applyBorder="1" applyAlignment="1" applyProtection="1">
      <alignment horizontal="center" vertical="center" wrapText="1"/>
      <protection hidden="1"/>
    </xf>
    <xf numFmtId="14" fontId="9" fillId="0" borderId="77" xfId="1371" applyNumberFormat="1" applyFont="1" applyBorder="1" applyAlignment="1" applyProtection="1">
      <alignment horizontal="center" vertical="center" wrapText="1"/>
      <protection hidden="1"/>
    </xf>
    <xf numFmtId="0" fontId="9" fillId="50" borderId="71" xfId="1371" applyFont="1" applyFill="1" applyBorder="1" applyAlignment="1" applyProtection="1">
      <alignment horizontal="center" vertical="center" wrapText="1"/>
      <protection hidden="1"/>
    </xf>
    <xf numFmtId="0" fontId="9" fillId="50" borderId="72" xfId="1371" applyFont="1" applyFill="1" applyBorder="1" applyAlignment="1" applyProtection="1">
      <alignment horizontal="center" vertical="center" wrapText="1"/>
      <protection hidden="1"/>
    </xf>
    <xf numFmtId="1" fontId="9" fillId="0" borderId="71" xfId="1273" applyNumberFormat="1" applyFont="1" applyFill="1" applyBorder="1" applyAlignment="1" applyProtection="1">
      <alignment horizontal="center" vertical="center" wrapText="1"/>
      <protection hidden="1"/>
    </xf>
    <xf numFmtId="1" fontId="9" fillId="0" borderId="72" xfId="1273" applyNumberFormat="1" applyFont="1" applyFill="1" applyBorder="1" applyAlignment="1" applyProtection="1">
      <alignment horizontal="center" vertical="center" wrapText="1"/>
      <protection hidden="1"/>
    </xf>
    <xf numFmtId="9" fontId="9" fillId="0" borderId="71" xfId="1496" applyFont="1" applyFill="1" applyBorder="1" applyAlignment="1" applyProtection="1">
      <alignment horizontal="center" vertical="center"/>
      <protection hidden="1"/>
    </xf>
    <xf numFmtId="0" fontId="9" fillId="0" borderId="71" xfId="1496" applyNumberFormat="1" applyFont="1" applyFill="1" applyBorder="1" applyAlignment="1" applyProtection="1">
      <alignment horizontal="center" vertical="center" wrapText="1"/>
      <protection hidden="1"/>
    </xf>
    <xf numFmtId="0" fontId="9" fillId="0" borderId="72" xfId="1496" applyNumberFormat="1" applyFont="1" applyFill="1" applyBorder="1" applyAlignment="1" applyProtection="1">
      <alignment horizontal="center" vertical="center" wrapText="1"/>
      <protection hidden="1"/>
    </xf>
    <xf numFmtId="0" fontId="9" fillId="0" borderId="72" xfId="1371" applyFont="1" applyBorder="1" applyAlignment="1" applyProtection="1">
      <alignment horizontal="center" vertical="center"/>
      <protection hidden="1"/>
    </xf>
    <xf numFmtId="0" fontId="8" fillId="50" borderId="71" xfId="1371" applyFont="1" applyFill="1" applyBorder="1" applyAlignment="1" applyProtection="1">
      <alignment horizontal="center" vertical="center" wrapText="1"/>
      <protection hidden="1"/>
    </xf>
    <xf numFmtId="49" fontId="9" fillId="0" borderId="71" xfId="1371" applyNumberFormat="1" applyFont="1" applyBorder="1" applyAlignment="1" applyProtection="1">
      <alignment horizontal="center" vertical="center"/>
      <protection hidden="1"/>
    </xf>
    <xf numFmtId="0" fontId="9" fillId="0" borderId="71" xfId="1371" applyFont="1" applyBorder="1" applyAlignment="1" applyProtection="1">
      <alignment horizontal="left" vertical="center" wrapText="1"/>
      <protection hidden="1"/>
    </xf>
    <xf numFmtId="0" fontId="9" fillId="0" borderId="72" xfId="1371" applyFont="1" applyBorder="1" applyAlignment="1" applyProtection="1">
      <alignment horizontal="left" vertical="center" wrapText="1"/>
      <protection hidden="1"/>
    </xf>
    <xf numFmtId="0" fontId="5" fillId="0" borderId="71" xfId="1371" applyFont="1" applyBorder="1" applyAlignment="1" applyProtection="1">
      <alignment horizontal="center" vertical="center" wrapText="1"/>
      <protection locked="0" hidden="1"/>
    </xf>
    <xf numFmtId="0" fontId="5" fillId="0" borderId="72" xfId="1371" applyFont="1" applyBorder="1" applyAlignment="1" applyProtection="1">
      <alignment horizontal="center" vertical="center" wrapText="1"/>
      <protection locked="0" hidden="1"/>
    </xf>
    <xf numFmtId="0" fontId="54" fillId="50" borderId="75" xfId="1371" applyFont="1" applyFill="1" applyBorder="1" applyAlignment="1" applyProtection="1">
      <alignment horizontal="justify" vertical="center" wrapText="1"/>
      <protection locked="0" hidden="1"/>
    </xf>
    <xf numFmtId="0" fontId="54" fillId="50" borderId="76" xfId="1371" applyFont="1" applyFill="1" applyBorder="1" applyAlignment="1" applyProtection="1">
      <alignment horizontal="justify" vertical="center" wrapText="1"/>
      <protection locked="0" hidden="1"/>
    </xf>
    <xf numFmtId="0" fontId="54" fillId="50" borderId="78" xfId="1371" applyFont="1" applyFill="1" applyBorder="1" applyAlignment="1" applyProtection="1">
      <alignment horizontal="justify" vertical="center" wrapText="1"/>
      <protection locked="0" hidden="1"/>
    </xf>
    <xf numFmtId="0" fontId="70" fillId="50" borderId="75" xfId="1371" applyFont="1" applyFill="1" applyBorder="1" applyAlignment="1" applyProtection="1">
      <alignment horizontal="justify" vertical="center" wrapText="1"/>
      <protection locked="0" hidden="1"/>
    </xf>
    <xf numFmtId="0" fontId="70" fillId="50" borderId="76" xfId="1371" applyFont="1" applyFill="1" applyBorder="1" applyAlignment="1" applyProtection="1">
      <alignment horizontal="justify" vertical="center" wrapText="1"/>
      <protection locked="0" hidden="1"/>
    </xf>
    <xf numFmtId="0" fontId="70" fillId="50" borderId="78"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5" fillId="50" borderId="76" xfId="1371" applyFont="1" applyFill="1" applyBorder="1" applyAlignment="1" applyProtection="1">
      <alignment horizontal="justify" vertical="center" wrapText="1"/>
      <protection locked="0" hidden="1"/>
    </xf>
    <xf numFmtId="0" fontId="5" fillId="50" borderId="78" xfId="1371" applyFont="1" applyFill="1" applyBorder="1" applyAlignment="1" applyProtection="1">
      <alignment horizontal="justify" vertical="center" wrapText="1"/>
      <protection locked="0" hidden="1"/>
    </xf>
    <xf numFmtId="0" fontId="5" fillId="0" borderId="75" xfId="1371" applyFont="1" applyBorder="1" applyAlignment="1" applyProtection="1">
      <alignment horizontal="left" vertical="center" wrapText="1"/>
      <protection hidden="1"/>
    </xf>
    <xf numFmtId="0" fontId="5" fillId="0" borderId="76" xfId="1371" applyFont="1" applyBorder="1" applyAlignment="1" applyProtection="1">
      <alignment horizontal="left" vertical="center" wrapText="1"/>
      <protection hidden="1"/>
    </xf>
    <xf numFmtId="0" fontId="5" fillId="0" borderId="78" xfId="1371" applyFont="1" applyBorder="1" applyAlignment="1" applyProtection="1">
      <alignment horizontal="left" vertical="center" wrapText="1"/>
      <protection hidden="1"/>
    </xf>
    <xf numFmtId="0" fontId="5" fillId="0" borderId="72" xfId="1371" applyFont="1" applyBorder="1" applyAlignment="1" applyProtection="1">
      <alignment horizontal="center" vertical="center"/>
      <protection hidden="1"/>
    </xf>
    <xf numFmtId="0" fontId="70" fillId="0" borderId="71" xfId="1371" applyFont="1" applyBorder="1" applyAlignment="1" applyProtection="1">
      <alignment horizontal="left" vertical="center" wrapText="1"/>
      <protection hidden="1"/>
    </xf>
    <xf numFmtId="0" fontId="78" fillId="0" borderId="71" xfId="1371" applyFont="1" applyBorder="1" applyAlignment="1" applyProtection="1">
      <alignment horizontal="left" vertical="center" wrapText="1"/>
      <protection hidden="1"/>
    </xf>
    <xf numFmtId="0" fontId="78" fillId="0" borderId="72" xfId="1371" applyFont="1" applyBorder="1" applyAlignment="1" applyProtection="1">
      <alignment horizontal="left" vertical="center" wrapText="1"/>
      <protection hidden="1"/>
    </xf>
    <xf numFmtId="167" fontId="12" fillId="50" borderId="74" xfId="1250" applyNumberFormat="1" applyFont="1" applyFill="1" applyBorder="1" applyAlignment="1" applyProtection="1">
      <alignment horizontal="center" vertical="center" wrapText="1"/>
      <protection locked="0" hidden="1"/>
    </xf>
    <xf numFmtId="167" fontId="12" fillId="50" borderId="35" xfId="1250" applyNumberFormat="1" applyFont="1" applyFill="1" applyBorder="1" applyAlignment="1" applyProtection="1">
      <alignment horizontal="center" vertical="center" wrapText="1"/>
      <protection locked="0" hidden="1"/>
    </xf>
    <xf numFmtId="167" fontId="12" fillId="50" borderId="19" xfId="1250" applyNumberFormat="1" applyFont="1" applyFill="1" applyBorder="1" applyAlignment="1" applyProtection="1">
      <alignment horizontal="center" vertical="center" wrapText="1"/>
      <protection locked="0" hidden="1"/>
    </xf>
    <xf numFmtId="167" fontId="12" fillId="50" borderId="74" xfId="1250" applyFont="1" applyFill="1" applyBorder="1" applyAlignment="1" applyProtection="1">
      <alignment horizontal="center" vertical="center" wrapText="1"/>
      <protection locked="0" hidden="1"/>
    </xf>
    <xf numFmtId="167" fontId="12" fillId="50" borderId="35" xfId="1250" applyFont="1" applyFill="1" applyBorder="1" applyAlignment="1" applyProtection="1">
      <alignment horizontal="center" vertical="center" wrapText="1"/>
      <protection locked="0" hidden="1"/>
    </xf>
    <xf numFmtId="167" fontId="12" fillId="50" borderId="19" xfId="1250" applyFont="1" applyFill="1" applyBorder="1" applyAlignment="1" applyProtection="1">
      <alignment horizontal="center" vertical="center" wrapText="1"/>
      <protection locked="0" hidden="1"/>
    </xf>
    <xf numFmtId="167" fontId="12" fillId="50" borderId="80" xfId="1250" applyFont="1" applyFill="1" applyBorder="1" applyAlignment="1" applyProtection="1">
      <alignment horizontal="center" vertical="center" wrapText="1"/>
      <protection locked="0" hidden="1"/>
    </xf>
    <xf numFmtId="167" fontId="12" fillId="50" borderId="63" xfId="1250" applyFont="1" applyFill="1" applyBorder="1" applyAlignment="1" applyProtection="1">
      <alignment horizontal="center" vertical="center" wrapText="1"/>
      <protection locked="0" hidden="1"/>
    </xf>
    <xf numFmtId="167" fontId="12" fillId="50" borderId="64" xfId="1250" applyFont="1" applyFill="1" applyBorder="1" applyAlignment="1" applyProtection="1">
      <alignment horizontal="center" vertical="center" wrapText="1"/>
      <protection locked="0" hidden="1"/>
    </xf>
    <xf numFmtId="0" fontId="51" fillId="50" borderId="128" xfId="1371" applyFont="1" applyFill="1" applyBorder="1" applyAlignment="1" applyProtection="1">
      <alignment horizontal="justify" vertical="center" wrapText="1"/>
      <protection locked="0" hidden="1"/>
    </xf>
    <xf numFmtId="0" fontId="4" fillId="0" borderId="104" xfId="1371" applyFont="1" applyFill="1" applyBorder="1" applyAlignment="1" applyProtection="1">
      <alignment horizontal="justify" vertical="center" wrapText="1"/>
      <protection locked="0" hidden="1"/>
    </xf>
    <xf numFmtId="0" fontId="4" fillId="0" borderId="105" xfId="1371" applyFont="1" applyFill="1" applyBorder="1" applyAlignment="1" applyProtection="1">
      <alignment horizontal="justify" vertical="center" wrapText="1"/>
      <protection locked="0" hidden="1"/>
    </xf>
    <xf numFmtId="0" fontId="4" fillId="0" borderId="106" xfId="1371" applyFont="1" applyFill="1" applyBorder="1" applyAlignment="1" applyProtection="1">
      <alignment horizontal="justify" vertical="center" wrapText="1"/>
      <protection locked="0" hidden="1"/>
    </xf>
    <xf numFmtId="0" fontId="8" fillId="61" borderId="107" xfId="1371" applyFont="1" applyFill="1" applyBorder="1" applyAlignment="1" applyProtection="1">
      <alignment horizontal="center" vertical="center" wrapText="1"/>
      <protection hidden="1"/>
    </xf>
    <xf numFmtId="0" fontId="8" fillId="61" borderId="108"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8" fillId="61" borderId="36" xfId="1371" applyFont="1" applyFill="1" applyBorder="1" applyAlignment="1" applyProtection="1">
      <alignment horizontal="center" vertical="center" wrapText="1"/>
      <protection hidden="1"/>
    </xf>
    <xf numFmtId="0" fontId="54" fillId="0" borderId="159" xfId="1371" applyFont="1" applyFill="1" applyBorder="1" applyAlignment="1" applyProtection="1">
      <alignment horizontal="left" vertical="center" wrapText="1"/>
      <protection locked="0" hidden="1"/>
    </xf>
    <xf numFmtId="0" fontId="54" fillId="0" borderId="169" xfId="1371" applyFont="1" applyFill="1" applyBorder="1" applyAlignment="1" applyProtection="1">
      <alignment horizontal="left" vertical="center" wrapText="1"/>
      <protection locked="0" hidden="1"/>
    </xf>
    <xf numFmtId="0" fontId="54" fillId="0" borderId="160" xfId="1371" applyFont="1" applyFill="1" applyBorder="1" applyAlignment="1" applyProtection="1">
      <alignment horizontal="left" vertical="center" wrapText="1"/>
      <protection locked="0" hidden="1"/>
    </xf>
    <xf numFmtId="0" fontId="55" fillId="50" borderId="159" xfId="1371" applyFont="1" applyFill="1" applyBorder="1" applyAlignment="1" applyProtection="1">
      <alignment horizontal="left" vertical="center" wrapText="1"/>
      <protection locked="0" hidden="1"/>
    </xf>
    <xf numFmtId="0" fontId="54" fillId="50" borderId="169" xfId="1371" applyFont="1" applyFill="1" applyBorder="1" applyAlignment="1" applyProtection="1">
      <alignment horizontal="left" vertical="center" wrapText="1"/>
      <protection locked="0" hidden="1"/>
    </xf>
    <xf numFmtId="0" fontId="54" fillId="50" borderId="160" xfId="1371" applyFont="1" applyFill="1" applyBorder="1" applyAlignment="1" applyProtection="1">
      <alignment horizontal="left" vertical="center" wrapText="1"/>
      <protection locked="0" hidden="1"/>
    </xf>
    <xf numFmtId="0" fontId="54" fillId="0" borderId="22" xfId="1371" applyFont="1" applyFill="1" applyBorder="1" applyAlignment="1" applyProtection="1">
      <alignment horizontal="left" vertical="center" wrapText="1"/>
      <protection locked="0" hidden="1"/>
    </xf>
    <xf numFmtId="0" fontId="54" fillId="0" borderId="23" xfId="1371" applyFont="1" applyFill="1" applyBorder="1" applyAlignment="1" applyProtection="1">
      <alignment horizontal="left" vertical="center" wrapText="1"/>
      <protection locked="0" hidden="1"/>
    </xf>
    <xf numFmtId="0" fontId="54" fillId="0" borderId="45" xfId="1371" applyFont="1" applyFill="1" applyBorder="1" applyAlignment="1" applyProtection="1">
      <alignment horizontal="left" vertical="center" wrapText="1"/>
      <protection locked="0" hidden="1"/>
    </xf>
    <xf numFmtId="0" fontId="54" fillId="0" borderId="158" xfId="1371" applyFont="1" applyFill="1" applyBorder="1" applyAlignment="1" applyProtection="1">
      <alignment horizontal="left" vertical="center" wrapText="1"/>
      <protection locked="0" hidden="1"/>
    </xf>
    <xf numFmtId="0" fontId="54" fillId="0" borderId="0" xfId="1371" applyFont="1" applyFill="1" applyBorder="1" applyAlignment="1" applyProtection="1">
      <alignment horizontal="left" vertical="center" wrapText="1"/>
      <protection locked="0" hidden="1"/>
    </xf>
    <xf numFmtId="0" fontId="54" fillId="0" borderId="15" xfId="1371" applyFont="1" applyFill="1" applyBorder="1" applyAlignment="1" applyProtection="1">
      <alignment horizontal="left" vertical="center" wrapText="1"/>
      <protection locked="0" hidden="1"/>
    </xf>
    <xf numFmtId="0" fontId="54" fillId="0" borderId="26" xfId="1371" applyFont="1" applyFill="1" applyBorder="1" applyAlignment="1" applyProtection="1">
      <alignment horizontal="left" vertical="center" wrapText="1"/>
      <protection locked="0" hidden="1"/>
    </xf>
    <xf numFmtId="0" fontId="54" fillId="0" borderId="27" xfId="1371" applyFont="1" applyFill="1" applyBorder="1" applyAlignment="1" applyProtection="1">
      <alignment horizontal="left" vertical="center" wrapText="1"/>
      <protection locked="0" hidden="1"/>
    </xf>
    <xf numFmtId="0" fontId="54" fillId="0" borderId="49" xfId="1371" applyFont="1" applyFill="1" applyBorder="1" applyAlignment="1" applyProtection="1">
      <alignment horizontal="left" vertical="center" wrapText="1"/>
      <protection locked="0" hidden="1"/>
    </xf>
    <xf numFmtId="0" fontId="3" fillId="0" borderId="159" xfId="1371" applyFont="1" applyFill="1" applyBorder="1" applyAlignment="1" applyProtection="1">
      <alignment horizontal="left" vertical="center" wrapText="1"/>
      <protection locked="0" hidden="1"/>
    </xf>
    <xf numFmtId="0" fontId="4" fillId="0" borderId="169" xfId="1371" applyFont="1" applyFill="1" applyBorder="1" applyAlignment="1" applyProtection="1">
      <alignment horizontal="left" vertical="center" wrapText="1"/>
      <protection locked="0" hidden="1"/>
    </xf>
    <xf numFmtId="0" fontId="4" fillId="0" borderId="160" xfId="1371" applyFont="1" applyFill="1" applyBorder="1" applyAlignment="1" applyProtection="1">
      <alignment horizontal="left" vertical="center" wrapText="1"/>
      <protection locked="0" hidden="1"/>
    </xf>
    <xf numFmtId="0" fontId="55" fillId="0" borderId="159" xfId="1371" applyFont="1" applyFill="1" applyBorder="1" applyAlignment="1" applyProtection="1">
      <alignment horizontal="left" vertical="center" wrapText="1"/>
      <protection locked="0" hidden="1"/>
    </xf>
    <xf numFmtId="4" fontId="5" fillId="0" borderId="75" xfId="1496" applyNumberFormat="1" applyFont="1" applyFill="1" applyBorder="1" applyAlignment="1" applyProtection="1">
      <alignment horizontal="center" vertical="center" wrapText="1"/>
      <protection hidden="1"/>
    </xf>
    <xf numFmtId="4" fontId="5" fillId="0" borderId="76" xfId="1496" applyNumberFormat="1" applyFont="1" applyFill="1" applyBorder="1" applyAlignment="1" applyProtection="1">
      <alignment horizontal="center" vertical="center" wrapText="1"/>
      <protection hidden="1"/>
    </xf>
    <xf numFmtId="4" fontId="5" fillId="0" borderId="78" xfId="1496" applyNumberFormat="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justify" vertical="center" wrapText="1"/>
      <protection hidden="1"/>
    </xf>
    <xf numFmtId="0" fontId="5" fillId="0" borderId="76" xfId="1371" applyFont="1" applyFill="1" applyBorder="1" applyAlignment="1" applyProtection="1">
      <alignment horizontal="justify" vertical="center" wrapText="1"/>
      <protection hidden="1"/>
    </xf>
    <xf numFmtId="0" fontId="5" fillId="0" borderId="77" xfId="1371" applyFont="1" applyFill="1" applyBorder="1" applyAlignment="1" applyProtection="1">
      <alignment horizontal="justify" vertical="center" wrapText="1"/>
      <protection hidden="1"/>
    </xf>
    <xf numFmtId="0" fontId="83" fillId="65" borderId="158" xfId="0" applyFont="1" applyFill="1" applyBorder="1" applyAlignment="1">
      <alignment horizontal="justify" vertical="center" wrapText="1"/>
    </xf>
    <xf numFmtId="0" fontId="83" fillId="65" borderId="0" xfId="0" applyFont="1" applyFill="1" applyBorder="1" applyAlignment="1">
      <alignment horizontal="justify" vertical="center" wrapText="1"/>
    </xf>
    <xf numFmtId="0" fontId="83" fillId="65" borderId="26" xfId="0" applyFont="1" applyFill="1" applyBorder="1" applyAlignment="1">
      <alignment horizontal="justify" vertical="center" wrapText="1"/>
    </xf>
    <xf numFmtId="0" fontId="83" fillId="65" borderId="27" xfId="0" applyFont="1" applyFill="1" applyBorder="1" applyAlignment="1">
      <alignment horizontal="justify" vertical="center" wrapText="1"/>
    </xf>
    <xf numFmtId="0" fontId="82" fillId="24" borderId="0" xfId="1371" applyFont="1" applyFill="1" applyAlignment="1" applyProtection="1">
      <alignment horizontal="center" vertical="center"/>
      <protection hidden="1"/>
    </xf>
    <xf numFmtId="0" fontId="83" fillId="65" borderId="22" xfId="0" applyFont="1" applyFill="1" applyBorder="1" applyAlignment="1">
      <alignment horizontal="justify" vertical="center" wrapText="1"/>
    </xf>
    <xf numFmtId="0" fontId="83" fillId="65" borderId="23" xfId="0" applyFont="1" applyFill="1" applyBorder="1" applyAlignment="1">
      <alignment horizontal="justify" vertical="center" wrapText="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9" fillId="0" borderId="70"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xf>
    <xf numFmtId="0" fontId="9" fillId="0" borderId="72" xfId="1371" applyFont="1" applyBorder="1" applyAlignment="1" applyProtection="1">
      <alignment horizontal="center" vertical="center" wrapText="1"/>
      <protection locked="0"/>
    </xf>
    <xf numFmtId="0" fontId="5" fillId="0" borderId="156" xfId="1371" applyFont="1" applyBorder="1" applyAlignment="1" applyProtection="1">
      <alignment horizontal="center" vertical="center" wrapText="1"/>
      <protection locked="0" hidden="1"/>
    </xf>
    <xf numFmtId="0" fontId="5" fillId="0" borderId="130" xfId="1371" applyFont="1" applyBorder="1" applyAlignment="1" applyProtection="1">
      <alignment horizontal="center" vertical="center" wrapText="1"/>
      <protection locked="0" hidden="1"/>
    </xf>
    <xf numFmtId="0" fontId="5" fillId="0" borderId="131" xfId="1371" applyFont="1" applyBorder="1" applyAlignment="1" applyProtection="1">
      <alignment horizontal="center" vertical="center" wrapText="1"/>
      <protection locked="0" hidden="1"/>
    </xf>
    <xf numFmtId="0" fontId="5" fillId="0" borderId="117" xfId="1371" applyFont="1" applyBorder="1" applyAlignment="1" applyProtection="1">
      <alignment horizontal="center" vertical="center" wrapText="1"/>
      <protection locked="0" hidden="1"/>
    </xf>
    <xf numFmtId="0" fontId="5" fillId="0" borderId="118" xfId="1371" applyFont="1" applyBorder="1" applyAlignment="1" applyProtection="1">
      <alignment horizontal="center" vertical="center" wrapText="1"/>
      <protection locked="0" hidden="1"/>
    </xf>
    <xf numFmtId="0" fontId="5" fillId="0" borderId="119" xfId="1371" applyFont="1" applyBorder="1" applyAlignment="1" applyProtection="1">
      <alignment horizontal="center" vertical="center" wrapText="1"/>
      <protection locked="0" hidden="1"/>
    </xf>
    <xf numFmtId="167" fontId="9" fillId="50" borderId="80" xfId="1250" applyFont="1" applyFill="1" applyBorder="1" applyAlignment="1" applyProtection="1">
      <alignment horizontal="center" vertical="center" wrapText="1"/>
      <protection locked="0" hidden="1"/>
    </xf>
    <xf numFmtId="167" fontId="9" fillId="50" borderId="63" xfId="1250" applyFont="1" applyFill="1" applyBorder="1" applyAlignment="1" applyProtection="1">
      <alignment horizontal="center" vertical="center" wrapText="1"/>
      <protection locked="0" hidden="1"/>
    </xf>
    <xf numFmtId="167" fontId="9" fillId="50" borderId="64" xfId="1250" applyFont="1" applyFill="1" applyBorder="1" applyAlignment="1" applyProtection="1">
      <alignment horizontal="center" vertical="center" wrapText="1"/>
      <protection locked="0" hidden="1"/>
    </xf>
    <xf numFmtId="0" fontId="70" fillId="50" borderId="174" xfId="1371" applyFont="1" applyFill="1" applyBorder="1" applyAlignment="1" applyProtection="1">
      <alignment horizontal="justify" vertical="center" wrapText="1"/>
      <protection locked="0"/>
    </xf>
    <xf numFmtId="0" fontId="70" fillId="50" borderId="169" xfId="1371" applyFont="1" applyFill="1" applyBorder="1" applyAlignment="1" applyProtection="1">
      <alignment horizontal="justify" vertical="center" wrapText="1"/>
      <protection locked="0"/>
    </xf>
    <xf numFmtId="0" fontId="70" fillId="50" borderId="177" xfId="1371" applyFont="1" applyFill="1" applyBorder="1" applyAlignment="1" applyProtection="1">
      <alignment horizontal="justify" vertical="center" wrapText="1"/>
      <protection locked="0"/>
    </xf>
    <xf numFmtId="0" fontId="5" fillId="50" borderId="174" xfId="1371" applyFont="1" applyFill="1" applyBorder="1" applyAlignment="1" applyProtection="1">
      <alignment horizontal="justify" vertical="center" wrapText="1"/>
      <protection locked="0"/>
    </xf>
    <xf numFmtId="0" fontId="5" fillId="50" borderId="169" xfId="1371" applyFont="1" applyFill="1" applyBorder="1" applyAlignment="1" applyProtection="1">
      <alignment horizontal="justify" vertical="center" wrapText="1"/>
      <protection locked="0"/>
    </xf>
    <xf numFmtId="0" fontId="5" fillId="50" borderId="177" xfId="1371" applyFont="1" applyFill="1" applyBorder="1" applyAlignment="1" applyProtection="1">
      <alignment horizontal="justify" vertical="center" wrapText="1"/>
      <protection locked="0"/>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9" fillId="50" borderId="34"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9" fontId="54" fillId="0" borderId="157" xfId="1495" applyFont="1" applyBorder="1"/>
  </cellXfs>
  <cellStyles count="17010">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1" xfId="15930" xr:uid="{19EBF4E8-B149-4B85-9AD3-6A7391265F38}"/>
    <cellStyle name="Cálculo 10 2 12" xfId="13717" xr:uid="{63313D6A-9B9D-4820-962E-BB5FC6961324}"/>
    <cellStyle name="Cálculo 10 2 2" xfId="2384" xr:uid="{93598EC6-8B31-4227-8D01-45628F5CF3CC}"/>
    <cellStyle name="Cálculo 10 2 2 2" xfId="5021" xr:uid="{3BE00C91-DF48-4E9A-BB0B-B923A9C6D68B}"/>
    <cellStyle name="Cálculo 10 2 2 2 2" xfId="11385" xr:uid="{FAF375F0-1E07-4186-88C8-FD39FACB5840}"/>
    <cellStyle name="Cálculo 10 2 2 2 3" xfId="13808" xr:uid="{22786D04-199C-4D25-BA4D-D548632ABFEB}"/>
    <cellStyle name="Cálculo 10 2 2 3" xfId="8851" xr:uid="{76F6B2AD-9E73-4213-862C-1CF4F60A93CE}"/>
    <cellStyle name="Cálculo 10 2 3" xfId="2236" xr:uid="{5B268D6C-0AF3-4961-94E9-1919695998CC}"/>
    <cellStyle name="Cálculo 10 2 3 2" xfId="4873" xr:uid="{C6B2C004-11B1-4519-B814-9B3F35A191B8}"/>
    <cellStyle name="Cálculo 10 2 3 2 2" xfId="16257" xr:uid="{4C4AE2A0-4114-4521-A971-5A3D00C2045E}"/>
    <cellStyle name="Cálculo 10 2 3 3" xfId="15750" xr:uid="{8670FD89-0F7C-4938-B0B5-4212B3514EFF}"/>
    <cellStyle name="Cálculo 10 2 4" xfId="2347" xr:uid="{FE13B4E0-9487-4606-96E5-E132CE3D8DD3}"/>
    <cellStyle name="Cálculo 10 2 4 2" xfId="4984" xr:uid="{210B75B2-1F19-4B1A-B859-A6EA8DF43650}"/>
    <cellStyle name="Cálculo 10 2 4 2 2" xfId="11348" xr:uid="{2C36D768-6BD3-4FA8-8DF6-A9D67A2EE09A}"/>
    <cellStyle name="Cálculo 10 2 4 2 3" xfId="7211" xr:uid="{959422DF-0552-4EE7-B430-938132F68D5E}"/>
    <cellStyle name="Cálculo 10 2 4 3" xfId="8814" xr:uid="{09E15FCD-6C47-4AAD-A17C-90E836330071}"/>
    <cellStyle name="Cálculo 10 2 4 4" xfId="8057" xr:uid="{1546F41E-BA1D-45C1-ACEF-B64822F833FC}"/>
    <cellStyle name="Cálculo 10 2 5" xfId="3244" xr:uid="{3C113DE1-CADB-4A5B-8ACB-A03EB445E186}"/>
    <cellStyle name="Cálculo 10 2 5 2" xfId="5881" xr:uid="{28CD4118-4E62-494D-895F-56574BE32591}"/>
    <cellStyle name="Cálculo 10 2 5 2 2" xfId="12192" xr:uid="{89C206DC-E9A4-41A5-9466-4AFB1A547AB0}"/>
    <cellStyle name="Cálculo 10 2 5 2 3" xfId="8132" xr:uid="{4EAA5D48-64C3-43BA-BD58-5E6C897FD308}"/>
    <cellStyle name="Cálculo 10 2 5 3" xfId="9626" xr:uid="{30A46917-BA85-4047-8056-CBAEEAAA41DF}"/>
    <cellStyle name="Cálculo 10 2 5 4" xfId="7881" xr:uid="{06A9C4CD-D12A-4CBA-9E1E-823DF6C0CDF6}"/>
    <cellStyle name="Cálculo 10 2 6" xfId="3550" xr:uid="{86009C1D-FDB1-437E-A901-EFF5DA6B98C4}"/>
    <cellStyle name="Cálculo 10 2 6 2" xfId="6187" xr:uid="{7CF9F00D-4F3C-4302-B130-9D8F17C1F616}"/>
    <cellStyle name="Cálculo 10 2 6 2 2" xfId="12498" xr:uid="{84163AC9-3F22-479E-A62D-D51A0E79BA7A}"/>
    <cellStyle name="Cálculo 10 2 6 2 3" xfId="15555" xr:uid="{0B7D197F-ECA0-4225-9D21-1546385FD09B}"/>
    <cellStyle name="Cálculo 10 2 6 3" xfId="9932" xr:uid="{6E466395-A1C7-4B33-AED8-3AEDD1F3BF09}"/>
    <cellStyle name="Cálculo 10 2 6 4" xfId="7064" xr:uid="{41EB5057-8596-43A9-8EE2-3AA8DBBBA580}"/>
    <cellStyle name="Cálculo 10 2 7" xfId="3896" xr:uid="{90D428DB-A386-4F94-9575-0E14106B7C41}"/>
    <cellStyle name="Cálculo 10 2 7 2" xfId="6533" xr:uid="{41989902-2AC1-4CA7-A742-767776C96CF1}"/>
    <cellStyle name="Cálculo 10 2 7 2 2" xfId="12844" xr:uid="{72A20094-20B0-4622-835C-68E2A81C2F35}"/>
    <cellStyle name="Cálculo 10 2 7 2 3" xfId="11687" xr:uid="{D3D087CE-BEB7-4084-9A41-8B91B5039C59}"/>
    <cellStyle name="Cálculo 10 2 7 3" xfId="10278" xr:uid="{9B54DADE-E705-4068-8992-FBBD98F892EB}"/>
    <cellStyle name="Cálculo 10 2 7 4" xfId="15451" xr:uid="{2B1CDAC6-471A-444C-AF16-0374C24204C2}"/>
    <cellStyle name="Cálculo 10 2 8" xfId="4260" xr:uid="{7866CA2B-D8C3-4EBA-A02B-D9CF0651090B}"/>
    <cellStyle name="Cálculo 10 2 8 2" xfId="6897" xr:uid="{0A8C577D-32CD-4241-81CA-5AB66685E546}"/>
    <cellStyle name="Cálculo 10 2 8 2 2" xfId="13208" xr:uid="{5AE8E437-B560-40A8-ADCC-8744CA02ABA1}"/>
    <cellStyle name="Cálculo 10 2 8 2 3" xfId="16872" xr:uid="{4F53CEB3-E9AC-4DC6-A9B7-B504FDCBE8B9}"/>
    <cellStyle name="Cálculo 10 2 8 3" xfId="10642" xr:uid="{ACD1030B-CF2D-4C67-A0FB-B1B658711DB0}"/>
    <cellStyle name="Cálculo 10 2 8 4" xfId="15195" xr:uid="{50145CC8-4CE9-44F5-BEE3-D73E22C13308}"/>
    <cellStyle name="Cálculo 10 2 9" xfId="4461" xr:uid="{A3428D28-19BB-427E-B808-459B60939AF3}"/>
    <cellStyle name="Cálculo 10 2 9 2" xfId="10843" xr:uid="{0D849CBD-0F21-4965-88A7-9FDB1E5967CB}"/>
    <cellStyle name="Cálculo 10 2 9 3" xfId="14242" xr:uid="{8EF3D677-AD5F-4A3D-910D-BEF817CD5268}"/>
    <cellStyle name="Cálculo 10 3" xfId="1807" xr:uid="{6AE62029-6943-4600-8FA0-757A581E7F42}"/>
    <cellStyle name="Cálculo 10 3 10" xfId="15644" xr:uid="{71AD2EFF-0C02-4DB2-828D-295B84737024}"/>
    <cellStyle name="Cálculo 10 3 11" xfId="7697" xr:uid="{B65E0F84-F564-4C67-BFBA-FA55FB812776}"/>
    <cellStyle name="Cálculo 10 3 2" xfId="2367" xr:uid="{F8145BFB-2E69-4C85-B5F7-EC38C53B460F}"/>
    <cellStyle name="Cálculo 10 3 2 2" xfId="5004" xr:uid="{55DCBA16-B823-4512-B682-3AAE9F1F9F47}"/>
    <cellStyle name="Cálculo 10 3 2 2 2" xfId="11368" xr:uid="{A97F2ADE-523E-4167-976E-C3CDE3B1039E}"/>
    <cellStyle name="Cálculo 10 3 2 2 3" xfId="11819" xr:uid="{BB4D7D45-6DAD-409D-B817-CBE62DE89746}"/>
    <cellStyle name="Cálculo 10 3 2 3" xfId="8834" xr:uid="{CE527785-B734-49E5-ABC4-5877DE58FF1E}"/>
    <cellStyle name="Cálculo 10 3 2 4" xfId="7857" xr:uid="{1A050859-41B5-4C52-9792-DDD31F6B4AAA}"/>
    <cellStyle name="Cálculo 10 3 2 5" xfId="7916" xr:uid="{12D0704E-D242-4AC5-8DD8-BF2E570CA4BC}"/>
    <cellStyle name="Cálculo 10 3 3" xfId="2253" xr:uid="{4595A6B6-C15A-45BC-81A5-FB811BC8908E}"/>
    <cellStyle name="Cálculo 10 3 3 2" xfId="4890" xr:uid="{FE752F63-6463-4B28-8CB2-9B74A202FD2E}"/>
    <cellStyle name="Cálculo 10 3 3 2 2" xfId="15708" xr:uid="{1D811A75-8F65-4C89-8382-3DBFA4D890B3}"/>
    <cellStyle name="Cálculo 10 3 3 3" xfId="13774" xr:uid="{E2C736CE-1465-4693-B71F-2A8103CABBAC}"/>
    <cellStyle name="Cálculo 10 3 4" xfId="2645" xr:uid="{0454213F-2343-4DC2-A368-7D0EE24F1D3A}"/>
    <cellStyle name="Cálculo 10 3 4 2" xfId="5282" xr:uid="{CDEFFACD-2C94-4A9B-A43A-8AB1EF5641BF}"/>
    <cellStyle name="Cálculo 10 3 4 2 2" xfId="11646" xr:uid="{CAEC3ECB-0BE9-4885-85A6-44B61C9BD50A}"/>
    <cellStyle name="Cálculo 10 3 4 2 3" xfId="7135" xr:uid="{2858A03A-02F6-401B-A687-FD14E6AA0CC5}"/>
    <cellStyle name="Cálculo 10 3 4 3" xfId="9112" xr:uid="{2E9A4118-4084-4275-8E64-032B9E0A9C77}"/>
    <cellStyle name="Cálculo 10 3 4 4" xfId="7602" xr:uid="{427B3889-AB26-4F20-9527-46E1CFF3EA84}"/>
    <cellStyle name="Cálculo 10 3 5" xfId="3227" xr:uid="{67D8D760-7736-4FAE-8F0F-EDD29EE942D0}"/>
    <cellStyle name="Cálculo 10 3 5 2" xfId="5864" xr:uid="{D51A29F5-E0F6-48B5-BEB2-6828BDA3976D}"/>
    <cellStyle name="Cálculo 10 3 5 2 2" xfId="12175" xr:uid="{1D224172-F9CA-4C10-8187-ED300E28E24B}"/>
    <cellStyle name="Cálculo 10 3 5 2 3" xfId="16516" xr:uid="{6D5C7E43-3C90-4C8C-B7C8-CAB6B6E639E6}"/>
    <cellStyle name="Cálculo 10 3 5 3" xfId="9609" xr:uid="{9A94FF31-953C-4269-8927-10BB76767EA9}"/>
    <cellStyle name="Cálculo 10 3 5 4" xfId="14295" xr:uid="{3848E81F-FDDD-432A-BB91-5739247EA83A}"/>
    <cellStyle name="Cálculo 10 3 6" xfId="2309" xr:uid="{8032518F-4EFB-4907-B258-8DB4A7E029DF}"/>
    <cellStyle name="Cálculo 10 3 6 2" xfId="4946" xr:uid="{60A8E9AE-98EB-4C9C-BD96-D5BDC4EBD3CC}"/>
    <cellStyle name="Cálculo 10 3 6 2 2" xfId="11310" xr:uid="{D665E4CB-AAF9-40BD-B2F1-3C67F7D93C99}"/>
    <cellStyle name="Cálculo 10 3 6 2 3" xfId="16511" xr:uid="{CD07E991-C806-4571-BA90-5028A95CCD28}"/>
    <cellStyle name="Cálculo 10 3 6 3" xfId="8776" xr:uid="{7E35746F-5CFF-415E-B739-7CF4F7F28DB8}"/>
    <cellStyle name="Cálculo 10 3 6 4" xfId="8108" xr:uid="{47666E13-E091-49CC-A6A0-20C3EC936723}"/>
    <cellStyle name="Cálculo 10 3 7" xfId="3879" xr:uid="{A6CD3DD1-4A34-4975-88E2-234EA5F3A793}"/>
    <cellStyle name="Cálculo 10 3 7 2" xfId="6516" xr:uid="{3591AD85-A95C-4F10-A17D-8B0C0690EF72}"/>
    <cellStyle name="Cálculo 10 3 7 2 2" xfId="12827" xr:uid="{4B843AA4-D8B3-41C3-9BF4-9C3DF6BBDA88}"/>
    <cellStyle name="Cálculo 10 3 7 2 3" xfId="16320" xr:uid="{92AE3E88-965D-45A9-A5FE-61D276B42294}"/>
    <cellStyle name="Cálculo 10 3 7 3" xfId="10261" xr:uid="{6942184E-0A9D-4441-98E7-B0887933A3C1}"/>
    <cellStyle name="Cálculo 10 3 7 4" xfId="14041" xr:uid="{374C1F06-E7A4-4BB9-AE55-60120FF866C2}"/>
    <cellStyle name="Cálculo 10 3 8" xfId="4444" xr:uid="{0096415D-97D9-44A5-A941-3452EA97A3FC}"/>
    <cellStyle name="Cálculo 10 3 8 2" xfId="10826" xr:uid="{707F7AD8-B8D7-45A4-99DB-E083C5962FDB}"/>
    <cellStyle name="Cálculo 10 3 8 3" xfId="13463" xr:uid="{1935E4B3-20F9-4981-AEB0-8856E641A054}"/>
    <cellStyle name="Cálculo 10 3 9" xfId="8308" xr:uid="{5C1E087E-AA57-4A17-ADE8-AFD134934FA9}"/>
    <cellStyle name="Cálculo 10 4" xfId="2044" xr:uid="{027D5AB2-9931-4472-8BFA-215B7391639A}"/>
    <cellStyle name="Cálculo 10 4 10" xfId="15835" xr:uid="{4779D2F6-0847-4CA5-B50F-3C9EDE787EAE}"/>
    <cellStyle name="Cálculo 10 4 11" xfId="15757" xr:uid="{7A54FFB0-3209-404F-A705-2C1375158C70}"/>
    <cellStyle name="Cálculo 10 4 2" xfId="2551" xr:uid="{6A50DA73-6229-47E8-B463-F8407EDAAFEB}"/>
    <cellStyle name="Cálculo 10 4 2 2" xfId="5188" xr:uid="{5AA34823-D5B2-49FE-9BD8-D99C620F12DC}"/>
    <cellStyle name="Cálculo 10 4 2 2 2" xfId="11552" xr:uid="{FCD4E4B2-972A-4CE7-9DC9-C15C65E373F9}"/>
    <cellStyle name="Cálculo 10 4 2 2 3" xfId="13916" xr:uid="{AAD75C54-2607-4A4B-9370-5007D4FE6CE4}"/>
    <cellStyle name="Cálculo 10 4 2 3" xfId="9018" xr:uid="{D08A08F3-11A4-4288-8269-1FA4B654FBBC}"/>
    <cellStyle name="Cálculo 10 4 2 4" xfId="8007" xr:uid="{1943E035-96BB-49B8-8B3E-21201FB34504}"/>
    <cellStyle name="Cálculo 10 4 2 5" xfId="7106" xr:uid="{23E3CE7E-4F44-4F5C-A7D0-5D36FAB665A6}"/>
    <cellStyle name="Cálculo 10 4 3" xfId="2804" xr:uid="{E4EED598-3430-44ED-B5E0-82C6F09979EF}"/>
    <cellStyle name="Cálculo 10 4 3 2" xfId="5441" xr:uid="{83177248-F56D-41F4-BF8D-3CDBFFCD277D}"/>
    <cellStyle name="Cálculo 10 4 3 2 2" xfId="15387" xr:uid="{5ACA7D66-E9DB-4F6E-BA5A-EE4AE8F275BB}"/>
    <cellStyle name="Cálculo 10 4 3 3" xfId="14742" xr:uid="{9DB7C106-D47E-492C-9A4A-B6C4D95E855B}"/>
    <cellStyle name="Cálculo 10 4 4" xfId="3107" xr:uid="{59B3AD60-3559-4A72-B6C1-F3F13BA6E6D1}"/>
    <cellStyle name="Cálculo 10 4 4 2" xfId="5744" xr:uid="{5E1A9992-651E-4A08-ABF8-AC61F9FBE39D}"/>
    <cellStyle name="Cálculo 10 4 4 2 2" xfId="12055" xr:uid="{54C8C435-2C7A-414E-9739-9EB2A7F12204}"/>
    <cellStyle name="Cálculo 10 4 4 2 3" xfId="13527" xr:uid="{09EC55DA-7A81-46CE-A348-A5E32D99176F}"/>
    <cellStyle name="Cálculo 10 4 4 3" xfId="9489" xr:uid="{64A50D54-6253-410C-A98B-BE4B705FEDFA}"/>
    <cellStyle name="Cálculo 10 4 4 4" xfId="8053" xr:uid="{B6CBBAA6-CAD4-4C5F-B5C7-22C87BE334D4}"/>
    <cellStyle name="Cálculo 10 4 5" xfId="3433" xr:uid="{2E62E3CC-FB7B-4E70-A991-C9BE6AC35536}"/>
    <cellStyle name="Cálculo 10 4 5 2" xfId="6070" xr:uid="{48698AD1-B4DF-4352-9E14-7531515AE5D8}"/>
    <cellStyle name="Cálculo 10 4 5 2 2" xfId="12381" xr:uid="{58EC6013-F55F-49D9-9537-DDA13C136641}"/>
    <cellStyle name="Cálculo 10 4 5 2 3" xfId="9154" xr:uid="{A9CDBC57-2C1D-48B2-A45E-D60B60160274}"/>
    <cellStyle name="Cálculo 10 4 5 3" xfId="9815" xr:uid="{7B29EA61-520C-4866-8348-AA271E17A1C5}"/>
    <cellStyle name="Cálculo 10 4 5 4" xfId="15846" xr:uid="{DB9CCA22-6E09-4661-B341-C7C258C9A3F1}"/>
    <cellStyle name="Cálculo 10 4 6" xfId="3739" xr:uid="{1B176798-A6D3-4C24-8BDE-350A7D174F6C}"/>
    <cellStyle name="Cálculo 10 4 6 2" xfId="6376" xr:uid="{66DAD0E7-3596-4A10-8E2A-2185B9BA7793}"/>
    <cellStyle name="Cálculo 10 4 6 2 2" xfId="12687" xr:uid="{44EE512D-5919-4C08-8FDA-A38DAE60D72D}"/>
    <cellStyle name="Cálculo 10 4 6 2 3" xfId="14574" xr:uid="{930553EA-3B0E-41C6-A219-6A264CCFFBBF}"/>
    <cellStyle name="Cálculo 10 4 6 3" xfId="10121" xr:uid="{59FE4CA3-AAFF-44CD-8D36-B8D48CAC428F}"/>
    <cellStyle name="Cálculo 10 4 6 4" xfId="14625" xr:uid="{853E2054-B81D-426B-A7E1-63836BCB2B46}"/>
    <cellStyle name="Cálculo 10 4 7" xfId="4116" xr:uid="{19E19DAC-F0A8-421A-BA7A-76E21D72B0B9}"/>
    <cellStyle name="Cálculo 10 4 7 2" xfId="6753" xr:uid="{F16D2D8C-90A4-4D79-88DE-4CD0FEEACB3A}"/>
    <cellStyle name="Cálculo 10 4 7 2 2" xfId="13064" xr:uid="{50FBBF37-F9A3-4484-99AE-9CFAC50FEB7B}"/>
    <cellStyle name="Cálculo 10 4 7 2 3" xfId="16738" xr:uid="{FF52C3FB-4E2D-47A6-AFE0-9DD4C0706A2C}"/>
    <cellStyle name="Cálculo 10 4 7 3" xfId="10498" xr:uid="{60368DBF-51E7-4EA8-A11E-6A56B23AB693}"/>
    <cellStyle name="Cálculo 10 4 7 4" xfId="7357" xr:uid="{0A6DA23D-9936-402A-B0E8-27C711C5FF17}"/>
    <cellStyle name="Cálculo 10 4 8" xfId="4681" xr:uid="{2A2EB939-DCA6-4212-8803-5571F3006939}"/>
    <cellStyle name="Cálculo 10 4 8 2" xfId="11063" xr:uid="{3572BCF1-1598-4D9E-86F2-9D4367423091}"/>
    <cellStyle name="Cálculo 10 4 8 3" xfId="14559" xr:uid="{28BE6CA9-6E26-4B07-8E43-8699624F380F}"/>
    <cellStyle name="Cálculo 10 4 9" xfId="8542" xr:uid="{DF0E649B-B251-4CA0-A144-41B7C3C97D61}"/>
    <cellStyle name="Cálculo 10 5" xfId="2077" xr:uid="{2CA82663-3D54-4E78-B27A-92BB3B5D210D}"/>
    <cellStyle name="Cálculo 10 5 10" xfId="14412" xr:uid="{155710A7-7780-4B11-8D48-45784483B61E}"/>
    <cellStyle name="Cálculo 10 5 2" xfId="2837" xr:uid="{3ABE9A91-4DC9-4E04-90B2-757CA7004E6A}"/>
    <cellStyle name="Cálculo 10 5 2 2" xfId="5474" xr:uid="{3D3838C1-B64B-4D8D-9AAC-3B604B5B346E}"/>
    <cellStyle name="Cálculo 10 5 2 2 2" xfId="16362" xr:uid="{C0421801-F456-4F06-86F9-3B3A00EEA9CA}"/>
    <cellStyle name="Cálculo 10 5 2 3" xfId="8697" xr:uid="{26D8E4FF-AC3A-41E1-8D74-56288016DEAC}"/>
    <cellStyle name="Cálculo 10 5 3" xfId="3140" xr:uid="{366F5B6D-D89F-47F0-955D-E374B81BA824}"/>
    <cellStyle name="Cálculo 10 5 3 2" xfId="5777" xr:uid="{080A3378-055A-4062-A2AE-0767000AE23C}"/>
    <cellStyle name="Cálculo 10 5 3 2 2" xfId="12088" xr:uid="{9319CE46-020A-4323-8714-0B758C89CA32}"/>
    <cellStyle name="Cálculo 10 5 3 2 3" xfId="14723" xr:uid="{93609F32-6C20-4B79-9F47-E038ABB0342C}"/>
    <cellStyle name="Cálculo 10 5 3 3" xfId="9522" xr:uid="{405C9C7D-6E2B-4875-86D3-2B8C0962BE13}"/>
    <cellStyle name="Cálculo 10 5 3 4" xfId="14797" xr:uid="{FBCD40D1-627D-49F1-894F-FD1BF32CE652}"/>
    <cellStyle name="Cálculo 10 5 4" xfId="3466" xr:uid="{A65CC4F0-FBBA-49EF-AD5E-6F24205B1518}"/>
    <cellStyle name="Cálculo 10 5 4 2" xfId="6103" xr:uid="{0EDFC00A-0699-4A85-BB94-CD974137E8A0}"/>
    <cellStyle name="Cálculo 10 5 4 2 2" xfId="12414" xr:uid="{304E1612-49CA-4153-BFF4-535E81834049}"/>
    <cellStyle name="Cálculo 10 5 4 2 3" xfId="13837" xr:uid="{7275EEA7-687C-44A1-8F9A-08D1552E5BD2}"/>
    <cellStyle name="Cálculo 10 5 4 3" xfId="9848" xr:uid="{FE6E1A8D-3642-41C9-AB25-66D4EAC272B9}"/>
    <cellStyle name="Cálculo 10 5 4 4" xfId="9233" xr:uid="{45E3ABC9-7696-4E98-9D27-1F884F479AC2}"/>
    <cellStyle name="Cálculo 10 5 5" xfId="3772" xr:uid="{683C537B-8655-411D-97EC-0CCCEE80E820}"/>
    <cellStyle name="Cálculo 10 5 5 2" xfId="6409" xr:uid="{F9370FEC-0198-40FD-BBD5-C53384C97411}"/>
    <cellStyle name="Cálculo 10 5 5 2 2" xfId="12720" xr:uid="{1D9D85D6-0DBE-4237-BEBA-F365E5DE08FC}"/>
    <cellStyle name="Cálculo 10 5 5 2 3" xfId="15178" xr:uid="{D6062320-30B5-47FE-A069-83367A9B1B90}"/>
    <cellStyle name="Cálculo 10 5 5 3" xfId="10154" xr:uid="{3AB0E960-34A4-4124-BD7A-54453F2705E3}"/>
    <cellStyle name="Cálculo 10 5 5 4" xfId="7358" xr:uid="{45AB1C3F-0B92-465D-9B84-27E4664E1540}"/>
    <cellStyle name="Cálculo 10 5 6" xfId="4149" xr:uid="{2ABEBB67-133A-4B81-A4D8-5186AF7F6489}"/>
    <cellStyle name="Cálculo 10 5 6 2" xfId="6786" xr:uid="{24F3C529-E8F0-456F-9D01-2A322CB3D3BF}"/>
    <cellStyle name="Cálculo 10 5 6 2 2" xfId="13097" xr:uid="{CCDFD821-250B-405B-8D77-B5B965B15E4B}"/>
    <cellStyle name="Cálculo 10 5 6 2 3" xfId="16771" xr:uid="{FD8CE751-AF5A-4FD4-900B-2D85C28019E7}"/>
    <cellStyle name="Cálculo 10 5 6 3" xfId="10531" xr:uid="{17ADED40-E0EE-4C49-9D4B-458EF2664644}"/>
    <cellStyle name="Cálculo 10 5 6 4" xfId="14229" xr:uid="{1CC9E390-2D98-4103-B1D3-CC3ECD7D27F4}"/>
    <cellStyle name="Cálculo 10 5 7" xfId="4714" xr:uid="{02A8E7C6-FEAC-4B50-93E9-BB5FFB0B8DCC}"/>
    <cellStyle name="Cálculo 10 5 7 2" xfId="11096" xr:uid="{08BC23BA-0395-4298-872A-D26D24B59E66}"/>
    <cellStyle name="Cálculo 10 5 7 3" xfId="7947" xr:uid="{9D362DB6-D2D0-47C5-A5B5-15D8644969D7}"/>
    <cellStyle name="Cálculo 10 5 8" xfId="8575" xr:uid="{DE05EB0A-6EF9-4B8C-B876-E7CFED9ED85B}"/>
    <cellStyle name="Cálculo 10 5 9" xfId="7750" xr:uid="{C840BD97-CFAF-4FDD-B5CC-447E1FD6BA25}"/>
    <cellStyle name="Cálculo 11" xfId="751" xr:uid="{00000000-0005-0000-0000-0000EF020000}"/>
    <cellStyle name="Cálculo 11 2" xfId="1825" xr:uid="{DB320E6B-7A68-446A-BA29-6DA751666F8D}"/>
    <cellStyle name="Cálculo 11 2 10" xfId="8326" xr:uid="{BA7A89E4-546B-44B1-89B9-C37868FABC48}"/>
    <cellStyle name="Cálculo 11 2 11" xfId="14260" xr:uid="{C083C0D8-AF7C-4FBC-9649-28DE829D7E68}"/>
    <cellStyle name="Cálculo 11 2 12" xfId="14024" xr:uid="{E22D4F59-06EE-467B-AFF7-D5B575083B68}"/>
    <cellStyle name="Cálculo 11 2 2" xfId="2385" xr:uid="{9D86D946-502B-4B6A-A847-D0126C3BB7FF}"/>
    <cellStyle name="Cálculo 11 2 2 2" xfId="5022" xr:uid="{3A41D6F3-06CA-45F2-AFD2-A74EDDCCDD09}"/>
    <cellStyle name="Cálculo 11 2 2 2 2" xfId="11386" xr:uid="{A66845CD-91B7-4E62-851D-EDC67D6EA024}"/>
    <cellStyle name="Cálculo 11 2 2 2 3" xfId="16015" xr:uid="{1372596D-0600-4E14-931E-E07BFA208AF8}"/>
    <cellStyle name="Cálculo 11 2 2 3" xfId="8852" xr:uid="{6E1EBEC7-95ED-4607-B152-AA32152856C5}"/>
    <cellStyle name="Cálculo 11 2 3" xfId="2235" xr:uid="{E3385BA7-B891-421A-ACB7-12BA0F7A3203}"/>
    <cellStyle name="Cálculo 11 2 3 2" xfId="4872" xr:uid="{AF8339D7-0165-46A8-8E75-5260DC46901B}"/>
    <cellStyle name="Cálculo 11 2 3 2 2" xfId="14048" xr:uid="{E5BE7114-1C43-4E57-BD25-965C121D2455}"/>
    <cellStyle name="Cálculo 11 2 3 3" xfId="11783" xr:uid="{A9026E31-8544-48CF-86E9-002B3BAC1DCF}"/>
    <cellStyle name="Cálculo 11 2 4" xfId="2654" xr:uid="{F45D6B5E-4C89-46CC-AABE-A84CC759098F}"/>
    <cellStyle name="Cálculo 11 2 4 2" xfId="5291" xr:uid="{7010698B-139D-4524-A35B-1E858ADE4C3F}"/>
    <cellStyle name="Cálculo 11 2 4 2 2" xfId="11655" xr:uid="{95B4E32C-8A52-46F3-829E-F1CA86E6962D}"/>
    <cellStyle name="Cálculo 11 2 4 2 3" xfId="14511" xr:uid="{8580CC16-BFCD-45B8-854A-7E59DBA00201}"/>
    <cellStyle name="Cálculo 11 2 4 3" xfId="9121" xr:uid="{918D7600-DFFE-4414-B673-85EAEEA9A9CA}"/>
    <cellStyle name="Cálculo 11 2 4 4" xfId="15521" xr:uid="{E8B4ED3B-1F33-4268-BC0A-1C9FD462B26F}"/>
    <cellStyle name="Cálculo 11 2 5" xfId="3245" xr:uid="{3848AA67-B7D4-44A6-8593-7DA75A24CA80}"/>
    <cellStyle name="Cálculo 11 2 5 2" xfId="5882" xr:uid="{1DF2A67D-1450-467D-A7C8-002953599A25}"/>
    <cellStyle name="Cálculo 11 2 5 2 2" xfId="12193" xr:uid="{C0376B01-3417-4D5C-864D-519CCA1D7979}"/>
    <cellStyle name="Cálculo 11 2 5 2 3" xfId="14240" xr:uid="{A52A82C3-441D-4379-891F-7B8131F0A89A}"/>
    <cellStyle name="Cálculo 11 2 5 3" xfId="9627" xr:uid="{8FF86BA5-AE4A-4D30-AD06-6CB1B325D8B2}"/>
    <cellStyle name="Cálculo 11 2 5 4" xfId="16329" xr:uid="{9ED6CADC-1682-4798-A462-F2D0AD3B74DA}"/>
    <cellStyle name="Cálculo 11 2 6" xfId="3551" xr:uid="{A9C3F982-D3E3-4F39-95C4-413D904B8151}"/>
    <cellStyle name="Cálculo 11 2 6 2" xfId="6188" xr:uid="{CD570263-1273-4096-9B6A-8EC085E41CF6}"/>
    <cellStyle name="Cálculo 11 2 6 2 2" xfId="12499" xr:uid="{06777628-6864-48B7-9C28-01861113EEA2}"/>
    <cellStyle name="Cálculo 11 2 6 2 3" xfId="13968" xr:uid="{2FBF6C16-D531-4688-9BCD-DBD2D26B4EED}"/>
    <cellStyle name="Cálculo 11 2 6 3" xfId="9933" xr:uid="{F1A29715-9D25-42A6-A897-8D7FA57F2476}"/>
    <cellStyle name="Cálculo 11 2 6 4" xfId="16202" xr:uid="{CB8B5312-A286-4008-BB5F-2A552CA93437}"/>
    <cellStyle name="Cálculo 11 2 7" xfId="3897" xr:uid="{D6706B46-78F7-47E8-B974-5E89EB02FF9F}"/>
    <cellStyle name="Cálculo 11 2 7 2" xfId="6534" xr:uid="{8093BB9B-7111-4F85-9196-A4213C01E297}"/>
    <cellStyle name="Cálculo 11 2 7 2 2" xfId="12845" xr:uid="{92F14C13-FBEC-4DB9-A1C0-924C3E778A9D}"/>
    <cellStyle name="Cálculo 11 2 7 2 3" xfId="13831" xr:uid="{BAC8B391-B467-42DA-9677-710A1DAEA343}"/>
    <cellStyle name="Cálculo 11 2 7 3" xfId="10279" xr:uid="{4924F833-D749-4002-A2ED-955F73DD4AD9}"/>
    <cellStyle name="Cálculo 11 2 7 4" xfId="7182" xr:uid="{025B8B19-6EBB-4112-B658-7065323CA2F6}"/>
    <cellStyle name="Cálculo 11 2 8" xfId="4261" xr:uid="{0A0A8668-841C-48A4-9BA2-3EFFE12BF8B2}"/>
    <cellStyle name="Cálculo 11 2 8 2" xfId="6898" xr:uid="{E399FCA0-B804-4E68-BCE3-3B15F02D9198}"/>
    <cellStyle name="Cálculo 11 2 8 2 2" xfId="13209" xr:uid="{C2E938F6-5BED-41E8-9CBA-F660B7C93BBE}"/>
    <cellStyle name="Cálculo 11 2 8 2 3" xfId="16873" xr:uid="{BB7D7A05-7BD6-47BE-B801-F6E2FB86082E}"/>
    <cellStyle name="Cálculo 11 2 8 3" xfId="10643" xr:uid="{8DA883BD-465B-4417-BE1A-8CD909C3F42F}"/>
    <cellStyle name="Cálculo 11 2 8 4" xfId="15304" xr:uid="{C9816B29-80BC-4208-8FC8-B35259C3EE27}"/>
    <cellStyle name="Cálculo 11 2 9" xfId="4462" xr:uid="{9CF02149-C767-440F-8D03-5A4CDB158228}"/>
    <cellStyle name="Cálculo 11 2 9 2" xfId="10844" xr:uid="{736A5888-6C7B-4991-BFB7-4B97B1344581}"/>
    <cellStyle name="Cálculo 11 2 9 3" xfId="8193" xr:uid="{1AB16909-5848-47CB-B281-DEF69ED1CE7D}"/>
    <cellStyle name="Cálculo 11 3" xfId="1808" xr:uid="{713B8B88-AF49-4E96-816D-5C040EF02E2F}"/>
    <cellStyle name="Cálculo 11 3 10" xfId="16412" xr:uid="{530AE0C3-ADF7-41BC-8B89-BD069644EC8B}"/>
    <cellStyle name="Cálculo 11 3 11" xfId="7564" xr:uid="{0898478A-FEF8-433F-A30B-5B6D0611492B}"/>
    <cellStyle name="Cálculo 11 3 2" xfId="2368" xr:uid="{462BAFAD-46AF-41FD-9979-E55371B50C29}"/>
    <cellStyle name="Cálculo 11 3 2 2" xfId="5005" xr:uid="{38454405-E52E-4CFC-A699-F49637DE38B8}"/>
    <cellStyle name="Cálculo 11 3 2 2 2" xfId="11369" xr:uid="{2E165F67-5C48-4546-982F-C1DD69B7B95D}"/>
    <cellStyle name="Cálculo 11 3 2 2 3" xfId="14371" xr:uid="{3D402F86-3E40-471A-B313-5F7D2A4FAC8A}"/>
    <cellStyle name="Cálculo 11 3 2 3" xfId="8835" xr:uid="{56F896C4-AF01-4071-A9BF-421C1A4A1481}"/>
    <cellStyle name="Cálculo 11 3 2 4" xfId="7652" xr:uid="{18C1B69F-1061-46AF-9F5D-4A6429CA47DB}"/>
    <cellStyle name="Cálculo 11 3 2 5" xfId="13838" xr:uid="{615888D9-CCB5-4C5A-91B1-BE230472F5DC}"/>
    <cellStyle name="Cálculo 11 3 3" xfId="2252" xr:uid="{0B3C26D8-D9FD-4B25-9978-171615F447EB}"/>
    <cellStyle name="Cálculo 11 3 3 2" xfId="4889" xr:uid="{1B29DF90-F8A8-46EB-8EC7-8220E01AD103}"/>
    <cellStyle name="Cálculo 11 3 3 2 2" xfId="14244" xr:uid="{FF63FB97-D91D-41B3-9D4A-4FBDC4A0DACE}"/>
    <cellStyle name="Cálculo 11 3 3 3" xfId="13369" xr:uid="{9DBDA971-7484-4517-87E0-8F0A3060D564}"/>
    <cellStyle name="Cálculo 11 3 4" xfId="2339" xr:uid="{0347CF43-23C5-4C27-8FDC-40CF96F8BD17}"/>
    <cellStyle name="Cálculo 11 3 4 2" xfId="4976" xr:uid="{70CD1EAC-F8C1-410A-B273-DA37D997C204}"/>
    <cellStyle name="Cálculo 11 3 4 2 2" xfId="11340" xr:uid="{81192A1F-6871-40AB-B966-9C497C53C017}"/>
    <cellStyle name="Cálculo 11 3 4 2 3" xfId="13718" xr:uid="{9E6BE53B-9742-4FE7-8DA6-A8CB4A9F84F1}"/>
    <cellStyle name="Cálculo 11 3 4 3" xfId="8806" xr:uid="{4421E2F5-C3C3-492C-B602-6DE36A9924AE}"/>
    <cellStyle name="Cálculo 11 3 4 4" xfId="15776" xr:uid="{5BCD9F51-9119-4306-8B4B-B5DCD852A326}"/>
    <cellStyle name="Cálculo 11 3 5" xfId="3228" xr:uid="{B99DD531-D583-46E2-B57D-D05AF11891DF}"/>
    <cellStyle name="Cálculo 11 3 5 2" xfId="5865" xr:uid="{B9774FC6-7154-4A57-86DC-6DB55837AC48}"/>
    <cellStyle name="Cálculo 11 3 5 2 2" xfId="12176" xr:uid="{2142A918-B016-40A0-97D7-013B9AFC8854}"/>
    <cellStyle name="Cálculo 11 3 5 2 3" xfId="11685" xr:uid="{3E8556E5-0657-4E02-9330-8CB2FEACDAAD}"/>
    <cellStyle name="Cálculo 11 3 5 3" xfId="9610" xr:uid="{E363BE69-41E0-4395-A946-5BFDBCFA2612}"/>
    <cellStyle name="Cálculo 11 3 5 4" xfId="15535" xr:uid="{48D42EBD-5250-4EAB-A387-B3B11CDA79C4}"/>
    <cellStyle name="Cálculo 11 3 6" xfId="2310" xr:uid="{F1E0F559-20E4-4BAB-8590-F752DC28B0A1}"/>
    <cellStyle name="Cálculo 11 3 6 2" xfId="4947" xr:uid="{0500BDFF-169C-405C-909C-BB34AEBB9CFA}"/>
    <cellStyle name="Cálculo 11 3 6 2 2" xfId="11311" xr:uid="{5153566D-299E-44D5-B03E-0CCCF31AF7BF}"/>
    <cellStyle name="Cálculo 11 3 6 2 3" xfId="14552" xr:uid="{CF878DE1-EF38-4585-97F0-9390C11F618D}"/>
    <cellStyle name="Cálculo 11 3 6 3" xfId="8777" xr:uid="{C1D3371C-C507-40FA-99B8-91B4B7CE863B}"/>
    <cellStyle name="Cálculo 11 3 6 4" xfId="13989" xr:uid="{81A55989-61F6-45D2-A57D-A1C3782C213C}"/>
    <cellStyle name="Cálculo 11 3 7" xfId="3880" xr:uid="{F1FB8EB9-16CE-4F48-8456-4A6EBA75E205}"/>
    <cellStyle name="Cálculo 11 3 7 2" xfId="6517" xr:uid="{164DEAD9-C531-4251-B8A9-4F05425A38E8}"/>
    <cellStyle name="Cálculo 11 3 7 2 2" xfId="12828" xr:uid="{BC4912DC-3FF0-42AE-9320-B45F45B5BC00}"/>
    <cellStyle name="Cálculo 11 3 7 2 3" xfId="15144" xr:uid="{408023BE-8AC9-4D61-B89C-DB225A3675A4}"/>
    <cellStyle name="Cálculo 11 3 7 3" xfId="10262" xr:uid="{C4DF5A30-BEDE-4ABA-B856-572D854E317C}"/>
    <cellStyle name="Cálculo 11 3 7 4" xfId="16441" xr:uid="{E927236C-E5F1-494B-BF3A-DFA20178C1DC}"/>
    <cellStyle name="Cálculo 11 3 8" xfId="4445" xr:uid="{92FE8A46-9675-481C-8416-493F576C82C5}"/>
    <cellStyle name="Cálculo 11 3 8 2" xfId="10827" xr:uid="{AD20B225-F515-41CB-99A3-7F0AD3B575E9}"/>
    <cellStyle name="Cálculo 11 3 8 3" xfId="14858" xr:uid="{F5B0B7EA-9D8C-4DC0-B433-286F82777407}"/>
    <cellStyle name="Cálculo 11 3 9" xfId="8309" xr:uid="{4EC48309-EC51-4CE2-965D-F6B43D0BE17B}"/>
    <cellStyle name="Cálculo 11 4" xfId="2045" xr:uid="{7F2F9E1F-7159-4026-B54E-7FE55B55109E}"/>
    <cellStyle name="Cálculo 11 4 10" xfId="15019" xr:uid="{F8A03266-33AB-447B-A946-83D254212A42}"/>
    <cellStyle name="Cálculo 11 4 11" xfId="15525" xr:uid="{7EDF7319-B62F-4730-A240-C52457A49324}"/>
    <cellStyle name="Cálculo 11 4 2" xfId="2552" xr:uid="{4A9BF67B-FBAD-4C94-9D1D-EC78A2AF9DBE}"/>
    <cellStyle name="Cálculo 11 4 2 2" xfId="5189" xr:uid="{27961C32-28AF-4DF5-9224-504112937967}"/>
    <cellStyle name="Cálculo 11 4 2 2 2" xfId="11553" xr:uid="{7C36848E-BD9E-4D90-A1DE-E2DA38E90B17}"/>
    <cellStyle name="Cálculo 11 4 2 2 3" xfId="11785" xr:uid="{5779C2F0-96C5-48E0-8A7C-6C31A1465028}"/>
    <cellStyle name="Cálculo 11 4 2 3" xfId="9019" xr:uid="{1EA9151C-4FDA-4575-B5ED-D77DD3F41A26}"/>
    <cellStyle name="Cálculo 11 4 2 4" xfId="11775" xr:uid="{15D49F8B-5D90-4146-B231-ECFA6DC95215}"/>
    <cellStyle name="Cálculo 11 4 2 5" xfId="7687" xr:uid="{62A31649-9C0A-48C2-8AC4-6FB64239788B}"/>
    <cellStyle name="Cálculo 11 4 3" xfId="2805" xr:uid="{94085FD3-196C-4780-BD1B-74AB462A5083}"/>
    <cellStyle name="Cálculo 11 4 3 2" xfId="5442" xr:uid="{4FEAC621-A91B-4280-8049-ABF02683162E}"/>
    <cellStyle name="Cálculo 11 4 3 2 2" xfId="7258" xr:uid="{777CA826-D762-4EDD-AF07-DBB45BB34039}"/>
    <cellStyle name="Cálculo 11 4 3 3" xfId="13475" xr:uid="{6574E0FA-51B2-48E8-A2E1-0A286CF1EFD2}"/>
    <cellStyle name="Cálculo 11 4 4" xfId="3108" xr:uid="{62FA20CB-8A21-44C7-9773-1DED86250C2B}"/>
    <cellStyle name="Cálculo 11 4 4 2" xfId="5745" xr:uid="{0897C253-C4D9-4B6B-97CB-03303949BC04}"/>
    <cellStyle name="Cálculo 11 4 4 2 2" xfId="12056" xr:uid="{BBF6F03E-7AA9-4310-8C5D-7359A8572B7F}"/>
    <cellStyle name="Cálculo 11 4 4 2 3" xfId="16538" xr:uid="{04E96753-B7A9-4D58-AF18-237AA066BEF3}"/>
    <cellStyle name="Cálculo 11 4 4 3" xfId="9490" xr:uid="{20B69253-D505-4078-B233-508EB50DE7E0}"/>
    <cellStyle name="Cálculo 11 4 4 4" xfId="7158" xr:uid="{412DDDAD-0004-45A9-90E9-2CC1A336F8F1}"/>
    <cellStyle name="Cálculo 11 4 5" xfId="3434" xr:uid="{0900F2B3-9327-4CEC-83DF-F4F1A6DEF524}"/>
    <cellStyle name="Cálculo 11 4 5 2" xfId="6071" xr:uid="{F24813A2-5A3B-49DF-AF97-A67530F5F1D1}"/>
    <cellStyle name="Cálculo 11 4 5 2 2" xfId="12382" xr:uid="{57E0E0B3-4504-40FA-9396-EC6227E59911}"/>
    <cellStyle name="Cálculo 11 4 5 2 3" xfId="8097" xr:uid="{9C23BD42-D605-46B2-9FF4-3968BBCAF317}"/>
    <cellStyle name="Cálculo 11 4 5 3" xfId="9816" xr:uid="{60B1A4AC-184C-46C4-8884-31DB411D1E59}"/>
    <cellStyle name="Cálculo 11 4 5 4" xfId="7351" xr:uid="{FC3EA8FA-6662-47F0-BCB5-70B51E488A1A}"/>
    <cellStyle name="Cálculo 11 4 6" xfId="3740" xr:uid="{71A41B88-4CDD-45E9-8F88-3BDFE404C67D}"/>
    <cellStyle name="Cálculo 11 4 6 2" xfId="6377" xr:uid="{50743C0E-33E3-4C27-A0AB-C25C18228B92}"/>
    <cellStyle name="Cálculo 11 4 6 2 2" xfId="12688" xr:uid="{9C3185D9-B2AD-42CF-AF7B-935FC5262AD9}"/>
    <cellStyle name="Cálculo 11 4 6 2 3" xfId="7665" xr:uid="{553D93CD-808A-4917-A594-8CC142B75F50}"/>
    <cellStyle name="Cálculo 11 4 6 3" xfId="10122" xr:uid="{593A46DC-B7CF-442D-A2E9-A84B74F58AD1}"/>
    <cellStyle name="Cálculo 11 4 6 4" xfId="14710" xr:uid="{F130553E-5BDE-48B0-A827-449AD5D09412}"/>
    <cellStyle name="Cálculo 11 4 7" xfId="4117" xr:uid="{0154B662-5724-4292-89E0-B84189090FD1}"/>
    <cellStyle name="Cálculo 11 4 7 2" xfId="6754" xr:uid="{E72C9F55-E679-4A27-9F97-0FFE263AA001}"/>
    <cellStyle name="Cálculo 11 4 7 2 2" xfId="13065" xr:uid="{91ACFCDB-4701-4C24-ACBD-102E2E32DFF3}"/>
    <cellStyle name="Cálculo 11 4 7 2 3" xfId="16739" xr:uid="{3B8707A5-5CF8-4E9C-8FF3-FF2D6A38FF34}"/>
    <cellStyle name="Cálculo 11 4 7 3" xfId="10499" xr:uid="{B2373758-1259-4332-AC27-3B20D37AE9F4}"/>
    <cellStyle name="Cálculo 11 4 7 4" xfId="15706" xr:uid="{80028CD5-2386-4581-AC01-23A9E87C0BBE}"/>
    <cellStyle name="Cálculo 11 4 8" xfId="4682" xr:uid="{83EF688F-8846-47EF-B851-6FBD31961D49}"/>
    <cellStyle name="Cálculo 11 4 8 2" xfId="11064" xr:uid="{564DB8E1-6297-45C1-832D-35A98B1D23D4}"/>
    <cellStyle name="Cálculo 11 4 8 3" xfId="11668" xr:uid="{6E1A9F3F-E4FA-4411-A46A-DA0686B73900}"/>
    <cellStyle name="Cálculo 11 4 9" xfId="8543" xr:uid="{7614C67E-952A-48A5-9FD0-BC118EE4E947}"/>
    <cellStyle name="Cálculo 11 5" xfId="2076" xr:uid="{7CCECD87-9ABD-48B2-B2C0-E4186345F184}"/>
    <cellStyle name="Cálculo 11 5 10" xfId="7205" xr:uid="{28E63490-E239-4E1F-BCC5-F0122DDABB5E}"/>
    <cellStyle name="Cálculo 11 5 2" xfId="2836" xr:uid="{B5F2343D-C2CD-4C06-BA80-5A34EB4AE4E5}"/>
    <cellStyle name="Cálculo 11 5 2 2" xfId="5473" xr:uid="{FEB4A05C-3C9B-4E41-B7D9-BB0A0BE33693}"/>
    <cellStyle name="Cálculo 11 5 2 2 2" xfId="15203" xr:uid="{22A71AA0-F6BD-4395-B115-5908EFF8ECDC}"/>
    <cellStyle name="Cálculo 11 5 2 3" xfId="15106" xr:uid="{4B83BEE1-92E1-465F-9EAF-F8203064A919}"/>
    <cellStyle name="Cálculo 11 5 3" xfId="3139" xr:uid="{579D8400-C5E9-4D28-A2C5-A47613C2DE84}"/>
    <cellStyle name="Cálculo 11 5 3 2" xfId="5776" xr:uid="{2F090E1A-3BCD-4240-8233-9773AD5C774F}"/>
    <cellStyle name="Cálculo 11 5 3 2 2" xfId="12087" xr:uid="{41C89168-362E-450F-A071-0FCB65E83B3B}"/>
    <cellStyle name="Cálculo 11 5 3 2 3" xfId="16466" xr:uid="{AA325A77-A1D8-4618-B08F-350C308D5CC8}"/>
    <cellStyle name="Cálculo 11 5 3 3" xfId="9521" xr:uid="{5D4D61C2-BDD7-489F-9101-3E87929F3F1F}"/>
    <cellStyle name="Cálculo 11 5 3 4" xfId="14743" xr:uid="{342E9534-7E9C-4C3F-9711-0F2498828B25}"/>
    <cellStyle name="Cálculo 11 5 4" xfId="3465" xr:uid="{1A8DF6EE-D40F-49A3-9FFB-66FE8E1C24E0}"/>
    <cellStyle name="Cálculo 11 5 4 2" xfId="6102" xr:uid="{4D77EA96-551B-4F3D-B029-78FCA9AA4563}"/>
    <cellStyle name="Cálculo 11 5 4 2 2" xfId="12413" xr:uid="{F3861D61-C189-4C34-AE72-0BB29E0C97A6}"/>
    <cellStyle name="Cálculo 11 5 4 2 3" xfId="14492" xr:uid="{08B3AD64-4955-4684-A5FA-EE0A5AFEB1E6}"/>
    <cellStyle name="Cálculo 11 5 4 3" xfId="9847" xr:uid="{B72C251B-592E-4816-9BF3-87234624E740}"/>
    <cellStyle name="Cálculo 11 5 4 4" xfId="7107" xr:uid="{E2D5ED8A-AA78-4A31-B85C-CFC0D1ABFEFA}"/>
    <cellStyle name="Cálculo 11 5 5" xfId="3771" xr:uid="{ADD3245A-D6B0-4549-B3BF-C4021FA5CF6B}"/>
    <cellStyle name="Cálculo 11 5 5 2" xfId="6408" xr:uid="{31944446-439E-41CF-9FBC-E195BBBC4BE2}"/>
    <cellStyle name="Cálculo 11 5 5 2 2" xfId="12719" xr:uid="{D6F2DFFD-9902-4C5B-97DE-BB5386CD536B}"/>
    <cellStyle name="Cálculo 11 5 5 2 3" xfId="13589" xr:uid="{15465ECC-1D71-4A9C-A06C-65C9160C0B85}"/>
    <cellStyle name="Cálculo 11 5 5 3" xfId="10153" xr:uid="{7A8E5C5C-363E-4FCD-B02C-8589BF0C7664}"/>
    <cellStyle name="Cálculo 11 5 5 4" xfId="13707" xr:uid="{1BFD9442-CD91-4D58-A943-34A7FD1A3608}"/>
    <cellStyle name="Cálculo 11 5 6" xfId="4148" xr:uid="{8769246E-BF94-4C3C-AB54-D69B92CDF63B}"/>
    <cellStyle name="Cálculo 11 5 6 2" xfId="6785" xr:uid="{C0699271-5722-43B9-9AE4-CCA39AE4523F}"/>
    <cellStyle name="Cálculo 11 5 6 2 2" xfId="13096" xr:uid="{FB3B05B2-9F3E-4BE1-9B1E-ACBA658208B6}"/>
    <cellStyle name="Cálculo 11 5 6 2 3" xfId="16770" xr:uid="{EDFC3CD0-3934-4061-B3E6-54D90B3AC65D}"/>
    <cellStyle name="Cálculo 11 5 6 3" xfId="10530" xr:uid="{EBDE9C4E-7048-4273-AA1F-B4CBFF036E12}"/>
    <cellStyle name="Cálculo 11 5 6 4" xfId="8231" xr:uid="{E169CE11-DA14-4C94-A236-B2B6A6C43AF7}"/>
    <cellStyle name="Cálculo 11 5 7" xfId="4713" xr:uid="{06CA7941-2FD7-4AB7-9D5C-078E6A658FE8}"/>
    <cellStyle name="Cálculo 11 5 7 2" xfId="11095" xr:uid="{E0D0E62C-F69E-48FA-A01D-687E16863208}"/>
    <cellStyle name="Cálculo 11 5 7 3" xfId="15211" xr:uid="{AF51E381-C932-4046-B794-369E17A64836}"/>
    <cellStyle name="Cálculo 11 5 8" xfId="8574" xr:uid="{35830B53-FBBD-4479-8870-A11B71AFD947}"/>
    <cellStyle name="Cálculo 11 5 9" xfId="15642" xr:uid="{1A1E4423-B673-49FC-9673-620144EE582B}"/>
    <cellStyle name="Cálculo 12" xfId="752" xr:uid="{00000000-0005-0000-0000-0000F0020000}"/>
    <cellStyle name="Cálculo 12 2" xfId="1826" xr:uid="{F9493563-2786-4EB2-8336-00CEC3FCD5BB}"/>
    <cellStyle name="Cálculo 12 2 10" xfId="8327" xr:uid="{44447CAA-ECF5-4925-845E-E44AB7EBAE7C}"/>
    <cellStyle name="Cálculo 12 2 11" xfId="8050" xr:uid="{39A1C23D-042E-4B57-ACBA-C8604BA01332}"/>
    <cellStyle name="Cálculo 12 2 12" xfId="13480" xr:uid="{71E9F3C5-0037-4491-BF33-CF2186BC4542}"/>
    <cellStyle name="Cálculo 12 2 2" xfId="2386" xr:uid="{3E51C0C9-F389-4FD0-9D31-FE8CFFCFF600}"/>
    <cellStyle name="Cálculo 12 2 2 2" xfId="5023" xr:uid="{8E0EED43-0FD9-4981-9A17-C4066E982323}"/>
    <cellStyle name="Cálculo 12 2 2 2 2" xfId="11387" xr:uid="{E3C9A459-24F5-496A-80AA-6EE22CB328DC}"/>
    <cellStyle name="Cálculo 12 2 2 2 3" xfId="15137" xr:uid="{65155715-EDB7-4442-A738-68760E63CF27}"/>
    <cellStyle name="Cálculo 12 2 2 3" xfId="8853" xr:uid="{5998FD38-DCAA-469E-AA60-2F123083A1F7}"/>
    <cellStyle name="Cálculo 12 2 3" xfId="2234" xr:uid="{B29F5AC3-A8E2-4E73-A95C-75B815751E56}"/>
    <cellStyle name="Cálculo 12 2 3 2" xfId="4871" xr:uid="{8C195912-4B71-4BE8-8605-DFDC4C5C506D}"/>
    <cellStyle name="Cálculo 12 2 3 2 2" xfId="14202" xr:uid="{0B356D8D-84C4-4D1B-BF99-A3D907EF96E5}"/>
    <cellStyle name="Cálculo 12 2 3 3" xfId="15152" xr:uid="{EE3E8A7E-FB71-4579-BB10-4F61D42915E4}"/>
    <cellStyle name="Cálculo 12 2 4" xfId="2348" xr:uid="{A54253FE-D4F6-4A35-8613-E657BB83058A}"/>
    <cellStyle name="Cálculo 12 2 4 2" xfId="4985" xr:uid="{4151E6A0-BAC8-4104-80E6-AC3B7BCCA7B8}"/>
    <cellStyle name="Cálculo 12 2 4 2 2" xfId="11349" xr:uid="{940CAC6E-84FA-41B7-B387-7B3C7C8EC203}"/>
    <cellStyle name="Cálculo 12 2 4 2 3" xfId="15068" xr:uid="{B40A167F-90B7-489B-9BD6-1B368359EBC3}"/>
    <cellStyle name="Cálculo 12 2 4 3" xfId="8815" xr:uid="{C192A06B-4866-4DD4-A261-0742CFFDB47E}"/>
    <cellStyle name="Cálculo 12 2 4 4" xfId="14932" xr:uid="{5C8816A5-314B-4729-A47D-36A76C98A4B1}"/>
    <cellStyle name="Cálculo 12 2 5" xfId="3246" xr:uid="{7B4696EF-56CF-477A-AE09-8CA62B0F1A0F}"/>
    <cellStyle name="Cálculo 12 2 5 2" xfId="5883" xr:uid="{D658E14D-7E96-4ED3-B049-A5795F633CB4}"/>
    <cellStyle name="Cálculo 12 2 5 2 2" xfId="12194" xr:uid="{23EF3285-FF63-42CF-BE7A-2F11F0749836}"/>
    <cellStyle name="Cálculo 12 2 5 2 3" xfId="7172" xr:uid="{3FC1D5F9-1ED1-49B8-AE3B-AE82ACA3D5D9}"/>
    <cellStyle name="Cálculo 12 2 5 3" xfId="9628" xr:uid="{7AE7D8C3-A43B-461D-B5AE-7817115503F6}"/>
    <cellStyle name="Cálculo 12 2 5 4" xfId="7983" xr:uid="{4587C4B9-B7B4-477F-BCCA-2E41BCD4A779}"/>
    <cellStyle name="Cálculo 12 2 6" xfId="3552" xr:uid="{0BB17C57-34E4-43D4-B189-F26FD14D4554}"/>
    <cellStyle name="Cálculo 12 2 6 2" xfId="6189" xr:uid="{A4B1D84A-91B6-464D-A8A1-DFA462DD1C21}"/>
    <cellStyle name="Cálculo 12 2 6 2 2" xfId="12500" xr:uid="{27849345-7CAE-4AF1-99F3-01321459BC5B}"/>
    <cellStyle name="Cálculo 12 2 6 2 3" xfId="7993" xr:uid="{F24D02BD-5B08-48A6-A441-FA2F9681FDCE}"/>
    <cellStyle name="Cálculo 12 2 6 3" xfId="9934" xr:uid="{E934C210-23E5-444E-885D-22F274C784F3}"/>
    <cellStyle name="Cálculo 12 2 6 4" xfId="7174" xr:uid="{0A0CFCDB-7F2E-4024-A070-2CD6DF54D9EC}"/>
    <cellStyle name="Cálculo 12 2 7" xfId="3898" xr:uid="{54365915-5CDD-4B6F-A884-C26DE145056E}"/>
    <cellStyle name="Cálculo 12 2 7 2" xfId="6535" xr:uid="{AF4862C0-B2E8-45E9-B532-7B2C02863E5E}"/>
    <cellStyle name="Cálculo 12 2 7 2 2" xfId="12846" xr:uid="{53FC147D-44D1-40BE-B68A-C8BB319FDC39}"/>
    <cellStyle name="Cálculo 12 2 7 2 3" xfId="8232" xr:uid="{38E51AE5-4431-4B34-8947-8FFF425BECDA}"/>
    <cellStyle name="Cálculo 12 2 7 3" xfId="10280" xr:uid="{CE61767A-F8EE-427C-BE4C-9CD2FD48A27C}"/>
    <cellStyle name="Cálculo 12 2 7 4" xfId="8469" xr:uid="{F0C9EEB8-BAAA-4DA5-8E70-0E4D11BA1E9C}"/>
    <cellStyle name="Cálculo 12 2 8" xfId="4262" xr:uid="{E0EEC22A-8726-4F67-825F-B9838402F349}"/>
    <cellStyle name="Cálculo 12 2 8 2" xfId="6899" xr:uid="{CA59624C-04E3-41CC-B4CF-BA09D5FC4001}"/>
    <cellStyle name="Cálculo 12 2 8 2 2" xfId="13210" xr:uid="{13E9B46F-4C62-4A99-AFF4-813176A25094}"/>
    <cellStyle name="Cálculo 12 2 8 2 3" xfId="16874" xr:uid="{2C0868F8-8A2B-4A96-A99B-CDB12F2382E0}"/>
    <cellStyle name="Cálculo 12 2 8 3" xfId="10644" xr:uid="{2101389F-EA37-43B1-98D5-72EDA46DA029}"/>
    <cellStyle name="Cálculo 12 2 8 4" xfId="15659" xr:uid="{AFED4E09-3873-4578-9A03-09AD908CA26A}"/>
    <cellStyle name="Cálculo 12 2 9" xfId="4463" xr:uid="{2BA8F45C-B81E-4CC0-A6B1-A83D771B8650}"/>
    <cellStyle name="Cálculo 12 2 9 2" xfId="10845" xr:uid="{3CA43489-636E-44C6-939A-73A320211E37}"/>
    <cellStyle name="Cálculo 12 2 9 3" xfId="14522" xr:uid="{2E491DDC-CDB0-401C-BD01-57D146429B3E}"/>
    <cellStyle name="Cálculo 12 3" xfId="1809" xr:uid="{51A69A9D-A358-494F-A8DE-9A1FC387529A}"/>
    <cellStyle name="Cálculo 12 3 10" xfId="14381" xr:uid="{77426B8A-6437-4751-9704-F49EC329ADDC}"/>
    <cellStyle name="Cálculo 12 3 11" xfId="13478" xr:uid="{A45A7B4A-D50F-4706-BEAB-C4B0AC5C94CF}"/>
    <cellStyle name="Cálculo 12 3 2" xfId="2369" xr:uid="{D190E718-C6CF-4EAC-A770-6F6D61BEE108}"/>
    <cellStyle name="Cálculo 12 3 2 2" xfId="5006" xr:uid="{6DFC9CDF-895C-4F8B-ADE4-64CA08994C7A}"/>
    <cellStyle name="Cálculo 12 3 2 2 2" xfId="11370" xr:uid="{889854A9-16D5-41F2-9EDA-39D588730AE3}"/>
    <cellStyle name="Cálculo 12 3 2 2 3" xfId="15605" xr:uid="{207ADE9B-1298-4779-84AA-230804ADB54B}"/>
    <cellStyle name="Cálculo 12 3 2 3" xfId="8836" xr:uid="{56D25E23-A163-443C-B2C8-FA5BE58BD1B1}"/>
    <cellStyle name="Cálculo 12 3 2 4" xfId="15117" xr:uid="{59E7DE2C-B9F0-47B1-800D-763B9D4EF92E}"/>
    <cellStyle name="Cálculo 12 3 2 5" xfId="13783" xr:uid="{1680F746-182E-4E20-AA10-B9EB7CE07D20}"/>
    <cellStyle name="Cálculo 12 3 3" xfId="2251" xr:uid="{A011D725-3505-428B-A2AB-52B66C5E95F0}"/>
    <cellStyle name="Cálculo 12 3 3 2" xfId="4888" xr:uid="{650F3550-C2BB-414D-9727-9C631F9BFA0A}"/>
    <cellStyle name="Cálculo 12 3 3 2 2" xfId="9276" xr:uid="{1B4B2854-BAFF-4A6E-B0A1-F2FFA26B884C}"/>
    <cellStyle name="Cálculo 12 3 3 3" xfId="14532" xr:uid="{3A293894-4B25-4270-83EE-5663151E9818}"/>
    <cellStyle name="Cálculo 12 3 4" xfId="2646" xr:uid="{7BE6DA09-A9C4-4140-BA12-FFB6FA5FAE4D}"/>
    <cellStyle name="Cálculo 12 3 4 2" xfId="5283" xr:uid="{60DD63B1-D62A-4EC9-AA67-9B169506A961}"/>
    <cellStyle name="Cálculo 12 3 4 2 2" xfId="11647" xr:uid="{E98B397A-D374-4049-9EE9-3F6FD47F1CA3}"/>
    <cellStyle name="Cálculo 12 3 4 2 3" xfId="7321" xr:uid="{77AA8B40-BECC-41AF-8BB5-1F7AD7C7E1E0}"/>
    <cellStyle name="Cálculo 12 3 4 3" xfId="9113" xr:uid="{D30D7EBE-5EFD-475F-A6D1-98E35C192E8D}"/>
    <cellStyle name="Cálculo 12 3 4 4" xfId="13377" xr:uid="{F572B318-2AF5-463A-8B49-0E98642DB364}"/>
    <cellStyle name="Cálculo 12 3 5" xfId="3229" xr:uid="{ECD4DA95-DC82-43CC-A753-14C2519984D6}"/>
    <cellStyle name="Cálculo 12 3 5 2" xfId="5866" xr:uid="{24F799E8-1505-49C7-801F-DF2CBDC47B6C}"/>
    <cellStyle name="Cálculo 12 3 5 2 2" xfId="12177" xr:uid="{DADA5F59-BDE6-49E0-83EA-5F4EEA616ECE}"/>
    <cellStyle name="Cálculo 12 3 5 2 3" xfId="8199" xr:uid="{41308B8C-42A9-47D0-8044-F4813C251FC3}"/>
    <cellStyle name="Cálculo 12 3 5 3" xfId="9611" xr:uid="{891F6D7B-04FC-41FD-94A2-77836561F3ED}"/>
    <cellStyle name="Cálculo 12 3 5 4" xfId="7435" xr:uid="{1943E09A-2137-4255-BDFC-2CE364254ACD}"/>
    <cellStyle name="Cálculo 12 3 6" xfId="2311" xr:uid="{81DA2C8D-06B7-4B3C-AC1F-033FE98BEB67}"/>
    <cellStyle name="Cálculo 12 3 6 2" xfId="4948" xr:uid="{99C0E592-4ABB-4EFA-8CF7-A263FDE5D193}"/>
    <cellStyle name="Cálculo 12 3 6 2 2" xfId="11312" xr:uid="{1A9C6FF0-F72F-4BAB-92FD-D018EE0EB0F1}"/>
    <cellStyle name="Cálculo 12 3 6 2 3" xfId="9285" xr:uid="{CA46AEA3-EF5E-4E85-8A05-96EA44DB1FA9}"/>
    <cellStyle name="Cálculo 12 3 6 3" xfId="8778" xr:uid="{1128F9F3-9916-4123-979B-F6BE490E90E2}"/>
    <cellStyle name="Cálculo 12 3 6 4" xfId="7551" xr:uid="{96F5643D-5835-449B-AEDC-5738097229CD}"/>
    <cellStyle name="Cálculo 12 3 7" xfId="3881" xr:uid="{386BAEEA-C6FD-4A01-93A8-0EB85A8B4632}"/>
    <cellStyle name="Cálculo 12 3 7 2" xfId="6518" xr:uid="{5E2B6CBD-1D77-4DFA-9BC4-59C22C9219E5}"/>
    <cellStyle name="Cálculo 12 3 7 2 2" xfId="12829" xr:uid="{8941213E-41FD-411C-888C-81E48E05492C}"/>
    <cellStyle name="Cálculo 12 3 7 2 3" xfId="13737" xr:uid="{1029F0B1-8AF2-42EF-9C52-D60B4390A8BE}"/>
    <cellStyle name="Cálculo 12 3 7 3" xfId="10263" xr:uid="{954D6130-958B-4A81-BDE9-D97DA01906C8}"/>
    <cellStyle name="Cálculo 12 3 7 4" xfId="15538" xr:uid="{D2B9ADFD-8232-4A40-92C7-943C88344178}"/>
    <cellStyle name="Cálculo 12 3 8" xfId="4446" xr:uid="{EDF0090A-7AFA-4159-B3F5-9191F72548C5}"/>
    <cellStyle name="Cálculo 12 3 8 2" xfId="10828" xr:uid="{6BBFED11-5118-4E81-B895-9057536F877D}"/>
    <cellStyle name="Cálculo 12 3 8 3" xfId="8186" xr:uid="{F8DABF0D-4DDC-468D-BFAE-67F679F977F2}"/>
    <cellStyle name="Cálculo 12 3 9" xfId="8310" xr:uid="{03EA9E4F-EC90-47D7-9546-A6C0ED56D88D}"/>
    <cellStyle name="Cálculo 12 4" xfId="2046" xr:uid="{4E53AF99-5BAF-445A-965D-EB02852BFCEC}"/>
    <cellStyle name="Cálculo 12 4 10" xfId="14291" xr:uid="{B589EBEA-656D-4F2D-8055-865CDDE549E5}"/>
    <cellStyle name="Cálculo 12 4 11" xfId="16309" xr:uid="{26DCCF3C-BA54-4A87-B656-638C462E80F8}"/>
    <cellStyle name="Cálculo 12 4 2" xfId="2553" xr:uid="{8873FF9A-4419-4411-87E0-AC476F2317F7}"/>
    <cellStyle name="Cálculo 12 4 2 2" xfId="5190" xr:uid="{DB804E41-17C4-4E2A-9788-351D8B640163}"/>
    <cellStyle name="Cálculo 12 4 2 2 2" xfId="11554" xr:uid="{E85B26D8-4EA4-40B8-8E47-AA518C6BD5B0}"/>
    <cellStyle name="Cálculo 12 4 2 2 3" xfId="15854" xr:uid="{BE0C6471-ABD7-46E4-8186-F23C93250118}"/>
    <cellStyle name="Cálculo 12 4 2 3" xfId="9020" xr:uid="{35CB5CA2-9AF6-46D2-9E03-8260D82B7696}"/>
    <cellStyle name="Cálculo 12 4 2 4" xfId="14193" xr:uid="{3766626D-F1EA-4461-8E9E-7FF27D158396}"/>
    <cellStyle name="Cálculo 12 4 2 5" xfId="7756" xr:uid="{F02AC354-8592-4CEB-A3E4-15C6505C2C8F}"/>
    <cellStyle name="Cálculo 12 4 3" xfId="2806" xr:uid="{5F28B6CF-3949-4369-8140-C4AA5A460CA3}"/>
    <cellStyle name="Cálculo 12 4 3 2" xfId="5443" xr:uid="{A49D8990-F6E7-4702-9BED-D3C8DA7CD4F2}"/>
    <cellStyle name="Cálculo 12 4 3 2 2" xfId="14801" xr:uid="{49DA21E0-1C28-43F6-8043-F294FCBA9A1F}"/>
    <cellStyle name="Cálculo 12 4 3 3" xfId="7560" xr:uid="{75F90B26-D68B-4DD2-B166-6E72DE4688E5}"/>
    <cellStyle name="Cálculo 12 4 4" xfId="3109" xr:uid="{7BA20B1E-8C5E-47A9-A31F-15DE6254EC73}"/>
    <cellStyle name="Cálculo 12 4 4 2" xfId="5746" xr:uid="{CCDE9E9C-FFF3-4D87-A3D3-E83DDAB24AEB}"/>
    <cellStyle name="Cálculo 12 4 4 2 2" xfId="12057" xr:uid="{C592ACF8-46AF-4E1A-B721-7A0A0A868E47}"/>
    <cellStyle name="Cálculo 12 4 4 2 3" xfId="7360" xr:uid="{37328FF1-D667-41A1-BB10-E2ADC72BF292}"/>
    <cellStyle name="Cálculo 12 4 4 3" xfId="9491" xr:uid="{EED015FE-D34B-4608-860F-12F2B7312BAC}"/>
    <cellStyle name="Cálculo 12 4 4 4" xfId="9196" xr:uid="{003B4C2A-5FA4-4488-9F7B-164AC488131A}"/>
    <cellStyle name="Cálculo 12 4 5" xfId="3435" xr:uid="{8E165FFA-1316-458B-9B57-2AECFB083234}"/>
    <cellStyle name="Cálculo 12 4 5 2" xfId="6072" xr:uid="{F8344C87-6A41-4EE8-A2F1-6EF32C7C663A}"/>
    <cellStyle name="Cálculo 12 4 5 2 2" xfId="12383" xr:uid="{D47226B1-B9B2-41F7-926B-628BFC0345BB}"/>
    <cellStyle name="Cálculo 12 4 5 2 3" xfId="14764" xr:uid="{3C7CD477-3F16-4C74-8450-AF07B93B5132}"/>
    <cellStyle name="Cálculo 12 4 5 3" xfId="9817" xr:uid="{794F7709-2DE3-46BC-A683-728E65489E03}"/>
    <cellStyle name="Cálculo 12 4 5 4" xfId="7797" xr:uid="{57E643BC-B372-4DC4-837C-A40848421E86}"/>
    <cellStyle name="Cálculo 12 4 6" xfId="3741" xr:uid="{9FA78073-82B2-4B79-B964-5B31F267F521}"/>
    <cellStyle name="Cálculo 12 4 6 2" xfId="6378" xr:uid="{5D54D17B-2264-4DDC-B20E-4A812FA1B353}"/>
    <cellStyle name="Cálculo 12 4 6 2 2" xfId="12689" xr:uid="{A3692E3C-0E5F-4672-923C-7D9B9845E088}"/>
    <cellStyle name="Cálculo 12 4 6 2 3" xfId="16212" xr:uid="{7DE52564-95AF-4465-8E7A-894E8F303FEB}"/>
    <cellStyle name="Cálculo 12 4 6 3" xfId="10123" xr:uid="{32A35F9B-B10E-4F2D-A831-6CE74A4521B9}"/>
    <cellStyle name="Cálculo 12 4 6 4" xfId="15383" xr:uid="{746C9213-6BDB-4AE4-AEC8-25E965B6258E}"/>
    <cellStyle name="Cálculo 12 4 7" xfId="4118" xr:uid="{31B46EDB-272D-4452-8176-289E2E6882DE}"/>
    <cellStyle name="Cálculo 12 4 7 2" xfId="6755" xr:uid="{C1F55547-5847-466D-9255-6F4C811F940A}"/>
    <cellStyle name="Cálculo 12 4 7 2 2" xfId="13066" xr:uid="{F951EE49-C7B6-4816-A7FB-C3D571CF900B}"/>
    <cellStyle name="Cálculo 12 4 7 2 3" xfId="16740" xr:uid="{9238CBA0-B77E-4D4D-B6F4-A0B45FB56D21}"/>
    <cellStyle name="Cálculo 12 4 7 3" xfId="10500" xr:uid="{4D0CBD1A-B438-4632-9C69-A7145ADE08F0}"/>
    <cellStyle name="Cálculo 12 4 7 4" xfId="7850" xr:uid="{8ACAAF8D-6AA6-40E2-9AA3-DEE747436E34}"/>
    <cellStyle name="Cálculo 12 4 8" xfId="4683" xr:uid="{FB9168AA-BD46-4726-85B1-57DEFA5343A8}"/>
    <cellStyle name="Cálculo 12 4 8 2" xfId="11065" xr:uid="{E4BB12BC-3F26-44C7-A5DD-28B888908067}"/>
    <cellStyle name="Cálculo 12 4 8 3" xfId="13526" xr:uid="{1B4C60BA-B503-4472-9E75-9BE8B89A2551}"/>
    <cellStyle name="Cálculo 12 4 9" xfId="8544" xr:uid="{4255C1D7-55F5-4BB1-A4B4-5CB0C1CE80E2}"/>
    <cellStyle name="Cálculo 12 5" xfId="2075" xr:uid="{E5DE0628-EB05-4DA5-A456-F5787F86C288}"/>
    <cellStyle name="Cálculo 12 5 10" xfId="7176" xr:uid="{53A4DFEA-A8C1-472B-8F68-02AE9153E2FB}"/>
    <cellStyle name="Cálculo 12 5 2" xfId="2835" xr:uid="{E4588F00-5E00-41A2-A0B1-908084DDA7DC}"/>
    <cellStyle name="Cálculo 12 5 2 2" xfId="5472" xr:uid="{ABBD74C9-5002-4173-BC13-BE4C74087C75}"/>
    <cellStyle name="Cálculo 12 5 2 2 2" xfId="7934" xr:uid="{4C9F37AF-C009-4531-BECD-76E8CEEFC5A1}"/>
    <cellStyle name="Cálculo 12 5 2 3" xfId="16233" xr:uid="{90626B33-397B-44AD-A5EB-707C0832D0FE}"/>
    <cellStyle name="Cálculo 12 5 3" xfId="3138" xr:uid="{B5044891-B69E-46DF-B4E3-807358801ED9}"/>
    <cellStyle name="Cálculo 12 5 3 2" xfId="5775" xr:uid="{F4F40E32-C533-474C-85CF-3DA746719DFC}"/>
    <cellStyle name="Cálculo 12 5 3 2 2" xfId="12086" xr:uid="{AE39A24D-C1BC-4362-930D-419A0655129D}"/>
    <cellStyle name="Cálculo 12 5 3 2 3" xfId="13567" xr:uid="{768D98DA-7B70-4596-8B04-FF00568C5169}"/>
    <cellStyle name="Cálculo 12 5 3 3" xfId="9520" xr:uid="{080A5454-47DB-4413-BDFC-7CB2C85A4B89}"/>
    <cellStyle name="Cálculo 12 5 3 4" xfId="7393" xr:uid="{E68037A9-C2D1-408F-96E9-F02330925F59}"/>
    <cellStyle name="Cálculo 12 5 4" xfId="3464" xr:uid="{FA9E0775-1943-40E0-9011-F46F16413BB8}"/>
    <cellStyle name="Cálculo 12 5 4 2" xfId="6101" xr:uid="{4CD66665-09DA-4118-AD4D-130C31202489}"/>
    <cellStyle name="Cálculo 12 5 4 2 2" xfId="12412" xr:uid="{554A570E-602B-4266-A299-E6056025CDE0}"/>
    <cellStyle name="Cálculo 12 5 4 2 3" xfId="16132" xr:uid="{66C26698-C53F-4F4B-8EFC-38AB5E90DD47}"/>
    <cellStyle name="Cálculo 12 5 4 3" xfId="9846" xr:uid="{9A0016A4-B5A9-4147-A85F-F9C7A9D78D24}"/>
    <cellStyle name="Cálculo 12 5 4 4" xfId="16440" xr:uid="{2AA7A448-49B1-49A1-813E-D7ADFA509352}"/>
    <cellStyle name="Cálculo 12 5 5" xfId="3770" xr:uid="{EB8E9485-810F-4C4A-BC1A-FAB2BD7C9095}"/>
    <cellStyle name="Cálculo 12 5 5 2" xfId="6407" xr:uid="{3B7AC6DE-8B55-429D-8216-EA54155AB7EC}"/>
    <cellStyle name="Cálculo 12 5 5 2 2" xfId="12718" xr:uid="{824BE0E3-F885-4DF3-9102-BB9479FB30CA}"/>
    <cellStyle name="Cálculo 12 5 5 2 3" xfId="16384" xr:uid="{30DED655-55F6-4608-8058-08E0C994CB44}"/>
    <cellStyle name="Cálculo 12 5 5 3" xfId="10152" xr:uid="{BD29173F-A031-4968-B75E-84CE80B39A08}"/>
    <cellStyle name="Cálculo 12 5 5 4" xfId="14426" xr:uid="{D7A844B2-0431-4336-B69B-52C4A32143E2}"/>
    <cellStyle name="Cálculo 12 5 6" xfId="4147" xr:uid="{41B7247D-D5B0-45C3-952E-82BF21CB4F66}"/>
    <cellStyle name="Cálculo 12 5 6 2" xfId="6784" xr:uid="{863167D1-23F4-4A1F-BF65-9C14F8F6D388}"/>
    <cellStyle name="Cálculo 12 5 6 2 2" xfId="13095" xr:uid="{0DA336BD-5179-4360-81F0-BF64A0255110}"/>
    <cellStyle name="Cálculo 12 5 6 2 3" xfId="16769" xr:uid="{200F1903-7932-4C3F-82BF-6EC97034B657}"/>
    <cellStyle name="Cálculo 12 5 6 3" xfId="10529" xr:uid="{1374030E-927B-4732-9D52-ED453DD12C1F}"/>
    <cellStyle name="Cálculo 12 5 6 4" xfId="16531" xr:uid="{D6B09ED9-94FD-44F0-80DD-ED2029AC14C2}"/>
    <cellStyle name="Cálculo 12 5 7" xfId="4712" xr:uid="{15484CE6-CAEF-4ABE-9AF2-37A7E77DB0C6}"/>
    <cellStyle name="Cálculo 12 5 7 2" xfId="11094" xr:uid="{ED9DB642-E7CA-4E45-85D7-C0AB7CA7D3B3}"/>
    <cellStyle name="Cálculo 12 5 7 3" xfId="8070" xr:uid="{A0F1A661-BE41-44E9-B6C2-49CAB5B5A8FE}"/>
    <cellStyle name="Cálculo 12 5 8" xfId="8573" xr:uid="{7745ED9B-9A94-4879-BE00-A2D249EF481F}"/>
    <cellStyle name="Cálculo 12 5 9" xfId="13719" xr:uid="{0169D672-19BF-4F49-9C7B-35830EEB44F8}"/>
    <cellStyle name="Cálculo 13" xfId="753" xr:uid="{00000000-0005-0000-0000-0000F1020000}"/>
    <cellStyle name="Cálculo 13 2" xfId="1827" xr:uid="{9AAFE6A5-34EA-45E0-B969-D4A3D5873BE8}"/>
    <cellStyle name="Cálculo 13 2 10" xfId="8328" xr:uid="{73A740AF-2CE5-48B0-857D-9BF6B428DB21}"/>
    <cellStyle name="Cálculo 13 2 11" xfId="7811" xr:uid="{A2AD022B-97C5-4D70-9649-AC88C6970CBC}"/>
    <cellStyle name="Cálculo 13 2 12" xfId="14848" xr:uid="{F2716E3B-011E-4EC3-AE90-A5319B135468}"/>
    <cellStyle name="Cálculo 13 2 2" xfId="2387" xr:uid="{77F06897-028A-4CF9-B6EF-13A0C50D551F}"/>
    <cellStyle name="Cálculo 13 2 2 2" xfId="5024" xr:uid="{E0677055-8E07-4834-A67F-E4158F99D4C9}"/>
    <cellStyle name="Cálculo 13 2 2 2 2" xfId="11388" xr:uid="{AC31B019-E80B-4505-90EE-AFAA9AC8E81D}"/>
    <cellStyle name="Cálculo 13 2 2 2 3" xfId="15065" xr:uid="{C7442A2A-FC33-4591-841B-1F59741CF02A}"/>
    <cellStyle name="Cálculo 13 2 2 3" xfId="8854" xr:uid="{8BD60A32-4D87-49E5-AB7D-E9E56A5DB580}"/>
    <cellStyle name="Cálculo 13 2 3" xfId="2233" xr:uid="{E46FEE8F-81E8-44FC-B918-96AECD2F323C}"/>
    <cellStyle name="Cálculo 13 2 3 2" xfId="4870" xr:uid="{1EF7D383-645C-4EA8-919F-06DBE06198CA}"/>
    <cellStyle name="Cálculo 13 2 3 2 2" xfId="14700" xr:uid="{0C8E2F12-8BB7-4AF1-B3C2-493750D7ECAD}"/>
    <cellStyle name="Cálculo 13 2 3 3" xfId="14391" xr:uid="{FD9E8537-9801-4135-AD62-0395545FB6C7}"/>
    <cellStyle name="Cálculo 13 2 4" xfId="2921" xr:uid="{354DEBBC-EA7C-4E75-90AD-86A8985CC104}"/>
    <cellStyle name="Cálculo 13 2 4 2" xfId="5558" xr:uid="{CD004694-FDFF-4F28-BEB6-AB07B3CED514}"/>
    <cellStyle name="Cálculo 13 2 4 2 2" xfId="11869" xr:uid="{09C89EC1-37AB-4E9E-BDF2-7DC08F74862C}"/>
    <cellStyle name="Cálculo 13 2 4 2 3" xfId="15486" xr:uid="{C1F91F18-27E6-4A0F-A2E4-706086D5E54D}"/>
    <cellStyle name="Cálculo 13 2 4 3" xfId="9303" xr:uid="{4484CB2D-FDB8-42F7-B173-72527DF79034}"/>
    <cellStyle name="Cálculo 13 2 4 4" xfId="13910" xr:uid="{D633897D-397E-4A3F-8B8B-998C64E04458}"/>
    <cellStyle name="Cálculo 13 2 5" xfId="3247" xr:uid="{359A2590-3AAF-4273-BBA7-1C5CC14AC339}"/>
    <cellStyle name="Cálculo 13 2 5 2" xfId="5884" xr:uid="{D622477E-76B7-40FF-8099-0CF484D46E5C}"/>
    <cellStyle name="Cálculo 13 2 5 2 2" xfId="12195" xr:uid="{4A976D8A-B808-4796-9470-D9CB550F6FF6}"/>
    <cellStyle name="Cálculo 13 2 5 2 3" xfId="7149" xr:uid="{B9BF068B-3752-4520-8943-E487FC846BDB}"/>
    <cellStyle name="Cálculo 13 2 5 3" xfId="9629" xr:uid="{9C680DA4-6C4B-446F-ACC3-5773F759CAD0}"/>
    <cellStyle name="Cálculo 13 2 5 4" xfId="16118" xr:uid="{7BA5B107-D251-44CA-9970-E128FE3FE64F}"/>
    <cellStyle name="Cálculo 13 2 6" xfId="3553" xr:uid="{8C59C6C4-D81A-4D91-92BD-2BD6F5FDA79A}"/>
    <cellStyle name="Cálculo 13 2 6 2" xfId="6190" xr:uid="{0AACD7AA-4A34-4399-B39B-CA3060E09390}"/>
    <cellStyle name="Cálculo 13 2 6 2 2" xfId="12501" xr:uid="{D06481AD-FDBF-4220-BF6B-17B34551B2FE}"/>
    <cellStyle name="Cálculo 13 2 6 2 3" xfId="7669" xr:uid="{639C6A25-E18B-40AD-A271-8C79BCBC50A2}"/>
    <cellStyle name="Cálculo 13 2 6 3" xfId="9935" xr:uid="{906CFF71-A2B8-45D8-9C4C-52314DFFC8FC}"/>
    <cellStyle name="Cálculo 13 2 6 4" xfId="11772" xr:uid="{4F8B5C82-2B62-4E0A-B487-E71E667A6CF3}"/>
    <cellStyle name="Cálculo 13 2 7" xfId="3899" xr:uid="{3362ED9D-EC72-4D51-8867-10C63AAA2081}"/>
    <cellStyle name="Cálculo 13 2 7 2" xfId="6536" xr:uid="{E2C23679-46A7-4472-A702-EA562C677A9F}"/>
    <cellStyle name="Cálculo 13 2 7 2 2" xfId="12847" xr:uid="{9BD5276B-4E86-4BEF-A9C8-76F5F01D7603}"/>
    <cellStyle name="Cálculo 13 2 7 2 3" xfId="14263" xr:uid="{48EAA253-61C4-45D5-8483-15D4EBC34790}"/>
    <cellStyle name="Cálculo 13 2 7 3" xfId="10281" xr:uid="{2F8095E5-BBEE-4131-9A9E-93EB5940437A}"/>
    <cellStyle name="Cálculo 13 2 7 4" xfId="15234" xr:uid="{8BA1CAD4-C75F-4463-921F-1E09CD91B5D9}"/>
    <cellStyle name="Cálculo 13 2 8" xfId="4263" xr:uid="{3179321B-AF8A-4D13-AE51-2B454D97488B}"/>
    <cellStyle name="Cálculo 13 2 8 2" xfId="6900" xr:uid="{D1B3AE63-445C-4E9E-891C-348B8C551B41}"/>
    <cellStyle name="Cálculo 13 2 8 2 2" xfId="13211" xr:uid="{14408784-0343-4D99-9D26-B51E687B0C1F}"/>
    <cellStyle name="Cálculo 13 2 8 2 3" xfId="16875" xr:uid="{4F5A8732-0965-465D-83E8-81E415575E6E}"/>
    <cellStyle name="Cálculo 13 2 8 3" xfId="10645" xr:uid="{343AF283-D8A3-4E9F-9E7C-546753B58E4F}"/>
    <cellStyle name="Cálculo 13 2 8 4" xfId="15045" xr:uid="{4E6804AC-F3ED-410A-BFF6-A99C3ED88624}"/>
    <cellStyle name="Cálculo 13 2 9" xfId="4464" xr:uid="{C98D2038-32AD-435B-B573-92D73E3F05AB}"/>
    <cellStyle name="Cálculo 13 2 9 2" xfId="10846" xr:uid="{F367F8B6-8835-4296-819C-F6C0BCD18445}"/>
    <cellStyle name="Cálculo 13 2 9 3" xfId="14236" xr:uid="{0E1B020D-D714-4838-AE4B-AF61FB48A4C8}"/>
    <cellStyle name="Cálculo 13 3" xfId="1810" xr:uid="{EE9FFC88-901C-43A2-815F-B5C638AFC70D}"/>
    <cellStyle name="Cálculo 13 3 10" xfId="16492" xr:uid="{0932422F-F760-47ED-B70A-2992A988EF0C}"/>
    <cellStyle name="Cálculo 13 3 11" xfId="14274" xr:uid="{4DB24E7F-0EF3-4CE5-8788-CC2FDAE59522}"/>
    <cellStyle name="Cálculo 13 3 2" xfId="2370" xr:uid="{1F6A57A6-5338-4848-8567-A7DEE57058D7}"/>
    <cellStyle name="Cálculo 13 3 2 2" xfId="5007" xr:uid="{7D4F4D14-CF3F-4AC7-9D8F-0D9F5CD9EBEE}"/>
    <cellStyle name="Cálculo 13 3 2 2 2" xfId="11371" xr:uid="{EBFB71A5-470E-4B2D-B8C4-77A2694F50E2}"/>
    <cellStyle name="Cálculo 13 3 2 2 3" xfId="16247" xr:uid="{832B9EE7-179A-48D1-B251-86813DB47FE4}"/>
    <cellStyle name="Cálculo 13 3 2 3" xfId="8837" xr:uid="{7D1C14E6-BE39-442D-9C6F-A7C9616E06D7}"/>
    <cellStyle name="Cálculo 13 3 2 4" xfId="15663" xr:uid="{DC0220D1-A453-43DB-8C88-7A9FCB1DCB20}"/>
    <cellStyle name="Cálculo 13 3 2 5" xfId="13925" xr:uid="{058109EA-4884-4ECC-8641-5A30E98C359F}"/>
    <cellStyle name="Cálculo 13 3 3" xfId="2250" xr:uid="{EDE81E5D-1AB5-4927-929B-66ACE80E692D}"/>
    <cellStyle name="Cálculo 13 3 3 2" xfId="4887" xr:uid="{7FEF13E8-7B49-4816-9809-BA6BCD482B4E}"/>
    <cellStyle name="Cálculo 13 3 3 2 2" xfId="14977" xr:uid="{B5135006-FDED-47CD-938C-C7D1EAC1EC50}"/>
    <cellStyle name="Cálculo 13 3 3 3" xfId="15420" xr:uid="{22DBA7BD-BB63-445B-A7B9-1DC6EDFFF493}"/>
    <cellStyle name="Cálculo 13 3 4" xfId="2340" xr:uid="{7D041F35-C46B-4042-A98E-5DD597E0E47A}"/>
    <cellStyle name="Cálculo 13 3 4 2" xfId="4977" xr:uid="{91A03972-0A4A-4905-A05D-7B41F5339B24}"/>
    <cellStyle name="Cálculo 13 3 4 2 2" xfId="11341" xr:uid="{D2C9C3C7-3323-40CD-A6FD-8C9924EED1A5}"/>
    <cellStyle name="Cálculo 13 3 4 2 3" xfId="13469" xr:uid="{3CC1A1A1-943C-4543-ADDD-83F9E1CB41C1}"/>
    <cellStyle name="Cálculo 13 3 4 3" xfId="8807" xr:uid="{6B32DC6C-7DD2-4EA6-9C73-9824F1ADE84A}"/>
    <cellStyle name="Cálculo 13 3 4 4" xfId="7966" xr:uid="{DFB6131C-8F81-49A0-99AB-3721ABB5763E}"/>
    <cellStyle name="Cálculo 13 3 5" xfId="3230" xr:uid="{B59E9240-A520-465D-A2E8-46B766FAADD1}"/>
    <cellStyle name="Cálculo 13 3 5 2" xfId="5867" xr:uid="{70BDC689-3C70-40FE-9B68-9224F2370B80}"/>
    <cellStyle name="Cálculo 13 3 5 2 2" xfId="12178" xr:uid="{6FC5ABB9-9239-4BAE-A9F2-C227377D77BF}"/>
    <cellStyle name="Cálculo 13 3 5 2 3" xfId="13491" xr:uid="{8089EB5A-720E-44BC-8101-C0478EF1B6F7}"/>
    <cellStyle name="Cálculo 13 3 5 3" xfId="9612" xr:uid="{73612970-D9ED-4419-80F1-53D5C2F8E110}"/>
    <cellStyle name="Cálculo 13 3 5 4" xfId="15533" xr:uid="{07399104-4160-4D59-A4AB-92350344623A}"/>
    <cellStyle name="Cálculo 13 3 6" xfId="2312" xr:uid="{FD05E4F4-6C7E-4C56-ABBF-38A3E6962472}"/>
    <cellStyle name="Cálculo 13 3 6 2" xfId="4949" xr:uid="{6E268ECB-63F2-42B4-A9EF-C2751657A220}"/>
    <cellStyle name="Cálculo 13 3 6 2 2" xfId="11313" xr:uid="{9FF09974-467E-453C-985C-325329C8F2FA}"/>
    <cellStyle name="Cálculo 13 3 6 2 3" xfId="15989" xr:uid="{63570332-5AE7-4021-8426-29A72D1A9AB1}"/>
    <cellStyle name="Cálculo 13 3 6 3" xfId="8779" xr:uid="{D30FB481-6FF6-4D61-AB90-2DA283072CC8}"/>
    <cellStyle name="Cálculo 13 3 6 4" xfId="8182" xr:uid="{675191D5-1E23-4D19-9222-EF4E277C274E}"/>
    <cellStyle name="Cálculo 13 3 7" xfId="3882" xr:uid="{F2093876-BB58-47E5-8C60-5B3C7E224CCD}"/>
    <cellStyle name="Cálculo 13 3 7 2" xfId="6519" xr:uid="{B15521E6-4C2B-4D6C-954B-11E5AD3EC829}"/>
    <cellStyle name="Cálculo 13 3 7 2 2" xfId="12830" xr:uid="{6CF65DC7-82F3-462E-852D-65A9319A3FC0}"/>
    <cellStyle name="Cálculo 13 3 7 2 3" xfId="14101" xr:uid="{7E67AB7E-C570-46CB-A745-C32615067AE1}"/>
    <cellStyle name="Cálculo 13 3 7 3" xfId="10264" xr:uid="{4D6E27BF-A6B1-42D2-A245-7C5E3E33481B}"/>
    <cellStyle name="Cálculo 13 3 7 4" xfId="15837" xr:uid="{D04F27CD-C7DD-44A2-B41B-49F4B37575C1}"/>
    <cellStyle name="Cálculo 13 3 8" xfId="4447" xr:uid="{920C5263-7886-4937-B6D2-7105236E27F5}"/>
    <cellStyle name="Cálculo 13 3 8 2" xfId="10829" xr:uid="{BE62EF53-3038-4B1D-83A7-45DE59192B6A}"/>
    <cellStyle name="Cálculo 13 3 8 3" xfId="15446" xr:uid="{C61FABD3-402E-46C9-9244-D58968319158}"/>
    <cellStyle name="Cálculo 13 3 9" xfId="8311" xr:uid="{03564541-953D-4B2A-AC99-E9352AD9C9C0}"/>
    <cellStyle name="Cálculo 13 4" xfId="2047" xr:uid="{1DC0D2FB-03CF-451B-8770-C0B0967C3E6A}"/>
    <cellStyle name="Cálculo 13 4 10" xfId="13729" xr:uid="{316D7865-D96B-4295-95A5-2AD8EC858EAB}"/>
    <cellStyle name="Cálculo 13 4 11" xfId="16473" xr:uid="{44866DD3-526F-4DA7-9463-0CCA064F9998}"/>
    <cellStyle name="Cálculo 13 4 2" xfId="2554" xr:uid="{87EC08F9-04CD-4C07-96F7-054AE9D49F90}"/>
    <cellStyle name="Cálculo 13 4 2 2" xfId="5191" xr:uid="{13A12B0A-687F-4DA4-B91E-5ADD2AE97915}"/>
    <cellStyle name="Cálculo 13 4 2 2 2" xfId="11555" xr:uid="{E60CEA1C-4402-4836-9021-F5B6AADBD99D}"/>
    <cellStyle name="Cálculo 13 4 2 2 3" xfId="14868" xr:uid="{60792761-3DAB-460D-AAE5-B25D8DC10827}"/>
    <cellStyle name="Cálculo 13 4 2 3" xfId="9021" xr:uid="{D0CE93E0-7C01-479D-A505-767675C22214}"/>
    <cellStyle name="Cálculo 13 4 2 4" xfId="15462" xr:uid="{8B320AB0-CD63-490D-A2C3-D230DDC57715}"/>
    <cellStyle name="Cálculo 13 4 2 5" xfId="15865" xr:uid="{92686EEB-2E58-460D-83B4-3AAE779CCF67}"/>
    <cellStyle name="Cálculo 13 4 3" xfId="2807" xr:uid="{5BFA566C-4FC2-445C-B78E-62685D6ECF2A}"/>
    <cellStyle name="Cálculo 13 4 3 2" xfId="5444" xr:uid="{B4215B5B-7777-462E-A7BC-51C0E4FC3184}"/>
    <cellStyle name="Cálculo 13 4 3 2 2" xfId="15280" xr:uid="{9174BCBA-7BDE-47B4-A829-924ECA597CDA}"/>
    <cellStyle name="Cálculo 13 4 3 3" xfId="13947" xr:uid="{B8EDCB27-EA04-4C33-8FFD-241CB4DF9F99}"/>
    <cellStyle name="Cálculo 13 4 4" xfId="3110" xr:uid="{045100F3-CD4C-483A-ADC0-6D7201406464}"/>
    <cellStyle name="Cálculo 13 4 4 2" xfId="5747" xr:uid="{F9DDDA4F-7B5A-4F59-A155-6DF5FBADAB72}"/>
    <cellStyle name="Cálculo 13 4 4 2 2" xfId="12058" xr:uid="{9C7B836F-8249-4F46-9899-CE239C36C8BF}"/>
    <cellStyle name="Cálculo 13 4 4 2 3" xfId="14324" xr:uid="{A6AADF44-6750-48AE-80E3-70D555DED77E}"/>
    <cellStyle name="Cálculo 13 4 4 3" xfId="9492" xr:uid="{DBAD6A53-CE69-4F8F-BA15-0F54ECF1D137}"/>
    <cellStyle name="Cálculo 13 4 4 4" xfId="14884" xr:uid="{C141DC02-8128-49F9-BE9B-11E7230B106C}"/>
    <cellStyle name="Cálculo 13 4 5" xfId="3436" xr:uid="{CECD265F-267E-4E48-84FA-551AC65DF1AC}"/>
    <cellStyle name="Cálculo 13 4 5 2" xfId="6073" xr:uid="{060BAF71-7421-489D-AD00-7F49978AD64B}"/>
    <cellStyle name="Cálculo 13 4 5 2 2" xfId="12384" xr:uid="{F55422BB-01A8-472E-A80D-4D9739C38415}"/>
    <cellStyle name="Cálculo 13 4 5 2 3" xfId="7885" xr:uid="{6FA3256A-7945-4105-8FD0-11B3F517B380}"/>
    <cellStyle name="Cálculo 13 4 5 3" xfId="9818" xr:uid="{02878426-38F9-4902-8D64-58F8139FA349}"/>
    <cellStyle name="Cálculo 13 4 5 4" xfId="14538" xr:uid="{6771591A-6FEA-4BC8-BDE3-2207444F76BF}"/>
    <cellStyle name="Cálculo 13 4 6" xfId="3742" xr:uid="{31F28C5E-2949-452E-A730-A820F54D282C}"/>
    <cellStyle name="Cálculo 13 4 6 2" xfId="6379" xr:uid="{834172C1-B30D-4239-8D28-71CE56C2BB48}"/>
    <cellStyle name="Cálculo 13 4 6 2 2" xfId="12690" xr:uid="{23EE96C3-99EB-4D02-AEB5-2D7CAF72225A}"/>
    <cellStyle name="Cálculo 13 4 6 2 3" xfId="15231" xr:uid="{AD28907E-80B2-41F5-ABB9-0CA933BADF0E}"/>
    <cellStyle name="Cálculo 13 4 6 3" xfId="10124" xr:uid="{66655DDD-D559-4C61-8E5D-9EB8AB9CF3A5}"/>
    <cellStyle name="Cálculo 13 4 6 4" xfId="15427" xr:uid="{91F7948A-2458-4BEA-802F-97415773DC65}"/>
    <cellStyle name="Cálculo 13 4 7" xfId="4119" xr:uid="{BBA41B96-937D-49F5-82E0-9BDBCB220D94}"/>
    <cellStyle name="Cálculo 13 4 7 2" xfId="6756" xr:uid="{C887BCB2-9EAE-4995-8737-8D34978E63BF}"/>
    <cellStyle name="Cálculo 13 4 7 2 2" xfId="13067" xr:uid="{154A40DD-7F99-4E12-BE67-CC0EC6BA7678}"/>
    <cellStyle name="Cálculo 13 4 7 2 3" xfId="16741" xr:uid="{A7B86EBA-5D3C-4917-8701-A1684933E733}"/>
    <cellStyle name="Cálculo 13 4 7 3" xfId="10501" xr:uid="{A3E27898-745E-4702-83F7-783743C8CB07}"/>
    <cellStyle name="Cálculo 13 4 7 4" xfId="16420" xr:uid="{7BA452C0-AEC0-4522-AFFA-5C36E3B807EC}"/>
    <cellStyle name="Cálculo 13 4 8" xfId="4684" xr:uid="{4E6DC177-B7D0-419B-8134-CD34902AD0D7}"/>
    <cellStyle name="Cálculo 13 4 8 2" xfId="11066" xr:uid="{2D13558B-C091-4468-B0CC-29426479E9F5}"/>
    <cellStyle name="Cálculo 13 4 8 3" xfId="15159" xr:uid="{2CCDCDEA-5C4A-4AD4-9407-D6A2A651A2AE}"/>
    <cellStyle name="Cálculo 13 4 9" xfId="8545" xr:uid="{1CCFD89A-B4BD-44DE-B20F-0BB63C05F77F}"/>
    <cellStyle name="Cálculo 13 5" xfId="2074" xr:uid="{512776C6-3A45-4E8F-86EA-188B4C0C4AFC}"/>
    <cellStyle name="Cálculo 13 5 10" xfId="13606" xr:uid="{D1C953CB-A017-472F-967D-44DEB1DF63AD}"/>
    <cellStyle name="Cálculo 13 5 2" xfId="2834" xr:uid="{E15414A3-FDBE-4754-B99C-4852B2F5E9C9}"/>
    <cellStyle name="Cálculo 13 5 2 2" xfId="5471" xr:uid="{D7265FBB-9834-4792-A317-6FC947115F3B}"/>
    <cellStyle name="Cálculo 13 5 2 2 2" xfId="16167" xr:uid="{E200BC27-C162-4A4E-AA4C-D80232B7342A}"/>
    <cellStyle name="Cálculo 13 5 2 3" xfId="14537" xr:uid="{DF95E614-32CA-49C9-8967-7A9F149AEEA4}"/>
    <cellStyle name="Cálculo 13 5 3" xfId="3137" xr:uid="{57E29342-7DBB-4262-866C-D04A9957884C}"/>
    <cellStyle name="Cálculo 13 5 3 2" xfId="5774" xr:uid="{16595161-0B92-4065-AAAD-1E87E441582E}"/>
    <cellStyle name="Cálculo 13 5 3 2 2" xfId="12085" xr:uid="{CD21B7E5-BFAA-4CA8-8EF4-5648A13BF769}"/>
    <cellStyle name="Cálculo 13 5 3 2 3" xfId="7046" xr:uid="{79814CA7-2AD8-41F2-9E98-A16861084476}"/>
    <cellStyle name="Cálculo 13 5 3 3" xfId="9519" xr:uid="{9D1D5A9F-37AF-490C-9633-E7A94413523A}"/>
    <cellStyle name="Cálculo 13 5 3 4" xfId="9155" xr:uid="{997B6B33-16FF-4B04-86CE-8CC8080421FC}"/>
    <cellStyle name="Cálculo 13 5 4" xfId="3463" xr:uid="{8F1C28DA-B437-4D68-A777-03FF07F52F63}"/>
    <cellStyle name="Cálculo 13 5 4 2" xfId="6100" xr:uid="{1E3AC939-9993-44BA-9B77-F1FB857838F3}"/>
    <cellStyle name="Cálculo 13 5 4 2 2" xfId="12411" xr:uid="{96AC769A-C41C-4B3C-A3DC-03E7E0FCA1B3}"/>
    <cellStyle name="Cálculo 13 5 4 2 3" xfId="15147" xr:uid="{729E5BED-586B-4E11-A206-8C49889130A0}"/>
    <cellStyle name="Cálculo 13 5 4 3" xfId="9845" xr:uid="{FCF39D00-945E-40B4-9FA9-0474BEEA3B64}"/>
    <cellStyle name="Cálculo 13 5 4 4" xfId="15520" xr:uid="{1084CF41-074E-4328-93EB-089CA630EE53}"/>
    <cellStyle name="Cálculo 13 5 5" xfId="3769" xr:uid="{02D1DD18-F241-4321-8C0E-F922594688B6}"/>
    <cellStyle name="Cálculo 13 5 5 2" xfId="6406" xr:uid="{EF6D3B9C-5BB6-4492-9F79-45115EC55BB0}"/>
    <cellStyle name="Cálculo 13 5 5 2 2" xfId="12717" xr:uid="{5EA93DCF-7BB5-4A30-87DC-690A03A0968B}"/>
    <cellStyle name="Cálculo 13 5 5 2 3" xfId="7454" xr:uid="{2AEABB1B-545B-4702-8315-1E9DCC384510}"/>
    <cellStyle name="Cálculo 13 5 5 3" xfId="10151" xr:uid="{144A023C-49B0-42D5-9EF8-298C975A7C50}"/>
    <cellStyle name="Cálculo 13 5 5 4" xfId="15782" xr:uid="{A26DB31C-6B26-4E49-BB4E-4D485D438674}"/>
    <cellStyle name="Cálculo 13 5 6" xfId="4146" xr:uid="{ABA00976-B317-48BC-8430-BB7155E317BD}"/>
    <cellStyle name="Cálculo 13 5 6 2" xfId="6783" xr:uid="{EB564CCF-54BD-49EC-98C5-6F5BAA6C7142}"/>
    <cellStyle name="Cálculo 13 5 6 2 2" xfId="13094" xr:uid="{7F29371D-B2B7-4A58-908B-928190A736DB}"/>
    <cellStyle name="Cálculo 13 5 6 2 3" xfId="16768" xr:uid="{273F93D7-002B-4E1A-B1D1-3B11A77EB040}"/>
    <cellStyle name="Cálculo 13 5 6 3" xfId="10528" xr:uid="{8A80B1B1-A7C7-4E43-A1AF-AB23D7210292}"/>
    <cellStyle name="Cálculo 13 5 6 4" xfId="14392" xr:uid="{F61A46AA-5AEA-4AF9-8705-B01CA98736AC}"/>
    <cellStyle name="Cálculo 13 5 7" xfId="4711" xr:uid="{B994E307-A0AE-4197-813D-79EE3C31BECA}"/>
    <cellStyle name="Cálculo 13 5 7 2" xfId="11093" xr:uid="{0A7C3EA1-AEF9-4CA0-89FF-7A8032BB8326}"/>
    <cellStyle name="Cálculo 13 5 7 3" xfId="13661" xr:uid="{CE4B7F5B-E4C0-44CB-B0DE-6E15E48EB8E8}"/>
    <cellStyle name="Cálculo 13 5 8" xfId="8572" xr:uid="{785EE629-6129-43B1-88D7-9B9375FC8899}"/>
    <cellStyle name="Cálculo 13 5 9" xfId="13514" xr:uid="{E9367CB0-C3AD-469B-BC7E-94A12E863A98}"/>
    <cellStyle name="Cálculo 14" xfId="754" xr:uid="{00000000-0005-0000-0000-0000F2020000}"/>
    <cellStyle name="Cálculo 14 2" xfId="1828" xr:uid="{BB0B9F26-3E2E-42EC-B417-E319AA7C336A}"/>
    <cellStyle name="Cálculo 14 2 10" xfId="8329" xr:uid="{83F08738-DE4B-4DEA-BE98-B9F4B6BB5EC1}"/>
    <cellStyle name="Cálculo 14 2 11" xfId="14757" xr:uid="{838FF48D-A913-48CD-B4D6-6EF2BE9D6373}"/>
    <cellStyle name="Cálculo 14 2 12" xfId="7550" xr:uid="{D9D775DC-5903-439A-BFC3-3CC0B60AC66F}"/>
    <cellStyle name="Cálculo 14 2 2" xfId="2388" xr:uid="{87BA81E1-5D99-4A56-8E0A-2ADB564C3760}"/>
    <cellStyle name="Cálculo 14 2 2 2" xfId="5025" xr:uid="{D219DEC8-3BAA-48DF-AEBA-B80B63F6FAE9}"/>
    <cellStyle name="Cálculo 14 2 2 2 2" xfId="11389" xr:uid="{BCA7A9FE-FEC1-4F02-8A37-EC219EAE11A0}"/>
    <cellStyle name="Cálculo 14 2 2 2 3" xfId="16394" xr:uid="{7E092741-4FA4-4AB5-973B-ECA09F1F0099}"/>
    <cellStyle name="Cálculo 14 2 2 3" xfId="8855" xr:uid="{576B36CA-917C-4E50-B4B5-AD87B78DC6B2}"/>
    <cellStyle name="Cálculo 14 2 3" xfId="2232" xr:uid="{F3BED53C-1885-4357-A5B0-F16C8C18A933}"/>
    <cellStyle name="Cálculo 14 2 3 2" xfId="4869" xr:uid="{53A8444E-7CC5-42A9-813D-DCDAF0DE255E}"/>
    <cellStyle name="Cálculo 14 2 3 2 2" xfId="8471" xr:uid="{BEFC7535-A209-434F-9D99-97BFBE08CDED}"/>
    <cellStyle name="Cálculo 14 2 3 3" xfId="15722" xr:uid="{2B58ABB9-AD8B-4BC4-953C-CF8D05B0C339}"/>
    <cellStyle name="Cálculo 14 2 4" xfId="2922" xr:uid="{C800217E-753D-4992-A633-195311D33079}"/>
    <cellStyle name="Cálculo 14 2 4 2" xfId="5559" xr:uid="{B8E8F62C-4A32-4ADE-B5B4-C7A0AEA7851B}"/>
    <cellStyle name="Cálculo 14 2 4 2 2" xfId="11870" xr:uid="{4AB49525-F5CC-47E0-B62C-13A9150DDCB9}"/>
    <cellStyle name="Cálculo 14 2 4 2 3" xfId="14880" xr:uid="{8E85CA4B-6F58-4D61-B8FF-2107AE4153DF}"/>
    <cellStyle name="Cálculo 14 2 4 3" xfId="9304" xr:uid="{7D075AE5-1F16-4287-BAAD-3B05C738FBCA}"/>
    <cellStyle name="Cálculo 14 2 4 4" xfId="14949" xr:uid="{4B1AED39-7FAA-467A-BD58-09A16B9CAD63}"/>
    <cellStyle name="Cálculo 14 2 5" xfId="3248" xr:uid="{D85D4E09-F5CB-4102-942E-B7210D0829D5}"/>
    <cellStyle name="Cálculo 14 2 5 2" xfId="5885" xr:uid="{DE79EA58-B39D-43AC-B907-829759800127}"/>
    <cellStyle name="Cálculo 14 2 5 2 2" xfId="12196" xr:uid="{3FC9D4D1-1D24-4814-9083-EED36D137FBC}"/>
    <cellStyle name="Cálculo 14 2 5 2 3" xfId="14384" xr:uid="{9A2817A7-CF3E-4BFD-A11C-85BA77AF60DF}"/>
    <cellStyle name="Cálculo 14 2 5 3" xfId="9630" xr:uid="{3EFF2C9A-D008-4208-AB14-1A8CAF0A9746}"/>
    <cellStyle name="Cálculo 14 2 5 4" xfId="8164" xr:uid="{228A2635-117F-4F4D-A653-60A9C4046D21}"/>
    <cellStyle name="Cálculo 14 2 6" xfId="3554" xr:uid="{95712C53-8497-4D1C-BCD7-00A917337A60}"/>
    <cellStyle name="Cálculo 14 2 6 2" xfId="6191" xr:uid="{DAE130B8-6BCA-4DD7-AD1C-58FB922EE598}"/>
    <cellStyle name="Cálculo 14 2 6 2 2" xfId="12502" xr:uid="{E097C923-9BD8-4A68-983A-F53441B6FA94}"/>
    <cellStyle name="Cálculo 14 2 6 2 3" xfId="15157" xr:uid="{7EF359E0-7D0E-4056-9F9E-9629E4CD1793}"/>
    <cellStyle name="Cálculo 14 2 6 3" xfId="9936" xr:uid="{EE337CFF-502D-4BD0-AFA9-D073A37C3A80}"/>
    <cellStyle name="Cálculo 14 2 6 4" xfId="15703" xr:uid="{2E4AA524-C07D-4BF4-B33C-89805E89B2D2}"/>
    <cellStyle name="Cálculo 14 2 7" xfId="3900" xr:uid="{1840D81D-2D92-40D1-BBC9-4087D28942A6}"/>
    <cellStyle name="Cálculo 14 2 7 2" xfId="6537" xr:uid="{22AB2273-0D8D-4838-8D2D-37511FC13DFF}"/>
    <cellStyle name="Cálculo 14 2 7 2 2" xfId="12848" xr:uid="{7958DD64-42AF-4CEB-9DD1-47E747D4F7B6}"/>
    <cellStyle name="Cálculo 14 2 7 2 3" xfId="14604" xr:uid="{E6562705-BEAC-4842-86B4-A55AB84D4639}"/>
    <cellStyle name="Cálculo 14 2 7 3" xfId="10282" xr:uid="{52E98761-A4FC-4AD9-A293-64B622C45F65}"/>
    <cellStyle name="Cálculo 14 2 7 4" xfId="16230" xr:uid="{B379DE23-DEBB-4A1D-93D5-91F958821D11}"/>
    <cellStyle name="Cálculo 14 2 8" xfId="4264" xr:uid="{E9E9F1E4-BD66-4616-8921-085445D972E4}"/>
    <cellStyle name="Cálculo 14 2 8 2" xfId="6901" xr:uid="{197A1F8B-72DD-4258-999E-17ACE29C7FCC}"/>
    <cellStyle name="Cálculo 14 2 8 2 2" xfId="13212" xr:uid="{9E52D25D-C5EE-4A03-B495-17A5638575BD}"/>
    <cellStyle name="Cálculo 14 2 8 2 3" xfId="16876" xr:uid="{5C175C75-D2E5-46B5-A8AC-E713FE903EE4}"/>
    <cellStyle name="Cálculo 14 2 8 3" xfId="10646" xr:uid="{9B18081B-BD00-4E69-9832-18C518A46E7A}"/>
    <cellStyle name="Cálculo 14 2 8 4" xfId="16419" xr:uid="{12B08102-2152-4852-8647-22DDAB32394B}"/>
    <cellStyle name="Cálculo 14 2 9" xfId="4465" xr:uid="{9A824BA6-20B7-4E2B-99C9-EFC75680084C}"/>
    <cellStyle name="Cálculo 14 2 9 2" xfId="10847" xr:uid="{7764725E-62B4-4C97-9AB6-BB881A4D41FB}"/>
    <cellStyle name="Cálculo 14 2 9 3" xfId="9290" xr:uid="{ADCDCB55-B35B-4044-9723-B76C75B185D1}"/>
    <cellStyle name="Cálculo 14 3" xfId="1811" xr:uid="{C7791715-FFB0-41EA-B00F-1512505C1417}"/>
    <cellStyle name="Cálculo 14 3 10" xfId="11784" xr:uid="{79A12093-1D19-4B97-B5C5-629544C9855B}"/>
    <cellStyle name="Cálculo 14 3 11" xfId="15959" xr:uid="{B42407EF-65A3-47E7-8F23-0FC623E2127C}"/>
    <cellStyle name="Cálculo 14 3 2" xfId="2371" xr:uid="{82AF0147-A94A-4260-A191-9F79C7E1680C}"/>
    <cellStyle name="Cálculo 14 3 2 2" xfId="5008" xr:uid="{AB1BA606-C4B4-4EF0-8BD1-58CA58DEB384}"/>
    <cellStyle name="Cálculo 14 3 2 2 2" xfId="11372" xr:uid="{64F00A30-2D3D-4C86-9C0B-C22D184941BF}"/>
    <cellStyle name="Cálculo 14 3 2 2 3" xfId="14143" xr:uid="{EBD34292-D9D4-4D13-B03D-933313FAE1DB}"/>
    <cellStyle name="Cálculo 14 3 2 3" xfId="8838" xr:uid="{B2969F06-9993-499B-8050-54DDF414F5DA}"/>
    <cellStyle name="Cálculo 14 3 2 4" xfId="15062" xr:uid="{C99545E6-DFB3-40DB-8664-34991C5028A7}"/>
    <cellStyle name="Cálculo 14 3 2 5" xfId="7651" xr:uid="{39C874F2-483C-43BB-BD38-3851216BFDDB}"/>
    <cellStyle name="Cálculo 14 3 3" xfId="2249" xr:uid="{108E1F15-2F9B-4C3A-A3A8-765560288A51}"/>
    <cellStyle name="Cálculo 14 3 3 2" xfId="4886" xr:uid="{B1E6A6D1-557C-46CA-85B8-5BECD3736156}"/>
    <cellStyle name="Cálculo 14 3 3 2 2" xfId="15760" xr:uid="{C94C870B-EC63-4A90-B935-566E635C6547}"/>
    <cellStyle name="Cálculo 14 3 3 3" xfId="15376" xr:uid="{70B664EC-4241-4D21-AC52-1D32278E9D90}"/>
    <cellStyle name="Cálculo 14 3 4" xfId="2647" xr:uid="{EA494880-1FFB-48B4-81A6-F18181A55237}"/>
    <cellStyle name="Cálculo 14 3 4 2" xfId="5284" xr:uid="{D43FC797-2799-45E7-B11F-BF489368DF4D}"/>
    <cellStyle name="Cálculo 14 3 4 2 2" xfId="11648" xr:uid="{9B7455A6-3A36-41E0-A2E3-CDE182CA8CE6}"/>
    <cellStyle name="Cálculo 14 3 4 2 3" xfId="13627" xr:uid="{02DED2F8-6C4E-4226-9B9F-F51FA5E53892}"/>
    <cellStyle name="Cálculo 14 3 4 3" xfId="9114" xr:uid="{62BC25A1-0591-42D6-A641-8FD9E6F84A43}"/>
    <cellStyle name="Cálculo 14 3 4 4" xfId="16493" xr:uid="{E472AFC6-EDF6-4561-8220-2CCF25D8ACE5}"/>
    <cellStyle name="Cálculo 14 3 5" xfId="3231" xr:uid="{E221F0C1-0E6C-4058-9A70-6FC713E1B225}"/>
    <cellStyle name="Cálculo 14 3 5 2" xfId="5868" xr:uid="{8C800270-75E8-4A2D-8FF4-2EE7CBA36EEA}"/>
    <cellStyle name="Cálculo 14 3 5 2 2" xfId="12179" xr:uid="{D064A583-B318-40F7-9B02-71057FDBCF55}"/>
    <cellStyle name="Cálculo 14 3 5 2 3" xfId="14042" xr:uid="{0E9A0426-DA8C-4C58-9E1B-902F81735A4A}"/>
    <cellStyle name="Cálculo 14 3 5 3" xfId="9613" xr:uid="{869018D4-50DA-4F66-BFAB-5AD736AD26FA}"/>
    <cellStyle name="Cálculo 14 3 5 4" xfId="14007" xr:uid="{3AF37093-8C62-4CDC-9E7C-19B78D721FCD}"/>
    <cellStyle name="Cálculo 14 3 6" xfId="2313" xr:uid="{0B182E2E-05F8-4707-B190-5585D89092E6}"/>
    <cellStyle name="Cálculo 14 3 6 2" xfId="4950" xr:uid="{5A5F7FC6-6C2E-4A7F-8C31-708BA25A31C5}"/>
    <cellStyle name="Cálculo 14 3 6 2 2" xfId="11314" xr:uid="{0D6903B2-2544-4DE5-BDE2-84E04AE7C1F1}"/>
    <cellStyle name="Cálculo 14 3 6 2 3" xfId="7094" xr:uid="{2B9A1FF3-2596-4A20-832C-CEFDE932F021}"/>
    <cellStyle name="Cálculo 14 3 6 3" xfId="8780" xr:uid="{3E1BE181-D462-4D08-A758-1642639AD63C}"/>
    <cellStyle name="Cálculo 14 3 6 4" xfId="15983" xr:uid="{F6413574-D1A7-43A7-98BD-4E8B8D638F78}"/>
    <cellStyle name="Cálculo 14 3 7" xfId="3883" xr:uid="{4935C6FB-553E-48D2-91DB-71A6573C06B4}"/>
    <cellStyle name="Cálculo 14 3 7 2" xfId="6520" xr:uid="{602A279A-2397-4099-A3DC-487780824268}"/>
    <cellStyle name="Cálculo 14 3 7 2 2" xfId="12831" xr:uid="{184D0906-25F8-420D-B7F2-52D8E9DA59F3}"/>
    <cellStyle name="Cálculo 14 3 7 2 3" xfId="14388" xr:uid="{53080044-72B5-4513-835E-6ABDFF749688}"/>
    <cellStyle name="Cálculo 14 3 7 3" xfId="10265" xr:uid="{A8534B6A-C68F-43C5-9FE5-67D6EF5E243A}"/>
    <cellStyle name="Cálculo 14 3 7 4" xfId="13853" xr:uid="{5CB3F8DB-CE12-4844-A972-23B86E40B8C1}"/>
    <cellStyle name="Cálculo 14 3 8" xfId="4448" xr:uid="{7A094BB0-5860-45E1-A26F-E92680206402}"/>
    <cellStyle name="Cálculo 14 3 8 2" xfId="10830" xr:uid="{232F8271-54A8-499F-9160-31696BD8BAF2}"/>
    <cellStyle name="Cálculo 14 3 8 3" xfId="14465" xr:uid="{CB1BA45F-17E7-4FCC-B626-B2B671215080}"/>
    <cellStyle name="Cálculo 14 3 9" xfId="8312" xr:uid="{99FB3158-A884-4614-A3D2-04C638CEF41F}"/>
    <cellStyle name="Cálculo 14 4" xfId="2048" xr:uid="{BBAF146C-FB5B-42C1-BA1B-A9600425CCF5}"/>
    <cellStyle name="Cálculo 14 4 10" xfId="14335" xr:uid="{05D8DCA9-5753-4B21-B831-A5B6A28F4EDC}"/>
    <cellStyle name="Cálculo 14 4 11" xfId="14962" xr:uid="{9895BB45-17D9-4ABF-80A1-FCDB55EF1D96}"/>
    <cellStyle name="Cálculo 14 4 2" xfId="2555" xr:uid="{D65F4083-0A94-4B40-8B15-8DEF5DA3C06D}"/>
    <cellStyle name="Cálculo 14 4 2 2" xfId="5192" xr:uid="{E4FFA2FA-99EF-4217-9226-7E3AD07CA15B}"/>
    <cellStyle name="Cálculo 14 4 2 2 2" xfId="11556" xr:uid="{38250CE3-9B2C-45A5-8EA0-67AD5656DFEE}"/>
    <cellStyle name="Cálculo 14 4 2 2 3" xfId="15238" xr:uid="{64DDEE16-26D3-444E-890B-6B00028CABCC}"/>
    <cellStyle name="Cálculo 14 4 2 3" xfId="9022" xr:uid="{E4753FF5-4673-432F-BBBE-D8261FAD05F8}"/>
    <cellStyle name="Cálculo 14 4 2 4" xfId="8121" xr:uid="{D45A86B5-A3EA-4AA6-B912-FA533BCDCEAE}"/>
    <cellStyle name="Cálculo 14 4 2 5" xfId="7831" xr:uid="{7FC5EE90-23E1-4432-9B80-CABD7D99D16D}"/>
    <cellStyle name="Cálculo 14 4 3" xfId="2808" xr:uid="{E8FFCA94-2790-40D8-8123-FA4267FD9CD0}"/>
    <cellStyle name="Cálculo 14 4 3 2" xfId="5445" xr:uid="{84712AEA-CD5E-4D85-AE86-9C51EFDE1649}"/>
    <cellStyle name="Cálculo 14 4 3 2 2" xfId="14703" xr:uid="{AC551679-6039-4EA7-9EF6-069834809BC6}"/>
    <cellStyle name="Cálculo 14 4 3 3" xfId="16032" xr:uid="{850BEA18-B710-463E-BC33-E71D265F7FB7}"/>
    <cellStyle name="Cálculo 14 4 4" xfId="3111" xr:uid="{9E45789E-52B8-4FCC-B657-61E493C6484F}"/>
    <cellStyle name="Cálculo 14 4 4 2" xfId="5748" xr:uid="{643A4B1E-6C94-455F-BA2D-3D178D4998C5}"/>
    <cellStyle name="Cálculo 14 4 4 2 2" xfId="12059" xr:uid="{2CEFB07D-DBDE-4051-A83A-6CAC1A7F76F7}"/>
    <cellStyle name="Cálculo 14 4 4 2 3" xfId="14100" xr:uid="{1928E3BE-9C00-41AF-80A0-7ED3E77052AA}"/>
    <cellStyle name="Cálculo 14 4 4 3" xfId="9493" xr:uid="{988FAD37-7280-4956-84AF-1BFEC2B8C243}"/>
    <cellStyle name="Cálculo 14 4 4 4" xfId="16510" xr:uid="{EBA10049-543E-4489-B4EC-3E7D1A8B4EFC}"/>
    <cellStyle name="Cálculo 14 4 5" xfId="3437" xr:uid="{C69140DF-5A01-4552-92A5-0E16D537C91C}"/>
    <cellStyle name="Cálculo 14 4 5 2" xfId="6074" xr:uid="{7488F291-5353-45DE-9F9B-70F5662BD8F5}"/>
    <cellStyle name="Cálculo 14 4 5 2 2" xfId="12385" xr:uid="{70F0E75A-DC3B-406D-8EE5-9D8965245A18}"/>
    <cellStyle name="Cálculo 14 4 5 2 3" xfId="15477" xr:uid="{148D9E0A-B3D5-4C0A-9A7A-6AA9DC95A5C1}"/>
    <cellStyle name="Cálculo 14 4 5 3" xfId="9819" xr:uid="{17D2F8BF-3FD0-47FE-B82D-40E6F3F7A401}"/>
    <cellStyle name="Cálculo 14 4 5 4" xfId="7509" xr:uid="{6CC448B0-24B1-434E-A6C3-304DE85C6663}"/>
    <cellStyle name="Cálculo 14 4 6" xfId="3743" xr:uid="{57C42CAC-9EEF-443D-A41D-8608354B1867}"/>
    <cellStyle name="Cálculo 14 4 6 2" xfId="6380" xr:uid="{9DB8E3B5-4F6B-4B33-89FD-7695C3A08C39}"/>
    <cellStyle name="Cálculo 14 4 6 2 2" xfId="12691" xr:uid="{E7B2FA84-6A01-4653-93F6-705DD81749AB}"/>
    <cellStyle name="Cálculo 14 4 6 2 3" xfId="11689" xr:uid="{35DE2DEF-AB8B-4F17-8E50-F53329C2819D}"/>
    <cellStyle name="Cálculo 14 4 6 3" xfId="10125" xr:uid="{CC8CC751-0EE1-4531-A03C-E1E00C2BCA06}"/>
    <cellStyle name="Cálculo 14 4 6 4" xfId="7057" xr:uid="{13B52981-5615-408C-800F-4B93A0B16723}"/>
    <cellStyle name="Cálculo 14 4 7" xfId="4120" xr:uid="{0EA3387A-A7F4-4AA5-A258-6B84CA765F57}"/>
    <cellStyle name="Cálculo 14 4 7 2" xfId="6757" xr:uid="{D7A91A78-18B3-40E5-8D8E-EBF364D2B9F2}"/>
    <cellStyle name="Cálculo 14 4 7 2 2" xfId="13068" xr:uid="{6221A4FF-530F-4542-B903-E214500A7B0F}"/>
    <cellStyle name="Cálculo 14 4 7 2 3" xfId="16742" xr:uid="{37A4C378-F8E3-42BB-981B-6C6C8DF4BBEB}"/>
    <cellStyle name="Cálculo 14 4 7 3" xfId="10502" xr:uid="{DA23EC71-852C-49DB-B2D2-DD07E85C6E96}"/>
    <cellStyle name="Cálculo 14 4 7 4" xfId="15507" xr:uid="{F36647BB-560C-41D7-80A3-3197FC96178A}"/>
    <cellStyle name="Cálculo 14 4 8" xfId="4685" xr:uid="{52FAE2AB-D80D-4DED-B29F-AE82102844A1}"/>
    <cellStyle name="Cálculo 14 4 8 2" xfId="11067" xr:uid="{ED4F579A-8033-4C97-96EF-CF692794D2D2}"/>
    <cellStyle name="Cálculo 14 4 8 3" xfId="15028" xr:uid="{5377B856-BB99-4043-A573-558604DDEABB}"/>
    <cellStyle name="Cálculo 14 4 9" xfId="8546" xr:uid="{D6738F90-D168-4E43-B6C3-CD643FBB0591}"/>
    <cellStyle name="Cálculo 14 5" xfId="2073" xr:uid="{171FF83D-B995-4A87-9FDF-913042E002CC}"/>
    <cellStyle name="Cálculo 14 5 10" xfId="8063" xr:uid="{11850DEA-61F2-43EA-9DB5-F9ED7E1EBB78}"/>
    <cellStyle name="Cálculo 14 5 2" xfId="2833" xr:uid="{A0392E92-8727-4216-B1C6-521D0667ACC6}"/>
    <cellStyle name="Cálculo 14 5 2 2" xfId="5470" xr:uid="{60255356-8926-408A-90E5-958A0C9715D5}"/>
    <cellStyle name="Cálculo 14 5 2 2 2" xfId="15093" xr:uid="{A3674116-62D0-4E70-84B6-4456BB4743B7}"/>
    <cellStyle name="Cálculo 14 5 2 3" xfId="9186" xr:uid="{6F3ABB62-BBD4-4D10-83DE-432849A66BD3}"/>
    <cellStyle name="Cálculo 14 5 3" xfId="3136" xr:uid="{465391CF-2EBA-4C5F-99FC-9E6A83C561D8}"/>
    <cellStyle name="Cálculo 14 5 3 2" xfId="5773" xr:uid="{19377ECE-2987-410B-9B30-D5D977A78679}"/>
    <cellStyle name="Cálculo 14 5 3 2 2" xfId="12084" xr:uid="{2673600D-DCA8-4191-AB34-76B681482185}"/>
    <cellStyle name="Cálculo 14 5 3 2 3" xfId="14479" xr:uid="{99FF4A52-6085-41F2-A329-0E7D47CCDF40}"/>
    <cellStyle name="Cálculo 14 5 3 3" xfId="9518" xr:uid="{0849879D-41C2-4F46-B816-C39A20980825}"/>
    <cellStyle name="Cálculo 14 5 3 4" xfId="16065" xr:uid="{5F67ADE1-B3E7-4C69-A8E3-105DAADF9132}"/>
    <cellStyle name="Cálculo 14 5 4" xfId="3462" xr:uid="{118A7006-8A80-40F6-A60F-500DAAA0655F}"/>
    <cellStyle name="Cálculo 14 5 4 2" xfId="6099" xr:uid="{2D5E737C-714C-4F44-90C7-A4B8F6F5F409}"/>
    <cellStyle name="Cálculo 14 5 4 2 2" xfId="12410" xr:uid="{29E60C7C-3E2A-4E5F-B5A8-BDCB1112D7A6}"/>
    <cellStyle name="Cálculo 14 5 4 2 3" xfId="7667" xr:uid="{A69774F3-019A-4CB8-8B3A-A45EDDB516F5}"/>
    <cellStyle name="Cálculo 14 5 4 3" xfId="9844" xr:uid="{69A271CB-FECC-4A15-B866-8D645F9CBFD2}"/>
    <cellStyle name="Cálculo 14 5 4 4" xfId="16478" xr:uid="{40767FB7-510C-4C77-8204-99F45B650DD1}"/>
    <cellStyle name="Cálculo 14 5 5" xfId="3768" xr:uid="{09D0AD5D-4C39-4FCA-8B63-94DE90196556}"/>
    <cellStyle name="Cálculo 14 5 5 2" xfId="6405" xr:uid="{CC312E1D-A474-496B-A591-F81DA09BA415}"/>
    <cellStyle name="Cálculo 14 5 5 2 2" xfId="12716" xr:uid="{9C199335-C9FE-4F07-BA7E-23B830B1C344}"/>
    <cellStyle name="Cálculo 14 5 5 2 3" xfId="13893" xr:uid="{08C85CA0-C434-4559-96E1-AC23F3C26264}"/>
    <cellStyle name="Cálculo 14 5 5 3" xfId="10150" xr:uid="{98D667FC-77FC-4D87-8CA3-963BD27B936E}"/>
    <cellStyle name="Cálculo 14 5 5 4" xfId="14739" xr:uid="{13B52D02-6182-4F01-927B-03EB6F8D3129}"/>
    <cellStyle name="Cálculo 14 5 6" xfId="4145" xr:uid="{3DE4DA0F-730F-464D-BCC1-90A033A676F6}"/>
    <cellStyle name="Cálculo 14 5 6 2" xfId="6782" xr:uid="{98045098-C601-472B-8231-88EEFB7AEF94}"/>
    <cellStyle name="Cálculo 14 5 6 2 2" xfId="13093" xr:uid="{36FB1278-6AFB-4AD9-AB81-A5812FE4AB35}"/>
    <cellStyle name="Cálculo 14 5 6 2 3" xfId="16767" xr:uid="{D1AEC1B9-449B-40D0-BE30-908DB8CCE2C0}"/>
    <cellStyle name="Cálculo 14 5 6 3" xfId="10527" xr:uid="{FCB9A219-8B31-4CFC-804F-41F6090F97E4}"/>
    <cellStyle name="Cálculo 14 5 6 4" xfId="14022" xr:uid="{DE8AF392-C5F1-4F8F-8F3F-5C5B5BBE20DE}"/>
    <cellStyle name="Cálculo 14 5 7" xfId="4710" xr:uid="{B464EFA8-1F53-4EF7-A5D1-F310143C393F}"/>
    <cellStyle name="Cálculo 14 5 7 2" xfId="11092" xr:uid="{0B60F6F1-98FD-4CFA-ABA4-0A5F1D1E6A1B}"/>
    <cellStyle name="Cálculo 14 5 7 3" xfId="8253" xr:uid="{A28D6FE0-82C6-43CA-AC22-767A356C76A8}"/>
    <cellStyle name="Cálculo 14 5 8" xfId="8571" xr:uid="{8AF0DD4A-7774-4024-863F-B768F7D3C929}"/>
    <cellStyle name="Cálculo 14 5 9" xfId="14859" xr:uid="{01FCDE43-AC5F-4B68-A644-292356BB95D2}"/>
    <cellStyle name="Cálculo 15" xfId="755" xr:uid="{00000000-0005-0000-0000-0000F3020000}"/>
    <cellStyle name="Cálculo 15 2" xfId="1829" xr:uid="{107DD418-B796-4E75-B82A-A60C1126C7D4}"/>
    <cellStyle name="Cálculo 15 2 10" xfId="8330" xr:uid="{04D9241D-1899-477E-A3AD-2CE0CC413A84}"/>
    <cellStyle name="Cálculo 15 2 11" xfId="7709" xr:uid="{D3FD2000-6EB6-4692-AC1A-FFC37D1C4CF8}"/>
    <cellStyle name="Cálculo 15 2 12" xfId="14119" xr:uid="{4C1BBDFA-29DB-42AF-80EE-B17B65F027E5}"/>
    <cellStyle name="Cálculo 15 2 2" xfId="2389" xr:uid="{689A00D2-88E9-45BD-8454-164908C915B9}"/>
    <cellStyle name="Cálculo 15 2 2 2" xfId="5026" xr:uid="{1798DD97-D888-4365-A206-2B9D9642143B}"/>
    <cellStyle name="Cálculo 15 2 2 2 2" xfId="11390" xr:uid="{149A100B-9198-4F02-940D-CCEAC38D0D54}"/>
    <cellStyle name="Cálculo 15 2 2 2 3" xfId="13601" xr:uid="{1AAD7ECE-77B6-4CD4-BA6E-DD53A40C4849}"/>
    <cellStyle name="Cálculo 15 2 2 3" xfId="8856" xr:uid="{85B1F06C-B64D-45DD-B557-146AF31F10F3}"/>
    <cellStyle name="Cálculo 15 2 3" xfId="2231" xr:uid="{5D1404D7-74F4-4AC5-A4E0-E00B44CB61F9}"/>
    <cellStyle name="Cálculo 15 2 3 2" xfId="4868" xr:uid="{831D3DD4-163F-4569-807E-DEE96551AFF8}"/>
    <cellStyle name="Cálculo 15 2 3 2 2" xfId="13857" xr:uid="{E9A31604-FDF4-46AC-84C8-B9AB92B60256}"/>
    <cellStyle name="Cálculo 15 2 3 3" xfId="7386" xr:uid="{941362FB-D686-419F-B036-21DEC8883C2B}"/>
    <cellStyle name="Cálculo 15 2 4" xfId="2923" xr:uid="{52D57A78-040A-4202-9B69-9724C9824539}"/>
    <cellStyle name="Cálculo 15 2 4 2" xfId="5560" xr:uid="{F4FF46D0-105A-4852-BF64-8C4501BCCD28}"/>
    <cellStyle name="Cálculo 15 2 4 2 2" xfId="11871" xr:uid="{E9EE0DA5-B1D7-4940-9E79-E913E2AE6AA3}"/>
    <cellStyle name="Cálculo 15 2 4 2 3" xfId="13385" xr:uid="{20113FE6-97D9-45C3-9677-655840C617ED}"/>
    <cellStyle name="Cálculo 15 2 4 3" xfId="9305" xr:uid="{4CDBEF5F-D568-4A56-BB98-BD2DA77F461E}"/>
    <cellStyle name="Cálculo 15 2 4 4" xfId="7931" xr:uid="{5166AF48-2B8C-49FE-A72B-EAE6F458C571}"/>
    <cellStyle name="Cálculo 15 2 5" xfId="3249" xr:uid="{05E16446-D8DD-4156-89ED-B5231F2A8FBC}"/>
    <cellStyle name="Cálculo 15 2 5 2" xfId="5886" xr:uid="{8E60139C-3A80-45D4-A16D-5B7ABC04BD7C}"/>
    <cellStyle name="Cálculo 15 2 5 2 2" xfId="12197" xr:uid="{D96DA3CD-BF6D-464F-8C39-97E6A2ABCB59}"/>
    <cellStyle name="Cálculo 15 2 5 2 3" xfId="7350" xr:uid="{4DEF4B74-69E8-459F-8F72-2AD0D6584B4E}"/>
    <cellStyle name="Cálculo 15 2 5 3" xfId="9631" xr:uid="{A82B8A81-0ED1-48C0-AFD6-41485D495D44}"/>
    <cellStyle name="Cálculo 15 2 5 4" xfId="14553" xr:uid="{4FB54171-57C0-42EA-99F2-0D8E5D0FE4C5}"/>
    <cellStyle name="Cálculo 15 2 6" xfId="3555" xr:uid="{4AAD6F9C-398A-4D01-B2BE-810FA398292D}"/>
    <cellStyle name="Cálculo 15 2 6 2" xfId="6192" xr:uid="{FD8C724A-E0CD-40C8-9737-542D4C412E94}"/>
    <cellStyle name="Cálculo 15 2 6 2 2" xfId="12503" xr:uid="{D1F3BA91-2000-4700-9AE5-0E398E6FB162}"/>
    <cellStyle name="Cálculo 15 2 6 2 3" xfId="14963" xr:uid="{1118BA0B-C16B-460C-A135-4A53117BCAF8}"/>
    <cellStyle name="Cálculo 15 2 6 3" xfId="9937" xr:uid="{56F9A13D-B0CE-42C9-AA76-054402E1AFC2}"/>
    <cellStyle name="Cálculo 15 2 6 4" xfId="8190" xr:uid="{FCFAC400-6C78-457A-B685-7E68A2546A67}"/>
    <cellStyle name="Cálculo 15 2 7" xfId="3901" xr:uid="{FB627FF3-9788-4658-97D1-A967DA755102}"/>
    <cellStyle name="Cálculo 15 2 7 2" xfId="6538" xr:uid="{9F751C5A-AE7C-4B36-B523-A672572EF187}"/>
    <cellStyle name="Cálculo 15 2 7 2 2" xfId="12849" xr:uid="{1DFD9FA0-614C-4B1A-9515-75F304984020}"/>
    <cellStyle name="Cálculo 15 2 7 2 3" xfId="15181" xr:uid="{7878BFBD-DB8F-415B-9FA2-60DD0D22D3C2}"/>
    <cellStyle name="Cálculo 15 2 7 3" xfId="10283" xr:uid="{25175436-3BBC-4365-B3B2-F0F920C4CB23}"/>
    <cellStyle name="Cálculo 15 2 7 4" xfId="16140" xr:uid="{9A817CF2-7382-4C3E-AC5A-92B2F2C7D24B}"/>
    <cellStyle name="Cálculo 15 2 8" xfId="4265" xr:uid="{D3D66BC2-06F0-4868-A494-442F5D9EACA7}"/>
    <cellStyle name="Cálculo 15 2 8 2" xfId="6902" xr:uid="{A0A532A9-32F0-4123-B5B8-FAE0D3332BF9}"/>
    <cellStyle name="Cálculo 15 2 8 2 2" xfId="13213" xr:uid="{F89120B0-F2C9-44C1-B4D3-59E29F2E220D}"/>
    <cellStyle name="Cálculo 15 2 8 2 3" xfId="16877" xr:uid="{3E4049AF-4AD7-457D-A585-F30D9EB44FC4}"/>
    <cellStyle name="Cálculo 15 2 8 3" xfId="10647" xr:uid="{2EB1DBCC-561B-41A8-B390-F841A291A631}"/>
    <cellStyle name="Cálculo 15 2 8 4" xfId="15266" xr:uid="{5B78690A-E2DF-41CF-9074-3531C7544B10}"/>
    <cellStyle name="Cálculo 15 2 9" xfId="4466" xr:uid="{35BB783C-F46C-4BBE-800A-B21C2D282326}"/>
    <cellStyle name="Cálculo 15 2 9 2" xfId="10848" xr:uid="{078A608E-EA9E-47C8-8BD8-29DCBE61785D}"/>
    <cellStyle name="Cálculo 15 2 9 3" xfId="14031" xr:uid="{305A018F-1AB2-4C11-B127-AF08FC11C21B}"/>
    <cellStyle name="Cálculo 15 3" xfId="1812" xr:uid="{CD663483-0067-41EA-8DCB-843BE38A0431}"/>
    <cellStyle name="Cálculo 15 3 10" xfId="14855" xr:uid="{87CCDB54-AFCD-49E9-A5E3-17354F5B117C}"/>
    <cellStyle name="Cálculo 15 3 11" xfId="14778" xr:uid="{5D3F8A74-3534-4A8A-A354-20E9A753DA6B}"/>
    <cellStyle name="Cálculo 15 3 2" xfId="2372" xr:uid="{7018CD52-F6D2-4221-8186-E57249E00337}"/>
    <cellStyle name="Cálculo 15 3 2 2" xfId="5009" xr:uid="{6993238D-2C4B-40B0-A34B-7FC9BF050EE4}"/>
    <cellStyle name="Cálculo 15 3 2 2 2" xfId="11373" xr:uid="{0076693F-FF66-4DFB-A321-C05AD1B20A5E}"/>
    <cellStyle name="Cálculo 15 3 2 2 3" xfId="7277" xr:uid="{2328473B-BB1D-4E9F-A911-FE7B086EAE17}"/>
    <cellStyle name="Cálculo 15 3 2 3" xfId="8839" xr:uid="{04DB52F4-187B-48CB-9A55-8043B597AC73}"/>
    <cellStyle name="Cálculo 15 3 2 4" xfId="15273" xr:uid="{5F30C519-45B1-4B37-BE8E-061A090D8999}"/>
    <cellStyle name="Cálculo 15 3 2 5" xfId="14337" xr:uid="{71A153B0-5733-4985-A8EE-16CA5AB25D86}"/>
    <cellStyle name="Cálculo 15 3 3" xfId="2248" xr:uid="{38C0FC6F-F701-4332-BA63-FB7B10BA40DA}"/>
    <cellStyle name="Cálculo 15 3 3 2" xfId="4885" xr:uid="{46788249-6074-444D-BFE3-9883C39BBF4E}"/>
    <cellStyle name="Cálculo 15 3 3 2 2" xfId="15483" xr:uid="{7D6D2D21-C8BD-4974-A32C-D2D6789FD041}"/>
    <cellStyle name="Cálculo 15 3 3 3" xfId="15085" xr:uid="{A45378BF-C779-4052-8548-784129DD1CC3}"/>
    <cellStyle name="Cálculo 15 3 4" xfId="2341" xr:uid="{0B096B1F-11A0-4486-BC5B-C5047F51EA96}"/>
    <cellStyle name="Cálculo 15 3 4 2" xfId="4978" xr:uid="{D1952696-BBC5-45E7-BC1D-0E177DCF4FCD}"/>
    <cellStyle name="Cálculo 15 3 4 2 2" xfId="11342" xr:uid="{2B0D2C7F-A6B6-4AB1-B0E6-3CA9CEB289C1}"/>
    <cellStyle name="Cálculo 15 3 4 2 3" xfId="16160" xr:uid="{DC9BDA1C-A52F-44CE-8D9D-C65665C3F2B2}"/>
    <cellStyle name="Cálculo 15 3 4 3" xfId="8808" xr:uid="{4791B77A-204C-44FA-B7BC-F5EFA7A8E579}"/>
    <cellStyle name="Cálculo 15 3 4 4" xfId="14790" xr:uid="{955CC022-0675-40A1-B20B-E21C8A144F75}"/>
    <cellStyle name="Cálculo 15 3 5" xfId="3232" xr:uid="{23D0D7D1-7912-4D06-B8F8-4D5A6087C802}"/>
    <cellStyle name="Cálculo 15 3 5 2" xfId="5869" xr:uid="{D50F647A-5296-441A-A343-D7E3F3D50F15}"/>
    <cellStyle name="Cálculo 15 3 5 2 2" xfId="12180" xr:uid="{B1289739-CAC4-406F-A8E9-27AC0D69065D}"/>
    <cellStyle name="Cálculo 15 3 5 2 3" xfId="15873" xr:uid="{C334AC20-CA62-452F-A875-2C90844D08D8}"/>
    <cellStyle name="Cálculo 15 3 5 3" xfId="9614" xr:uid="{8C4D2DAD-4B98-4DEA-A390-F3FD102D538E}"/>
    <cellStyle name="Cálculo 15 3 5 4" xfId="14239" xr:uid="{C400D3BA-6F01-4E97-AA6E-7E8815CC6EEF}"/>
    <cellStyle name="Cálculo 15 3 6" xfId="2314" xr:uid="{2C4CFBCB-23E9-4BC1-983F-49FC479A3D7D}"/>
    <cellStyle name="Cálculo 15 3 6 2" xfId="4951" xr:uid="{10A2E988-5FEE-4E5F-8380-F0FE891C9176}"/>
    <cellStyle name="Cálculo 15 3 6 2 2" xfId="11315" xr:uid="{FD69B415-06F3-468D-8FD6-E7FDDA49185A}"/>
    <cellStyle name="Cálculo 15 3 6 2 3" xfId="7792" xr:uid="{73C29D3A-8D55-4076-AF68-EF282A76A147}"/>
    <cellStyle name="Cálculo 15 3 6 3" xfId="8781" xr:uid="{A16450D7-113E-4E30-8F81-5BD2BACF5204}"/>
    <cellStyle name="Cálculo 15 3 6 4" xfId="13816" xr:uid="{1D916B98-0617-4DD2-8B9E-775ABAC948B0}"/>
    <cellStyle name="Cálculo 15 3 7" xfId="3884" xr:uid="{35A28193-E41B-4D58-ADD0-46DB9D806AD4}"/>
    <cellStyle name="Cálculo 15 3 7 2" xfId="6521" xr:uid="{3D9A07A0-8216-42CA-B84D-13E164D85F75}"/>
    <cellStyle name="Cálculo 15 3 7 2 2" xfId="12832" xr:uid="{8F57AFC3-C00A-4FA9-82EF-69A247B9C160}"/>
    <cellStyle name="Cálculo 15 3 7 2 3" xfId="15458" xr:uid="{9707F83D-5331-43CF-B25B-1703D1287CFB}"/>
    <cellStyle name="Cálculo 15 3 7 3" xfId="10266" xr:uid="{FD957B74-1C40-41F4-B7C7-E8FB40DB5869}"/>
    <cellStyle name="Cálculo 15 3 7 4" xfId="14009" xr:uid="{E54F5F18-326D-4DC4-979D-964A68E4F42C}"/>
    <cellStyle name="Cálculo 15 3 8" xfId="4449" xr:uid="{67154FF6-E162-46B8-814C-280674C52249}"/>
    <cellStyle name="Cálculo 15 3 8 2" xfId="10831" xr:uid="{36DA7B8C-0FA6-47FD-A560-12197CE43F07}"/>
    <cellStyle name="Cálculo 15 3 8 3" xfId="14312" xr:uid="{D52FACA4-26FC-42AF-9AB6-827290E9BAB1}"/>
    <cellStyle name="Cálculo 15 3 9" xfId="8313" xr:uid="{70F44053-DEC3-4698-9BEE-E3C9CB824478}"/>
    <cellStyle name="Cálculo 15 4" xfId="2049" xr:uid="{097E3DED-BA30-40F8-8086-38F60EC87C03}"/>
    <cellStyle name="Cálculo 15 4 10" xfId="7788" xr:uid="{A072F6ED-E715-4223-96EB-912C345FD0E4}"/>
    <cellStyle name="Cálculo 15 4 11" xfId="7582" xr:uid="{074C4F3C-CBBB-4096-AA75-78ADB93D5FBA}"/>
    <cellStyle name="Cálculo 15 4 2" xfId="2556" xr:uid="{A24209EA-A5D3-4E0B-988B-A8E099A366BC}"/>
    <cellStyle name="Cálculo 15 4 2 2" xfId="5193" xr:uid="{5B762EE3-6765-4DA0-BBCC-5255B34C8645}"/>
    <cellStyle name="Cálculo 15 4 2 2 2" xfId="11557" xr:uid="{3BAA9DEF-3F17-4909-BACF-6DBB4694CD03}"/>
    <cellStyle name="Cálculo 15 4 2 2 3" xfId="8065" xr:uid="{9290E56C-3AB8-4423-8409-CE4D7D6C043C}"/>
    <cellStyle name="Cálculo 15 4 2 3" xfId="9023" xr:uid="{7A0E779F-10DD-4901-84D7-920ED6EC2200}"/>
    <cellStyle name="Cálculo 15 4 2 4" xfId="14770" xr:uid="{5A21778D-123A-4964-84A6-337FB0B338B3}"/>
    <cellStyle name="Cálculo 15 4 2 5" xfId="7138" xr:uid="{97D41304-BC71-404A-BE25-316E37C0E40D}"/>
    <cellStyle name="Cálculo 15 4 3" xfId="2809" xr:uid="{1A95D8AE-D324-4CA4-8980-68B67A361198}"/>
    <cellStyle name="Cálculo 15 4 3 2" xfId="5446" xr:uid="{9048BD19-2B35-4C89-96E1-7F6DD253404D}"/>
    <cellStyle name="Cálculo 15 4 3 2 2" xfId="8162" xr:uid="{928EA51D-3BA2-48A1-8A6E-3BE73C7DF666}"/>
    <cellStyle name="Cálculo 15 4 3 3" xfId="13756" xr:uid="{33AF5FF8-26E1-42FA-88C2-619B0DDF84C4}"/>
    <cellStyle name="Cálculo 15 4 4" xfId="3112" xr:uid="{6984B247-D321-4495-BAB7-AA73C2336DF4}"/>
    <cellStyle name="Cálculo 15 4 4 2" xfId="5749" xr:uid="{CC741413-D772-4B0D-BB7A-49EF58CE7CA7}"/>
    <cellStyle name="Cálculo 15 4 4 2 2" xfId="12060" xr:uid="{9473F58A-16D8-4379-A13B-B705C608CF62}"/>
    <cellStyle name="Cálculo 15 4 4 2 3" xfId="16404" xr:uid="{1B67D5DE-7F02-4529-BA56-E7200A00B5CD}"/>
    <cellStyle name="Cálculo 15 4 4 3" xfId="9494" xr:uid="{030A6C1E-5BC6-4480-8BBE-FC1EC1B900B2}"/>
    <cellStyle name="Cálculo 15 4 4 4" xfId="13852" xr:uid="{1A2AE44D-C412-47CA-88FA-D69EC8E4FB41}"/>
    <cellStyle name="Cálculo 15 4 5" xfId="3438" xr:uid="{C7B3136D-60AA-48F6-9EEF-2128965CDEA1}"/>
    <cellStyle name="Cálculo 15 4 5 2" xfId="6075" xr:uid="{E9B78D4C-7DBD-435D-85B6-95E50C819564}"/>
    <cellStyle name="Cálculo 15 4 5 2 2" xfId="12386" xr:uid="{50D3C3F2-D323-4D91-8314-AA18B90A9C3A}"/>
    <cellStyle name="Cálculo 15 4 5 2 3" xfId="14134" xr:uid="{9B4BD57D-62E2-4127-BA17-A4B62E1B6923}"/>
    <cellStyle name="Cálculo 15 4 5 3" xfId="9820" xr:uid="{1E91BD5E-D694-4977-BF47-04C625DAC52F}"/>
    <cellStyle name="Cálculo 15 4 5 4" xfId="7557" xr:uid="{47B22158-DF83-47D7-BB75-D3C26A3F1B46}"/>
    <cellStyle name="Cálculo 15 4 6" xfId="3744" xr:uid="{4E67C5DF-174F-431F-941D-11F6E1AF47E3}"/>
    <cellStyle name="Cálculo 15 4 6 2" xfId="6381" xr:uid="{D4FA5470-A5D3-412F-9E17-733330A87FE6}"/>
    <cellStyle name="Cálculo 15 4 6 2 2" xfId="12692" xr:uid="{A65A60D7-A3FD-4E9D-BB33-751BB617F000}"/>
    <cellStyle name="Cálculo 15 4 6 2 3" xfId="15667" xr:uid="{53CCE9BC-96DF-4632-8DEA-940B6FE4A8D9}"/>
    <cellStyle name="Cálculo 15 4 6 3" xfId="10126" xr:uid="{AB5C2F4E-0919-4BD8-8D8D-33FFB9368DEC}"/>
    <cellStyle name="Cálculo 15 4 6 4" xfId="15751" xr:uid="{559E05AE-6C81-494C-A81C-28B8BC106D59}"/>
    <cellStyle name="Cálculo 15 4 7" xfId="4121" xr:uid="{DCF8BCFE-0089-430E-B669-237D03CE142A}"/>
    <cellStyle name="Cálculo 15 4 7 2" xfId="6758" xr:uid="{9B471EE9-AB3A-4429-8B76-FB93A34B6F96}"/>
    <cellStyle name="Cálculo 15 4 7 2 2" xfId="13069" xr:uid="{B48D8E6E-C6D4-4BBB-A522-5D4842BC3664}"/>
    <cellStyle name="Cálculo 15 4 7 2 3" xfId="16743" xr:uid="{BB7A324B-4A8A-4740-89D8-E346F75BE331}"/>
    <cellStyle name="Cálculo 15 4 7 3" xfId="10503" xr:uid="{AAA14683-F3AE-4B19-932A-4C455A22CB45}"/>
    <cellStyle name="Cálculo 15 4 7 4" xfId="9295" xr:uid="{B5DAA2C2-C526-4215-BA9F-022C6F1A7C70}"/>
    <cellStyle name="Cálculo 15 4 8" xfId="4686" xr:uid="{71A3B694-184E-466F-A7B1-8767E2D8F253}"/>
    <cellStyle name="Cálculo 15 4 8 2" xfId="11068" xr:uid="{1F55E390-CAAB-406F-9DA5-C380BBA2A4C5}"/>
    <cellStyle name="Cálculo 15 4 8 3" xfId="15179" xr:uid="{ED4E4353-732E-404D-8D2C-E338B3D460FD}"/>
    <cellStyle name="Cálculo 15 4 9" xfId="8547" xr:uid="{102C0135-A581-459A-8BC1-AE687707132A}"/>
    <cellStyle name="Cálculo 15 5" xfId="2072" xr:uid="{30098F95-E1E7-4188-ADE3-269D115A0410}"/>
    <cellStyle name="Cálculo 15 5 10" xfId="7858" xr:uid="{912CEAA3-1984-432F-8FAA-F473224FFB56}"/>
    <cellStyle name="Cálculo 15 5 2" xfId="2832" xr:uid="{1B637ADF-E5A1-4DB0-AB2B-46108D0A5595}"/>
    <cellStyle name="Cálculo 15 5 2 2" xfId="5469" xr:uid="{E16AD2B7-C733-4BC5-986A-8E3E951AAA5D}"/>
    <cellStyle name="Cálculo 15 5 2 2 2" xfId="14510" xr:uid="{852A2338-2622-4A01-8767-C8A3287678E0}"/>
    <cellStyle name="Cálculo 15 5 2 3" xfId="13699" xr:uid="{963F4E82-79C0-40CB-B5A5-2D1EF416B69A}"/>
    <cellStyle name="Cálculo 15 5 3" xfId="3135" xr:uid="{B531638F-8C54-4465-B862-B5DF2EEC5A8C}"/>
    <cellStyle name="Cálculo 15 5 3 2" xfId="5772" xr:uid="{AEFD8FCE-1792-4B60-86A7-ED053568EB16}"/>
    <cellStyle name="Cálculo 15 5 3 2 2" xfId="12083" xr:uid="{BBC15D87-389B-41C1-9F9A-61AF594E350A}"/>
    <cellStyle name="Cálculo 15 5 3 2 3" xfId="15050" xr:uid="{98FA5FB2-D37E-4D44-8E8B-5732B08E8C14}"/>
    <cellStyle name="Cálculo 15 5 3 3" xfId="9517" xr:uid="{D29E5CAF-7E2F-4335-93B6-5B83ED00BCFC}"/>
    <cellStyle name="Cálculo 15 5 3 4" xfId="13921" xr:uid="{34EBA174-DD2E-44F6-90A3-8AC0AAD8AE0E}"/>
    <cellStyle name="Cálculo 15 5 4" xfId="3461" xr:uid="{C149F2F4-96EE-4124-B13D-C089075CC393}"/>
    <cellStyle name="Cálculo 15 5 4 2" xfId="6098" xr:uid="{98EE3B7A-5FE3-4D48-B1CA-25DE1BC722C9}"/>
    <cellStyle name="Cálculo 15 5 4 2 2" xfId="12409" xr:uid="{D87BE466-A2AA-4CB7-914B-E7509376973C}"/>
    <cellStyle name="Cálculo 15 5 4 2 3" xfId="8154" xr:uid="{95F22B12-9231-4F53-A2A7-488CE5241F21}"/>
    <cellStyle name="Cálculo 15 5 4 3" xfId="9843" xr:uid="{935A6C86-F897-404D-8F75-05288CBB3AF4}"/>
    <cellStyle name="Cálculo 15 5 4 4" xfId="13499" xr:uid="{A0A506E4-5819-429F-A410-BD41AAAA4E3A}"/>
    <cellStyle name="Cálculo 15 5 5" xfId="3767" xr:uid="{1680FE44-5BA7-4F97-812E-B2E7DD40A7FA}"/>
    <cellStyle name="Cálculo 15 5 5 2" xfId="6404" xr:uid="{B8EF46AD-012F-4BF1-90E7-5392F9E465A2}"/>
    <cellStyle name="Cálculo 15 5 5 2 2" xfId="12715" xr:uid="{C2363579-600B-415B-AE89-A911C4B29A7E}"/>
    <cellStyle name="Cálculo 15 5 5 2 3" xfId="14865" xr:uid="{66A639A1-7645-455A-9294-9838E98F2200}"/>
    <cellStyle name="Cálculo 15 5 5 3" xfId="10149" xr:uid="{CC8B0BB6-FEBE-4C03-816C-AE663A6CB8D8}"/>
    <cellStyle name="Cálculo 15 5 5 4" xfId="16223" xr:uid="{BB4441E3-9613-476C-A05F-2365F4CA3435}"/>
    <cellStyle name="Cálculo 15 5 6" xfId="4144" xr:uid="{77EE40B1-540F-4284-8443-368F90E8E684}"/>
    <cellStyle name="Cálculo 15 5 6 2" xfId="6781" xr:uid="{4F243352-510F-480B-AF49-7D9B27E566BD}"/>
    <cellStyle name="Cálculo 15 5 6 2 2" xfId="13092" xr:uid="{05659AAC-16FF-4027-9184-E03B1A537704}"/>
    <cellStyle name="Cálculo 15 5 6 2 3" xfId="16766" xr:uid="{1760C3FC-1F41-4745-809C-B31E1191A7B8}"/>
    <cellStyle name="Cálculo 15 5 6 3" xfId="10526" xr:uid="{923BF7EF-0AE3-4111-B77B-DA15804D4C08}"/>
    <cellStyle name="Cálculo 15 5 6 4" xfId="8111" xr:uid="{AB272E66-D27D-4597-991C-D06FED8D1B75}"/>
    <cellStyle name="Cálculo 15 5 7" xfId="4709" xr:uid="{D90062AC-FEBB-4F25-AA8C-6689764F341E}"/>
    <cellStyle name="Cálculo 15 5 7 2" xfId="11091" xr:uid="{AABF5FF2-C26F-406A-8D96-05772BC2FD47}"/>
    <cellStyle name="Cálculo 15 5 7 3" xfId="13770" xr:uid="{DFA3E756-CF4F-4503-AF63-4E5584F41C43}"/>
    <cellStyle name="Cálculo 15 5 8" xfId="8570" xr:uid="{1A3EA808-0EE4-4BF3-9BF7-6F2793772DC6}"/>
    <cellStyle name="Cálculo 15 5 9" xfId="15395" xr:uid="{D60E9547-932A-4549-B078-A735809B4947}"/>
    <cellStyle name="Cálculo 16" xfId="756" xr:uid="{00000000-0005-0000-0000-0000F4020000}"/>
    <cellStyle name="Cálculo 16 2" xfId="1830" xr:uid="{75A36683-5DBD-4E96-84FE-95B8F1550FFC}"/>
    <cellStyle name="Cálculo 16 2 10" xfId="8331" xr:uid="{1ADBC717-334E-45A7-887C-B55203177E0C}"/>
    <cellStyle name="Cálculo 16 2 11" xfId="11782" xr:uid="{C0673F3C-C2E7-4457-81FF-5B431FC74C7E}"/>
    <cellStyle name="Cálculo 16 2 12" xfId="14444" xr:uid="{71573B64-1B97-4489-875C-DDC436C3887D}"/>
    <cellStyle name="Cálculo 16 2 2" xfId="2390" xr:uid="{3990315A-8C1E-42D0-828F-05B3DBCC6123}"/>
    <cellStyle name="Cálculo 16 2 2 2" xfId="5027" xr:uid="{A530CC51-2F6F-4621-B107-5B289B8C9453}"/>
    <cellStyle name="Cálculo 16 2 2 2 2" xfId="11391" xr:uid="{5520F031-6E57-440B-9E72-FDF0106625D5}"/>
    <cellStyle name="Cálculo 16 2 2 2 3" xfId="9288" xr:uid="{CA2B6219-9267-498E-B9D6-55E16A5CBE0F}"/>
    <cellStyle name="Cálculo 16 2 2 3" xfId="8857" xr:uid="{4C077005-D229-4DB0-9EF7-F774A2948786}"/>
    <cellStyle name="Cálculo 16 2 3" xfId="2230" xr:uid="{AECF7C41-EC58-4D6B-A055-5E7F1693E778}"/>
    <cellStyle name="Cálculo 16 2 3 2" xfId="4867" xr:uid="{C1777804-DF96-4219-93A9-CF8F012B420F}"/>
    <cellStyle name="Cálculo 16 2 3 2 2" xfId="15450" xr:uid="{F0353496-9CD8-48D7-AE08-1ED8E2B18339}"/>
    <cellStyle name="Cálculo 16 2 3 3" xfId="14570" xr:uid="{2D46106E-3AE8-44C8-8590-D29E07798B1A}"/>
    <cellStyle name="Cálculo 16 2 4" xfId="2924" xr:uid="{6A4D080B-7F8A-4849-A9B3-14873AFEA864}"/>
    <cellStyle name="Cálculo 16 2 4 2" xfId="5561" xr:uid="{2E98D563-42B8-4815-8BBE-E1BFB3D4DDB6}"/>
    <cellStyle name="Cálculo 16 2 4 2 2" xfId="11872" xr:uid="{0B5310F0-F31B-458A-AD6D-576EBFF2559C}"/>
    <cellStyle name="Cálculo 16 2 4 2 3" xfId="7122" xr:uid="{5ABEDBDB-8552-49EF-A82C-4F7FF1400EF5}"/>
    <cellStyle name="Cálculo 16 2 4 3" xfId="9306" xr:uid="{C447577D-3A98-4FB0-9947-6CEAB078C770}"/>
    <cellStyle name="Cálculo 16 2 4 4" xfId="9296" xr:uid="{4746EEF5-968C-4C59-8138-14ECCFCEC564}"/>
    <cellStyle name="Cálculo 16 2 5" xfId="3250" xr:uid="{5C01FCB9-B8F3-4034-8CFA-14C5C5014960}"/>
    <cellStyle name="Cálculo 16 2 5 2" xfId="5887" xr:uid="{693C0E9A-D53F-4013-9C3B-A557E37DC192}"/>
    <cellStyle name="Cálculo 16 2 5 2 2" xfId="12198" xr:uid="{D94A9E8D-3DF1-4EBF-A1F0-95B2930C1349}"/>
    <cellStyle name="Cálculo 16 2 5 2 3" xfId="15025" xr:uid="{82C034F8-87ED-49FD-9670-BAA04C8A6634}"/>
    <cellStyle name="Cálculo 16 2 5 3" xfId="9632" xr:uid="{D5BB0AE8-B9BC-4C00-BE89-B8022B9053F5}"/>
    <cellStyle name="Cálculo 16 2 5 4" xfId="15409" xr:uid="{CED3FA11-8B39-49D2-93ED-C338CF347FC5}"/>
    <cellStyle name="Cálculo 16 2 6" xfId="3556" xr:uid="{1258B135-F455-48BD-BFF8-2133D74D215A}"/>
    <cellStyle name="Cálculo 16 2 6 2" xfId="6193" xr:uid="{16E8E08A-0851-454C-981E-9FD93E9B2F31}"/>
    <cellStyle name="Cálculo 16 2 6 2 2" xfId="12504" xr:uid="{65C3A451-48C2-47E8-982F-93E8824E8C44}"/>
    <cellStyle name="Cálculo 16 2 6 2 3" xfId="7706" xr:uid="{BA3646E0-35A0-4CBD-8D97-D867ACBF5C87}"/>
    <cellStyle name="Cálculo 16 2 6 3" xfId="9938" xr:uid="{BBD8C891-14ED-455B-947A-76DBACEB571E}"/>
    <cellStyle name="Cálculo 16 2 6 4" xfId="8293" xr:uid="{69BAAA56-A54C-437D-9B6C-9EE0F1BB217B}"/>
    <cellStyle name="Cálculo 16 2 7" xfId="3902" xr:uid="{ACAE2A23-7DE3-42A3-841B-6B54D1D9CCEA}"/>
    <cellStyle name="Cálculo 16 2 7 2" xfId="6539" xr:uid="{0C50449C-41DC-4708-B630-C63674CC8323}"/>
    <cellStyle name="Cálculo 16 2 7 2 2" xfId="12850" xr:uid="{402A5862-AC64-4493-BBE0-B07C4DB69637}"/>
    <cellStyle name="Cálculo 16 2 7 2 3" xfId="7045" xr:uid="{0E90125A-FC59-4C8F-85EC-91D0148A9AF4}"/>
    <cellStyle name="Cálculo 16 2 7 3" xfId="10284" xr:uid="{66C9F771-3143-4DB9-B66C-5AA823662BA4}"/>
    <cellStyle name="Cálculo 16 2 7 4" xfId="14681" xr:uid="{07BD6493-A014-4CAC-9B69-18F59002E379}"/>
    <cellStyle name="Cálculo 16 2 8" xfId="4266" xr:uid="{B7EF6364-4936-4ABB-A8FC-3A40367E56A6}"/>
    <cellStyle name="Cálculo 16 2 8 2" xfId="6903" xr:uid="{EC861549-0248-4F22-9E1C-BD7068F4E658}"/>
    <cellStyle name="Cálculo 16 2 8 2 2" xfId="13214" xr:uid="{60AFE83F-F763-4E56-8EA7-C39C96AF9287}"/>
    <cellStyle name="Cálculo 16 2 8 2 3" xfId="16878" xr:uid="{82FD2BA3-455A-4748-BD10-CFDB88555FC2}"/>
    <cellStyle name="Cálculo 16 2 8 3" xfId="10648" xr:uid="{751196C9-F5E8-4C63-9727-193FDE3E2AC3}"/>
    <cellStyle name="Cálculo 16 2 8 4" xfId="14021" xr:uid="{7065BA64-2DC3-4D6B-9FE2-B61FD7E47EBE}"/>
    <cellStyle name="Cálculo 16 2 9" xfId="4467" xr:uid="{4E8A1D39-7D46-4979-8B73-5832F466FA72}"/>
    <cellStyle name="Cálculo 16 2 9 2" xfId="10849" xr:uid="{CEF0DA82-8126-4FEA-89E9-F674F3A3324A}"/>
    <cellStyle name="Cálculo 16 2 9 3" xfId="8203" xr:uid="{B64EAF40-AD6E-43D8-9A6E-B3EBF2AA1EF0}"/>
    <cellStyle name="Cálculo 16 3" xfId="1813" xr:uid="{726C6989-1546-456B-BA5C-45C46AAA0884}"/>
    <cellStyle name="Cálculo 16 3 10" xfId="7255" xr:uid="{66161EEE-B790-465B-8CD4-B5096E506AE2}"/>
    <cellStyle name="Cálculo 16 3 11" xfId="13600" xr:uid="{6EE9AC58-E214-4423-9D4D-EFDEC0D951C2}"/>
    <cellStyle name="Cálculo 16 3 2" xfId="2373" xr:uid="{C35D4D07-0155-4A4D-91F0-63BA636118DA}"/>
    <cellStyle name="Cálculo 16 3 2 2" xfId="5010" xr:uid="{C290B857-4310-44B5-A479-7CF283D32EC0}"/>
    <cellStyle name="Cálculo 16 3 2 2 2" xfId="11374" xr:uid="{4AAB53C7-5E4F-4B5C-8135-5580ED4A8588}"/>
    <cellStyle name="Cálculo 16 3 2 2 3" xfId="16265" xr:uid="{2783C480-290D-4006-95A1-F1243E42C1F1}"/>
    <cellStyle name="Cálculo 16 3 2 3" xfId="8840" xr:uid="{582175F1-2BA0-41C1-BBA2-08D5EC3EA82A}"/>
    <cellStyle name="Cálculo 16 3 2 4" xfId="16122" xr:uid="{B7B88885-4517-44B4-A952-0432C587AD2A}"/>
    <cellStyle name="Cálculo 16 3 2 5" xfId="15043" xr:uid="{FCE1B1E1-B505-45DA-9991-CFFA7F466DA0}"/>
    <cellStyle name="Cálculo 16 3 3" xfId="2247" xr:uid="{8308E7E3-A209-45E7-8E63-B270A120E12D}"/>
    <cellStyle name="Cálculo 16 3 3 2" xfId="4884" xr:uid="{F418AF80-651E-4D29-8899-9E49164B6826}"/>
    <cellStyle name="Cálculo 16 3 3 2 2" xfId="15638" xr:uid="{A99BE1DC-35B0-4464-AA96-3E3F5BB6ABCB}"/>
    <cellStyle name="Cálculo 16 3 3 3" xfId="13881" xr:uid="{076E8637-8A2B-40FC-9C2E-CBF91F5B4D84}"/>
    <cellStyle name="Cálculo 16 3 4" xfId="2648" xr:uid="{8F158DE4-BB91-4959-A855-41B34A96392D}"/>
    <cellStyle name="Cálculo 16 3 4 2" xfId="5285" xr:uid="{E914A033-5DAA-4AC1-8F94-335EB148F7A8}"/>
    <cellStyle name="Cálculo 16 3 4 2 2" xfId="11649" xr:uid="{275B3C58-067E-4648-BFA0-D69A2A10BB07}"/>
    <cellStyle name="Cálculo 16 3 4 2 3" xfId="14691" xr:uid="{6525DFE5-BE56-4FD2-8111-ABD6200B8FD2}"/>
    <cellStyle name="Cálculo 16 3 4 3" xfId="9115" xr:uid="{787289B0-A9C2-4782-92EA-2106CA909B59}"/>
    <cellStyle name="Cálculo 16 3 4 4" xfId="13572" xr:uid="{0A55B736-DDAA-4CFE-8402-5F5C5A89CA7D}"/>
    <cellStyle name="Cálculo 16 3 5" xfId="3233" xr:uid="{76C24402-DA16-4381-AAAA-AF5D0A566ACE}"/>
    <cellStyle name="Cálculo 16 3 5 2" xfId="5870" xr:uid="{E69F2FEE-6292-47C9-8886-C755072B4764}"/>
    <cellStyle name="Cálculo 16 3 5 2 2" xfId="12181" xr:uid="{661E0B1B-B7F5-4FBA-BEAA-D071FAD22E3D}"/>
    <cellStyle name="Cálculo 16 3 5 2 3" xfId="11808" xr:uid="{DAFD78A3-B59B-451F-B1C8-11D006F51702}"/>
    <cellStyle name="Cálculo 16 3 5 3" xfId="9615" xr:uid="{8715A8B5-899D-417B-96BC-16F570EEF228}"/>
    <cellStyle name="Cálculo 16 3 5 4" xfId="16512" xr:uid="{B719840C-8449-4B61-8265-C506758B5604}"/>
    <cellStyle name="Cálculo 16 3 6" xfId="2315" xr:uid="{493F465D-BC8C-4BFF-B186-0C9E6623625B}"/>
    <cellStyle name="Cálculo 16 3 6 2" xfId="4952" xr:uid="{0D14DB7A-FAD1-4E70-8EBE-3E6F8455A265}"/>
    <cellStyle name="Cálculo 16 3 6 2 2" xfId="11316" xr:uid="{BB24BA41-EF19-417D-93C0-83B4E1269E7A}"/>
    <cellStyle name="Cálculo 16 3 6 2 3" xfId="15101" xr:uid="{143E550C-2E44-4BAF-95A8-49806BEB734D}"/>
    <cellStyle name="Cálculo 16 3 6 3" xfId="8782" xr:uid="{5BB5CFC1-1FD6-4873-A0FE-45B50737F9A8}"/>
    <cellStyle name="Cálculo 16 3 6 4" xfId="14986" xr:uid="{25E8B30A-C4CD-44F0-99EB-A7BE048489B2}"/>
    <cellStyle name="Cálculo 16 3 7" xfId="3885" xr:uid="{8CB393E9-DF64-4B2B-810D-05A818C4AC4D}"/>
    <cellStyle name="Cálculo 16 3 7 2" xfId="6522" xr:uid="{6D409A63-7AD3-4B37-8C0E-6D3C4A13A4F7}"/>
    <cellStyle name="Cálculo 16 3 7 2 2" xfId="12833" xr:uid="{93226996-95D8-42D6-97E3-C8F6E610055A}"/>
    <cellStyle name="Cálculo 16 3 7 2 3" xfId="16506" xr:uid="{02B40B5C-393D-4873-861D-2B8BCB6F6D5C}"/>
    <cellStyle name="Cálculo 16 3 7 3" xfId="10267" xr:uid="{D5F39476-FCF9-4D50-B7F9-69C0F42C5E55}"/>
    <cellStyle name="Cálculo 16 3 7 4" xfId="13402" xr:uid="{17A1819A-861F-4A73-8342-8DA3B87A3927}"/>
    <cellStyle name="Cálculo 16 3 8" xfId="4450" xr:uid="{A8AF20DC-82A6-4BCE-9584-8C3E962E8E0B}"/>
    <cellStyle name="Cálculo 16 3 8 2" xfId="10832" xr:uid="{0E5C8E87-0C5F-4E5F-BA7D-D9F7A9C01BF7}"/>
    <cellStyle name="Cálculo 16 3 8 3" xfId="16139" xr:uid="{6111B597-E107-4BBF-8B0A-A0295EE7E7F1}"/>
    <cellStyle name="Cálculo 16 3 9" xfId="8314" xr:uid="{AA42BF86-9A0C-4CF2-9890-6A05AD4FC943}"/>
    <cellStyle name="Cálculo 16 4" xfId="2050" xr:uid="{EB2A7E1E-4D6F-49C1-985F-8BDEC3B447F4}"/>
    <cellStyle name="Cálculo 16 4 10" xfId="13652" xr:uid="{C0AB42E1-05B8-4BFF-AC15-C23358758561}"/>
    <cellStyle name="Cálculo 16 4 11" xfId="7048" xr:uid="{E8C9DBDD-4054-4D92-BB2F-2351F8734391}"/>
    <cellStyle name="Cálculo 16 4 2" xfId="2557" xr:uid="{CBCA5A62-BE92-42D8-8F52-10267E9E46C1}"/>
    <cellStyle name="Cálculo 16 4 2 2" xfId="5194" xr:uid="{B409646E-DCB6-4CBD-94B2-D381E50407AA}"/>
    <cellStyle name="Cálculo 16 4 2 2 2" xfId="11558" xr:uid="{28D7037A-B6FE-4431-9C37-2DE3E76CC985}"/>
    <cellStyle name="Cálculo 16 4 2 2 3" xfId="15368" xr:uid="{5C8F31C0-E12B-4A32-85AA-606016B6E06E}"/>
    <cellStyle name="Cálculo 16 4 2 3" xfId="9024" xr:uid="{C1549968-56FB-45E7-89DF-828CD282E2A8}"/>
    <cellStyle name="Cálculo 16 4 2 4" xfId="16529" xr:uid="{C9C03422-A4A0-4B6F-92CE-DDF4E1EE3D7F}"/>
    <cellStyle name="Cálculo 16 4 2 5" xfId="15437" xr:uid="{B05CB684-51E2-4A0A-A8BC-9DADB2AB8915}"/>
    <cellStyle name="Cálculo 16 4 3" xfId="2810" xr:uid="{8881868F-632C-4D5B-AE05-D7FAA9B5CC7C}"/>
    <cellStyle name="Cálculo 16 4 3 2" xfId="5447" xr:uid="{FAABE33C-D9CB-45DF-9193-058289170625}"/>
    <cellStyle name="Cálculo 16 4 3 2 2" xfId="15366" xr:uid="{CB7FE742-A655-4BE0-A9DE-9849495445B0}"/>
    <cellStyle name="Cálculo 16 4 3 3" xfId="16385" xr:uid="{73FEF1E6-1CB3-4CC7-86EF-5B09AB0CF497}"/>
    <cellStyle name="Cálculo 16 4 4" xfId="3113" xr:uid="{B758A1FF-1757-4597-A505-18BBBDB1C82A}"/>
    <cellStyle name="Cálculo 16 4 4 2" xfId="5750" xr:uid="{69AB2E32-15C3-4BC9-AE08-1A57E1D2F866}"/>
    <cellStyle name="Cálculo 16 4 4 2 2" xfId="12061" xr:uid="{A4CBFB21-D7DF-4C41-97E0-DB839A591C91}"/>
    <cellStyle name="Cálculo 16 4 4 2 3" xfId="7260" xr:uid="{FC8105B4-EAC1-4291-8099-359450F72738}"/>
    <cellStyle name="Cálculo 16 4 4 3" xfId="9495" xr:uid="{1115A754-3B09-4D5D-A340-595F01238F28}"/>
    <cellStyle name="Cálculo 16 4 4 4" xfId="13503" xr:uid="{E613BDA0-BB09-4F34-AED2-53CCFF5BAD63}"/>
    <cellStyle name="Cálculo 16 4 5" xfId="3439" xr:uid="{C4177955-FFD7-484A-B44D-152458075E0F}"/>
    <cellStyle name="Cálculo 16 4 5 2" xfId="6076" xr:uid="{35B3D828-8ECB-4667-B3D9-299209F40F74}"/>
    <cellStyle name="Cálculo 16 4 5 2 2" xfId="12387" xr:uid="{53EE49EC-6E02-4F28-AD50-77CB2B031859}"/>
    <cellStyle name="Cálculo 16 4 5 2 3" xfId="14712" xr:uid="{D755BBE6-3D99-4A16-9E08-A222119E4ABE}"/>
    <cellStyle name="Cálculo 16 4 5 3" xfId="9821" xr:uid="{E955E6F1-474F-4544-8223-878286E4855D}"/>
    <cellStyle name="Cálculo 16 4 5 4" xfId="13625" xr:uid="{CCC743BE-3370-4EB8-A04D-9D0EE58824BE}"/>
    <cellStyle name="Cálculo 16 4 6" xfId="3745" xr:uid="{06C77583-2EBF-43EF-8410-EE1B2010E04C}"/>
    <cellStyle name="Cálculo 16 4 6 2" xfId="6382" xr:uid="{3DEF0EE4-97E1-4D7E-8624-E2A91F6E6BD1}"/>
    <cellStyle name="Cálculo 16 4 6 2 2" xfId="12693" xr:uid="{FB7D0107-2034-4B08-9572-F1C908587551}"/>
    <cellStyle name="Cálculo 16 4 6 2 3" xfId="13395" xr:uid="{7F3AB065-C345-4029-A92A-0F6A4E43E28B}"/>
    <cellStyle name="Cálculo 16 4 6 3" xfId="10127" xr:uid="{D19621BA-6489-486F-8015-470A12168FFA}"/>
    <cellStyle name="Cálculo 16 4 6 4" xfId="14809" xr:uid="{72B3A61B-3ED9-41DF-AE6C-B51EE68C40A0}"/>
    <cellStyle name="Cálculo 16 4 7" xfId="4122" xr:uid="{1FA13678-B839-4AAD-9F38-A1901CB7E01E}"/>
    <cellStyle name="Cálculo 16 4 7 2" xfId="6759" xr:uid="{62D0E90B-FAB4-461E-99E8-93A6EF083C3F}"/>
    <cellStyle name="Cálculo 16 4 7 2 2" xfId="13070" xr:uid="{6D8EBFA6-7544-4B41-A463-5C2283A7AB88}"/>
    <cellStyle name="Cálculo 16 4 7 2 3" xfId="16744" xr:uid="{4FF33190-4665-4CB4-AFC7-31F26E7D45E2}"/>
    <cellStyle name="Cálculo 16 4 7 3" xfId="10504" xr:uid="{676ED541-DB94-4F27-9963-DDEC226F0ED1}"/>
    <cellStyle name="Cálculo 16 4 7 4" xfId="14527" xr:uid="{27B7DEA6-5784-41B6-872A-7BEC8E0C8393}"/>
    <cellStyle name="Cálculo 16 4 8" xfId="4687" xr:uid="{47694E9D-BE74-42F0-81A4-40A1FBD2C381}"/>
    <cellStyle name="Cálculo 16 4 8 2" xfId="11069" xr:uid="{B2DC03F9-2820-427E-BAF1-10B11C5D015D}"/>
    <cellStyle name="Cálculo 16 4 8 3" xfId="15378" xr:uid="{569745A7-207D-4AF7-8E28-FC766D61B8F8}"/>
    <cellStyle name="Cálculo 16 4 9" xfId="8548" xr:uid="{BACF06C5-37AB-4A3D-AA8A-4C65FB479A30}"/>
    <cellStyle name="Cálculo 16 5" xfId="2071" xr:uid="{F5D2315F-CBDC-450D-8869-0F76FE3CCA0D}"/>
    <cellStyle name="Cálculo 16 5 10" xfId="15071" xr:uid="{6F892C5F-2C07-4654-91EE-F6821B1B3E57}"/>
    <cellStyle name="Cálculo 16 5 2" xfId="2831" xr:uid="{214866E7-CA97-4F5F-BFFB-A218D1C7F9AB}"/>
    <cellStyle name="Cálculo 16 5 2 2" xfId="5468" xr:uid="{D3FFB49C-D3FC-42CF-8AAA-83CCE4D96897}"/>
    <cellStyle name="Cálculo 16 5 2 2 2" xfId="13658" xr:uid="{51C07E37-48CA-44A6-8DA2-A3231801DBB2}"/>
    <cellStyle name="Cálculo 16 5 2 3" xfId="7888" xr:uid="{EE0AFE47-9786-4615-956B-5AD2F98B0E5E}"/>
    <cellStyle name="Cálculo 16 5 3" xfId="3134" xr:uid="{086A4F27-98A5-4590-8D38-A97E4CE8F302}"/>
    <cellStyle name="Cálculo 16 5 3 2" xfId="5771" xr:uid="{3514F27F-372C-49F2-B4CC-6962A5A51897}"/>
    <cellStyle name="Cálculo 16 5 3 2 2" xfId="12082" xr:uid="{A831343B-52D6-42C1-A4C1-DC9DBF0DC05F}"/>
    <cellStyle name="Cálculo 16 5 3 2 3" xfId="9231" xr:uid="{4BB5AC0E-BF12-44FB-B5FA-0FD3FC09A6D5}"/>
    <cellStyle name="Cálculo 16 5 3 3" xfId="9516" xr:uid="{BB41CB7D-A6A0-4C2B-A1AC-5E7825F0BC24}"/>
    <cellStyle name="Cálculo 16 5 3 4" xfId="15548" xr:uid="{B03B6B78-DB2E-4D25-AF8E-8421A21C50AC}"/>
    <cellStyle name="Cálculo 16 5 4" xfId="3460" xr:uid="{9D332A6F-18D7-43AF-A52D-724644D2C35A}"/>
    <cellStyle name="Cálculo 16 5 4 2" xfId="6097" xr:uid="{0EA0E1D4-F3E6-49CC-9A00-87EE22B4B11E}"/>
    <cellStyle name="Cálculo 16 5 4 2 2" xfId="12408" xr:uid="{2B18E96F-B564-4F71-ABB2-1B5BCCC99E6B}"/>
    <cellStyle name="Cálculo 16 5 4 2 3" xfId="14369" xr:uid="{CAD84C1C-8EF3-4919-ADB4-8F4EA1A5FB59}"/>
    <cellStyle name="Cálculo 16 5 4 3" xfId="9842" xr:uid="{A00065D6-EF51-4851-A445-8A710AFEA493}"/>
    <cellStyle name="Cálculo 16 5 4 4" xfId="15094" xr:uid="{C9C086D9-42D0-4771-9546-D18A2A85A4B1}"/>
    <cellStyle name="Cálculo 16 5 5" xfId="3766" xr:uid="{FAD03D4C-15E4-4D46-AF30-45B2BDB6B012}"/>
    <cellStyle name="Cálculo 16 5 5 2" xfId="6403" xr:uid="{CDA95C2B-641E-40FF-85A4-24CAEA9451B4}"/>
    <cellStyle name="Cálculo 16 5 5 2 2" xfId="12714" xr:uid="{36D82D8A-44A1-432B-B533-93A864AB92CA}"/>
    <cellStyle name="Cálculo 16 5 5 2 3" xfId="14684" xr:uid="{795A23E1-952C-4DF9-A6CC-DFB26F3BF9AC}"/>
    <cellStyle name="Cálculo 16 5 5 3" xfId="10148" xr:uid="{3828F8E9-0D1D-4A46-AD79-E50AC72BD63D}"/>
    <cellStyle name="Cálculo 16 5 5 4" xfId="7726" xr:uid="{CC30BA45-F7E0-4940-86FB-8790A6058178}"/>
    <cellStyle name="Cálculo 16 5 6" xfId="4143" xr:uid="{116E86C3-5D41-4AD4-9BC6-26095B778CEE}"/>
    <cellStyle name="Cálculo 16 5 6 2" xfId="6780" xr:uid="{3C24CA86-8633-4DE2-BFC2-2CDDB4287D62}"/>
    <cellStyle name="Cálculo 16 5 6 2 2" xfId="13091" xr:uid="{8A196A84-66CE-447A-A662-E6E0F00C3983}"/>
    <cellStyle name="Cálculo 16 5 6 2 3" xfId="16765" xr:uid="{8837325C-8DBE-4868-A1F5-EBB1258215F7}"/>
    <cellStyle name="Cálculo 16 5 6 3" xfId="10525" xr:uid="{B240506B-46BF-435A-B01F-B12EFD51163D}"/>
    <cellStyle name="Cálculo 16 5 6 4" xfId="7610" xr:uid="{09F88E9B-7E1A-447D-894C-91C59F621879}"/>
    <cellStyle name="Cálculo 16 5 7" xfId="4708" xr:uid="{13144732-DD65-4DC7-ABE7-157B050B7534}"/>
    <cellStyle name="Cálculo 16 5 7 2" xfId="11090" xr:uid="{F0A76559-DCEA-449C-8E94-725DBD4BB067}"/>
    <cellStyle name="Cálculo 16 5 7 3" xfId="7060" xr:uid="{87D1A906-9CF5-4B44-B520-5E0A3132C540}"/>
    <cellStyle name="Cálculo 16 5 8" xfId="8569" xr:uid="{E238B938-DE4C-441C-9267-3F83C0844C1E}"/>
    <cellStyle name="Cálculo 16 5 9" xfId="7502" xr:uid="{080A268D-58F9-4B77-8A31-B5B50596FBD7}"/>
    <cellStyle name="Cálculo 17" xfId="757" xr:uid="{00000000-0005-0000-0000-0000F5020000}"/>
    <cellStyle name="Cálculo 17 2" xfId="1831" xr:uid="{325B3C63-421B-4B5B-B93F-170122A34934}"/>
    <cellStyle name="Cálculo 17 2 10" xfId="8332" xr:uid="{4AF793FC-CB2D-4908-9169-1CBA020F5202}"/>
    <cellStyle name="Cálculo 17 2 11" xfId="7724" xr:uid="{35D15A40-0FA0-4144-80CA-2D9E6635B9AD}"/>
    <cellStyle name="Cálculo 17 2 12" xfId="15968" xr:uid="{9150EA54-1F56-46E0-9080-FFE6229B2313}"/>
    <cellStyle name="Cálculo 17 2 2" xfId="2391" xr:uid="{DCD94784-1EE6-406B-A84B-EDF92BE00055}"/>
    <cellStyle name="Cálculo 17 2 2 2" xfId="5028" xr:uid="{1C839F00-D157-41AF-9719-38871115CB9C}"/>
    <cellStyle name="Cálculo 17 2 2 2 2" xfId="11392" xr:uid="{266FFEC5-70D2-4124-B8A9-896D3AB83CCC}"/>
    <cellStyle name="Cálculo 17 2 2 2 3" xfId="7383" xr:uid="{55D906CC-1A83-4B4B-8D54-C54EAE2CD1FE}"/>
    <cellStyle name="Cálculo 17 2 2 3" xfId="8858" xr:uid="{6B3C0801-2BD2-4354-9B22-CC7DC3915C03}"/>
    <cellStyle name="Cálculo 17 2 3" xfId="2229" xr:uid="{048A868E-4AA4-48AD-98C2-FB5D6AEEC73F}"/>
    <cellStyle name="Cálculo 17 2 3 2" xfId="4866" xr:uid="{DF4F176D-F0E8-40D8-9B27-4F913E4313D8}"/>
    <cellStyle name="Cálculo 17 2 3 2 2" xfId="11217" xr:uid="{E465C550-9C27-4067-B996-19B83FE289F6}"/>
    <cellStyle name="Cálculo 17 2 3 3" xfId="7552" xr:uid="{187B5196-EE49-4331-9540-A6AC620486A1}"/>
    <cellStyle name="Cálculo 17 2 4" xfId="2925" xr:uid="{AB3AA191-729E-4CEB-863C-35405C54853A}"/>
    <cellStyle name="Cálculo 17 2 4 2" xfId="5562" xr:uid="{E4BDE5F8-A515-4CDA-99FE-9B4638E428D7}"/>
    <cellStyle name="Cálculo 17 2 4 2 2" xfId="11873" xr:uid="{860A8AE1-4E60-453C-A1A4-61D59FCEF016}"/>
    <cellStyle name="Cálculo 17 2 4 2 3" xfId="14845" xr:uid="{4F4F77E4-B295-4ADB-A243-980BC917F016}"/>
    <cellStyle name="Cálculo 17 2 4 3" xfId="9307" xr:uid="{C3E7F0F4-8DBD-41C4-92A3-AE623C924D6E}"/>
    <cellStyle name="Cálculo 17 2 4 4" xfId="7213" xr:uid="{F22B99E4-4F94-4F94-B232-35E60813EB73}"/>
    <cellStyle name="Cálculo 17 2 5" xfId="3251" xr:uid="{ED76282C-B82D-40D4-A083-F1225D22A94D}"/>
    <cellStyle name="Cálculo 17 2 5 2" xfId="5888" xr:uid="{583F6491-F041-4703-B5DA-D1A1FF16A65F}"/>
    <cellStyle name="Cálculo 17 2 5 2 2" xfId="12199" xr:uid="{C9C057E6-C2C7-49E8-9143-0CD36DCD3C63}"/>
    <cellStyle name="Cálculo 17 2 5 2 3" xfId="15078" xr:uid="{C7155C92-AF55-4581-AF1B-4FADE7773CE5}"/>
    <cellStyle name="Cálculo 17 2 5 3" xfId="9633" xr:uid="{119FB900-618C-45FD-8D39-BAAA39FE1076}"/>
    <cellStyle name="Cálculo 17 2 5 4" xfId="13665" xr:uid="{EEFCCC12-2FFA-4C16-BA33-BC2E8FCEB743}"/>
    <cellStyle name="Cálculo 17 2 6" xfId="3557" xr:uid="{EEB38A2C-D21F-4D22-95CC-C85FBFC701B3}"/>
    <cellStyle name="Cálculo 17 2 6 2" xfId="6194" xr:uid="{BC91D10A-5649-4EF1-8347-4514C7FA3BD6}"/>
    <cellStyle name="Cálculo 17 2 6 2 2" xfId="12505" xr:uid="{1043077B-52EF-4670-9241-2476494653C2}"/>
    <cellStyle name="Cálculo 17 2 6 2 3" xfId="14879" xr:uid="{0D72DB0A-FA8D-422A-B3F3-33BD09DD30FE}"/>
    <cellStyle name="Cálculo 17 2 6 3" xfId="9939" xr:uid="{F6416E19-70F0-4137-9D64-A8BB66488DF0}"/>
    <cellStyle name="Cálculo 17 2 6 4" xfId="15732" xr:uid="{3BAD5025-5DEF-476F-9D2E-3316763BB3DC}"/>
    <cellStyle name="Cálculo 17 2 7" xfId="3903" xr:uid="{E317A7F5-E634-4438-891A-E905CAF0EEB1}"/>
    <cellStyle name="Cálculo 17 2 7 2" xfId="6540" xr:uid="{EE5CE69C-C511-49E1-BCDB-AEA4622EAFB3}"/>
    <cellStyle name="Cálculo 17 2 7 2 2" xfId="12851" xr:uid="{E2C8C416-6225-4DFC-B4CE-FFF8BB16DBAF}"/>
    <cellStyle name="Cálculo 17 2 7 2 3" xfId="14254" xr:uid="{9C1C76D5-9BD4-4DEB-AFEC-102E17BAD4E6}"/>
    <cellStyle name="Cálculo 17 2 7 3" xfId="10285" xr:uid="{B69ACCD4-0094-4D23-83C9-2A87A173030D}"/>
    <cellStyle name="Cálculo 17 2 7 4" xfId="13511" xr:uid="{B2FE2806-C616-4C7F-996C-5ACF5FCC80FF}"/>
    <cellStyle name="Cálculo 17 2 8" xfId="4267" xr:uid="{DC952918-557C-47B7-A3B4-EECCA3A85314}"/>
    <cellStyle name="Cálculo 17 2 8 2" xfId="6904" xr:uid="{A3A68E4F-0C2B-45EB-A02E-270B6662C3A7}"/>
    <cellStyle name="Cálculo 17 2 8 2 2" xfId="13215" xr:uid="{B4AF2FD4-570E-4E60-9126-8871312FF803}"/>
    <cellStyle name="Cálculo 17 2 8 2 3" xfId="16879" xr:uid="{F1ED96DC-163D-40C2-BB48-8D82B98CF60E}"/>
    <cellStyle name="Cálculo 17 2 8 3" xfId="10649" xr:uid="{D0B90D18-557B-46E3-B587-C616793A50AD}"/>
    <cellStyle name="Cálculo 17 2 8 4" xfId="15743" xr:uid="{2710E375-8693-4468-B826-22469043E64B}"/>
    <cellStyle name="Cálculo 17 2 9" xfId="4468" xr:uid="{2DF01A3F-88C1-4E12-A8F4-2DDC64ECBE65}"/>
    <cellStyle name="Cálculo 17 2 9 2" xfId="10850" xr:uid="{96776B60-6B25-4598-82AE-D175069988A8}"/>
    <cellStyle name="Cálculo 17 2 9 3" xfId="14127" xr:uid="{E981FAD5-0D8B-4C95-8D87-C183A6BED1B9}"/>
    <cellStyle name="Cálculo 17 3" xfId="1814" xr:uid="{2E4E71FF-231C-4A24-BC8F-42055CA1E473}"/>
    <cellStyle name="Cálculo 17 3 10" xfId="11771" xr:uid="{99CA1F55-9CB6-4333-9E43-50CC6D65A22D}"/>
    <cellStyle name="Cálculo 17 3 11" xfId="15299" xr:uid="{5489C494-3200-449D-AC85-0CBF62F83C35}"/>
    <cellStyle name="Cálculo 17 3 2" xfId="2374" xr:uid="{BDE55F7D-8CE0-44CB-B68F-B720807F7BE7}"/>
    <cellStyle name="Cálculo 17 3 2 2" xfId="5011" xr:uid="{DDBCB1E6-F99B-425B-8A2C-FBB76C84934E}"/>
    <cellStyle name="Cálculo 17 3 2 2 2" xfId="11375" xr:uid="{34FF0E5D-13E0-4601-86D7-8DCE86C0F094}"/>
    <cellStyle name="Cálculo 17 3 2 2 3" xfId="14869" xr:uid="{0D864823-E6F6-4503-B07E-0799129F87B0}"/>
    <cellStyle name="Cálculo 17 3 2 3" xfId="8841" xr:uid="{4FBFD6DB-F7D5-44D2-9C60-65C10EC6B99F}"/>
    <cellStyle name="Cálculo 17 3 2 4" xfId="13549" xr:uid="{10BDCAF8-C89F-42B4-8088-515EA321C9A1}"/>
    <cellStyle name="Cálculo 17 3 2 5" xfId="13733" xr:uid="{E62BACDE-9947-441A-B3CC-469EC33F6EEB}"/>
    <cellStyle name="Cálculo 17 3 3" xfId="2246" xr:uid="{708D9D99-F732-427E-A0EB-971045B7159A}"/>
    <cellStyle name="Cálculo 17 3 3 2" xfId="4883" xr:uid="{E460CBB0-776C-4400-8AAB-6A3486EEC1CB}"/>
    <cellStyle name="Cálculo 17 3 3 2 2" xfId="11225" xr:uid="{5A9CDADE-4186-4B68-AE39-4B17ED195587}"/>
    <cellStyle name="Cálculo 17 3 3 3" xfId="14794" xr:uid="{AE880996-D63E-4793-84FE-44F55A214613}"/>
    <cellStyle name="Cálculo 17 3 4" xfId="2342" xr:uid="{68028059-8766-4BCA-BA3B-B917D80BBF59}"/>
    <cellStyle name="Cálculo 17 3 4 2" xfId="4979" xr:uid="{1DA8D917-9F5A-4F88-8793-706DD0E3DE8D}"/>
    <cellStyle name="Cálculo 17 3 4 2 2" xfId="11343" xr:uid="{2810E926-FF06-4AD2-B199-497384014C05}"/>
    <cellStyle name="Cálculo 17 3 4 2 3" xfId="13398" xr:uid="{54031798-95FE-44A4-B268-31F1B5A19F74}"/>
    <cellStyle name="Cálculo 17 3 4 3" xfId="8809" xr:uid="{5CCF6181-412B-44D7-9D7E-54869E606A7E}"/>
    <cellStyle name="Cálculo 17 3 4 4" xfId="16156" xr:uid="{0FE6BF8A-8CF4-4549-9003-23959B5ED920}"/>
    <cellStyle name="Cálculo 17 3 5" xfId="3234" xr:uid="{20FC48B0-BE94-416B-B6DD-75204B19E51D}"/>
    <cellStyle name="Cálculo 17 3 5 2" xfId="5871" xr:uid="{5D115E2E-377D-4D8C-B1BF-8CCE6313D1E9}"/>
    <cellStyle name="Cálculo 17 3 5 2 2" xfId="12182" xr:uid="{28931A96-16B4-46E6-9097-E3CA9B7AE784}"/>
    <cellStyle name="Cálculo 17 3 5 2 3" xfId="16184" xr:uid="{2252D44B-E2BD-4504-A86B-01DCB095803A}"/>
    <cellStyle name="Cálculo 17 3 5 3" xfId="9616" xr:uid="{C1D68EDE-CCBD-4201-8406-7A1CF7AD9276}"/>
    <cellStyle name="Cálculo 17 3 5 4" xfId="13800" xr:uid="{CE01AFAC-F0CD-43F4-BCFE-B264AFEC691F}"/>
    <cellStyle name="Cálculo 17 3 6" xfId="2316" xr:uid="{6C52644B-C799-48AD-A85C-A70D2ED6DFC0}"/>
    <cellStyle name="Cálculo 17 3 6 2" xfId="4953" xr:uid="{49EDF810-43E5-4767-83CE-540C1F80F0F5}"/>
    <cellStyle name="Cálculo 17 3 6 2 2" xfId="11317" xr:uid="{D5B945D7-5829-431C-B5DB-D821B722C055}"/>
    <cellStyle name="Cálculo 17 3 6 2 3" xfId="9147" xr:uid="{38462730-E219-4A3A-AE34-4F2401FAC0CB}"/>
    <cellStyle name="Cálculo 17 3 6 3" xfId="8783" xr:uid="{22EDFD7C-F16D-45F7-B2E6-B200A695BEBE}"/>
    <cellStyle name="Cálculo 17 3 6 4" xfId="14678" xr:uid="{AA0D9E3F-0306-4962-A650-3BA954110BB1}"/>
    <cellStyle name="Cálculo 17 3 7" xfId="3886" xr:uid="{2387E2A9-B05A-49F3-9D41-DC86B18A48E4}"/>
    <cellStyle name="Cálculo 17 3 7 2" xfId="6523" xr:uid="{D5357105-1EC6-4177-B0A0-23AA8C046131}"/>
    <cellStyle name="Cálculo 17 3 7 2 2" xfId="12834" xr:uid="{7A9FE576-33DD-4C94-93C0-08C8A1F2063C}"/>
    <cellStyle name="Cálculo 17 3 7 2 3" xfId="7895" xr:uid="{F0C02381-A130-4DF1-B2B6-C6AEF99E64D0}"/>
    <cellStyle name="Cálculo 17 3 7 3" xfId="10268" xr:uid="{231D7EF9-B4B7-40D7-B775-1158B7623326}"/>
    <cellStyle name="Cálculo 17 3 7 4" xfId="16400" xr:uid="{CB49D613-1054-4953-AFCC-BF11E810EC1E}"/>
    <cellStyle name="Cálculo 17 3 8" xfId="4451" xr:uid="{D21604BE-3603-4BD4-B6F9-775ECCB54B5C}"/>
    <cellStyle name="Cálculo 17 3 8 2" xfId="10833" xr:uid="{EBA3DABC-3B71-49E9-8A61-43096498A593}"/>
    <cellStyle name="Cálculo 17 3 8 3" xfId="15130" xr:uid="{951B5CDB-57FC-48F1-99BE-492B168B56C9}"/>
    <cellStyle name="Cálculo 17 3 9" xfId="8315" xr:uid="{CACB8EC0-7A5A-4857-804D-9E8AB9514B5C}"/>
    <cellStyle name="Cálculo 17 4" xfId="2051" xr:uid="{FF57E49F-417C-4799-8582-F0CCEB436B7C}"/>
    <cellStyle name="Cálculo 17 4 10" xfId="11781" xr:uid="{FE22344E-4502-452E-94AD-3869D21F079A}"/>
    <cellStyle name="Cálculo 17 4 11" xfId="7497" xr:uid="{386793CC-9DE5-4D41-B4D1-278612A2E54C}"/>
    <cellStyle name="Cálculo 17 4 2" xfId="2558" xr:uid="{68FB182C-0695-475A-8CAE-F9F0A0FD948E}"/>
    <cellStyle name="Cálculo 17 4 2 2" xfId="5195" xr:uid="{65E29067-BDE1-447A-BCC6-DEEB9E64C0A2}"/>
    <cellStyle name="Cálculo 17 4 2 2 2" xfId="11559" xr:uid="{463D994B-8B33-49CE-A354-5AD82157325B}"/>
    <cellStyle name="Cálculo 17 4 2 2 3" xfId="9230" xr:uid="{4801989C-C597-4AF8-A703-F09EDF2E7999}"/>
    <cellStyle name="Cálculo 17 4 2 3" xfId="9025" xr:uid="{0EC032B7-8643-4E8A-834F-655ADEBCDEB4}"/>
    <cellStyle name="Cálculo 17 4 2 4" xfId="8160" xr:uid="{614A0B6C-5F95-45A0-9D2B-54C9F5B0601F}"/>
    <cellStyle name="Cálculo 17 4 2 5" xfId="14046" xr:uid="{0FB00AB5-D266-4B2C-8B7B-B766239EF21A}"/>
    <cellStyle name="Cálculo 17 4 3" xfId="2811" xr:uid="{FB9E898C-6ED9-4C63-BDF2-68CFF61CD7ED}"/>
    <cellStyle name="Cálculo 17 4 3 2" xfId="5448" xr:uid="{F74E6F81-CCA0-485B-97C2-3360F8C92F12}"/>
    <cellStyle name="Cálculo 17 4 3 2 2" xfId="8034" xr:uid="{BC7D6CA2-B1B5-4EAA-8058-74398E095CE7}"/>
    <cellStyle name="Cálculo 17 4 3 3" xfId="15963" xr:uid="{A1672FCB-5325-47A7-9DF5-3988FCF64B87}"/>
    <cellStyle name="Cálculo 17 4 4" xfId="3114" xr:uid="{ABB4771B-A5E6-416D-9EA1-174825D178BE}"/>
    <cellStyle name="Cálculo 17 4 4 2" xfId="5751" xr:uid="{5766A8AD-FB1C-4354-97FD-A09B6CBDF994}"/>
    <cellStyle name="Cálculo 17 4 4 2 2" xfId="12062" xr:uid="{F190CAF5-20AF-453E-B6D1-5DA23EBCD4C8}"/>
    <cellStyle name="Cálculo 17 4 4 2 3" xfId="7079" xr:uid="{856D5EF7-7447-4BF6-A06A-496A929615BE}"/>
    <cellStyle name="Cálculo 17 4 4 3" xfId="9496" xr:uid="{F5C5AD0B-7E9F-43DA-B066-07169B334B6F}"/>
    <cellStyle name="Cálculo 17 4 4 4" xfId="15546" xr:uid="{ED4450B7-8026-4A93-B668-0394DE39FF51}"/>
    <cellStyle name="Cálculo 17 4 5" xfId="3440" xr:uid="{EFC30B2D-786B-409F-8058-73FCD35F5911}"/>
    <cellStyle name="Cálculo 17 4 5 2" xfId="6077" xr:uid="{EBE0B285-19F2-4527-97CC-75E25B394025}"/>
    <cellStyle name="Cálculo 17 4 5 2 2" xfId="12388" xr:uid="{A234527E-68F2-474F-8E6E-0682D6268FF9}"/>
    <cellStyle name="Cálculo 17 4 5 2 3" xfId="15322" xr:uid="{7D5C9EFB-327F-43A7-8D0A-06D69AC532F0}"/>
    <cellStyle name="Cálculo 17 4 5 3" xfId="9822" xr:uid="{0142C7F6-5E1B-4E3C-B812-E77E7279F63F}"/>
    <cellStyle name="Cálculo 17 4 5 4" xfId="11790" xr:uid="{59BB336E-DAF5-4CD7-8B7C-073AB5F6CDC9}"/>
    <cellStyle name="Cálculo 17 4 6" xfId="3746" xr:uid="{F9AAB144-8ADC-418D-AC74-58D6564D6E89}"/>
    <cellStyle name="Cálculo 17 4 6 2" xfId="6383" xr:uid="{7B062FE9-2F54-41A0-A573-EA0345179484}"/>
    <cellStyle name="Cálculo 17 4 6 2 2" xfId="12694" xr:uid="{FF601226-6DA1-4BCD-BC4A-2437895B5FDA}"/>
    <cellStyle name="Cálculo 17 4 6 2 3" xfId="13553" xr:uid="{2E61AE44-4A84-4B61-8FF6-C056B2E378C5}"/>
    <cellStyle name="Cálculo 17 4 6 3" xfId="10128" xr:uid="{6F49651D-D00E-4D9A-AB82-4FDFB2A4FAB5}"/>
    <cellStyle name="Cálculo 17 4 6 4" xfId="7067" xr:uid="{B85310C8-A3B8-4943-9EC9-63A2D46E1FC8}"/>
    <cellStyle name="Cálculo 17 4 7" xfId="4123" xr:uid="{2AA8CB77-1B9D-492E-A4E7-CCA04AF491F1}"/>
    <cellStyle name="Cálculo 17 4 7 2" xfId="6760" xr:uid="{E5B7FEF4-2A59-47F9-A9AE-4269A32A5EF8}"/>
    <cellStyle name="Cálculo 17 4 7 2 2" xfId="13071" xr:uid="{2881DC49-FF0E-4DBB-A564-3D36A0D41F48}"/>
    <cellStyle name="Cálculo 17 4 7 2 3" xfId="16745" xr:uid="{228A2879-B21B-4AEC-AEBF-81EDEC125A8C}"/>
    <cellStyle name="Cálculo 17 4 7 3" xfId="10505" xr:uid="{20CD0404-D772-433B-B12D-728578211522}"/>
    <cellStyle name="Cálculo 17 4 7 4" xfId="7426" xr:uid="{EE588049-50DD-4F41-B81B-5E263CAA422F}"/>
    <cellStyle name="Cálculo 17 4 8" xfId="4688" xr:uid="{68838ABE-36B9-4EDC-B31C-87ED9DAEA35D}"/>
    <cellStyle name="Cálculo 17 4 8 2" xfId="11070" xr:uid="{872B94E4-5E52-4C5D-BBAE-10F2BF5B72A3}"/>
    <cellStyle name="Cálculo 17 4 8 3" xfId="15070" xr:uid="{27685917-4EDF-4252-A93E-B0144059B2A0}"/>
    <cellStyle name="Cálculo 17 4 9" xfId="8549" xr:uid="{87723815-D8E6-4B50-A1E6-C575E4F000F2}"/>
    <cellStyle name="Cálculo 17 5" xfId="2070" xr:uid="{BAE75B39-55BB-4F5D-BE32-4A36E066DF16}"/>
    <cellStyle name="Cálculo 17 5 10" xfId="8080" xr:uid="{209531FA-CC6F-40B4-9D3D-ABEB0270971A}"/>
    <cellStyle name="Cálculo 17 5 2" xfId="2830" xr:uid="{7D8E3E34-9FB4-4BF7-AD73-9CC0B7B8AE2D}"/>
    <cellStyle name="Cálculo 17 5 2 2" xfId="5467" xr:uid="{D9BC85BF-5A33-4BF1-91A6-2CB056BA4D1A}"/>
    <cellStyle name="Cálculo 17 5 2 2 2" xfId="13670" xr:uid="{F394492C-D418-45EA-ACEC-A01E2CF9D598}"/>
    <cellStyle name="Cálculo 17 5 2 3" xfId="7794" xr:uid="{CAAFCA02-5209-4C29-9D4E-2D320D856F13}"/>
    <cellStyle name="Cálculo 17 5 3" xfId="3133" xr:uid="{FCDECC82-E4CD-4086-A530-284CD20872A4}"/>
    <cellStyle name="Cálculo 17 5 3 2" xfId="5770" xr:uid="{83E7E0E9-FDF7-4A1D-A4E2-825CF5104054}"/>
    <cellStyle name="Cálculo 17 5 3 2 2" xfId="12081" xr:uid="{5906111C-87B7-4498-9C9F-7C04A1F5E15E}"/>
    <cellStyle name="Cálculo 17 5 3 2 3" xfId="7239" xr:uid="{646FA732-C037-4644-AC75-754595F5CF17}"/>
    <cellStyle name="Cálculo 17 5 3 3" xfId="9515" xr:uid="{DD3ABE80-3A39-451F-808C-57BAEC43107A}"/>
    <cellStyle name="Cálculo 17 5 3 4" xfId="7772" xr:uid="{E7CD65CB-2022-4BA9-9C71-0E654CA45B09}"/>
    <cellStyle name="Cálculo 17 5 4" xfId="3459" xr:uid="{168FC71D-A21F-4234-A835-37CD0AAE4F72}"/>
    <cellStyle name="Cálculo 17 5 4 2" xfId="6096" xr:uid="{CBE939F7-A93A-46D4-BC35-4D7B6E9206AA}"/>
    <cellStyle name="Cálculo 17 5 4 2 2" xfId="12407" xr:uid="{E0914047-7726-4A54-AF9F-D16DA1576CB1}"/>
    <cellStyle name="Cálculo 17 5 4 2 3" xfId="15681" xr:uid="{DC4A5D46-5556-4147-8B18-AF3BDE6D987E}"/>
    <cellStyle name="Cálculo 17 5 4 3" xfId="9841" xr:uid="{DABFBEC0-332C-4D69-B31F-7468B928D120}"/>
    <cellStyle name="Cálculo 17 5 4 4" xfId="7039" xr:uid="{29BE6CFC-B64E-49FE-8490-A3BB67399E7A}"/>
    <cellStyle name="Cálculo 17 5 5" xfId="3765" xr:uid="{EC9A13D3-71D0-458B-AD39-7DD1AA58376A}"/>
    <cellStyle name="Cálculo 17 5 5 2" xfId="6402" xr:uid="{549669B9-93F9-40E4-AC8A-48B20896385F}"/>
    <cellStyle name="Cálculo 17 5 5 2 2" xfId="12713" xr:uid="{6D025983-210C-4FC6-A793-9A496C859C48}"/>
    <cellStyle name="Cálculo 17 5 5 2 3" xfId="14186" xr:uid="{EE59EBED-4DBF-4187-A1D4-E8F2650D9DCA}"/>
    <cellStyle name="Cálculo 17 5 5 3" xfId="10147" xr:uid="{01DB3AA4-4FB4-49AA-A778-05B6ADFC6AB5}"/>
    <cellStyle name="Cálculo 17 5 5 4" xfId="9215" xr:uid="{DE94E4C0-F9B4-484A-A527-859CCD3B51FD}"/>
    <cellStyle name="Cálculo 17 5 6" xfId="4142" xr:uid="{D225F13B-3B1A-4019-865E-3983C3017902}"/>
    <cellStyle name="Cálculo 17 5 6 2" xfId="6779" xr:uid="{168ADB85-0E11-4C3F-AF69-70B0585E5A52}"/>
    <cellStyle name="Cálculo 17 5 6 2 2" xfId="13090" xr:uid="{D07881AC-83BB-4EF9-B01B-9D458E3CCB2B}"/>
    <cellStyle name="Cálculo 17 5 6 2 3" xfId="16764" xr:uid="{D7F65203-1395-4AC3-AE5A-885B50CB804A}"/>
    <cellStyle name="Cálculo 17 5 6 3" xfId="10524" xr:uid="{2B204D93-C033-49C4-BA8D-7C42BF7C2D2B}"/>
    <cellStyle name="Cálculo 17 5 6 4" xfId="16235" xr:uid="{2FEA31C0-A4A8-4AC7-92D4-521862951495}"/>
    <cellStyle name="Cálculo 17 5 7" xfId="4707" xr:uid="{92372815-98D0-4E99-BCFB-9ADF32CBB571}"/>
    <cellStyle name="Cálculo 17 5 7 2" xfId="11089" xr:uid="{26A47EC4-B322-4E3A-B19A-B3FF23789380}"/>
    <cellStyle name="Cálculo 17 5 7 3" xfId="15519" xr:uid="{5E34090D-8944-4F7C-96D4-FA01858448B8}"/>
    <cellStyle name="Cálculo 17 5 8" xfId="8568" xr:uid="{5ED66A71-6353-43BA-9777-F67AB95135CD}"/>
    <cellStyle name="Cálculo 17 5 9" xfId="7059" xr:uid="{23B5AEC1-36A5-422D-8079-4B4BD3A2F903}"/>
    <cellStyle name="Cálculo 18" xfId="758" xr:uid="{00000000-0005-0000-0000-0000F6020000}"/>
    <cellStyle name="Cálculo 18 2" xfId="1832" xr:uid="{281233E5-EB79-4FDB-8B36-1BAAC2F38FEE}"/>
    <cellStyle name="Cálculo 18 2 10" xfId="8333" xr:uid="{DB352A88-D1D8-4178-AF4A-91760736F3EF}"/>
    <cellStyle name="Cálculo 18 2 11" xfId="7186" xr:uid="{5D3495E3-FD1D-455F-BE66-1E0399AEC972}"/>
    <cellStyle name="Cálculo 18 2 12" xfId="7528" xr:uid="{15667447-67B4-458A-9F55-3C5139DB5573}"/>
    <cellStyle name="Cálculo 18 2 2" xfId="2392" xr:uid="{F30298AA-7B2B-4A75-8094-F2D99D94E0BF}"/>
    <cellStyle name="Cálculo 18 2 2 2" xfId="5029" xr:uid="{EC9749FD-640B-468A-A764-8F4D1D7333A4}"/>
    <cellStyle name="Cálculo 18 2 2 2 2" xfId="11393" xr:uid="{0B9DC4B3-43BD-4A1E-82E9-60489BB293E6}"/>
    <cellStyle name="Cálculo 18 2 2 2 3" xfId="15531" xr:uid="{AB790392-0AF9-4448-B773-D25CB479A971}"/>
    <cellStyle name="Cálculo 18 2 2 3" xfId="8859" xr:uid="{87A6096B-6CDF-46E0-9D36-02E2852D6DD8}"/>
    <cellStyle name="Cálculo 18 2 3" xfId="2228" xr:uid="{6E18DCF9-B3E5-48F9-98CD-474E8FE1B06B}"/>
    <cellStyle name="Cálculo 18 2 3 2" xfId="4865" xr:uid="{4D28E70B-AB76-48F6-8938-925A097FCBC3}"/>
    <cellStyle name="Cálculo 18 2 3 2 2" xfId="14775" xr:uid="{FD29F68C-AE25-4AC6-BACD-ED5B823C9A4F}"/>
    <cellStyle name="Cálculo 18 2 3 3" xfId="15901" xr:uid="{446AB8ED-7102-421B-B0E8-7DB40502F518}"/>
    <cellStyle name="Cálculo 18 2 4" xfId="2926" xr:uid="{C212A1CE-D10A-4817-9352-4DB9EFE86367}"/>
    <cellStyle name="Cálculo 18 2 4 2" xfId="5563" xr:uid="{64227016-EC3D-4DA4-B030-E4BF126DB295}"/>
    <cellStyle name="Cálculo 18 2 4 2 2" xfId="11874" xr:uid="{83D4E123-42E5-457E-B1BF-2F71F7529487}"/>
    <cellStyle name="Cálculo 18 2 4 2 3" xfId="14617" xr:uid="{1AF66791-B797-4BDC-9C88-69790C6BEBE4}"/>
    <cellStyle name="Cálculo 18 2 4 3" xfId="9308" xr:uid="{9EA6844B-4AF5-4E29-88FB-5AA12729044A}"/>
    <cellStyle name="Cálculo 18 2 4 4" xfId="9253" xr:uid="{F9A9F605-4C0A-4156-85A0-0A37162DB92B}"/>
    <cellStyle name="Cálculo 18 2 5" xfId="3252" xr:uid="{85DA27C7-07D8-47E6-A02D-E998EDDBAEE1}"/>
    <cellStyle name="Cálculo 18 2 5 2" xfId="5889" xr:uid="{4790D62F-301F-4F6D-943A-21FEB1500B5F}"/>
    <cellStyle name="Cálculo 18 2 5 2 2" xfId="12200" xr:uid="{6A20839E-EA2C-4D8F-99CA-A04DD3708916}"/>
    <cellStyle name="Cálculo 18 2 5 2 3" xfId="9242" xr:uid="{E38AEC42-7036-422D-AC2A-102B6AAB55A0}"/>
    <cellStyle name="Cálculo 18 2 5 3" xfId="9634" xr:uid="{1F72A26C-E9EB-4876-9407-09404936BE6A}"/>
    <cellStyle name="Cálculo 18 2 5 4" xfId="16269" xr:uid="{FBEE195F-FF96-48FF-ADA1-5A3CD99CC62A}"/>
    <cellStyle name="Cálculo 18 2 6" xfId="3558" xr:uid="{D389CD2C-442F-42AE-A7E3-277A56192E29}"/>
    <cellStyle name="Cálculo 18 2 6 2" xfId="6195" xr:uid="{03B19E80-9204-4BFE-A621-0C4F18479238}"/>
    <cellStyle name="Cálculo 18 2 6 2 2" xfId="12506" xr:uid="{855BCF53-AB73-45D5-A7AE-16956E1014B7}"/>
    <cellStyle name="Cálculo 18 2 6 2 3" xfId="15929" xr:uid="{4D9E8678-6E48-4C55-85B5-AFB287B43082}"/>
    <cellStyle name="Cálculo 18 2 6 3" xfId="9940" xr:uid="{3ADFF6B8-4AEC-40CA-A5E2-4C73010E7419}"/>
    <cellStyle name="Cálculo 18 2 6 4" xfId="15008" xr:uid="{DFA291E1-6908-47DA-A061-00CE51497255}"/>
    <cellStyle name="Cálculo 18 2 7" xfId="3904" xr:uid="{B9A11934-CB99-4A53-B319-04088EEB2038}"/>
    <cellStyle name="Cálculo 18 2 7 2" xfId="6541" xr:uid="{F7C656AB-0319-4821-AFED-6D3C81230542}"/>
    <cellStyle name="Cálculo 18 2 7 2 2" xfId="12852" xr:uid="{3BD13AF5-7E4E-432A-B922-5425EE0BCB46}"/>
    <cellStyle name="Cálculo 18 2 7 2 3" xfId="15953" xr:uid="{AE63969F-2610-409F-AEAE-CFC026799832}"/>
    <cellStyle name="Cálculo 18 2 7 3" xfId="10286" xr:uid="{71620F39-FF19-4DCA-A420-89BD1917FC1B}"/>
    <cellStyle name="Cálculo 18 2 7 4" xfId="14714" xr:uid="{6C588F9D-69C4-49EA-8E6A-2B9CD470A99E}"/>
    <cellStyle name="Cálculo 18 2 8" xfId="4268" xr:uid="{63C94C1B-8D70-474B-A9B0-9F9B6E9739CF}"/>
    <cellStyle name="Cálculo 18 2 8 2" xfId="6905" xr:uid="{36D3A327-89BE-46D2-933C-5781C7C8F121}"/>
    <cellStyle name="Cálculo 18 2 8 2 2" xfId="13216" xr:uid="{77190E95-6762-4E8A-AD86-58AB17583C41}"/>
    <cellStyle name="Cálculo 18 2 8 2 3" xfId="16880" xr:uid="{6A406D44-413D-421B-9578-E80EB33C2ED8}"/>
    <cellStyle name="Cálculo 18 2 8 3" xfId="10650" xr:uid="{0399E091-8330-4D62-A12B-C9BD498D6D50}"/>
    <cellStyle name="Cálculo 18 2 8 4" xfId="13481" xr:uid="{FA404B1B-B0FC-465B-A65C-E355D08F8F86}"/>
    <cellStyle name="Cálculo 18 2 9" xfId="4469" xr:uid="{ED0DB054-7C8F-471F-9719-D9A1ABD07C78}"/>
    <cellStyle name="Cálculo 18 2 9 2" xfId="10851" xr:uid="{70D4D64F-41D8-4078-AA76-76EB69F055C4}"/>
    <cellStyle name="Cálculo 18 2 9 3" xfId="7673" xr:uid="{D16FADD1-0DDF-4078-B124-90893B860E3E}"/>
    <cellStyle name="Cálculo 18 3" xfId="1815" xr:uid="{711CED0D-52AE-4D55-A9F9-AFBB964A4C73}"/>
    <cellStyle name="Cálculo 18 3 10" xfId="11794" xr:uid="{B0A6EDF9-9566-4882-9F42-93DFA291BCF1}"/>
    <cellStyle name="Cálculo 18 3 11" xfId="15339" xr:uid="{68FF7DA3-550E-4DCC-8244-1FE6D24CAB17}"/>
    <cellStyle name="Cálculo 18 3 2" xfId="2375" xr:uid="{3F31DA3D-088A-498D-9EDE-158E820BB17C}"/>
    <cellStyle name="Cálculo 18 3 2 2" xfId="5012" xr:uid="{89A1C39E-B957-4FDD-961D-ED410041881A}"/>
    <cellStyle name="Cálculo 18 3 2 2 2" xfId="11376" xr:uid="{DD3F6C3E-BEAF-4E20-9120-672EF5355AAB}"/>
    <cellStyle name="Cálculo 18 3 2 2 3" xfId="13361" xr:uid="{99697992-DFE5-485C-96DC-8F29AAA2FA03}"/>
    <cellStyle name="Cálculo 18 3 2 3" xfId="8842" xr:uid="{351C66D7-164D-49C5-8454-F2EB9D292529}"/>
    <cellStyle name="Cálculo 18 3 2 4" xfId="14979" xr:uid="{1541ECBA-5444-4E2F-82F5-F799A306F8A8}"/>
    <cellStyle name="Cálculo 18 3 2 5" xfId="13650" xr:uid="{9F512E41-470C-4A2A-8D1D-D0024F3BA609}"/>
    <cellStyle name="Cálculo 18 3 3" xfId="2245" xr:uid="{EFB9ABA1-5F39-40A2-9E30-2F6DF435160C}"/>
    <cellStyle name="Cálculo 18 3 3 2" xfId="4882" xr:uid="{71A0EC43-D338-4323-8349-0489A8496270}"/>
    <cellStyle name="Cálculo 18 3 3 2 2" xfId="13811" xr:uid="{E482E61B-2E14-44C7-A8F7-FBF1E94ADA9E}"/>
    <cellStyle name="Cálculo 18 3 3 3" xfId="7405" xr:uid="{99C29821-9754-4D1D-95A3-9FA2443847C2}"/>
    <cellStyle name="Cálculo 18 3 4" xfId="2649" xr:uid="{AA7A3BC9-46F5-4848-9912-DF4E195A44B5}"/>
    <cellStyle name="Cálculo 18 3 4 2" xfId="5286" xr:uid="{301923AA-0E7A-4D1C-883A-1C1CE5186FAB}"/>
    <cellStyle name="Cálculo 18 3 4 2 2" xfId="11650" xr:uid="{4BDE57A0-9D11-4F61-BAEE-9454FED24FFA}"/>
    <cellStyle name="Cálculo 18 3 4 2 3" xfId="16021" xr:uid="{0365E831-27D2-4A3B-8024-CABC539ECDC8}"/>
    <cellStyle name="Cálculo 18 3 4 3" xfId="9116" xr:uid="{8786CF93-6534-47BC-B9A2-1F4E5ABE509B}"/>
    <cellStyle name="Cálculo 18 3 4 4" xfId="16018" xr:uid="{36479D34-311C-4DB1-A4A8-41199668D7A5}"/>
    <cellStyle name="Cálculo 18 3 5" xfId="3235" xr:uid="{45E9F4CE-C2C6-40D6-A4ED-94A9AEE750FD}"/>
    <cellStyle name="Cálculo 18 3 5 2" xfId="5872" xr:uid="{2259CA47-9F71-4945-8411-AD716380BEC6}"/>
    <cellStyle name="Cálculo 18 3 5 2 2" xfId="12183" xr:uid="{9D0DCC54-7A92-4D9A-BD28-5A3A6BE7A82B}"/>
    <cellStyle name="Cálculo 18 3 5 2 3" xfId="15331" xr:uid="{BE305023-5B8F-4FD5-84B4-CB3C775446F1}"/>
    <cellStyle name="Cálculo 18 3 5 3" xfId="9617" xr:uid="{541F2DF9-CDD6-40C7-A873-C7A4A943952C}"/>
    <cellStyle name="Cálculo 18 3 5 4" xfId="14911" xr:uid="{A23D33E9-D109-47C9-93EA-DA01B5800787}"/>
    <cellStyle name="Cálculo 18 3 6" xfId="2317" xr:uid="{ED0BB2DD-07E5-4705-A914-00A20753ACD6}"/>
    <cellStyle name="Cálculo 18 3 6 2" xfId="4954" xr:uid="{2F4C1BF1-EB67-4F3F-A651-539572512CB3}"/>
    <cellStyle name="Cálculo 18 3 6 2 2" xfId="11318" xr:uid="{8CCCFE3E-42BA-4920-821D-DA7BAC58E9B9}"/>
    <cellStyle name="Cálculo 18 3 6 2 3" xfId="14226" xr:uid="{5BEFB5F0-9FF4-46AE-B899-8F4428E8E649}"/>
    <cellStyle name="Cálculo 18 3 6 3" xfId="8784" xr:uid="{068D7B67-4F0F-4EF2-BB52-135097719A19}"/>
    <cellStyle name="Cálculo 18 3 6 4" xfId="14941" xr:uid="{67B852A1-0DC2-48DD-B892-79CB0F6F64CB}"/>
    <cellStyle name="Cálculo 18 3 7" xfId="3887" xr:uid="{F83BD7FF-A7FF-44D7-9CDD-7714DC16F5D4}"/>
    <cellStyle name="Cálculo 18 3 7 2" xfId="6524" xr:uid="{82005C40-06B3-4571-AB51-3C927A736D95}"/>
    <cellStyle name="Cálculo 18 3 7 2 2" xfId="12835" xr:uid="{EB56AE2D-45C0-420B-84BD-EF84AAA6151A}"/>
    <cellStyle name="Cálculo 18 3 7 2 3" xfId="7452" xr:uid="{33A81124-F4C5-4EE1-9316-6B2527BBBB91}"/>
    <cellStyle name="Cálculo 18 3 7 3" xfId="10269" xr:uid="{2ED362F6-62C8-44FA-8306-4755781FE7A9}"/>
    <cellStyle name="Cálculo 18 3 7 4" xfId="15323" xr:uid="{7FE6141B-594B-430B-BFDE-73F5291CA487}"/>
    <cellStyle name="Cálculo 18 3 8" xfId="4452" xr:uid="{758DAFE5-D90B-4275-80E5-AD1ACAD2D0A1}"/>
    <cellStyle name="Cálculo 18 3 8 2" xfId="10834" xr:uid="{CFF31062-8D8D-4B97-BEE7-5473D425BB9A}"/>
    <cellStyle name="Cálculo 18 3 8 3" xfId="14364" xr:uid="{E0D1B7E8-5603-42D7-8B68-C9589E5E2C5B}"/>
    <cellStyle name="Cálculo 18 3 9" xfId="8316" xr:uid="{FC49399A-E33E-46DF-BA48-276D36B1E57B}"/>
    <cellStyle name="Cálculo 18 4" xfId="2052" xr:uid="{418911AE-589A-4888-A3FE-47B54448FDBA}"/>
    <cellStyle name="Cálculo 18 4 10" xfId="13780" xr:uid="{E08D942F-31BF-4215-B609-1DB961D7998D}"/>
    <cellStyle name="Cálculo 18 4 11" xfId="7628" xr:uid="{72325609-5DD5-48E3-8514-49E989FDB570}"/>
    <cellStyle name="Cálculo 18 4 2" xfId="2559" xr:uid="{6B4280B7-B828-4BCF-8A8A-F1485DB9985F}"/>
    <cellStyle name="Cálculo 18 4 2 2" xfId="5196" xr:uid="{49D11C27-A7AD-4554-ADDB-32B66661BCE3}"/>
    <cellStyle name="Cálculo 18 4 2 2 2" xfId="11560" xr:uid="{49B3D6C2-D858-41E7-B607-375C1BF5685F}"/>
    <cellStyle name="Cálculo 18 4 2 2 3" xfId="13517" xr:uid="{27C39EEE-8F12-4DBB-8E15-78AD31119A22}"/>
    <cellStyle name="Cálculo 18 4 2 3" xfId="9026" xr:uid="{092F8A7C-B66B-4959-ACB8-5967270174A5}"/>
    <cellStyle name="Cálculo 18 4 2 4" xfId="16023" xr:uid="{60B47721-CB71-4139-AD6B-8BF8D3729BED}"/>
    <cellStyle name="Cálculo 18 4 2 5" xfId="7727" xr:uid="{69790045-57C3-4B3A-9121-FD3E8190C829}"/>
    <cellStyle name="Cálculo 18 4 3" xfId="2812" xr:uid="{6C9CD59A-594D-4217-8503-F9CD4FCDB658}"/>
    <cellStyle name="Cálculo 18 4 3 2" xfId="5449" xr:uid="{1DB8A576-E7C5-4DD6-AD18-7D64C488BEFB}"/>
    <cellStyle name="Cálculo 18 4 3 2 2" xfId="7967" xr:uid="{150665DE-BAFC-4242-A67E-462BE1B4C538}"/>
    <cellStyle name="Cálculo 18 4 3 3" xfId="7965" xr:uid="{C8EDE0A7-41AC-4CA5-8A4A-4F98540B68F3}"/>
    <cellStyle name="Cálculo 18 4 4" xfId="3115" xr:uid="{52F539AC-59FF-4806-808B-3FAC72E45EFB}"/>
    <cellStyle name="Cálculo 18 4 4 2" xfId="5752" xr:uid="{4A0425A1-2384-46BE-851B-39BFE786E829}"/>
    <cellStyle name="Cálculo 18 4 4 2 2" xfId="12063" xr:uid="{E8201280-BB74-41C7-9739-760395E67DDB}"/>
    <cellStyle name="Cálculo 18 4 4 2 3" xfId="16169" xr:uid="{9E9E15F3-C9DD-4DAB-A623-23CE1789B0C3}"/>
    <cellStyle name="Cálculo 18 4 4 3" xfId="9497" xr:uid="{50F1F157-FD0F-4533-BC86-F1D6CA57456C}"/>
    <cellStyle name="Cálculo 18 4 4 4" xfId="13580" xr:uid="{4C2C073F-F696-45FE-A037-E05F7F6F0B34}"/>
    <cellStyle name="Cálculo 18 4 5" xfId="3441" xr:uid="{4CE8579B-EAA8-4BF2-AB22-B2A484FC7FE1}"/>
    <cellStyle name="Cálculo 18 4 5 2" xfId="6078" xr:uid="{450DCDF4-3A0C-4078-8A33-49481E453F46}"/>
    <cellStyle name="Cálculo 18 4 5 2 2" xfId="12389" xr:uid="{C2B8EB8E-B7DD-4B57-BA33-476216BB409D}"/>
    <cellStyle name="Cálculo 18 4 5 2 3" xfId="14376" xr:uid="{21592AAD-FD87-4BD2-9637-2D565088945D}"/>
    <cellStyle name="Cálculo 18 4 5 3" xfId="9823" xr:uid="{AAAAA271-287E-4638-9CEC-A4B028AC9965}"/>
    <cellStyle name="Cálculo 18 4 5 4" xfId="9220" xr:uid="{671D4281-4EA5-4EF5-99C1-3A846899462D}"/>
    <cellStyle name="Cálculo 18 4 6" xfId="3747" xr:uid="{0097DDEA-1043-495F-A67F-3B87F53AEF8C}"/>
    <cellStyle name="Cálculo 18 4 6 2" xfId="6384" xr:uid="{5FCF64CE-DD82-43A9-8AB4-CD14A154804A}"/>
    <cellStyle name="Cálculo 18 4 6 2 2" xfId="12695" xr:uid="{FBCE3CBA-C510-4E09-B150-A5603E7951AF}"/>
    <cellStyle name="Cálculo 18 4 6 2 3" xfId="14896" xr:uid="{912F5DFC-F9A1-4B1B-9A39-8C0828FF1A89}"/>
    <cellStyle name="Cálculo 18 4 6 3" xfId="10129" xr:uid="{DE0028D3-F3C7-4A07-8AC7-70555C9948FF}"/>
    <cellStyle name="Cálculo 18 4 6 4" xfId="7544" xr:uid="{4925D04B-C8CC-4C7B-8702-25B791436798}"/>
    <cellStyle name="Cálculo 18 4 7" xfId="4124" xr:uid="{9D004CE2-AF85-479D-AAFB-BA16F4D6AB49}"/>
    <cellStyle name="Cálculo 18 4 7 2" xfId="6761" xr:uid="{DD90BDB1-B0F2-4978-8300-12DD6DDAC5A3}"/>
    <cellStyle name="Cálculo 18 4 7 2 2" xfId="13072" xr:uid="{B4B40CFF-D084-4266-90BD-E56068292951}"/>
    <cellStyle name="Cálculo 18 4 7 2 3" xfId="16746" xr:uid="{2FD95E3A-415E-4CA1-B953-1EAA92A562C6}"/>
    <cellStyle name="Cálculo 18 4 7 3" xfId="10506" xr:uid="{1E0C6079-A792-418C-BB46-F6A11BB4A227}"/>
    <cellStyle name="Cálculo 18 4 7 4" xfId="9152" xr:uid="{B753A259-3D81-460B-946E-D7E0EF7242E7}"/>
    <cellStyle name="Cálculo 18 4 8" xfId="4689" xr:uid="{BF838639-A155-4531-BBF9-288C08E68EB9}"/>
    <cellStyle name="Cálculo 18 4 8 2" xfId="11071" xr:uid="{DFD9451B-4ADE-4BDC-A099-D03F35EEA721}"/>
    <cellStyle name="Cálculo 18 4 8 3" xfId="15235" xr:uid="{CB19FA5E-2BE6-476A-AE6D-A4AF2B9849CC}"/>
    <cellStyle name="Cálculo 18 4 9" xfId="8550" xr:uid="{12CBD5A0-8356-4679-898B-A74794095ACD}"/>
    <cellStyle name="Cálculo 18 5" xfId="2069" xr:uid="{87A65BCE-AC27-4BD0-8334-D455CE2C407A}"/>
    <cellStyle name="Cálculo 18 5 10" xfId="15826" xr:uid="{7C983D40-1885-4226-B5F9-B2E347637867}"/>
    <cellStyle name="Cálculo 18 5 2" xfId="2829" xr:uid="{F82BA5AE-B666-4291-A8EF-558B50C77CAA}"/>
    <cellStyle name="Cálculo 18 5 2 2" xfId="5466" xr:uid="{E97D4982-EC2A-4EC5-9095-B8CC9BC4C3F7}"/>
    <cellStyle name="Cálculo 18 5 2 2 2" xfId="11774" xr:uid="{E58D144D-8622-4C9F-9AA6-01DB010E9D46}"/>
    <cellStyle name="Cálculo 18 5 2 3" xfId="8087" xr:uid="{93402D17-E89C-4E4B-97D0-90589DC05706}"/>
    <cellStyle name="Cálculo 18 5 3" xfId="3132" xr:uid="{2A2A002B-DBE5-4F78-843E-DE22C2030F40}"/>
    <cellStyle name="Cálculo 18 5 3 2" xfId="5769" xr:uid="{D6AB5D88-4705-4877-AFED-2B70E919CE49}"/>
    <cellStyle name="Cálculo 18 5 3 2 2" xfId="12080" xr:uid="{F7B13D1A-9C23-4E46-A9C7-0544B1C8F4F6}"/>
    <cellStyle name="Cálculo 18 5 3 2 3" xfId="7580" xr:uid="{8B3C9DF2-A147-4AEC-BBF1-61E191092CA9}"/>
    <cellStyle name="Cálculo 18 5 3 3" xfId="9514" xr:uid="{54F1E1B9-BFD2-4DB5-AE1A-111347EB994D}"/>
    <cellStyle name="Cálculo 18 5 3 4" xfId="13891" xr:uid="{166116B2-DA7D-4EB7-B208-9362DCB5B415}"/>
    <cellStyle name="Cálculo 18 5 4" xfId="3458" xr:uid="{D27553FD-5211-44A1-B114-5E4BC30F478C}"/>
    <cellStyle name="Cálculo 18 5 4 2" xfId="6095" xr:uid="{14363363-FCC1-410B-927C-320F97B9FEAA}"/>
    <cellStyle name="Cálculo 18 5 4 2 2" xfId="12406" xr:uid="{F62B5AF5-C9FD-4E93-B7C8-99A49141285F}"/>
    <cellStyle name="Cálculo 18 5 4 2 3" xfId="7484" xr:uid="{99A75D64-882E-491A-A955-22134E364DDA}"/>
    <cellStyle name="Cálculo 18 5 4 3" xfId="9840" xr:uid="{A7FE4A38-9B65-45CF-98D1-8AF9EFCC037D}"/>
    <cellStyle name="Cálculo 18 5 4 4" xfId="7768" xr:uid="{9AA5D52C-1031-47FA-9062-2027BB5238AC}"/>
    <cellStyle name="Cálculo 18 5 5" xfId="3764" xr:uid="{E0DEF44F-8108-45E0-86B3-8A9105D19B60}"/>
    <cellStyle name="Cálculo 18 5 5 2" xfId="6401" xr:uid="{2EC707DF-0974-41E9-A756-3D667C73F851}"/>
    <cellStyle name="Cálculo 18 5 5 2 2" xfId="12712" xr:uid="{E2DDCD58-7681-4A4C-B868-3E3B44E7FA49}"/>
    <cellStyle name="Cálculo 18 5 5 2 3" xfId="11242" xr:uid="{5E1F1385-7A41-405B-8B28-92CB7938B655}"/>
    <cellStyle name="Cálculo 18 5 5 3" xfId="10146" xr:uid="{68FFF98E-4DE1-42DF-97EE-3BC5C85F5668}"/>
    <cellStyle name="Cálculo 18 5 5 4" xfId="15245" xr:uid="{3B426B53-7550-4C37-91DF-AF2E682212DB}"/>
    <cellStyle name="Cálculo 18 5 6" xfId="4141" xr:uid="{1CEABEDF-DCED-4708-B8B3-94740559B607}"/>
    <cellStyle name="Cálculo 18 5 6 2" xfId="6778" xr:uid="{D3164170-E0AA-40AE-8C09-3C40EE69B14E}"/>
    <cellStyle name="Cálculo 18 5 6 2 2" xfId="13089" xr:uid="{3B8BE74F-DA2F-456F-86CA-A4AD6CC7479E}"/>
    <cellStyle name="Cálculo 18 5 6 2 3" xfId="16763" xr:uid="{8B561646-0238-4022-B674-44987161B88D}"/>
    <cellStyle name="Cálculo 18 5 6 3" xfId="10523" xr:uid="{F4C80C97-6FA4-4BF8-B191-8C0BFF6CF6BA}"/>
    <cellStyle name="Cálculo 18 5 6 4" xfId="15870" xr:uid="{45E4E06D-EDE4-415D-A623-99470524A173}"/>
    <cellStyle name="Cálculo 18 5 7" xfId="4706" xr:uid="{D36828D4-177C-47C0-8DD9-EAD403B00F88}"/>
    <cellStyle name="Cálculo 18 5 7 2" xfId="11088" xr:uid="{EB14F467-731E-4A60-B572-1C10236E1C23}"/>
    <cellStyle name="Cálculo 18 5 7 3" xfId="7820" xr:uid="{352E7B34-2A6A-495C-BDC1-1CD6645ECD0E}"/>
    <cellStyle name="Cálculo 18 5 8" xfId="8567" xr:uid="{43656C29-C367-4AC6-8FAD-2B7B5565FF35}"/>
    <cellStyle name="Cálculo 18 5 9" xfId="15328" xr:uid="{D1C71ACE-1CA8-432F-89CD-2A47A5B4C1A4}"/>
    <cellStyle name="Cálculo 2" xfId="759" xr:uid="{00000000-0005-0000-0000-0000F7020000}"/>
    <cellStyle name="Cálculo 2 2" xfId="1833" xr:uid="{FF5F3CB8-22A5-46C3-A522-B165E046484B}"/>
    <cellStyle name="Cálculo 2 2 10" xfId="8334" xr:uid="{D6CF1A09-C1B4-45C0-9890-E62745B95A89}"/>
    <cellStyle name="Cálculo 2 2 11" xfId="7127" xr:uid="{C6DCDE28-23D5-4961-9AB2-4D86C2A87E8D}"/>
    <cellStyle name="Cálculo 2 2 12" xfId="15851" xr:uid="{21CC094C-E645-43DB-9DAA-4810670595B7}"/>
    <cellStyle name="Cálculo 2 2 2" xfId="2393" xr:uid="{D7AE0155-BFFD-45DE-AB63-9F5A94AEC0FD}"/>
    <cellStyle name="Cálculo 2 2 2 2" xfId="5030" xr:uid="{5CEA3D9C-ADE3-4582-AFCF-FB9732173AB2}"/>
    <cellStyle name="Cálculo 2 2 2 2 2" xfId="11394" xr:uid="{3851F88A-B5C8-4BD6-A0EE-BBE112C40CDC}"/>
    <cellStyle name="Cálculo 2 2 2 2 3" xfId="7467" xr:uid="{BD66B1FC-8345-478B-9B54-514960289FE6}"/>
    <cellStyle name="Cálculo 2 2 2 3" xfId="8860" xr:uid="{28C79BA8-D274-4728-9046-7C0AD9176CA3}"/>
    <cellStyle name="Cálculo 2 2 3" xfId="2227" xr:uid="{4B93C646-454C-43D9-800E-9F6C54C259AB}"/>
    <cellStyle name="Cálculo 2 2 3 2" xfId="4864" xr:uid="{5F44A9D8-E57F-43F3-90D8-257090072ADF}"/>
    <cellStyle name="Cálculo 2 2 3 2 2" xfId="16185" xr:uid="{A1310B65-6773-41E5-B089-4085BF10C8B2}"/>
    <cellStyle name="Cálculo 2 2 3 3" xfId="13656" xr:uid="{4DDA631E-2A5B-4D34-B693-9146043D04C4}"/>
    <cellStyle name="Cálculo 2 2 4" xfId="2927" xr:uid="{2CF641C3-8CF5-433C-A79F-13A331A3DF94}"/>
    <cellStyle name="Cálculo 2 2 4 2" xfId="5564" xr:uid="{461CC36E-C111-470B-8263-F5FFF910FB19}"/>
    <cellStyle name="Cálculo 2 2 4 2 2" xfId="11875" xr:uid="{4A8EFD11-80B0-42E6-86DB-55B41A506525}"/>
    <cellStyle name="Cálculo 2 2 4 2 3" xfId="14836" xr:uid="{D1A4A0CF-2CE0-4010-85B3-E9540FE847FB}"/>
    <cellStyle name="Cálculo 2 2 4 3" xfId="9309" xr:uid="{C8ED1DBB-6439-4669-B7AB-D547A211122A}"/>
    <cellStyle name="Cálculo 2 2 4 4" xfId="16559" xr:uid="{77B493C9-E953-4D59-A428-D218E05B8F0A}"/>
    <cellStyle name="Cálculo 2 2 5" xfId="3253" xr:uid="{5F976938-6C62-44C2-8D89-3470EC624D58}"/>
    <cellStyle name="Cálculo 2 2 5 2" xfId="5890" xr:uid="{629D6232-1689-455F-B6AC-6A140BC58E23}"/>
    <cellStyle name="Cálculo 2 2 5 2 2" xfId="12201" xr:uid="{8D507678-DB19-4081-A0F8-6E2974E60875}"/>
    <cellStyle name="Cálculo 2 2 5 2 3" xfId="15893" xr:uid="{91967DEA-DE69-49F1-BD6C-C8BD3B10309E}"/>
    <cellStyle name="Cálculo 2 2 5 3" xfId="9635" xr:uid="{46BEDD05-1C22-4094-8611-6C9F7F1E29E5}"/>
    <cellStyle name="Cálculo 2 2 5 4" xfId="16220" xr:uid="{6E9FC737-3999-4DF9-9C99-1884DEC27721}"/>
    <cellStyle name="Cálculo 2 2 6" xfId="3559" xr:uid="{7677F098-6BD8-4BE1-B00B-5D3AAA567E8C}"/>
    <cellStyle name="Cálculo 2 2 6 2" xfId="6196" xr:uid="{83DA0E02-C2E8-4161-89FA-820C1C0F4B9C}"/>
    <cellStyle name="Cálculo 2 2 6 2 2" xfId="12507" xr:uid="{B7F6660D-0EC3-487B-AACE-D126FB8A9B1E}"/>
    <cellStyle name="Cálculo 2 2 6 2 3" xfId="14636" xr:uid="{68A47318-31FE-4F58-B6B3-CC006B26F259}"/>
    <cellStyle name="Cálculo 2 2 6 3" xfId="9941" xr:uid="{CA3A2D55-E4CF-4F74-A38A-7C367265FC6C}"/>
    <cellStyle name="Cálculo 2 2 6 4" xfId="15702" xr:uid="{DFB23299-36F4-4F82-AED5-385C9D7CEC04}"/>
    <cellStyle name="Cálculo 2 2 7" xfId="3905" xr:uid="{4E6C7F31-68E8-4854-9E69-DD6DAB4D8244}"/>
    <cellStyle name="Cálculo 2 2 7 2" xfId="6542" xr:uid="{7AF1C676-A58D-41E1-B45A-7ACE6868CC89}"/>
    <cellStyle name="Cálculo 2 2 7 2 2" xfId="12853" xr:uid="{37C07A4B-F56E-4752-B04E-4C85B668779E}"/>
    <cellStyle name="Cálculo 2 2 7 2 3" xfId="7110" xr:uid="{0B74F963-C8FE-4599-A8F9-144A2E3E2AF1}"/>
    <cellStyle name="Cálculo 2 2 7 3" xfId="10287" xr:uid="{65A2F026-A4FC-4F71-AD14-4BEFF74AAAD1}"/>
    <cellStyle name="Cálculo 2 2 7 4" xfId="7414" xr:uid="{8BC2DA7A-F1BC-4DA6-A48F-31BA5F34E607}"/>
    <cellStyle name="Cálculo 2 2 8" xfId="4269" xr:uid="{258359F2-1DDA-4B83-A2F2-EA834F19AD42}"/>
    <cellStyle name="Cálculo 2 2 8 2" xfId="6906" xr:uid="{7136A280-F8E1-47BD-9FD8-835CE3D087A1}"/>
    <cellStyle name="Cálculo 2 2 8 2 2" xfId="13217" xr:uid="{18058ECE-9130-430D-836F-269EFF0B8703}"/>
    <cellStyle name="Cálculo 2 2 8 2 3" xfId="16881" xr:uid="{FF1D011E-D9BA-464F-88C8-A09E31D2ECD1}"/>
    <cellStyle name="Cálculo 2 2 8 3" xfId="10651" xr:uid="{F11F2B7A-EA7F-4C4F-9137-1EB3EC1F23B1}"/>
    <cellStyle name="Cálculo 2 2 8 4" xfId="16119" xr:uid="{747F0E5C-C428-45F3-BC23-3A9F86098065}"/>
    <cellStyle name="Cálculo 2 2 9" xfId="4470" xr:uid="{F1595400-25D6-4D13-A6DA-59D2566B8C1D}"/>
    <cellStyle name="Cálculo 2 2 9 2" xfId="10852" xr:uid="{71AC1BD6-31B2-4D15-AF77-C0B6D96D0892}"/>
    <cellStyle name="Cálculo 2 2 9 3" xfId="7559" xr:uid="{3594E5AF-BE60-4072-B3B6-6B864B0412EF}"/>
    <cellStyle name="Cálculo 2 3" xfId="1816" xr:uid="{47BAA620-13E7-45ED-89CE-FE9C3A56E521}"/>
    <cellStyle name="Cálculo 2 3 10" xfId="7408" xr:uid="{D318009E-2A69-4D23-91DE-90D1387142C8}"/>
    <cellStyle name="Cálculo 2 3 11" xfId="13535" xr:uid="{E3043F01-F980-4AA5-9A5B-A25AB7A1D947}"/>
    <cellStyle name="Cálculo 2 3 2" xfId="2376" xr:uid="{B90FBA1F-7B6B-4CCA-BE2E-985BDD2771C3}"/>
    <cellStyle name="Cálculo 2 3 2 2" xfId="5013" xr:uid="{03C3CD91-14E4-43D4-B030-576F12B2D69B}"/>
    <cellStyle name="Cálculo 2 3 2 2 2" xfId="11377" xr:uid="{CB23798D-0D6E-4F00-AA88-BEE858068E3E}"/>
    <cellStyle name="Cálculo 2 3 2 2 3" xfId="7206" xr:uid="{42FB384D-8FB6-413F-A334-F5FE4FBF5B67}"/>
    <cellStyle name="Cálculo 2 3 2 3" xfId="8843" xr:uid="{FB1A294A-37EC-4F71-B3DC-7398180C4750}"/>
    <cellStyle name="Cálculo 2 3 2 4" xfId="7054" xr:uid="{FDA1BE03-6B26-44D9-A453-B4BBCD3A6103}"/>
    <cellStyle name="Cálculo 2 3 2 5" xfId="7789" xr:uid="{DCA7D4A2-5BCD-405C-B40D-9B10AB9D7F09}"/>
    <cellStyle name="Cálculo 2 3 3" xfId="2244" xr:uid="{7C2D2623-67AE-4373-821B-EBC5D1FCD3C7}"/>
    <cellStyle name="Cálculo 2 3 3 2" xfId="4881" xr:uid="{09808DCC-8FC8-4A5D-A38A-A90D57EF8910}"/>
    <cellStyle name="Cálculo 2 3 3 2 2" xfId="14782" xr:uid="{8A8307C6-7B10-4340-A240-A6153337060F}"/>
    <cellStyle name="Cálculo 2 3 3 3" xfId="16104" xr:uid="{93391D87-CDC7-414A-889E-F0BBB2206939}"/>
    <cellStyle name="Cálculo 2 3 4" xfId="2343" xr:uid="{78D0D821-9467-4D48-994B-D689ADCC5CD2}"/>
    <cellStyle name="Cálculo 2 3 4 2" xfId="4980" xr:uid="{8C341D92-6ADA-4734-97FC-4C3009FA320B}"/>
    <cellStyle name="Cálculo 2 3 4 2 2" xfId="11344" xr:uid="{A03E076D-AD63-45C6-97F3-CDCAAE100B53}"/>
    <cellStyle name="Cálculo 2 3 4 2 3" xfId="8051" xr:uid="{39405B4A-9F28-4FBC-910F-30E282101099}"/>
    <cellStyle name="Cálculo 2 3 4 3" xfId="8810" xr:uid="{795CF57E-771F-47A1-B3E5-80E378EC7F42}"/>
    <cellStyle name="Cálculo 2 3 4 4" xfId="13496" xr:uid="{DF196DBD-4B5E-45B9-B03C-B3E055A7D37C}"/>
    <cellStyle name="Cálculo 2 3 5" xfId="3236" xr:uid="{6A210C00-C703-4679-B0FF-8B6F75FDC354}"/>
    <cellStyle name="Cálculo 2 3 5 2" xfId="5873" xr:uid="{CE487E03-A2EB-4B81-891C-6C1B24C656EF}"/>
    <cellStyle name="Cálculo 2 3 5 2 2" xfId="12184" xr:uid="{C2E000FC-04AF-4C7D-A732-A372F3B8A446}"/>
    <cellStyle name="Cálculo 2 3 5 2 3" xfId="11814" xr:uid="{64A21294-6A19-4F2F-BD58-4B812A53F97F}"/>
    <cellStyle name="Cálculo 2 3 5 3" xfId="9618" xr:uid="{F6C061E9-B1AA-4232-8ED1-555CE0080558}"/>
    <cellStyle name="Cálculo 2 3 5 4" xfId="16539" xr:uid="{CC488529-3E5C-481F-8699-B76FDA851BE1}"/>
    <cellStyle name="Cálculo 2 3 6" xfId="2318" xr:uid="{8BD7CD0B-DC0B-4A72-992E-FD69932FA8BB}"/>
    <cellStyle name="Cálculo 2 3 6 2" xfId="4955" xr:uid="{BE133A26-28FC-4616-B059-7EA8A38B017E}"/>
    <cellStyle name="Cálculo 2 3 6 2 2" xfId="11319" xr:uid="{74DEDFF5-1C29-4DA6-8609-29C50C1343B9}"/>
    <cellStyle name="Cálculo 2 3 6 2 3" xfId="8209" xr:uid="{12617344-46BF-42E0-9058-D55B9FE5535A}"/>
    <cellStyle name="Cálculo 2 3 6 3" xfId="8785" xr:uid="{2DAC98AB-79DE-431A-A8D9-F83EC2BCA1BA}"/>
    <cellStyle name="Cálculo 2 3 6 4" xfId="8693" xr:uid="{B8B95412-DD5C-47B5-A3C2-61E89E57FC79}"/>
    <cellStyle name="Cálculo 2 3 7" xfId="3888" xr:uid="{ECDA3F59-9F27-4EEC-9E37-4F4E9BE7CB86}"/>
    <cellStyle name="Cálculo 2 3 7 2" xfId="6525" xr:uid="{853D4AFC-8023-477D-82CD-945FB72570D7}"/>
    <cellStyle name="Cálculo 2 3 7 2 2" xfId="12836" xr:uid="{13C2F0AE-A2BE-43FC-ADCC-AE3BB55D9459}"/>
    <cellStyle name="Cálculo 2 3 7 2 3" xfId="7836" xr:uid="{AD16FA24-E8E8-4F65-9F7F-76481880D2E2}"/>
    <cellStyle name="Cálculo 2 3 7 3" xfId="10270" xr:uid="{8ABFB3C8-45D3-4690-B9EC-476B2CFD4A81}"/>
    <cellStyle name="Cálculo 2 3 7 4" xfId="9187" xr:uid="{4229AEA8-4154-4B80-A271-DB3B4B5AEF24}"/>
    <cellStyle name="Cálculo 2 3 8" xfId="4453" xr:uid="{9FB0EB05-1701-4AAC-AE7B-1D40B33DB876}"/>
    <cellStyle name="Cálculo 2 3 8 2" xfId="10835" xr:uid="{613116C6-C290-4E7C-AE8E-D4D41D30DF26}"/>
    <cellStyle name="Cálculo 2 3 8 3" xfId="7056" xr:uid="{24C0CF1A-1251-47E3-A2B5-ABC9744418A3}"/>
    <cellStyle name="Cálculo 2 3 9" xfId="8317" xr:uid="{FF8CE69F-7F42-4749-9EF8-370D7C25078F}"/>
    <cellStyle name="Cálculo 2 4" xfId="2053" xr:uid="{332A6BA4-C9B3-4F9E-A12B-42EB47433073}"/>
    <cellStyle name="Cálculo 2 4 10" xfId="15033" xr:uid="{C897C2B7-EC0A-42A7-A216-3661BDE45523}"/>
    <cellStyle name="Cálculo 2 4 11" xfId="14518" xr:uid="{57555511-CA53-4CEF-8DD7-5F33671F4877}"/>
    <cellStyle name="Cálculo 2 4 2" xfId="2560" xr:uid="{AF905028-403B-4F12-B573-FCE637779397}"/>
    <cellStyle name="Cálculo 2 4 2 2" xfId="5197" xr:uid="{29C65D69-C738-4D9F-8630-D2FB2E1FA732}"/>
    <cellStyle name="Cálculo 2 4 2 2 2" xfId="11561" xr:uid="{6BA66BD3-954A-4219-A07F-B9DAF5CC0875}"/>
    <cellStyle name="Cálculo 2 4 2 2 3" xfId="16219" xr:uid="{C00C75F4-3CF5-4C26-A1CA-1BB7329232B5}"/>
    <cellStyle name="Cálculo 2 4 2 3" xfId="9027" xr:uid="{C69E6F66-AB0D-442F-8C61-A6E598184BD2}"/>
    <cellStyle name="Cálculo 2 4 2 4" xfId="13655" xr:uid="{BE4392A4-9584-4658-9302-2309FA8D11FC}"/>
    <cellStyle name="Cálculo 2 4 2 5" xfId="7202" xr:uid="{A4EB19BF-9944-4DC4-85FD-4AE9C140C9C5}"/>
    <cellStyle name="Cálculo 2 4 3" xfId="2813" xr:uid="{08E1E5DE-40E4-4B26-B1F6-71BC4D8D1E5C}"/>
    <cellStyle name="Cálculo 2 4 3 2" xfId="5450" xr:uid="{58A2D931-2B4F-464C-BFED-3A1D3EB44FD2}"/>
    <cellStyle name="Cálculo 2 4 3 2 2" xfId="7565" xr:uid="{7BD37698-8A44-4A62-AB27-E9BCBC07142C}"/>
    <cellStyle name="Cálculo 2 4 3 3" xfId="15923" xr:uid="{5DD6C0B7-1B64-41BC-AF94-ABA0427694B2}"/>
    <cellStyle name="Cálculo 2 4 4" xfId="3116" xr:uid="{AB39AE7A-ED3D-45AB-8C58-2AF85F2FACF7}"/>
    <cellStyle name="Cálculo 2 4 4 2" xfId="5753" xr:uid="{FBFFF5B4-2AC0-4A0F-8A9A-EE8D638575CA}"/>
    <cellStyle name="Cálculo 2 4 4 2 2" xfId="12064" xr:uid="{DFD7F429-DE96-459E-BF29-1563EA6923D5}"/>
    <cellStyle name="Cálculo 2 4 4 2 3" xfId="14605" xr:uid="{BB8C8681-840A-4046-A2BE-4D556FDCDB4F}"/>
    <cellStyle name="Cálculo 2 4 4 3" xfId="9498" xr:uid="{E72FF89B-CF3E-400C-ADB0-F7EB5A289089}"/>
    <cellStyle name="Cálculo 2 4 4 4" xfId="15061" xr:uid="{EC7C4D74-A80D-47DC-A3AB-5BCDF9F68D19}"/>
    <cellStyle name="Cálculo 2 4 5" xfId="3442" xr:uid="{2EEC329B-641C-482E-B767-AD4254F1D982}"/>
    <cellStyle name="Cálculo 2 4 5 2" xfId="6079" xr:uid="{4B3E774B-A17F-45CB-A70D-0B63665205F8}"/>
    <cellStyle name="Cálculo 2 4 5 2 2" xfId="12390" xr:uid="{DAAF096F-976D-45CF-9A5B-504BF7DEDCF8}"/>
    <cellStyle name="Cálculo 2 4 5 2 3" xfId="16375" xr:uid="{AD9D8E5A-B933-4165-93DE-4D2DC43348BD}"/>
    <cellStyle name="Cálculo 2 4 5 3" xfId="9824" xr:uid="{D123CE07-417B-47EF-B44C-EA83A6562578}"/>
    <cellStyle name="Cálculo 2 4 5 4" xfId="16030" xr:uid="{62709C9C-A111-4B6F-A96D-45BADA81150D}"/>
    <cellStyle name="Cálculo 2 4 6" xfId="3748" xr:uid="{5E96C62E-7FFD-41AB-8F24-C2D98DB5DA0B}"/>
    <cellStyle name="Cálculo 2 4 6 2" xfId="6385" xr:uid="{2999D08E-3446-4007-80C9-30853C2EBB98}"/>
    <cellStyle name="Cálculo 2 4 6 2 2" xfId="12696" xr:uid="{54226551-8D39-4041-ADF9-171E9DA18A4C}"/>
    <cellStyle name="Cálculo 2 4 6 2 3" xfId="15267" xr:uid="{FADBB077-B8F0-4CEE-91BF-C266197F1BC1}"/>
    <cellStyle name="Cálculo 2 4 6 3" xfId="10130" xr:uid="{488B9A40-16AA-4C20-8503-E75752CD8968}"/>
    <cellStyle name="Cálculo 2 4 6 4" xfId="11669" xr:uid="{06F1A9EE-4F26-4424-AC09-536A86CF497D}"/>
    <cellStyle name="Cálculo 2 4 7" xfId="4125" xr:uid="{8F4F1D9B-0C5A-4805-924A-82F7DD3A2605}"/>
    <cellStyle name="Cálculo 2 4 7 2" xfId="6762" xr:uid="{4A195749-989A-47DA-8AFA-B8C9FD751325}"/>
    <cellStyle name="Cálculo 2 4 7 2 2" xfId="13073" xr:uid="{7FD39316-D9A7-4ABF-9378-8C781CD989FA}"/>
    <cellStyle name="Cálculo 2 4 7 2 3" xfId="16747" xr:uid="{E03E997F-FC52-4CAD-B866-D6AE7165875E}"/>
    <cellStyle name="Cálculo 2 4 7 3" xfId="10507" xr:uid="{F0C93475-78D4-46C6-9111-FDF948461F08}"/>
    <cellStyle name="Cálculo 2 4 7 4" xfId="14998" xr:uid="{C871886F-4EAC-46A9-AFF7-E330E7DFF1FF}"/>
    <cellStyle name="Cálculo 2 4 8" xfId="4690" xr:uid="{012281BC-6539-463C-A56E-8D9587D5EBEE}"/>
    <cellStyle name="Cálculo 2 4 8 2" xfId="11072" xr:uid="{AA01C8C9-32EA-46A1-9745-C14400BC331E}"/>
    <cellStyle name="Cálculo 2 4 8 3" xfId="7907" xr:uid="{A5FDBB33-1CA4-4C75-B38C-E9985A0C100D}"/>
    <cellStyle name="Cálculo 2 4 9" xfId="8551" xr:uid="{E3907670-80D1-44AE-AA1D-36AD756DDD8C}"/>
    <cellStyle name="Cálculo 2 5" xfId="2068" xr:uid="{24005750-8F46-4DBA-8335-BF4AE8D7D64C}"/>
    <cellStyle name="Cálculo 2 5 10" xfId="8148" xr:uid="{D182A4D3-9EFB-4CA1-B942-6EDC75B45E61}"/>
    <cellStyle name="Cálculo 2 5 2" xfId="2828" xr:uid="{37E96D5F-B3A9-430B-A51F-4C9AD1220865}"/>
    <cellStyle name="Cálculo 2 5 2 2" xfId="5465" xr:uid="{E5B1709D-4590-4F85-9ACF-050C7366FFCA}"/>
    <cellStyle name="Cálculo 2 5 2 2 2" xfId="16391" xr:uid="{35028493-7AE8-4F83-9259-EB6C36173A9F}"/>
    <cellStyle name="Cálculo 2 5 2 3" xfId="14217" xr:uid="{C72E9C63-DB10-4ADE-A92C-AD8F7EDA4D65}"/>
    <cellStyle name="Cálculo 2 5 3" xfId="3131" xr:uid="{86C4BA56-9E5A-4167-A69C-22F649BEFEFD}"/>
    <cellStyle name="Cálculo 2 5 3 2" xfId="5768" xr:uid="{FD14D3E3-7F1C-40B9-BC28-778A4AD98F4C}"/>
    <cellStyle name="Cálculo 2 5 3 2 2" xfId="12079" xr:uid="{9BA219F2-AE03-417A-8410-F69D01D59FC8}"/>
    <cellStyle name="Cálculo 2 5 3 2 3" xfId="14090" xr:uid="{EB112935-0EFC-4FAC-BB65-FF9AE8BA6E18}"/>
    <cellStyle name="Cálculo 2 5 3 3" xfId="9513" xr:uid="{82387281-A3BC-4030-BBF0-D096BE9CB8D6}"/>
    <cellStyle name="Cálculo 2 5 3 4" xfId="15002" xr:uid="{F1A43FD7-67B5-4DEB-853C-A60C2EC435C1}"/>
    <cellStyle name="Cálculo 2 5 4" xfId="3457" xr:uid="{EBB0EE29-9025-44B3-91F3-636883BDD985}"/>
    <cellStyle name="Cálculo 2 5 4 2" xfId="6094" xr:uid="{773132DA-B066-4A04-BDB2-73A42FB33E8F}"/>
    <cellStyle name="Cálculo 2 5 4 2 2" xfId="12405" xr:uid="{AC401E7C-26BD-40EC-986A-8EF24534AE4C}"/>
    <cellStyle name="Cálculo 2 5 4 2 3" xfId="7575" xr:uid="{FCC8A8D8-7F0F-411B-B9DC-2A764494F8F7}"/>
    <cellStyle name="Cálculo 2 5 4 3" xfId="9839" xr:uid="{080D356A-4018-43C8-A6E8-19248D9DA198}"/>
    <cellStyle name="Cálculo 2 5 4 4" xfId="7413" xr:uid="{72BC69BA-A548-41EE-9B12-FE1AF8A9DAFD}"/>
    <cellStyle name="Cálculo 2 5 5" xfId="3763" xr:uid="{CEBB34D0-7EF9-4119-95B8-A900C4D8B575}"/>
    <cellStyle name="Cálculo 2 5 5 2" xfId="6400" xr:uid="{F38F7C2C-024F-4B2F-A38C-BD350CCDC126}"/>
    <cellStyle name="Cálculo 2 5 5 2 2" xfId="12711" xr:uid="{9CCF3853-6E83-411E-8B77-44B31195BC15}"/>
    <cellStyle name="Cálculo 2 5 5 2 3" xfId="13555" xr:uid="{5C41A20F-EB85-4E5C-BF5C-D5B1C13E155A}"/>
    <cellStyle name="Cálculo 2 5 5 3" xfId="10145" xr:uid="{85DE50DA-396D-41A5-9E50-0502B54E6960}"/>
    <cellStyle name="Cálculo 2 5 5 4" xfId="14929" xr:uid="{FE247092-9E6D-4C1B-8B11-9EAA66C0E6E2}"/>
    <cellStyle name="Cálculo 2 5 6" xfId="4140" xr:uid="{12A944C8-514E-40AC-B269-A33D911BBDE6}"/>
    <cellStyle name="Cálculo 2 5 6 2" xfId="6777" xr:uid="{30C019AB-9477-4BE2-9F4A-A0BFFB766010}"/>
    <cellStyle name="Cálculo 2 5 6 2 2" xfId="13088" xr:uid="{E67CC416-D67A-4A73-8961-3CC32AF69975}"/>
    <cellStyle name="Cálculo 2 5 6 2 3" xfId="16762" xr:uid="{F1D7984C-9C0D-4D50-BE44-E15E91DF973F}"/>
    <cellStyle name="Cálculo 2 5 6 3" xfId="10522" xr:uid="{A0372327-68E9-499B-9003-FC0580FB7A40}"/>
    <cellStyle name="Cálculo 2 5 6 4" xfId="13970" xr:uid="{2ECA7420-7E31-49DD-B847-3F6DFE3D6945}"/>
    <cellStyle name="Cálculo 2 5 7" xfId="4705" xr:uid="{37C593CD-2FFE-4B9D-92B6-0726D3877203}"/>
    <cellStyle name="Cálculo 2 5 7 2" xfId="11087" xr:uid="{F357B923-2698-4FFA-B4C1-34E7D98728B8}"/>
    <cellStyle name="Cálculo 2 5 7 3" xfId="14027" xr:uid="{07385445-3CB1-4600-8A67-30571CF7B881}"/>
    <cellStyle name="Cálculo 2 5 8" xfId="8566" xr:uid="{9BCAB6C8-C22C-4C86-933B-C4DD376940FA}"/>
    <cellStyle name="Cálculo 2 5 9" xfId="13682" xr:uid="{3F6C7D4D-1A6D-4EA4-92F6-63635E99B25A}"/>
    <cellStyle name="Cálculo 3" xfId="760" xr:uid="{00000000-0005-0000-0000-0000F8020000}"/>
    <cellStyle name="Cálculo 3 2" xfId="1834" xr:uid="{E965FAAA-E260-454C-80EE-90F05FA9DC4A}"/>
    <cellStyle name="Cálculo 3 2 10" xfId="8335" xr:uid="{95DE2955-C6A9-46E9-B515-1A768AD7ACBC}"/>
    <cellStyle name="Cálculo 3 2 11" xfId="16364" xr:uid="{57FDF509-197F-4127-A7DC-6D9AB011D55B}"/>
    <cellStyle name="Cálculo 3 2 12" xfId="14341" xr:uid="{A575627C-A5EA-4BD9-A28C-E46CFA5C57F2}"/>
    <cellStyle name="Cálculo 3 2 2" xfId="2394" xr:uid="{D8B3B3AB-1AC5-4B9B-9F52-CBC1D40FF19E}"/>
    <cellStyle name="Cálculo 3 2 2 2" xfId="5031" xr:uid="{FD372B06-15CE-44CE-8DC1-F38FE7D5F064}"/>
    <cellStyle name="Cálculo 3 2 2 2 2" xfId="11395" xr:uid="{F4BCA073-78F0-477E-A1D3-BDD09CBA8CD8}"/>
    <cellStyle name="Cálculo 3 2 2 2 3" xfId="16479" xr:uid="{36E8C48C-6D02-422E-BC7B-B55C7509892E}"/>
    <cellStyle name="Cálculo 3 2 2 3" xfId="8861" xr:uid="{C553202B-9932-4C7D-886D-533583EF2767}"/>
    <cellStyle name="Cálculo 3 2 3" xfId="2226" xr:uid="{1602A07C-C273-4500-A666-4D0C42A70500}"/>
    <cellStyle name="Cálculo 3 2 3 2" xfId="4863" xr:uid="{3703A956-6231-42DD-9BFD-6909BDD5859A}"/>
    <cellStyle name="Cálculo 3 2 3 2 2" xfId="16125" xr:uid="{83134FEA-49FA-4CF9-873F-5270D9905FA1}"/>
    <cellStyle name="Cálculo 3 2 3 3" xfId="16260" xr:uid="{8079B94C-5E49-4A8A-A828-DBA1B1A0AAE7}"/>
    <cellStyle name="Cálculo 3 2 4" xfId="2928" xr:uid="{6CB50FC9-5C1E-4799-8AB4-3218678E836D}"/>
    <cellStyle name="Cálculo 3 2 4 2" xfId="5565" xr:uid="{DC902660-6BE1-42CC-AB0D-D71BE679FABB}"/>
    <cellStyle name="Cálculo 3 2 4 2 2" xfId="11876" xr:uid="{CCBB2101-9CEC-4626-86DF-BC6245B47DA1}"/>
    <cellStyle name="Cálculo 3 2 4 2 3" xfId="11235" xr:uid="{49AE0A77-AD7D-412E-8C2F-BA4A199F6B00}"/>
    <cellStyle name="Cálculo 3 2 4 3" xfId="9310" xr:uid="{3316ED09-398B-41AA-919B-83BA049572CC}"/>
    <cellStyle name="Cálculo 3 2 4 4" xfId="13486" xr:uid="{1F6ABE48-87F9-46FF-8B02-98CBD8BE5317}"/>
    <cellStyle name="Cálculo 3 2 5" xfId="3254" xr:uid="{AEE31CFD-498D-4C19-977C-65D56233A93C}"/>
    <cellStyle name="Cálculo 3 2 5 2" xfId="5891" xr:uid="{472D817F-94AC-4659-B530-7D24FD344FB4}"/>
    <cellStyle name="Cálculo 3 2 5 2 2" xfId="12202" xr:uid="{F65F254E-BC81-4695-9EF9-DA06911373C6}"/>
    <cellStyle name="Cálculo 3 2 5 2 3" xfId="15015" xr:uid="{E677E789-6D0E-4B7B-9339-1876BFDA736F}"/>
    <cellStyle name="Cálculo 3 2 5 3" xfId="9636" xr:uid="{8A07D9D8-6A5E-42D1-A100-7D2D16E1FF28}"/>
    <cellStyle name="Cálculo 3 2 5 4" xfId="7601" xr:uid="{AB39C99B-92A2-4E4C-B9CA-183E7F7FCBF7}"/>
    <cellStyle name="Cálculo 3 2 6" xfId="3560" xr:uid="{B7225D48-61E3-4F4E-82F1-24BEECB0F877}"/>
    <cellStyle name="Cálculo 3 2 6 2" xfId="6197" xr:uid="{7DA6622E-AFEF-4540-94FB-6CAF0C48D54C}"/>
    <cellStyle name="Cálculo 3 2 6 2 2" xfId="12508" xr:uid="{9836DD08-C1D1-418B-B94B-48D239DE473A}"/>
    <cellStyle name="Cálculo 3 2 6 2 3" xfId="15127" xr:uid="{135904CA-D247-4456-88BB-7CC67D0B7759}"/>
    <cellStyle name="Cálculo 3 2 6 3" xfId="9942" xr:uid="{FAD2DF43-5AE3-49E5-8AEB-D73CBFD50536}"/>
    <cellStyle name="Cálculo 3 2 6 4" xfId="15424" xr:uid="{918F0887-1DC5-4D43-8BCA-EA2D0EC50F44}"/>
    <cellStyle name="Cálculo 3 2 7" xfId="3906" xr:uid="{46772790-BE46-4D88-8C8C-2EE4F6C89FA1}"/>
    <cellStyle name="Cálculo 3 2 7 2" xfId="6543" xr:uid="{9604680A-27B2-41DA-ACB0-C1434A0605BB}"/>
    <cellStyle name="Cálculo 3 2 7 2 2" xfId="12854" xr:uid="{9E27CBE9-6AE1-4440-BD6D-5AA7A38A4BD9}"/>
    <cellStyle name="Cálculo 3 2 7 2 3" xfId="7109" xr:uid="{89C3AE2E-B720-411E-9519-B99E438A7914}"/>
    <cellStyle name="Cálculo 3 2 7 3" xfId="10288" xr:uid="{1D95E578-6635-4214-98F3-47B6BF762CD9}"/>
    <cellStyle name="Cálculo 3 2 7 4" xfId="15246" xr:uid="{64F793C8-4344-418F-9F15-EC85C99B001C}"/>
    <cellStyle name="Cálculo 3 2 8" xfId="4270" xr:uid="{2AA21674-765C-4FB4-8836-82FECCEAA390}"/>
    <cellStyle name="Cálculo 3 2 8 2" xfId="6907" xr:uid="{670E2A9A-875E-4D87-9FEB-CCD93ED1E10A}"/>
    <cellStyle name="Cálculo 3 2 8 2 2" xfId="13218" xr:uid="{F792DA20-CBC2-4A56-9029-94D5783A7C69}"/>
    <cellStyle name="Cálculo 3 2 8 2 3" xfId="16882" xr:uid="{67E4E0BC-F458-4FDF-8AC3-0A7140A2EC2E}"/>
    <cellStyle name="Cálculo 3 2 8 3" xfId="10652" xr:uid="{A195E2B3-9774-4E74-A258-87B7A63BDDF7}"/>
    <cellStyle name="Cálculo 3 2 8 4" xfId="13421" xr:uid="{15927690-5E04-4E2E-B7C5-DF4388850277}"/>
    <cellStyle name="Cálculo 3 2 9" xfId="4471" xr:uid="{3B8B7A95-C4B8-4AAE-BD18-3D9F0468E9A7}"/>
    <cellStyle name="Cálculo 3 2 9 2" xfId="10853" xr:uid="{B95BA345-8037-42ED-BF25-9DDEEA86B2E4}"/>
    <cellStyle name="Cálculo 3 2 9 3" xfId="8041" xr:uid="{1D611346-CB27-4E1F-A923-12EE2EBA0FAB}"/>
    <cellStyle name="Cálculo 3 3" xfId="1817" xr:uid="{03D50D86-D374-4A24-93FD-ADAB24E134C6}"/>
    <cellStyle name="Cálculo 3 3 10" xfId="15818" xr:uid="{C8850C10-3FD6-4510-BD37-AA8CD4076851}"/>
    <cellStyle name="Cálculo 3 3 11" xfId="13610" xr:uid="{C1C36773-EEE7-4F9C-AA9A-A4C149E4F2BA}"/>
    <cellStyle name="Cálculo 3 3 2" xfId="2377" xr:uid="{7B88904F-ED7E-4558-B938-0AC639D38E1F}"/>
    <cellStyle name="Cálculo 3 3 2 2" xfId="5014" xr:uid="{493122CC-F24E-4487-A013-99A29EBB32C6}"/>
    <cellStyle name="Cálculo 3 3 2 2 2" xfId="11378" xr:uid="{C4638D9D-A26F-48C7-BE1A-658656EF8D54}"/>
    <cellStyle name="Cálculo 3 3 2 2 3" xfId="7592" xr:uid="{24F161CC-DDD9-4ED9-9473-7E2764A3B404}"/>
    <cellStyle name="Cálculo 3 3 2 3" xfId="8844" xr:uid="{2E5E5ADB-4BD9-476D-A8D2-4C70CABB8157}"/>
    <cellStyle name="Cálculo 3 3 2 4" xfId="16499" xr:uid="{731C6DDD-2251-4D63-9E81-FC299A95FBE3}"/>
    <cellStyle name="Cálculo 3 3 2 5" xfId="13462" xr:uid="{D37DF087-BB58-4293-9B26-DC7405E5B477}"/>
    <cellStyle name="Cálculo 3 3 3" xfId="2243" xr:uid="{2A22205C-C875-4F41-9A47-045CF24F0FBB}"/>
    <cellStyle name="Cálculo 3 3 3 2" xfId="4880" xr:uid="{BA43BDD8-5320-4532-96DC-F71614251307}"/>
    <cellStyle name="Cálculo 3 3 3 2 2" xfId="8115" xr:uid="{37A2365F-2EEB-4A4F-94FB-4FB6BE654919}"/>
    <cellStyle name="Cálculo 3 3 3 3" xfId="7959" xr:uid="{FE621C6A-002F-4D8A-ABDE-A3C1A05917EB}"/>
    <cellStyle name="Cálculo 3 3 4" xfId="2650" xr:uid="{DBAAF4E8-2806-478A-B73F-C528F6353CAC}"/>
    <cellStyle name="Cálculo 3 3 4 2" xfId="5287" xr:uid="{0A4BF530-DB0C-42CA-AD75-BFCF96CDFD07}"/>
    <cellStyle name="Cálculo 3 3 4 2 2" xfId="11651" xr:uid="{719B13C6-287B-4A65-8AF5-B040E4976FB3}"/>
    <cellStyle name="Cálculo 3 3 4 2 3" xfId="14817" xr:uid="{DDD64EDA-55D6-4CFE-B9BB-0D3B201599F8}"/>
    <cellStyle name="Cálculo 3 3 4 3" xfId="9117" xr:uid="{C786E5F1-77A5-488B-ABE1-0E52C0D6C1A2}"/>
    <cellStyle name="Cálculo 3 3 4 4" xfId="15849" xr:uid="{8A9E9DD7-C4E8-48C1-A852-BEB41C609CE2}"/>
    <cellStyle name="Cálculo 3 3 5" xfId="3237" xr:uid="{0B1B497E-06F6-4FE5-9BF6-ED03718DE38C}"/>
    <cellStyle name="Cálculo 3 3 5 2" xfId="5874" xr:uid="{96824E45-651A-457C-81D1-2BA833D7612B}"/>
    <cellStyle name="Cálculo 3 3 5 2 2" xfId="12185" xr:uid="{E3B45E18-92F5-49F0-A6D9-37E85BC334D1}"/>
    <cellStyle name="Cálculo 3 3 5 2 3" xfId="15309" xr:uid="{A7031D50-CBEA-4460-AB11-065D8A54A4EE}"/>
    <cellStyle name="Cálculo 3 3 5 3" xfId="9619" xr:uid="{35C2AC3D-EB5E-4353-878C-AE0B1BDA24BE}"/>
    <cellStyle name="Cálculo 3 3 5 4" xfId="7553" xr:uid="{87EBA43B-A5E1-482B-BF56-F5484A89E79E}"/>
    <cellStyle name="Cálculo 3 3 6" xfId="2319" xr:uid="{B3132CCB-71A4-4B5A-9279-D50E1EFAC4CB}"/>
    <cellStyle name="Cálculo 3 3 6 2" xfId="4956" xr:uid="{E69610C8-A072-4E5C-896A-BDF119F046CD}"/>
    <cellStyle name="Cálculo 3 3 6 2 2" xfId="11320" xr:uid="{D1DAF85B-59F4-4598-9BB1-5BDACC9C23FA}"/>
    <cellStyle name="Cálculo 3 3 6 2 3" xfId="14736" xr:uid="{F379831E-A667-4EEE-93FE-AC77D46C4141}"/>
    <cellStyle name="Cálculo 3 3 6 3" xfId="8786" xr:uid="{57080855-FB94-4104-A558-1B5D600B5A17}"/>
    <cellStyle name="Cálculo 3 3 6 4" xfId="7825" xr:uid="{F80D4173-0900-40DF-A5B9-A8B7B2AF690C}"/>
    <cellStyle name="Cálculo 3 3 7" xfId="3889" xr:uid="{22634FA0-F28B-4D22-994D-B112FB5A8BB7}"/>
    <cellStyle name="Cálculo 3 3 7 2" xfId="6526" xr:uid="{6FEA815A-7DCE-4174-AC50-F92AE9EBE8E1}"/>
    <cellStyle name="Cálculo 3 3 7 2 2" xfId="12837" xr:uid="{AD28948B-10FB-4D93-B4B5-E348F07DFD3E}"/>
    <cellStyle name="Cálculo 3 3 7 2 3" xfId="13442" xr:uid="{49D18D1F-378D-4830-A164-6294CA40053E}"/>
    <cellStyle name="Cálculo 3 3 7 3" xfId="10271" xr:uid="{9775D413-E14E-4433-9A00-8D39B805985D}"/>
    <cellStyle name="Cálculo 3 3 7 4" xfId="7627" xr:uid="{B34A0AD6-36DD-4A6C-900B-ACBCEEF7B7D4}"/>
    <cellStyle name="Cálculo 3 3 8" xfId="4454" xr:uid="{C0814138-27E6-4960-8B16-88FF0F66E842}"/>
    <cellStyle name="Cálculo 3 3 8 2" xfId="10836" xr:uid="{FE1E1E91-3E63-493B-A347-963C2905129B}"/>
    <cellStyle name="Cálculo 3 3 8 3" xfId="7987" xr:uid="{FB0C0D0E-952C-4DAE-900A-FE9521EB2F5B}"/>
    <cellStyle name="Cálculo 3 3 9" xfId="8318" xr:uid="{0CE36C51-8E9F-467D-8AAA-ACC46DF20C7B}"/>
    <cellStyle name="Cálculo 3 4" xfId="2054" xr:uid="{461ECDD3-88D8-4690-94C6-F2FD66ECC09E}"/>
    <cellStyle name="Cálculo 3 4 10" xfId="15167" xr:uid="{341124EA-B8E2-4D4F-AC4C-47CD13EED506}"/>
    <cellStyle name="Cálculo 3 4 11" xfId="15464" xr:uid="{81FC4B50-5BD2-4F59-BB37-062DF03AD49C}"/>
    <cellStyle name="Cálculo 3 4 2" xfId="2561" xr:uid="{D2691115-34BA-4F8C-BB5A-F723B2133052}"/>
    <cellStyle name="Cálculo 3 4 2 2" xfId="5198" xr:uid="{1660D33B-78BE-482A-A062-B7351E6DBF13}"/>
    <cellStyle name="Cálculo 3 4 2 2 2" xfId="11562" xr:uid="{94A3A4B0-AED1-4E38-8A5D-7958807BD551}"/>
    <cellStyle name="Cálculo 3 4 2 2 3" xfId="14964" xr:uid="{110ABA0F-A3F1-492B-B309-5E5FCA73F2FA}"/>
    <cellStyle name="Cálculo 3 4 2 3" xfId="9028" xr:uid="{1E2905B9-B1D8-449D-8056-C5CBC921AAE0}"/>
    <cellStyle name="Cálculo 3 4 2 4" xfId="14885" xr:uid="{B7B038EA-0B79-4E1E-9AA7-F62AC101C5CE}"/>
    <cellStyle name="Cálculo 3 4 2 5" xfId="13487" xr:uid="{92700B0C-6D25-4D18-98DD-3E845B163499}"/>
    <cellStyle name="Cálculo 3 4 3" xfId="2814" xr:uid="{75287400-17C8-4343-AB97-09A6AB591F40}"/>
    <cellStyle name="Cálculo 3 4 3 2" xfId="5451" xr:uid="{BBC796F3-2F0C-4EBB-89BA-E4931C66CCE1}"/>
    <cellStyle name="Cálculo 3 4 3 2 2" xfId="13926" xr:uid="{9638AEF2-3CC5-44D2-B2AF-E882F7262CD6}"/>
    <cellStyle name="Cálculo 3 4 3 3" xfId="13738" xr:uid="{B8134677-9BC7-45DA-9BBB-A3519F050077}"/>
    <cellStyle name="Cálculo 3 4 4" xfId="3117" xr:uid="{44E89B81-B831-4D88-BF8A-B3D744D17300}"/>
    <cellStyle name="Cálculo 3 4 4 2" xfId="5754" xr:uid="{08D69BC6-0148-4C60-AAA2-9CAF0EA8866F}"/>
    <cellStyle name="Cálculo 3 4 4 2 2" xfId="12065" xr:uid="{6833792A-F494-47C0-B82B-163723C66BDB}"/>
    <cellStyle name="Cálculo 3 4 4 2 3" xfId="14989" xr:uid="{7CEB1E40-DC3D-43B9-B159-65AB2207BF83}"/>
    <cellStyle name="Cálculo 3 4 4 3" xfId="9499" xr:uid="{53C1DECA-B8FD-43F1-8ED8-05FD6A418D61}"/>
    <cellStyle name="Cálculo 3 4 4 4" xfId="13436" xr:uid="{21EB5200-04B7-4287-807F-B5ADBFDF4EED}"/>
    <cellStyle name="Cálculo 3 4 5" xfId="3443" xr:uid="{AC2B611C-1BD3-4B41-9E33-D0AAB8EFECE3}"/>
    <cellStyle name="Cálculo 3 4 5 2" xfId="6080" xr:uid="{ED1FF738-21BB-412A-82D7-4564E98BBBFD}"/>
    <cellStyle name="Cálculo 3 4 5 2 2" xfId="12391" xr:uid="{325D2E22-CF8C-4913-80D9-4069EFFC8BCC}"/>
    <cellStyle name="Cálculo 3 4 5 2 3" xfId="16005" xr:uid="{50263767-C7E2-4624-B7F3-7F220445F99A}"/>
    <cellStyle name="Cálculo 3 4 5 3" xfId="9825" xr:uid="{EAB268A8-8B7F-4E39-A01F-20E2BDC2D5C2}"/>
    <cellStyle name="Cálculo 3 4 5 4" xfId="7957" xr:uid="{BDF765B5-20B7-4CF5-9D48-762FF1792166}"/>
    <cellStyle name="Cálculo 3 4 6" xfId="3749" xr:uid="{23592377-98A4-48E2-84E9-74C89BB597C8}"/>
    <cellStyle name="Cálculo 3 4 6 2" xfId="6386" xr:uid="{63BC7FA6-5D62-48B9-B6A4-B2D9D560EF9A}"/>
    <cellStyle name="Cálculo 3 4 6 2 2" xfId="12697" xr:uid="{507840A4-5F36-45D0-BBF7-238E91BCF6F3}"/>
    <cellStyle name="Cálculo 3 4 6 2 3" xfId="13935" xr:uid="{284BE5FC-607F-42A3-A6DF-1308F20A5668}"/>
    <cellStyle name="Cálculo 3 4 6 3" xfId="10131" xr:uid="{C5B0E9A2-1A12-44BB-8D70-8013FD50EC93}"/>
    <cellStyle name="Cálculo 3 4 6 4" xfId="7154" xr:uid="{09644B2C-A598-4ADF-AE9C-C2FF66A15D78}"/>
    <cellStyle name="Cálculo 3 4 7" xfId="4126" xr:uid="{7EE693D4-3C14-4143-98A7-C1BEE264D5BD}"/>
    <cellStyle name="Cálculo 3 4 7 2" xfId="6763" xr:uid="{5A641027-082C-47F3-BB18-D3EB28C90C91}"/>
    <cellStyle name="Cálculo 3 4 7 2 2" xfId="13074" xr:uid="{DBCD51CD-45B0-49C1-8BC8-13879AAEC82B}"/>
    <cellStyle name="Cálculo 3 4 7 2 3" xfId="16748" xr:uid="{556F86F4-9D05-43B5-BAD1-159D797E05F0}"/>
    <cellStyle name="Cálculo 3 4 7 3" xfId="10508" xr:uid="{AF9A41EB-091B-4D35-A8FC-2037A2E7A424}"/>
    <cellStyle name="Cálculo 3 4 7 4" xfId="15841" xr:uid="{D330172F-3390-4F46-AB82-F2409FE2D2EB}"/>
    <cellStyle name="Cálculo 3 4 8" xfId="4691" xr:uid="{E04D230F-3D0C-487D-A1B7-599D40EA2996}"/>
    <cellStyle name="Cálculo 3 4 8 2" xfId="11073" xr:uid="{07FDE1C8-B7D2-4B0A-8866-7F03060D56BD}"/>
    <cellStyle name="Cálculo 3 4 8 3" xfId="14013" xr:uid="{307AEA36-CE07-4B82-8DC3-21483FCB362E}"/>
    <cellStyle name="Cálculo 3 4 9" xfId="8552" xr:uid="{71E09936-D56E-4BD5-B3FA-05CB5B388F59}"/>
    <cellStyle name="Cálculo 3 5" xfId="2067" xr:uid="{EE41100F-C96A-4ECF-8B95-D62E1CE4749B}"/>
    <cellStyle name="Cálculo 3 5 10" xfId="14078" xr:uid="{DDA19876-FC53-4E74-BFAE-2795CA90F19B}"/>
    <cellStyle name="Cálculo 3 5 2" xfId="2827" xr:uid="{17C99A4F-D1D3-49FE-ADE7-37E9EEEDD204}"/>
    <cellStyle name="Cálculo 3 5 2 2" xfId="5464" xr:uid="{C13007C4-8D6A-4B19-8251-C565F004A8DC}"/>
    <cellStyle name="Cálculo 3 5 2 2 2" xfId="14187" xr:uid="{09D199D4-B778-421D-A8D5-8B58DC4C8474}"/>
    <cellStyle name="Cálculo 3 5 2 3" xfId="9241" xr:uid="{6D3872F3-B5C6-4772-8080-6F105703942E}"/>
    <cellStyle name="Cálculo 3 5 3" xfId="3130" xr:uid="{7D862857-78C5-433C-B686-1D9D8553ABAC}"/>
    <cellStyle name="Cálculo 3 5 3 2" xfId="5767" xr:uid="{74ED0FF3-76CE-4451-B060-76A49D79A160}"/>
    <cellStyle name="Cálculo 3 5 3 2 2" xfId="12078" xr:uid="{0B75AB95-A9B4-413F-8CA8-4D48588B40D1}"/>
    <cellStyle name="Cálculo 3 5 3 2 3" xfId="14565" xr:uid="{31DC5CAA-055D-4B42-A700-872D7C30BD6E}"/>
    <cellStyle name="Cálculo 3 5 3 3" xfId="9512" xr:uid="{BC698173-A466-48B8-A372-E79A69DBC94F}"/>
    <cellStyle name="Cálculo 3 5 3 4" xfId="8468" xr:uid="{D514FBED-E9EF-4B82-87D9-9A303CA518F1}"/>
    <cellStyle name="Cálculo 3 5 4" xfId="3456" xr:uid="{E0D0E6AE-E39A-4119-A9D8-768B7D570B4D}"/>
    <cellStyle name="Cálculo 3 5 4 2" xfId="6093" xr:uid="{C7445467-149F-4F24-A9C2-DB5018D512C7}"/>
    <cellStyle name="Cálculo 3 5 4 2 2" xfId="12404" xr:uid="{416DEF9A-ECBA-4F6B-BE4C-0BB0D4338A0B}"/>
    <cellStyle name="Cálculo 3 5 4 2 3" xfId="14765" xr:uid="{8738870E-7B7B-4C68-BBE7-90346FFBEFBD}"/>
    <cellStyle name="Cálculo 3 5 4 3" xfId="9838" xr:uid="{21D78013-2525-4580-A534-2CB406D11232}"/>
    <cellStyle name="Cálculo 3 5 4 4" xfId="9266" xr:uid="{40F35026-39CC-4357-8020-8C5B754797FC}"/>
    <cellStyle name="Cálculo 3 5 5" xfId="3762" xr:uid="{500BE372-9276-45AE-AF10-8CEFFEBFAAE2}"/>
    <cellStyle name="Cálculo 3 5 5 2" xfId="6399" xr:uid="{A19C0D7A-5A01-4C89-9FB4-958B11770090}"/>
    <cellStyle name="Cálculo 3 5 5 2 2" xfId="12710" xr:uid="{94BAB750-8754-4AFD-9063-E6ABB56C5424}"/>
    <cellStyle name="Cálculo 3 5 5 2 3" xfId="8288" xr:uid="{2CB6D136-CBDF-4F5C-B32D-40DEAD524988}"/>
    <cellStyle name="Cálculo 3 5 5 3" xfId="10144" xr:uid="{01F93502-3FBF-4650-9C23-E50813A00F76}"/>
    <cellStyle name="Cálculo 3 5 5 4" xfId="15771" xr:uid="{FB98873F-2037-4A5C-A735-230DB06FC1F3}"/>
    <cellStyle name="Cálculo 3 5 6" xfId="4139" xr:uid="{B4B017C2-1308-4D5D-BD51-9BE91E1333B7}"/>
    <cellStyle name="Cálculo 3 5 6 2" xfId="6776" xr:uid="{4692FDCE-350E-486B-8F54-8D20D8DE6855}"/>
    <cellStyle name="Cálculo 3 5 6 2 2" xfId="13087" xr:uid="{69193D6F-8C47-4B08-A242-AFA5D136CE6A}"/>
    <cellStyle name="Cálculo 3 5 6 2 3" xfId="16761" xr:uid="{0D7543D6-0DE9-46B3-A5FC-4FF6BE890686}"/>
    <cellStyle name="Cálculo 3 5 6 3" xfId="10521" xr:uid="{D755AB75-3863-4E19-8ABA-DAD627290B95}"/>
    <cellStyle name="Cálculo 3 5 6 4" xfId="8133" xr:uid="{5C8800AB-BF87-421D-B9E1-2338D9E16206}"/>
    <cellStyle name="Cálculo 3 5 7" xfId="4704" xr:uid="{30088220-1FC8-4B39-8DEF-023FD25455A9}"/>
    <cellStyle name="Cálculo 3 5 7 2" xfId="11086" xr:uid="{9D74A3E1-D22A-4B51-8A97-6BAD3F832343}"/>
    <cellStyle name="Cálculo 3 5 7 3" xfId="14126" xr:uid="{00FE2A9A-AF08-4BD4-8592-2E2EAD25017F}"/>
    <cellStyle name="Cálculo 3 5 8" xfId="8565" xr:uid="{E1531CB3-1FEC-4FE5-A3AF-E155A88878A8}"/>
    <cellStyle name="Cálculo 3 5 9" xfId="15809" xr:uid="{5350D905-FF02-42FD-9E63-F04073E8AA47}"/>
    <cellStyle name="Cálculo 4" xfId="761" xr:uid="{00000000-0005-0000-0000-0000F9020000}"/>
    <cellStyle name="Cálculo 4 2" xfId="1835" xr:uid="{89382473-F070-4ACB-8ADD-AAA8D1A80917}"/>
    <cellStyle name="Cálculo 4 2 10" xfId="8336" xr:uid="{F954F944-09C5-4431-96B2-2CB240EE0589}"/>
    <cellStyle name="Cálculo 4 2 11" xfId="7498" xr:uid="{7C79A934-A204-4792-930D-E60DB243409A}"/>
    <cellStyle name="Cálculo 4 2 12" xfId="14883" xr:uid="{69D5CEEF-9660-4B98-990E-C54820C9F7E2}"/>
    <cellStyle name="Cálculo 4 2 2" xfId="2395" xr:uid="{DC404FF3-A942-4858-939F-E8FB6FD9EC80}"/>
    <cellStyle name="Cálculo 4 2 2 2" xfId="5032" xr:uid="{C0F91DB2-06A3-4479-B066-35213947A31B}"/>
    <cellStyle name="Cálculo 4 2 2 2 2" xfId="11396" xr:uid="{78E6488E-BF09-4AA7-8798-646139E225AC}"/>
    <cellStyle name="Cálculo 4 2 2 2 3" xfId="8015" xr:uid="{3B38AFF8-00DF-48EA-B7D3-B1DC54119042}"/>
    <cellStyle name="Cálculo 4 2 2 3" xfId="8862" xr:uid="{81A8D9AD-8CA9-4440-90D0-6DFD7DF3A7B6}"/>
    <cellStyle name="Cálculo 4 2 3" xfId="2225" xr:uid="{A0DF3B73-5BCF-4EB9-8F4E-1D67A31674A6}"/>
    <cellStyle name="Cálculo 4 2 3 2" xfId="4862" xr:uid="{BE093E26-5C75-49FB-9476-597EBF8D6CBB}"/>
    <cellStyle name="Cálculo 4 2 3 2 2" xfId="14535" xr:uid="{406D1C9C-0241-4634-BA6B-5E5B47FABA7D}"/>
    <cellStyle name="Cálculo 4 2 3 3" xfId="13566" xr:uid="{5709B04F-94E3-48B7-BA8A-FABC7DBC1AE9}"/>
    <cellStyle name="Cálculo 4 2 4" xfId="2929" xr:uid="{82C1E4D1-8BEC-46C2-9978-B1F2460701F7}"/>
    <cellStyle name="Cálculo 4 2 4 2" xfId="5566" xr:uid="{17F6F653-F896-4858-ADB5-5B84A727F7D4}"/>
    <cellStyle name="Cálculo 4 2 4 2 2" xfId="11877" xr:uid="{5CBD6133-27E8-42B1-BCF3-11225E817BE6}"/>
    <cellStyle name="Cálculo 4 2 4 2 3" xfId="7319" xr:uid="{BC9C4009-73AF-4A70-B775-583BBB1FCAE0}"/>
    <cellStyle name="Cálculo 4 2 4 3" xfId="9311" xr:uid="{96E23403-82AA-4F9B-82B4-BD54685C70FB}"/>
    <cellStyle name="Cálculo 4 2 4 4" xfId="14938" xr:uid="{D12904E1-006C-4928-A4A2-24E96A1ABFBF}"/>
    <cellStyle name="Cálculo 4 2 5" xfId="3255" xr:uid="{8EBC6A02-FA32-4C21-893A-C79B9FCCD17B}"/>
    <cellStyle name="Cálculo 4 2 5 2" xfId="5892" xr:uid="{AEE932D8-6920-473B-BB8C-DD0FE24C8821}"/>
    <cellStyle name="Cálculo 4 2 5 2 2" xfId="12203" xr:uid="{6A4084DF-C6BB-4965-98D0-349E93343E70}"/>
    <cellStyle name="Cálculo 4 2 5 2 3" xfId="14307" xr:uid="{D4D19C03-73CA-48E5-AF73-6C68DF206AF4}"/>
    <cellStyle name="Cálculo 4 2 5 3" xfId="9637" xr:uid="{63D69CA0-DDCF-420A-A7B8-6A8DE23A6C7A}"/>
    <cellStyle name="Cálculo 4 2 5 4" xfId="8212" xr:uid="{F924651F-F762-4C26-B15B-11D4755C53F1}"/>
    <cellStyle name="Cálculo 4 2 6" xfId="3561" xr:uid="{56C5EC6F-8363-40BE-B86E-3087AD6BD423}"/>
    <cellStyle name="Cálculo 4 2 6 2" xfId="6198" xr:uid="{BCFC50A6-2B84-447B-802D-0EC3182D000A}"/>
    <cellStyle name="Cálculo 4 2 6 2 2" xfId="12509" xr:uid="{B80BF28B-1DED-43C8-AD06-787D1C14D00E}"/>
    <cellStyle name="Cálculo 4 2 6 2 3" xfId="13786" xr:uid="{5DBBC711-43F1-47F5-BE6A-B8992BB726E9}"/>
    <cellStyle name="Cálculo 4 2 6 3" xfId="9943" xr:uid="{5A157683-C50A-4020-942D-B65A8AFA7D7D}"/>
    <cellStyle name="Cálculo 4 2 6 4" xfId="13384" xr:uid="{04D6D215-6943-4357-BBF9-9C7095053329}"/>
    <cellStyle name="Cálculo 4 2 7" xfId="3907" xr:uid="{676EBE4D-91AF-425E-89FA-5AD7C1B154E0}"/>
    <cellStyle name="Cálculo 4 2 7 2" xfId="6544" xr:uid="{DB9324E1-A667-4E5D-9A3F-85532C8E3070}"/>
    <cellStyle name="Cálculo 4 2 7 2 2" xfId="12855" xr:uid="{5447C212-3863-48C3-9838-C14306B50581}"/>
    <cellStyle name="Cálculo 4 2 7 2 3" xfId="15052" xr:uid="{EFA87BAA-AA6F-4081-9531-044912D4ADF5}"/>
    <cellStyle name="Cálculo 4 2 7 3" xfId="10289" xr:uid="{0D961EF1-9EB2-402A-ACA1-0F24A1C37F10}"/>
    <cellStyle name="Cálculo 4 2 7 4" xfId="13622" xr:uid="{F65190CD-5254-43D5-9FF1-A66B1627417B}"/>
    <cellStyle name="Cálculo 4 2 8" xfId="4271" xr:uid="{A5B36B4F-0FD0-48E3-A10D-BA56AFE51D39}"/>
    <cellStyle name="Cálculo 4 2 8 2" xfId="6908" xr:uid="{225DDBD5-F8A7-452D-990F-EAB5C8841872}"/>
    <cellStyle name="Cálculo 4 2 8 2 2" xfId="13219" xr:uid="{6B57BB35-FEF5-45AA-BC74-5B0F499FA4CB}"/>
    <cellStyle name="Cálculo 4 2 8 2 3" xfId="16883" xr:uid="{BE4D6D6D-E7CF-455C-8BC6-1A3AAB45BCF4}"/>
    <cellStyle name="Cálculo 4 2 8 3" xfId="10653" xr:uid="{75D4CA8D-250B-4E8F-BE14-A9AC070F0271}"/>
    <cellStyle name="Cálculo 4 2 8 4" xfId="15808" xr:uid="{7309977A-F078-472D-B0B6-F36594A65482}"/>
    <cellStyle name="Cálculo 4 2 9" xfId="4472" xr:uid="{DFAC9E6A-BB7C-497C-ADC1-B95171331361}"/>
    <cellStyle name="Cálculo 4 2 9 2" xfId="10854" xr:uid="{396174A9-E3EF-480B-8E5E-56F577A1A444}"/>
    <cellStyle name="Cálculo 4 2 9 3" xfId="7787" xr:uid="{2214BE33-6B66-4A68-9F6B-25F8A9B72FD0}"/>
    <cellStyle name="Cálculo 4 3" xfId="1818" xr:uid="{8074DF8D-DC11-4599-B368-325EE7743A79}"/>
    <cellStyle name="Cálculo 4 3 10" xfId="11661" xr:uid="{3EB6205F-9238-472F-82DF-80EFD20A92C1}"/>
    <cellStyle name="Cálculo 4 3 11" xfId="14442" xr:uid="{1EEE542D-0E87-4469-9739-66218F22AECC}"/>
    <cellStyle name="Cálculo 4 3 2" xfId="2378" xr:uid="{2E9CBB5B-ED28-48C2-930C-85196F681A4E}"/>
    <cellStyle name="Cálculo 4 3 2 2" xfId="5015" xr:uid="{3AE8E691-78F5-4A57-8D0A-7BD11F9D1079}"/>
    <cellStyle name="Cálculo 4 3 2 2 2" xfId="11379" xr:uid="{0D164161-5525-43C9-8666-C43A2A3FD142}"/>
    <cellStyle name="Cálculo 4 3 2 2 3" xfId="14853" xr:uid="{40051B70-4F91-4F60-8035-C230158E78E8}"/>
    <cellStyle name="Cálculo 4 3 2 3" xfId="8845" xr:uid="{3965F921-E91C-4E86-A53E-9A15FDECCBFF}"/>
    <cellStyle name="Cálculo 4 3 2 4" xfId="15289" xr:uid="{04DF625C-FB16-458A-82CA-422D64F3D10B}"/>
    <cellStyle name="Cálculo 4 3 2 5" xfId="15297" xr:uid="{25F8D49C-B1BD-49B9-B559-06CD62BCD9AB}"/>
    <cellStyle name="Cálculo 4 3 3" xfId="2242" xr:uid="{523FC6CF-53D5-440C-AB9F-EB367A4B6248}"/>
    <cellStyle name="Cálculo 4 3 3 2" xfId="4879" xr:uid="{FA9934C8-0CC2-436D-90C7-4A71969658A8}"/>
    <cellStyle name="Cálculo 4 3 3 2 2" xfId="15946" xr:uid="{1C2F24C6-B3DE-4062-A1D6-7C7060D0C0C7}"/>
    <cellStyle name="Cálculo 4 3 3 3" xfId="14289" xr:uid="{45FF6208-4171-4346-931A-EA315311448F}"/>
    <cellStyle name="Cálculo 4 3 4" xfId="2344" xr:uid="{D757B77D-9607-463F-AEF5-187CBFC29DC3}"/>
    <cellStyle name="Cálculo 4 3 4 2" xfId="4981" xr:uid="{7A58FB5C-F787-4B89-A61F-7C09937597EB}"/>
    <cellStyle name="Cálculo 4 3 4 2 2" xfId="11345" xr:uid="{CC59865B-2091-40D9-B496-D7865D076884}"/>
    <cellStyle name="Cálculo 4 3 4 2 3" xfId="15860" xr:uid="{15B49C80-105F-42E2-8B75-119ED2E25830}"/>
    <cellStyle name="Cálculo 4 3 4 3" xfId="8811" xr:uid="{AD890ADB-DAF9-4E8D-9804-F2D0E9C4B5AD}"/>
    <cellStyle name="Cálculo 4 3 4 4" xfId="13829" xr:uid="{7ECAC0EA-2A90-4CDB-9492-E23EED6D7BBD}"/>
    <cellStyle name="Cálculo 4 3 5" xfId="3238" xr:uid="{06F6E49E-582F-451F-BEF0-3CB75D2DBD09}"/>
    <cellStyle name="Cálculo 4 3 5 2" xfId="5875" xr:uid="{92C63116-AE1A-4362-9E6B-9D35EF40DFFF}"/>
    <cellStyle name="Cálculo 4 3 5 2 2" xfId="12186" xr:uid="{894391AF-D716-41B0-ADAA-BCA4B3A5E531}"/>
    <cellStyle name="Cálculo 4 3 5 2 3" xfId="7463" xr:uid="{29682F0B-06E3-4802-B9E3-1CB1D5282D49}"/>
    <cellStyle name="Cálculo 4 3 5 3" xfId="9620" xr:uid="{B3C42110-563D-45E7-867F-F6BB9AF8097B}"/>
    <cellStyle name="Cálculo 4 3 5 4" xfId="13934" xr:uid="{7842366B-FE7A-4890-970F-08298260D30D}"/>
    <cellStyle name="Cálculo 4 3 6" xfId="2320" xr:uid="{859ECCF4-82DA-4841-A064-BA9C0E5875D2}"/>
    <cellStyle name="Cálculo 4 3 6 2" xfId="4957" xr:uid="{48261BB5-3AF8-45A7-A123-79D7DBFFC25C}"/>
    <cellStyle name="Cálculo 4 3 6 2 2" xfId="11321" xr:uid="{10B8CC1B-C82E-42E2-8DD0-E4D5275ABBAB}"/>
    <cellStyle name="Cálculo 4 3 6 2 3" xfId="14653" xr:uid="{C4D74F2B-920B-44B6-B617-04D5A56DB6A7}"/>
    <cellStyle name="Cálculo 4 3 6 3" xfId="8787" xr:uid="{1304003C-DA8E-471C-A34E-67F2ADF5BFE2}"/>
    <cellStyle name="Cálculo 4 3 6 4" xfId="16376" xr:uid="{1CA16402-C228-4A4F-9A69-6F2E0BFAC0A2}"/>
    <cellStyle name="Cálculo 4 3 7" xfId="3890" xr:uid="{17A37833-FEBB-4EB4-ADF3-2B526C7A330F}"/>
    <cellStyle name="Cálculo 4 3 7 2" xfId="6527" xr:uid="{F392E9FB-5791-4D02-9CAC-AFFA90F091F4}"/>
    <cellStyle name="Cálculo 4 3 7 2 2" xfId="12838" xr:uid="{18E8DA4E-4B41-497D-BFC4-D0ED39412D7D}"/>
    <cellStyle name="Cálculo 4 3 7 2 3" xfId="14953" xr:uid="{285BA1A0-C5A3-4471-A7AD-75D992349521}"/>
    <cellStyle name="Cálculo 4 3 7 3" xfId="10272" xr:uid="{175E713B-27CA-46C3-8795-964D5E921737}"/>
    <cellStyle name="Cálculo 4 3 7 4" xfId="7385" xr:uid="{5CAD9F01-2CA5-4B41-9F34-276740CCA6D7}"/>
    <cellStyle name="Cálculo 4 3 8" xfId="4455" xr:uid="{DBC2DA73-7B4D-4B65-9855-63BCC19CA01B}"/>
    <cellStyle name="Cálculo 4 3 8 2" xfId="10837" xr:uid="{92731C98-154E-4163-A664-B814B3E5CD27}"/>
    <cellStyle name="Cálculo 4 3 8 3" xfId="16035" xr:uid="{5F29C6EF-3EBC-44E2-8949-E5C4750EFF34}"/>
    <cellStyle name="Cálculo 4 3 9" xfId="8319" xr:uid="{B5BCEF62-E50C-46B3-909A-910C70FD0FCE}"/>
    <cellStyle name="Cálculo 4 4" xfId="2055" xr:uid="{A25E5D88-20FA-4777-8F80-37F1CD8EF489}"/>
    <cellStyle name="Cálculo 4 4 10" xfId="9245" xr:uid="{FFE1F726-2236-4320-93CF-455A9EA34C32}"/>
    <cellStyle name="Cálculo 4 4 11" xfId="15227" xr:uid="{49CF1882-4DDD-4D1D-8B10-E4E03EF56105}"/>
    <cellStyle name="Cálculo 4 4 2" xfId="2562" xr:uid="{24C43F8B-9782-4250-901B-1521E93FFFD8}"/>
    <cellStyle name="Cálculo 4 4 2 2" xfId="5199" xr:uid="{BEC42FC0-7EEE-4275-BF0D-C98377D21538}"/>
    <cellStyle name="Cálculo 4 4 2 2 2" xfId="11563" xr:uid="{785292BC-FC5C-426B-A445-4DE4F8812F0E}"/>
    <cellStyle name="Cálculo 4 4 2 2 3" xfId="7972" xr:uid="{1D08292A-E597-4B2C-AA83-A05AAEF6D567}"/>
    <cellStyle name="Cálculo 4 4 2 3" xfId="9029" xr:uid="{5630BB01-2488-4941-8FBF-2C19F4EE76EA}"/>
    <cellStyle name="Cálculo 4 4 2 4" xfId="15704" xr:uid="{206191D0-E704-4A92-B0A8-58089ECBFFE2}"/>
    <cellStyle name="Cálculo 4 4 2 5" xfId="15761" xr:uid="{9D9267DF-FF40-4EFF-B625-331549DD83D8}"/>
    <cellStyle name="Cálculo 4 4 3" xfId="2815" xr:uid="{2563D19B-540B-4E5A-A5CA-7B6DBA8B98AB}"/>
    <cellStyle name="Cálculo 4 4 3 2" xfId="5452" xr:uid="{D4F2E5AB-F351-46D7-ACAC-D408F1DB853F}"/>
    <cellStyle name="Cálculo 4 4 3 2 2" xfId="15971" xr:uid="{DAF1CEFC-902F-414B-AB75-BD000628A237}"/>
    <cellStyle name="Cálculo 4 4 3 3" xfId="15258" xr:uid="{0894F65F-EB74-4C50-B399-C2D71AB3AE61}"/>
    <cellStyle name="Cálculo 4 4 4" xfId="3118" xr:uid="{7170CB2D-1EE3-459A-8B79-5FF577FC5315}"/>
    <cellStyle name="Cálculo 4 4 4 2" xfId="5755" xr:uid="{61038C72-8E2F-41F1-921F-61530D81B12C}"/>
    <cellStyle name="Cálculo 4 4 4 2 2" xfId="12066" xr:uid="{7580FCB1-C8D0-433C-B62A-C7C73AE72E6D}"/>
    <cellStyle name="Cálculo 4 4 4 2 3" xfId="15445" xr:uid="{0D7F7302-380D-4B9A-AC9B-2BF4FD7B3AF7}"/>
    <cellStyle name="Cálculo 4 4 4 3" xfId="9500" xr:uid="{CDCA12DF-1993-4306-9566-82EBCA9B2440}"/>
    <cellStyle name="Cálculo 4 4 4 4" xfId="13679" xr:uid="{240BE08B-8311-4B37-87A6-DD509C5CA147}"/>
    <cellStyle name="Cálculo 4 4 5" xfId="3444" xr:uid="{9D7CBDF5-12B3-4975-8C04-8CFAFA22BB7F}"/>
    <cellStyle name="Cálculo 4 4 5 2" xfId="6081" xr:uid="{505E1C07-0AB5-4DDA-9BA1-D65B67527786}"/>
    <cellStyle name="Cálculo 4 4 5 2 2" xfId="12392" xr:uid="{825BCF4D-5027-4CAB-A6CC-919FA20DC412}"/>
    <cellStyle name="Cálculo 4 4 5 2 3" xfId="16356" xr:uid="{712C3B7D-7339-43A5-9400-9A9FFDC53E00}"/>
    <cellStyle name="Cálculo 4 4 5 3" xfId="9826" xr:uid="{9104993F-16B4-4486-98EA-C5420E3F7850}"/>
    <cellStyle name="Cálculo 4 4 5 4" xfId="15136" xr:uid="{68E7CC4F-257C-432B-8ACB-FBB323059129}"/>
    <cellStyle name="Cálculo 4 4 6" xfId="3750" xr:uid="{B7237EDA-2156-4724-AE40-03EEA8FBEBE0}"/>
    <cellStyle name="Cálculo 4 4 6 2" xfId="6387" xr:uid="{D4C04783-58DB-49E8-95EB-4F75B2E2767F}"/>
    <cellStyle name="Cálculo 4 4 6 2 2" xfId="12698" xr:uid="{0DE07056-665C-45CE-8064-EE248CB3E3C9}"/>
    <cellStyle name="Cálculo 4 4 6 2 3" xfId="13805" xr:uid="{D332E869-AFF3-4D65-BC15-A4874EB6686F}"/>
    <cellStyle name="Cálculo 4 4 6 3" xfId="10132" xr:uid="{71643C1B-7D38-4653-A7BD-CED0F7E81C62}"/>
    <cellStyle name="Cálculo 4 4 6 4" xfId="14011" xr:uid="{76A3373E-668A-4239-AD21-4B4177744C19}"/>
    <cellStyle name="Cálculo 4 4 7" xfId="4127" xr:uid="{45170056-15BE-4736-871F-D04FEC72FDF1}"/>
    <cellStyle name="Cálculo 4 4 7 2" xfId="6764" xr:uid="{E5588584-83B5-482D-BB2F-80A18CAAC263}"/>
    <cellStyle name="Cálculo 4 4 7 2 2" xfId="13075" xr:uid="{EF25A829-0790-4A28-85CA-C309718CBD64}"/>
    <cellStyle name="Cálculo 4 4 7 2 3" xfId="16749" xr:uid="{C123244C-6C12-4374-A913-C7A71CC0F450}"/>
    <cellStyle name="Cálculo 4 4 7 3" xfId="10509" xr:uid="{E5865302-AA9D-4452-96F5-BDF78AA9E15B}"/>
    <cellStyle name="Cálculo 4 4 7 4" xfId="15610" xr:uid="{E7150DCF-36A2-4AA9-982C-359D6F7CA664}"/>
    <cellStyle name="Cálculo 4 4 8" xfId="4692" xr:uid="{CA4D4A38-A6B3-404E-9F4A-8FE95A0ACEA5}"/>
    <cellStyle name="Cálculo 4 4 8 2" xfId="11074" xr:uid="{1BFABB12-150C-4A5F-B253-7E4097B328E2}"/>
    <cellStyle name="Cálculo 4 4 8 3" xfId="9240" xr:uid="{5E0A8576-0C9C-4750-995A-19780CB3B3BD}"/>
    <cellStyle name="Cálculo 4 4 9" xfId="8553" xr:uid="{DF58A968-CEC9-4356-A439-2F0341E54110}"/>
    <cellStyle name="Cálculo 4 5" xfId="2066" xr:uid="{FF5ED480-8019-495B-807F-BE58C872174D}"/>
    <cellStyle name="Cálculo 4 5 10" xfId="7548" xr:uid="{148E104C-4119-493E-90C1-9B9ABF73C2DE}"/>
    <cellStyle name="Cálculo 4 5 2" xfId="2826" xr:uid="{90B831D9-0111-41AE-BCB9-389E3FD50413}"/>
    <cellStyle name="Cálculo 4 5 2 2" xfId="5463" xr:uid="{1EDC48FE-75C2-41F2-8267-A3CDD128E4C6}"/>
    <cellStyle name="Cálculo 4 5 2 2 2" xfId="7343" xr:uid="{8F692DE3-EA70-44CD-937B-88597F632AB7}"/>
    <cellStyle name="Cálculo 4 5 2 3" xfId="13663" xr:uid="{2CB6727B-1D22-464C-AD81-5F4D4627051D}"/>
    <cellStyle name="Cálculo 4 5 3" xfId="3129" xr:uid="{A015BFA1-D009-4DB6-805F-CD565F0473E0}"/>
    <cellStyle name="Cálculo 4 5 3 2" xfId="5766" xr:uid="{17D2125E-6399-4EFC-849A-26063EE8CDE5}"/>
    <cellStyle name="Cálculo 4 5 3 2 2" xfId="12077" xr:uid="{9F934DCB-E0A0-4BFB-8F63-A93B5B148A96}"/>
    <cellStyle name="Cálculo 4 5 3 2 3" xfId="16338" xr:uid="{C5BE45C2-C808-4244-8C91-1EFB7F745906}"/>
    <cellStyle name="Cálculo 4 5 3 3" xfId="9511" xr:uid="{7B60F9EA-CA63-41B3-9EE3-447587023D7C}"/>
    <cellStyle name="Cálculo 4 5 3 4" xfId="14924" xr:uid="{688CA396-E908-405E-95A1-354B3786954C}"/>
    <cellStyle name="Cálculo 4 5 4" xfId="3455" xr:uid="{65946DBA-9D94-4606-8469-8B3107D54C6C}"/>
    <cellStyle name="Cálculo 4 5 4 2" xfId="6092" xr:uid="{9B495167-97AE-4745-BB50-A296A03A7DE1}"/>
    <cellStyle name="Cálculo 4 5 4 2 2" xfId="12403" xr:uid="{92B9E720-247A-4EBD-B381-450D3C4A5F50}"/>
    <cellStyle name="Cálculo 4 5 4 2 3" xfId="7105" xr:uid="{01EA2583-196B-4BD8-B78F-7FA8D97B4AB6}"/>
    <cellStyle name="Cálculo 4 5 4 3" xfId="9837" xr:uid="{749AAEFE-1F1F-4302-9B04-6D5B21F18979}"/>
    <cellStyle name="Cálculo 4 5 4 4" xfId="7569" xr:uid="{F05B863F-B0ED-473E-8F92-5A9DAF3A1ABD}"/>
    <cellStyle name="Cálculo 4 5 5" xfId="3761" xr:uid="{57EFEFCC-5608-4460-B562-97458982135D}"/>
    <cellStyle name="Cálculo 4 5 5 2" xfId="6398" xr:uid="{EB090380-6D95-492C-BCC8-2FD999790122}"/>
    <cellStyle name="Cálculo 4 5 5 2 2" xfId="12709" xr:uid="{C7607ED5-4DA8-4237-96C6-9A3622E370A1}"/>
    <cellStyle name="Cálculo 4 5 5 2 3" xfId="16071" xr:uid="{36B9919E-A627-4946-946D-562F612A651F}"/>
    <cellStyle name="Cálculo 4 5 5 3" xfId="10143" xr:uid="{74E6982D-4B59-4A3C-B3BE-555786D18CFE}"/>
    <cellStyle name="Cálculo 4 5 5 4" xfId="13485" xr:uid="{D428F553-ED13-4314-96CB-58485F5DC3A0}"/>
    <cellStyle name="Cálculo 4 5 6" xfId="4138" xr:uid="{5057F39C-DFBB-47DA-A322-7BB7C242B23C}"/>
    <cellStyle name="Cálculo 4 5 6 2" xfId="6775" xr:uid="{9344C2CC-3D4A-4225-BBE4-84CEB84DC524}"/>
    <cellStyle name="Cálculo 4 5 6 2 2" xfId="13086" xr:uid="{AB3B8E57-12C4-4BF0-ACB4-2FEFFF1BCCA5}"/>
    <cellStyle name="Cálculo 4 5 6 2 3" xfId="16760" xr:uid="{077DF5E4-B377-4EAB-B6F2-D7F62F6E0AB8}"/>
    <cellStyle name="Cálculo 4 5 6 3" xfId="10520" xr:uid="{B0801B5D-1B34-4C11-8E41-1A491EC86A46}"/>
    <cellStyle name="Cálculo 4 5 6 4" xfId="16087" xr:uid="{069A1328-733E-493C-9D3A-8ECBE99B470A}"/>
    <cellStyle name="Cálculo 4 5 7" xfId="4703" xr:uid="{A48CED30-4D0D-40A0-B4FD-14D08AD8FBBC}"/>
    <cellStyle name="Cálculo 4 5 7 2" xfId="11085" xr:uid="{6EBD2286-662B-4CB2-A374-99C84143A984}"/>
    <cellStyle name="Cálculo 4 5 7 3" xfId="14734" xr:uid="{EEC8F89E-7838-489B-897A-EE5ACC2ABC37}"/>
    <cellStyle name="Cálculo 4 5 8" xfId="8564" xr:uid="{372974DD-2F19-4017-81B6-77F2FD95A01D}"/>
    <cellStyle name="Cálculo 4 5 9" xfId="16085" xr:uid="{EEE98D12-AE83-44B9-8B35-B7B5874FACB6}"/>
    <cellStyle name="Cálculo 5" xfId="762" xr:uid="{00000000-0005-0000-0000-0000FA020000}"/>
    <cellStyle name="Cálculo 5 2" xfId="1836" xr:uid="{6C4456E4-A316-4034-ABF3-04BA50AAA17E}"/>
    <cellStyle name="Cálculo 5 2 10" xfId="8337" xr:uid="{D4CDC6CC-1304-4875-9AD4-16306AC489B3}"/>
    <cellStyle name="Cálculo 5 2 11" xfId="9159" xr:uid="{692BD2FA-5AF7-4489-9298-C493ADB4B46E}"/>
    <cellStyle name="Cálculo 5 2 12" xfId="15612" xr:uid="{D6A48FC5-DEB7-4354-9AF8-9D0597542F45}"/>
    <cellStyle name="Cálculo 5 2 2" xfId="2396" xr:uid="{A94B60C5-9D43-42D4-BBC1-454FF211BBC7}"/>
    <cellStyle name="Cálculo 5 2 2 2" xfId="5033" xr:uid="{9159ED46-94F0-445B-B392-C1719589BA9B}"/>
    <cellStyle name="Cálculo 5 2 2 2 2" xfId="11397" xr:uid="{D732ED5E-3F13-4AF3-A374-1BA5C691C5D2}"/>
    <cellStyle name="Cálculo 5 2 2 2 3" xfId="16524" xr:uid="{37A80917-366C-4379-8E11-BDC0FADCBC9E}"/>
    <cellStyle name="Cálculo 5 2 2 3" xfId="8863" xr:uid="{A3C220E9-14A1-40C7-B10D-8F8B99CADD01}"/>
    <cellStyle name="Cálculo 5 2 3" xfId="2224" xr:uid="{05C0EA85-1935-4E30-B4FC-D8CF5498E66C}"/>
    <cellStyle name="Cálculo 5 2 3 2" xfId="4861" xr:uid="{9856F8D5-87B5-4A69-99A2-E33A7634CFC5}"/>
    <cellStyle name="Cálculo 5 2 3 2 2" xfId="14686" xr:uid="{13168FB5-D9A4-44DF-A3DA-02878B143342}"/>
    <cellStyle name="Cálculo 5 2 3 3" xfId="14159" xr:uid="{4BAB4167-F934-461D-9217-8AE9D2814C66}"/>
    <cellStyle name="Cálculo 5 2 4" xfId="2930" xr:uid="{2A3D755B-8984-4F15-AAF1-F8DE2CA596A3}"/>
    <cellStyle name="Cálculo 5 2 4 2" xfId="5567" xr:uid="{F6F4C281-8792-4E12-B7D0-499BEF779DBF}"/>
    <cellStyle name="Cálculo 5 2 4 2 2" xfId="11878" xr:uid="{773703F4-55B7-4675-AE71-C51DD65F8947}"/>
    <cellStyle name="Cálculo 5 2 4 2 3" xfId="14804" xr:uid="{C0931182-835A-4A05-8FB4-1A0B4407482D}"/>
    <cellStyle name="Cálculo 5 2 4 3" xfId="9312" xr:uid="{1D0ED3C7-5742-4EFE-9D24-AFA781D7A473}"/>
    <cellStyle name="Cálculo 5 2 4 4" xfId="8462" xr:uid="{92E3380B-2664-4827-804E-87ADB788AC02}"/>
    <cellStyle name="Cálculo 5 2 5" xfId="3256" xr:uid="{03652A6B-BD2A-4A17-8341-F4911C694451}"/>
    <cellStyle name="Cálculo 5 2 5 2" xfId="5893" xr:uid="{02BF4207-8EEB-4513-97AC-3E4D722FFAAF}"/>
    <cellStyle name="Cálculo 5 2 5 2 2" xfId="12204" xr:uid="{15D53433-695E-4E66-927E-2A545DA8AA36}"/>
    <cellStyle name="Cálculo 5 2 5 2 3" xfId="15586" xr:uid="{CE479EC7-3BFC-408A-B6F9-26732C90E95E}"/>
    <cellStyle name="Cálculo 5 2 5 3" xfId="9638" xr:uid="{0C0A1C05-83D9-4B9B-BAF8-D898CED8D3B1}"/>
    <cellStyle name="Cálculo 5 2 5 4" xfId="16315" xr:uid="{3A3B0942-5104-4580-8B39-3FF5DDF081CC}"/>
    <cellStyle name="Cálculo 5 2 6" xfId="3562" xr:uid="{5ED6C2CB-7DBD-408F-95C5-068BD883BEDE}"/>
    <cellStyle name="Cálculo 5 2 6 2" xfId="6199" xr:uid="{4FB24871-BFE0-4553-897D-A1ADA9301CA5}"/>
    <cellStyle name="Cálculo 5 2 6 2 2" xfId="12510" xr:uid="{C0B3A145-01C5-43F9-894C-78A875E60CC8}"/>
    <cellStyle name="Cálculo 5 2 6 2 3" xfId="15222" xr:uid="{78FDCAB0-58B4-402F-9E19-73FD18EC4C05}"/>
    <cellStyle name="Cálculo 5 2 6 3" xfId="9944" xr:uid="{C16785E1-AA60-44E2-B4AB-DA08CBC85329}"/>
    <cellStyle name="Cálculo 5 2 6 4" xfId="15096" xr:uid="{187D2A4B-1877-41C3-ACB6-48240934197F}"/>
    <cellStyle name="Cálculo 5 2 7" xfId="3908" xr:uid="{F310302F-554F-4442-A871-4139645DB843}"/>
    <cellStyle name="Cálculo 5 2 7 2" xfId="6545" xr:uid="{30FED83F-E6D2-4D0E-9672-5F5E7BA93376}"/>
    <cellStyle name="Cálculo 5 2 7 2 2" xfId="12856" xr:uid="{10DC4C75-2599-42F2-9616-82028FB758EB}"/>
    <cellStyle name="Cálculo 5 2 7 2 3" xfId="16339" xr:uid="{46E50E3E-4C3B-40CE-AE47-EF3B95C876D5}"/>
    <cellStyle name="Cálculo 5 2 7 3" xfId="10290" xr:uid="{69DBD20F-19E3-4BE0-A9CB-56AA7C088BE7}"/>
    <cellStyle name="Cálculo 5 2 7 4" xfId="13764" xr:uid="{53F977B9-68EE-4C41-BF42-E29AFF6B41E0}"/>
    <cellStyle name="Cálculo 5 2 8" xfId="4272" xr:uid="{479959A9-7860-4C42-9DC7-76F280D90704}"/>
    <cellStyle name="Cálculo 5 2 8 2" xfId="6909" xr:uid="{81493305-722B-441D-B812-D3A87F620884}"/>
    <cellStyle name="Cálculo 5 2 8 2 2" xfId="13220" xr:uid="{6AD5C5A3-304E-4EFF-B9C8-202CF6084F27}"/>
    <cellStyle name="Cálculo 5 2 8 2 3" xfId="16884" xr:uid="{9F586ABD-3B3F-4154-BDBF-FA8FF26F886A}"/>
    <cellStyle name="Cálculo 5 2 8 3" xfId="10654" xr:uid="{6B5687EC-4E4E-4FA2-BFC1-955854D73BC3}"/>
    <cellStyle name="Cálculo 5 2 8 4" xfId="13760" xr:uid="{8ED1789E-9ADC-4D72-89C1-C35651183D2A}"/>
    <cellStyle name="Cálculo 5 2 9" xfId="4473" xr:uid="{C725D3FC-2152-4A17-AA9C-A77A2EA6DA67}"/>
    <cellStyle name="Cálculo 5 2 9 2" xfId="10855" xr:uid="{E8031841-4F5B-4291-842A-2707215D74C4}"/>
    <cellStyle name="Cálculo 5 2 9 3" xfId="7918" xr:uid="{255543E2-1B6E-42DF-8AFC-579F7D30B40A}"/>
    <cellStyle name="Cálculo 5 3" xfId="1819" xr:uid="{5653B08F-57AB-4847-B2A7-15A2FBFD1C03}"/>
    <cellStyle name="Cálculo 5 3 10" xfId="11238" xr:uid="{598C15E0-5987-47E7-A47C-522DE5AEB13D}"/>
    <cellStyle name="Cálculo 5 3 11" xfId="13508" xr:uid="{AEC31384-4D21-44ED-8810-7C36C9B018D7}"/>
    <cellStyle name="Cálculo 5 3 2" xfId="2379" xr:uid="{38C72231-581F-4319-B7BE-8F1E2F03C2FF}"/>
    <cellStyle name="Cálculo 5 3 2 2" xfId="5016" xr:uid="{C6313802-4C8B-462F-9838-5444AD91AAA3}"/>
    <cellStyle name="Cálculo 5 3 2 2 2" xfId="11380" xr:uid="{242AE8E7-A6D0-4256-A71D-105AD18EDD14}"/>
    <cellStyle name="Cálculo 5 3 2 2 3" xfId="14621" xr:uid="{E3E27E58-FD4F-468D-A980-DEE1499E30AF}"/>
    <cellStyle name="Cálculo 5 3 2 3" xfId="8846" xr:uid="{8A57A496-D856-44FE-A07A-E52DD8C4BECB}"/>
    <cellStyle name="Cálculo 5 3 2 4" xfId="15815" xr:uid="{5B95171B-F6B3-459A-9C6B-068D8461ED43}"/>
    <cellStyle name="Cálculo 5 3 2 5" xfId="7216" xr:uid="{EFCF62E4-5B26-4423-88B4-40815576E74E}"/>
    <cellStyle name="Cálculo 5 3 3" xfId="2241" xr:uid="{F3AA0B14-47CD-455C-A5A8-64B962809F02}"/>
    <cellStyle name="Cálculo 5 3 3 2" xfId="4878" xr:uid="{15536768-1E4A-425B-AE21-F6463EF08014}"/>
    <cellStyle name="Cálculo 5 3 3 2 2" xfId="7264" xr:uid="{922B9FF6-3FB4-45F4-9FBF-90DAFD8C93DF}"/>
    <cellStyle name="Cálculo 5 3 3 3" xfId="16137" xr:uid="{4B4E177D-1397-4AEF-8036-1EDEE12D71A2}"/>
    <cellStyle name="Cálculo 5 3 4" xfId="2651" xr:uid="{6F52131A-9D8A-437A-BCEE-7C159FA2BC41}"/>
    <cellStyle name="Cálculo 5 3 4 2" xfId="5288" xr:uid="{AB2E388E-A2F2-4186-B194-3C45D80A595E}"/>
    <cellStyle name="Cálculo 5 3 4 2 2" xfId="11652" xr:uid="{22DD1B37-F40F-483E-A63C-E1031AA83927}"/>
    <cellStyle name="Cálculo 5 3 4 2 3" xfId="13512" xr:uid="{8428D74D-AD51-4CB2-B67E-6792E275D083}"/>
    <cellStyle name="Cálculo 5 3 4 3" xfId="9118" xr:uid="{D185E858-F8C9-45D3-9817-958BCAF8EBBF}"/>
    <cellStyle name="Cálculo 5 3 4 4" xfId="13516" xr:uid="{8A30DCD1-388D-47DB-BDC1-FDB4A652A901}"/>
    <cellStyle name="Cálculo 5 3 5" xfId="3239" xr:uid="{EFB20D03-55CB-487B-9DD3-C109199C6CE7}"/>
    <cellStyle name="Cálculo 5 3 5 2" xfId="5876" xr:uid="{29E4E8E1-1EEC-41C4-856A-69C4C9D152BD}"/>
    <cellStyle name="Cálculo 5 3 5 2 2" xfId="12187" xr:uid="{E3698E1C-AEDA-481C-B82F-02583CCFB4FE}"/>
    <cellStyle name="Cálculo 5 3 5 2 3" xfId="15589" xr:uid="{C956CBC5-57E7-4967-8C7B-0F23364BAE59}"/>
    <cellStyle name="Cálculo 5 3 5 3" xfId="9621" xr:uid="{C6FB4CC2-3533-4B3A-9C6D-E1662159CE0E}"/>
    <cellStyle name="Cálculo 5 3 5 4" xfId="15636" xr:uid="{DB6CC46A-479F-422A-8196-E89FAABB6790}"/>
    <cellStyle name="Cálculo 5 3 6" xfId="2321" xr:uid="{36B1A4BB-77EB-4B6C-8066-AC8F9CC1184B}"/>
    <cellStyle name="Cálculo 5 3 6 2" xfId="4958" xr:uid="{96DE3A6F-C39A-4B7E-ACFA-4E6E794C7136}"/>
    <cellStyle name="Cálculo 5 3 6 2 2" xfId="11322" xr:uid="{A2F1919D-8039-4DBC-B8B7-9202DFAA35A4}"/>
    <cellStyle name="Cálculo 5 3 6 2 3" xfId="13350" xr:uid="{C7FE4E5F-CF92-4A80-84D1-A2AF8160B2B5}"/>
    <cellStyle name="Cálculo 5 3 6 3" xfId="8788" xr:uid="{1BD60B94-F979-40E1-B8B5-C63D3185F13E}"/>
    <cellStyle name="Cálculo 5 3 6 4" xfId="13736" xr:uid="{0E167801-BC22-4A4F-90A2-385D31832BA2}"/>
    <cellStyle name="Cálculo 5 3 7" xfId="3891" xr:uid="{948C543B-F1F1-4F3A-98E9-A7FEBF98F404}"/>
    <cellStyle name="Cálculo 5 3 7 2" xfId="6528" xr:uid="{56BE8FB6-B0A7-40B2-94F3-532D9E97521B}"/>
    <cellStyle name="Cálculo 5 3 7 2 2" xfId="12839" xr:uid="{12D0A074-B8FE-449F-B29F-405D0C00164E}"/>
    <cellStyle name="Cálculo 5 3 7 2 3" xfId="7712" xr:uid="{99B0FB9A-4247-411F-8215-3CC651BBB7A2}"/>
    <cellStyle name="Cálculo 5 3 7 3" xfId="10273" xr:uid="{07477E9D-2CF3-4726-A609-6263DD968186}"/>
    <cellStyle name="Cálculo 5 3 7 4" xfId="14627" xr:uid="{750765C2-EBC8-4DB8-A8FF-3F67674EB513}"/>
    <cellStyle name="Cálculo 5 3 8" xfId="4456" xr:uid="{EEC78B37-0469-4344-A2D3-2C9FD2679595}"/>
    <cellStyle name="Cálculo 5 3 8 2" xfId="10838" xr:uid="{ACDBF53A-71A0-4B70-BFEC-1AF34B791FFB}"/>
    <cellStyle name="Cálculo 5 3 8 3" xfId="13505" xr:uid="{AEC7366C-CFBD-4EC0-98B1-5193F2B55E53}"/>
    <cellStyle name="Cálculo 5 3 9" xfId="8320" xr:uid="{BA3AB519-C14E-4412-BA62-E782D2D1D445}"/>
    <cellStyle name="Cálculo 5 4" xfId="2056" xr:uid="{80B84301-8E21-4A0A-A553-2C0B10D43863}"/>
    <cellStyle name="Cálculo 5 4 10" xfId="7341" xr:uid="{AC0FB068-B0FE-4A5C-95D4-93969F2ECEDF}"/>
    <cellStyle name="Cálculo 5 4 11" xfId="13824" xr:uid="{89D0FDFB-B427-448A-AF6A-EB736DD01B90}"/>
    <cellStyle name="Cálculo 5 4 2" xfId="2563" xr:uid="{9880BDBD-DE71-4E83-8271-E89138B14EDA}"/>
    <cellStyle name="Cálculo 5 4 2 2" xfId="5200" xr:uid="{DBAEA62C-2471-4EE9-B62A-A038B6CC23CA}"/>
    <cellStyle name="Cálculo 5 4 2 2 2" xfId="11564" xr:uid="{B1EB4B8A-BE3A-4FB7-8567-3A15DA2AA3DB}"/>
    <cellStyle name="Cálculo 5 4 2 2 3" xfId="9234" xr:uid="{B3DE5664-C48B-4110-A54E-CCBCC76B6F5E}"/>
    <cellStyle name="Cálculo 5 4 2 3" xfId="9030" xr:uid="{A70D10A9-C40D-426B-A2F9-B56263FEA15B}"/>
    <cellStyle name="Cálculo 5 4 2 4" xfId="13950" xr:uid="{360F1D7E-6479-4A38-9F2A-7A00E685624F}"/>
    <cellStyle name="Cálculo 5 4 2 5" xfId="16271" xr:uid="{B15A81E6-3709-4C0C-A2A9-C268A7181A16}"/>
    <cellStyle name="Cálculo 5 4 3" xfId="2816" xr:uid="{B2E0596C-BEB3-4D26-A563-7CAFCFB8BD06}"/>
    <cellStyle name="Cálculo 5 4 3 2" xfId="5453" xr:uid="{F233914D-5275-4563-92D0-86A8A86523E5}"/>
    <cellStyle name="Cálculo 5 4 3 2 2" xfId="15412" xr:uid="{2B69939D-08D1-4A3A-8C88-2C88E77F0E99}"/>
    <cellStyle name="Cálculo 5 4 3 3" xfId="9246" xr:uid="{6599DADF-0907-4305-8BB7-5497807AF23E}"/>
    <cellStyle name="Cálculo 5 4 4" xfId="3119" xr:uid="{F3139A61-8274-4AF1-BA9E-83AFABCF0FD2}"/>
    <cellStyle name="Cálculo 5 4 4 2" xfId="5756" xr:uid="{618C7194-39E2-4208-BAB6-F4E307BF3D91}"/>
    <cellStyle name="Cálculo 5 4 4 2 2" xfId="12067" xr:uid="{FA9C434E-6193-49DE-85F1-06F43D3DD298}"/>
    <cellStyle name="Cálculo 5 4 4 2 3" xfId="14155" xr:uid="{C1315AAE-24FE-4FF9-ABB4-E34B0201C026}"/>
    <cellStyle name="Cálculo 5 4 4 3" xfId="9501" xr:uid="{77604FC1-82B6-4E60-92F0-A0D8EE352BC6}"/>
    <cellStyle name="Cálculo 5 4 4 4" xfId="14353" xr:uid="{76DCCBF8-5A54-483F-9974-19A5C5EC57D2}"/>
    <cellStyle name="Cálculo 5 4 5" xfId="3445" xr:uid="{9961D04D-4901-495B-B994-2503ACB9A0AC}"/>
    <cellStyle name="Cálculo 5 4 5 2" xfId="6082" xr:uid="{5DB5D0B5-7C31-4CD2-B782-2BCACF40EB2F}"/>
    <cellStyle name="Cálculo 5 4 5 2 2" xfId="12393" xr:uid="{FC697AA3-BCB7-465B-B0D0-FD2531A2C64D}"/>
    <cellStyle name="Cálculo 5 4 5 2 3" xfId="8127" xr:uid="{B778E8AC-4D70-4125-8999-C324B73AFF84}"/>
    <cellStyle name="Cálculo 5 4 5 3" xfId="9827" xr:uid="{F19CF682-C06F-430A-847D-FFBE21D3604D}"/>
    <cellStyle name="Cálculo 5 4 5 4" xfId="7062" xr:uid="{B72AD06D-AFF8-487C-8AF7-FCDF06DDD806}"/>
    <cellStyle name="Cálculo 5 4 6" xfId="3751" xr:uid="{5725AE40-4C00-4D83-A338-4F22D740B718}"/>
    <cellStyle name="Cálculo 5 4 6 2" xfId="6388" xr:uid="{BA7B2643-592B-43B8-A9D8-B015181F16F8}"/>
    <cellStyle name="Cálculo 5 4 6 2 2" xfId="12699" xr:uid="{488B1C7B-8FF4-40A5-AC45-DE61EA1AA35A}"/>
    <cellStyle name="Cálculo 5 4 6 2 3" xfId="13976" xr:uid="{C37A466C-5BDF-4595-AAC1-7E1CAE96E9AA}"/>
    <cellStyle name="Cálculo 5 4 6 3" xfId="10133" xr:uid="{700B798E-264E-4815-8EA7-7FAB14985DC9}"/>
    <cellStyle name="Cálculo 5 4 6 4" xfId="7617" xr:uid="{35DA292E-1DFA-4263-AEF5-BE721CD0912A}"/>
    <cellStyle name="Cálculo 5 4 7" xfId="4128" xr:uid="{0F1F2C50-1C49-46C1-B93E-469C1A74C716}"/>
    <cellStyle name="Cálculo 5 4 7 2" xfId="6765" xr:uid="{6421903D-0AE9-4428-8FE4-AD327753F571}"/>
    <cellStyle name="Cálculo 5 4 7 2 2" xfId="13076" xr:uid="{3089734B-0A76-47FA-B3DE-A086A503D96D}"/>
    <cellStyle name="Cálculo 5 4 7 2 3" xfId="16750" xr:uid="{15FEDEBC-7431-42EC-B585-C4AA17B7E122}"/>
    <cellStyle name="Cálculo 5 4 7 3" xfId="10510" xr:uid="{E0C7ACDF-530B-4AF6-8928-2CA1D82CE892}"/>
    <cellStyle name="Cálculo 5 4 7 4" xfId="7099" xr:uid="{B538BFCE-B198-49BF-8748-811F84FF375A}"/>
    <cellStyle name="Cálculo 5 4 8" xfId="4693" xr:uid="{8C82FE44-E700-4AA1-B384-5739319F1B96}"/>
    <cellStyle name="Cálculo 5 4 8 2" xfId="11075" xr:uid="{0C184DD1-69BA-4CD6-95DE-267DF61AFA82}"/>
    <cellStyle name="Cálculo 5 4 8 3" xfId="15469" xr:uid="{198D9611-90DC-410F-A04E-CEB6137FCF97}"/>
    <cellStyle name="Cálculo 5 4 9" xfId="8554" xr:uid="{8AE4CA08-8BE0-4159-9434-25233E7CBDE2}"/>
    <cellStyle name="Cálculo 5 5" xfId="2065" xr:uid="{D2D26F14-5F97-4440-855B-006D91C93931}"/>
    <cellStyle name="Cálculo 5 5 10" xfId="13790" xr:uid="{A9486757-EEF6-4035-AC23-6EDCE90927F2}"/>
    <cellStyle name="Cálculo 5 5 2" xfId="2825" xr:uid="{40A30F11-9E34-42EE-8AB8-CA4A71F5FA75}"/>
    <cellStyle name="Cálculo 5 5 2 2" xfId="5462" xr:uid="{B3B7231B-2153-47BE-875B-0D5AEA0891D4}"/>
    <cellStyle name="Cálculo 5 5 2 2 2" xfId="13372" xr:uid="{3040E369-9113-4E7B-B43B-9EC4BBC19254}"/>
    <cellStyle name="Cálculo 5 5 2 3" xfId="9302" xr:uid="{EA935081-6D55-469D-85E2-5FD3F4C6CF15}"/>
    <cellStyle name="Cálculo 5 5 3" xfId="3128" xr:uid="{653CE675-01A9-4A64-8755-2C5434F3B196}"/>
    <cellStyle name="Cálculo 5 5 3 2" xfId="5765" xr:uid="{AA3B6C0B-F520-4A42-88A0-E08FA20C9326}"/>
    <cellStyle name="Cálculo 5 5 3 2 2" xfId="12076" xr:uid="{6324D17E-46A4-4673-B872-2BBFA92594C7}"/>
    <cellStyle name="Cálculo 5 5 3 2 3" xfId="16010" xr:uid="{10120C8F-C85D-4E2F-9DC7-AFF2490A36FC}"/>
    <cellStyle name="Cálculo 5 5 3 3" xfId="9510" xr:uid="{AB032336-D8B3-4969-8B60-C82C40A3D506}"/>
    <cellStyle name="Cálculo 5 5 3 4" xfId="8018" xr:uid="{603A9EFA-C6D1-4047-97FD-FFC1AC0D1B79}"/>
    <cellStyle name="Cálculo 5 5 4" xfId="3454" xr:uid="{53CFB895-8307-4688-BB86-2B894E186688}"/>
    <cellStyle name="Cálculo 5 5 4 2" xfId="6091" xr:uid="{3CA2FB11-6D1D-4B2C-904C-93D1FCDE80B4}"/>
    <cellStyle name="Cálculo 5 5 4 2 2" xfId="12402" xr:uid="{F4A4BF19-3B05-4687-998F-92CA8001C993}"/>
    <cellStyle name="Cálculo 5 5 4 2 3" xfId="7250" xr:uid="{317E52A3-B06C-4737-866D-175366DC20CF}"/>
    <cellStyle name="Cálculo 5 5 4 3" xfId="9836" xr:uid="{8C9B33CE-A0E8-4994-BB31-A98519B9E3C9}"/>
    <cellStyle name="Cálculo 5 5 4 4" xfId="15796" xr:uid="{F3BB363C-EC13-4CAA-ABFA-FFA45073E525}"/>
    <cellStyle name="Cálculo 5 5 5" xfId="3760" xr:uid="{23D1A225-C28C-494F-B415-E6DB8B9E98BA}"/>
    <cellStyle name="Cálculo 5 5 5 2" xfId="6397" xr:uid="{8F97E41C-F105-4030-807F-E990D88AF883}"/>
    <cellStyle name="Cálculo 5 5 5 2 2" xfId="12708" xr:uid="{784FCB60-F721-4D22-AA81-2774E42521B1}"/>
    <cellStyle name="Cálculo 5 5 5 2 3" xfId="15662" xr:uid="{A906AFF0-E7A0-435A-8A5B-6184755B1A28}"/>
    <cellStyle name="Cálculo 5 5 5 3" xfId="10142" xr:uid="{C52F15F6-3974-4C47-9270-1B89A8430C02}"/>
    <cellStyle name="Cálculo 5 5 5 4" xfId="16278" xr:uid="{36ED2A00-0F22-467B-8FE0-D1A2513FBAE9}"/>
    <cellStyle name="Cálculo 5 5 6" xfId="4137" xr:uid="{13A1B9F7-4D52-40C1-9117-A7C1F7E9A127}"/>
    <cellStyle name="Cálculo 5 5 6 2" xfId="6774" xr:uid="{90F76DBF-8CC5-4743-ABDC-95590D90AECA}"/>
    <cellStyle name="Cálculo 5 5 6 2 2" xfId="13085" xr:uid="{6ECA213F-D384-49F5-B1AD-C2EC2E8C1D3D}"/>
    <cellStyle name="Cálculo 5 5 6 2 3" xfId="16759" xr:uid="{464B5655-72F2-4ABB-B5D2-BBC7E56DC3C1}"/>
    <cellStyle name="Cálculo 5 5 6 3" xfId="10519" xr:uid="{A691B53C-06A5-45E0-B0B0-871084D14408}"/>
    <cellStyle name="Cálculo 5 5 6 4" xfId="16475" xr:uid="{864C0F1E-9EC3-41FB-BB01-77B029E68CF2}"/>
    <cellStyle name="Cálculo 5 5 7" xfId="4702" xr:uid="{842A9B3D-37DD-4038-A3C0-740B6C78A30E}"/>
    <cellStyle name="Cálculo 5 5 7 2" xfId="11084" xr:uid="{151EEE8F-D7B1-464B-B627-A1055BFE366C}"/>
    <cellStyle name="Cálculo 5 5 7 3" xfId="7804" xr:uid="{27B8116E-DA56-4C66-9343-A607F0652A52}"/>
    <cellStyle name="Cálculo 5 5 8" xfId="8563" xr:uid="{02507CAE-20A0-41D1-85A7-FDE201B900D5}"/>
    <cellStyle name="Cálculo 5 5 9" xfId="15375" xr:uid="{C953392D-2ADE-4E99-A979-D76FAB72E0EA}"/>
    <cellStyle name="Cálculo 6" xfId="763" xr:uid="{00000000-0005-0000-0000-0000FB020000}"/>
    <cellStyle name="Cálculo 6 2" xfId="1837" xr:uid="{497CE8AA-A0F4-4CB1-A968-E9D3A6E81D7C}"/>
    <cellStyle name="Cálculo 6 2 10" xfId="8338" xr:uid="{D5C0AE4C-06B0-4797-8276-C36469480FE0}"/>
    <cellStyle name="Cálculo 6 2 11" xfId="15904" xr:uid="{926CB1C0-B88C-4C9E-AB81-9834130AC33F}"/>
    <cellStyle name="Cálculo 6 2 12" xfId="14428" xr:uid="{764B407F-837B-4A89-88ED-E88E2B0DCE43}"/>
    <cellStyle name="Cálculo 6 2 2" xfId="2397" xr:uid="{B672D3B0-6426-4EE9-9D04-EA1F29D702B7}"/>
    <cellStyle name="Cálculo 6 2 2 2" xfId="5034" xr:uid="{F99373EE-E9B9-446E-971D-1CB0D714B6B6}"/>
    <cellStyle name="Cálculo 6 2 2 2 2" xfId="11398" xr:uid="{BF4D61A0-44BB-4A8D-ACBE-6D9EBC79CA8A}"/>
    <cellStyle name="Cálculo 6 2 2 2 3" xfId="14658" xr:uid="{4C68958B-83C5-43DF-BEB7-382692BCFB49}"/>
    <cellStyle name="Cálculo 6 2 2 3" xfId="8864" xr:uid="{9C721562-6196-41DD-AE41-FAE93E75E845}"/>
    <cellStyle name="Cálculo 6 2 3" xfId="2223" xr:uid="{D4B20696-75D2-4F2D-A401-67C3058C02AF}"/>
    <cellStyle name="Cálculo 6 2 3 2" xfId="4860" xr:uid="{741A368C-51C3-42FF-9D74-5F1477D1586A}"/>
    <cellStyle name="Cálculo 6 2 3 2 2" xfId="16194" xr:uid="{EF7AF49F-9785-48E2-B21D-D4117987FDF5}"/>
    <cellStyle name="Cálculo 6 2 3 3" xfId="7125" xr:uid="{6C53EB9F-EEB3-427F-8606-0CCE1C0E00AA}"/>
    <cellStyle name="Cálculo 6 2 4" xfId="2931" xr:uid="{07A3E621-13D5-473C-9C65-9BE3F6DD0D22}"/>
    <cellStyle name="Cálculo 6 2 4 2" xfId="5568" xr:uid="{315EC6B2-A37F-4484-8BDC-2B55E06D3580}"/>
    <cellStyle name="Cálculo 6 2 4 2 2" xfId="11879" xr:uid="{80B9463E-6AE2-4C05-BEA2-445BC6B3CC0A}"/>
    <cellStyle name="Cálculo 6 2 4 2 3" xfId="15693" xr:uid="{412C037A-E2C4-4642-BD15-6C0E3B72E85B}"/>
    <cellStyle name="Cálculo 6 2 4 3" xfId="9313" xr:uid="{494B6059-A5AC-4858-A44A-5A607D73F170}"/>
    <cellStyle name="Cálculo 6 2 4 4" xfId="15060" xr:uid="{D28EFEFA-61EA-4AC8-BBC5-8080ED844D79}"/>
    <cellStyle name="Cálculo 6 2 5" xfId="3257" xr:uid="{A370A0FA-BC2D-4176-BF70-F361A2EC8EB2}"/>
    <cellStyle name="Cálculo 6 2 5 2" xfId="5894" xr:uid="{536EDD04-ABF6-4984-B047-75D74F346E1A}"/>
    <cellStyle name="Cálculo 6 2 5 2 2" xfId="12205" xr:uid="{EFB983CB-C4DA-41F8-9C15-3472C634C4EE}"/>
    <cellStyle name="Cálculo 6 2 5 2 3" xfId="15676" xr:uid="{EDD64C93-0F2C-410F-A84C-0A34F8226923}"/>
    <cellStyle name="Cálculo 6 2 5 3" xfId="9639" xr:uid="{2A0CEACC-D2FF-4483-B978-1B6230C72EF5}"/>
    <cellStyle name="Cálculo 6 2 5 4" xfId="8691" xr:uid="{F040019F-EAEE-45AB-BD42-4EEA83B99E85}"/>
    <cellStyle name="Cálculo 6 2 6" xfId="3563" xr:uid="{6AB84C2F-425F-44A4-95AE-D89A27E89B10}"/>
    <cellStyle name="Cálculo 6 2 6 2" xfId="6200" xr:uid="{137A4300-5372-4D5C-8993-7EA18B396C82}"/>
    <cellStyle name="Cálculo 6 2 6 2 2" xfId="12511" xr:uid="{F49407B3-6FBC-4F24-9DCA-5FD5DDAB41F6}"/>
    <cellStyle name="Cálculo 6 2 6 2 3" xfId="8022" xr:uid="{A57F789A-421E-472A-9570-042093ECCABF}"/>
    <cellStyle name="Cálculo 6 2 6 3" xfId="9945" xr:uid="{5D6C6408-0907-4D00-85EB-EAE1F7BE81D6}"/>
    <cellStyle name="Cálculo 6 2 6 4" xfId="14399" xr:uid="{AA99F7A7-DBD7-4FA3-A85A-AB28C64357D8}"/>
    <cellStyle name="Cálculo 6 2 7" xfId="3909" xr:uid="{1FBC0196-ED95-47CF-A94A-A04CD27B6EC2}"/>
    <cellStyle name="Cálculo 6 2 7 2" xfId="6546" xr:uid="{C00ABC6B-3DD1-4CCC-842A-5EFA849D591E}"/>
    <cellStyle name="Cálculo 6 2 7 2 2" xfId="12857" xr:uid="{B0968B9C-6515-4C11-859E-050C90130FE1}"/>
    <cellStyle name="Cálculo 6 2 7 2 3" xfId="11778" xr:uid="{FA1DD3BF-3034-4437-B212-58E164D261D3}"/>
    <cellStyle name="Cálculo 6 2 7 3" xfId="10291" xr:uid="{4C03FE1D-36D1-4902-BA31-44E53B25BAE7}"/>
    <cellStyle name="Cálculo 6 2 7 4" xfId="15506" xr:uid="{E0FC1B77-361A-4CEE-BE9F-3AEACE79E052}"/>
    <cellStyle name="Cálculo 6 2 8" xfId="4273" xr:uid="{3FAED06F-55FF-4A08-BBDD-8870CAC247F1}"/>
    <cellStyle name="Cálculo 6 2 8 2" xfId="6910" xr:uid="{FAD3A9E4-898C-4DE4-B4C9-168512FB41F7}"/>
    <cellStyle name="Cálculo 6 2 8 2 2" xfId="13221" xr:uid="{C347D175-AE0E-48B6-8CA3-ACCE98C0ADD6}"/>
    <cellStyle name="Cálculo 6 2 8 2 3" xfId="16885" xr:uid="{B06EA695-4351-4DC0-9CC7-F8C1392A55EC}"/>
    <cellStyle name="Cálculo 6 2 8 3" xfId="10655" xr:uid="{D091B466-C086-4044-979D-5BF003314E3E}"/>
    <cellStyle name="Cálculo 6 2 8 4" xfId="7822" xr:uid="{80667C77-8455-4CF9-B704-72F2C4996F37}"/>
    <cellStyle name="Cálculo 6 2 9" xfId="4474" xr:uid="{3656957E-649E-45F9-A37E-C58D9751B5FD}"/>
    <cellStyle name="Cálculo 6 2 9 2" xfId="10856" xr:uid="{A012DD36-A9C1-4856-B2A1-AB03A70332AE}"/>
    <cellStyle name="Cálculo 6 2 9 3" xfId="15504" xr:uid="{C30E09F5-9B73-4DB8-9379-6805BDEB4AE7}"/>
    <cellStyle name="Cálculo 6 3" xfId="1820" xr:uid="{50AD44B3-8FF8-41F0-928C-4289D3C473F5}"/>
    <cellStyle name="Cálculo 6 3 10" xfId="13489" xr:uid="{9099F316-1BE7-4BD8-85AE-388257D05DB7}"/>
    <cellStyle name="Cálculo 6 3 11" xfId="14165" xr:uid="{8BAFFD37-7B01-4A0F-8A6A-2CE906F73550}"/>
    <cellStyle name="Cálculo 6 3 2" xfId="2380" xr:uid="{4C092EE8-716B-4464-917E-415DAD7526F7}"/>
    <cellStyle name="Cálculo 6 3 2 2" xfId="5017" xr:uid="{AF0948DD-2707-4FC4-A90F-5776765FB623}"/>
    <cellStyle name="Cálculo 6 3 2 2 2" xfId="11381" xr:uid="{1A1AA046-FE08-430C-9B75-2FA57F926BB2}"/>
    <cellStyle name="Cálculo 6 3 2 2 3" xfId="11779" xr:uid="{2C577A9F-D3E0-4F3D-A57A-6E14E2795F57}"/>
    <cellStyle name="Cálculo 6 3 2 3" xfId="8847" xr:uid="{64EAFA95-F007-4B02-B24A-EE3EF0393708}"/>
    <cellStyle name="Cálculo 6 3 2 4" xfId="15980" xr:uid="{B024CC79-2442-4757-AF43-1FB4C350038D}"/>
    <cellStyle name="Cálculo 6 3 2 5" xfId="13997" xr:uid="{976CF239-C566-417B-B069-8492B79BEC65}"/>
    <cellStyle name="Cálculo 6 3 3" xfId="2240" xr:uid="{9A531158-BFCE-45C5-B08F-F43D1E811C08}"/>
    <cellStyle name="Cálculo 6 3 3 2" xfId="4877" xr:uid="{F9E1FB61-12AE-473F-A684-E171EABEC542}"/>
    <cellStyle name="Cálculo 6 3 3 2 2" xfId="15568" xr:uid="{9B4B78B3-97C1-4749-9CE5-6CC8F44590F9}"/>
    <cellStyle name="Cálculo 6 3 3 3" xfId="9263" xr:uid="{018C9D37-D4DB-4FD8-A163-2DA3E1129B3A}"/>
    <cellStyle name="Cálculo 6 3 4" xfId="2345" xr:uid="{95089156-27B1-45D4-9611-04C2650766FA}"/>
    <cellStyle name="Cálculo 6 3 4 2" xfId="4982" xr:uid="{268F75A0-A743-451F-ABC7-2918007B4741}"/>
    <cellStyle name="Cálculo 6 3 4 2 2" xfId="11346" xr:uid="{BCF5E7D2-F2EF-48B7-AE90-4AABA39A08C9}"/>
    <cellStyle name="Cálculo 6 3 4 2 3" xfId="16135" xr:uid="{B28DE52D-AF90-45F5-AE6F-83B1EF7E0930}"/>
    <cellStyle name="Cálculo 6 3 4 3" xfId="8812" xr:uid="{D63EE321-4D8C-4D87-B715-DD5F003FD01C}"/>
    <cellStyle name="Cálculo 6 3 4 4" xfId="11806" xr:uid="{D5C81EB2-8248-4B0F-B089-20FA92797B69}"/>
    <cellStyle name="Cálculo 6 3 5" xfId="3240" xr:uid="{DD8E84B8-E148-460E-9DA4-D1994AC3177E}"/>
    <cellStyle name="Cálculo 6 3 5 2" xfId="5877" xr:uid="{1B5BF20F-2AF0-4C56-8692-66DAD95D3510}"/>
    <cellStyle name="Cálculo 6 3 5 2 2" xfId="12188" xr:uid="{8B4C5933-D6B5-4915-969E-1F2AB27B5E8D}"/>
    <cellStyle name="Cálculo 6 3 5 2 3" xfId="15977" xr:uid="{31E46AA7-7D31-453D-AD18-0E012AE6AA00}"/>
    <cellStyle name="Cálculo 6 3 5 3" xfId="9622" xr:uid="{C6D8AE50-6793-4CCF-951F-A47B22AFFDAD}"/>
    <cellStyle name="Cálculo 6 3 5 4" xfId="15438" xr:uid="{F6C437D7-04B4-4B97-BF6F-888AFC6B4D13}"/>
    <cellStyle name="Cálculo 6 3 6" xfId="2322" xr:uid="{72E7CD46-0CB9-4373-95D1-4F46E7AE524D}"/>
    <cellStyle name="Cálculo 6 3 6 2" xfId="4959" xr:uid="{F310B921-9DB3-4CE4-84AB-6115A34AB473}"/>
    <cellStyle name="Cálculo 6 3 6 2 2" xfId="11323" xr:uid="{F67A7755-461C-4265-ABF0-E4F2864D4B8D}"/>
    <cellStyle name="Cálculo 6 3 6 2 3" xfId="14500" xr:uid="{93845D87-EC6B-46B2-B33B-4C363B5E9A04}"/>
    <cellStyle name="Cálculo 6 3 6 3" xfId="8789" xr:uid="{E89BCC51-8595-4F35-8FAF-9654CCE60CC4}"/>
    <cellStyle name="Cálculo 6 3 6 4" xfId="15651" xr:uid="{59465FE3-5711-40E4-BE63-A7CCB4C0674A}"/>
    <cellStyle name="Cálculo 6 3 7" xfId="3892" xr:uid="{6E4AC976-A12B-4241-8A94-63D9796C870C}"/>
    <cellStyle name="Cálculo 6 3 7 2" xfId="6529" xr:uid="{592E0737-C85D-4F0A-A6E4-542F54CE8B5F}"/>
    <cellStyle name="Cálculo 6 3 7 2 2" xfId="12840" xr:uid="{A4088C07-5A8A-4281-94ED-966789C1BEB1}"/>
    <cellStyle name="Cálculo 6 3 7 2 3" xfId="15960" xr:uid="{E61604C7-8ECC-4506-B7F0-B5F02B9C8938}"/>
    <cellStyle name="Cálculo 6 3 7 3" xfId="10274" xr:uid="{D74360ED-C07B-4D9B-9DC9-00E269DA030A}"/>
    <cellStyle name="Cálculo 6 3 7 4" xfId="7428" xr:uid="{ACDAFAFC-49A7-488E-9345-7EAE9C882D77}"/>
    <cellStyle name="Cálculo 6 3 8" xfId="4457" xr:uid="{704BB215-0CB5-4F69-9FF5-5B3F136F05AF}"/>
    <cellStyle name="Cálculo 6 3 8 2" xfId="10839" xr:uid="{65C80F1E-5450-44AC-BA9A-F1358B6BBF33}"/>
    <cellStyle name="Cálculo 6 3 8 3" xfId="16126" xr:uid="{EE030F10-73B4-4E36-BBA8-2982C5D782AC}"/>
    <cellStyle name="Cálculo 6 3 9" xfId="8321" xr:uid="{D585F316-FE38-4DF3-A086-DA65238D24F9}"/>
    <cellStyle name="Cálculo 6 4" xfId="2057" xr:uid="{BA7A8089-9B28-4D45-A809-D328A055F665}"/>
    <cellStyle name="Cálculo 6 4 10" xfId="15999" xr:uid="{3D46C710-5B8F-440C-A686-F0DA60B38ED7}"/>
    <cellStyle name="Cálculo 6 4 11" xfId="15658" xr:uid="{F0B16E00-949C-4A02-819F-F403562C6B4C}"/>
    <cellStyle name="Cálculo 6 4 2" xfId="2564" xr:uid="{74329F33-99B2-4E3A-9A83-6E5DFA3F38CE}"/>
    <cellStyle name="Cálculo 6 4 2 2" xfId="5201" xr:uid="{AF7EF92F-A8A4-431D-829A-0E6B320CE702}"/>
    <cellStyle name="Cálculo 6 4 2 2 2" xfId="11565" xr:uid="{9450D6DB-E3E6-4FAF-90EC-BFA681292FE8}"/>
    <cellStyle name="Cálculo 6 4 2 2 3" xfId="14892" xr:uid="{E598F3BB-BADE-4825-A7D0-0D372697A848}"/>
    <cellStyle name="Cálculo 6 4 2 3" xfId="9031" xr:uid="{2C27CA79-4C64-4316-BB4C-5E08DF7F47F2}"/>
    <cellStyle name="Cálculo 6 4 2 4" xfId="15500" xr:uid="{772152A0-19BC-4375-9EE8-2038DD7FB771}"/>
    <cellStyle name="Cálculo 6 4 2 5" xfId="13624" xr:uid="{0EC3C528-8E7C-40D6-8808-6297D564FA3B}"/>
    <cellStyle name="Cálculo 6 4 3" xfId="2817" xr:uid="{D0203103-4943-45F2-9609-BE0A508763EA}"/>
    <cellStyle name="Cálculo 6 4 3 2" xfId="5454" xr:uid="{516F48FD-A3EC-4A05-AC52-5067ACC91635}"/>
    <cellStyle name="Cálculo 6 4 3 2 2" xfId="14919" xr:uid="{38563120-034F-4130-826C-414DB6E8EDD4}"/>
    <cellStyle name="Cálculo 6 4 3 3" xfId="14671" xr:uid="{CDDA5C7A-CAC0-4414-A9CE-8FE44D8E9780}"/>
    <cellStyle name="Cálculo 6 4 4" xfId="3120" xr:uid="{553A3896-0063-4EE3-A1D5-BB645C696500}"/>
    <cellStyle name="Cálculo 6 4 4 2" xfId="5757" xr:uid="{CD96942B-2359-4582-B7D7-541769C1F475}"/>
    <cellStyle name="Cálculo 6 4 4 2 2" xfId="12068" xr:uid="{FED8C72F-05A3-473B-A452-307825AA9C30}"/>
    <cellStyle name="Cálculo 6 4 4 2 3" xfId="15318" xr:uid="{AD67AC45-E9CC-421F-A50F-C902AC219617}"/>
    <cellStyle name="Cálculo 6 4 4 3" xfId="9502" xr:uid="{3132B555-53B4-4E31-8FB8-6D578095794B}"/>
    <cellStyle name="Cálculo 6 4 4 4" xfId="7925" xr:uid="{E5F0F8F6-99F6-4586-B35D-DAF33344CB67}"/>
    <cellStyle name="Cálculo 6 4 5" xfId="3446" xr:uid="{F304F143-EC61-42BA-8489-C9CA07FC1A76}"/>
    <cellStyle name="Cálculo 6 4 5 2" xfId="6083" xr:uid="{69A1A4BA-D8AE-43B5-8899-F2BA4E24D520}"/>
    <cellStyle name="Cálculo 6 4 5 2 2" xfId="12394" xr:uid="{3ED06180-E569-4163-8B29-A3DC8F234595}"/>
    <cellStyle name="Cálculo 6 4 5 2 3" xfId="15578" xr:uid="{EC134E4C-7A48-4F6B-9453-09568A891C3C}"/>
    <cellStyle name="Cálculo 6 4 5 3" xfId="9828" xr:uid="{F8DDED4C-8318-4252-B861-477E54BCE5FA}"/>
    <cellStyle name="Cálculo 6 4 5 4" xfId="14890" xr:uid="{B93A0D99-5EC5-41F6-8A0C-427BE35857FA}"/>
    <cellStyle name="Cálculo 6 4 6" xfId="3752" xr:uid="{4C3A3614-6D4E-495F-923F-EAC7B9425244}"/>
    <cellStyle name="Cálculo 6 4 6 2" xfId="6389" xr:uid="{607FED9B-94B4-46D8-9F0E-C177B1309AF3}"/>
    <cellStyle name="Cálculo 6 4 6 2 2" xfId="12700" xr:uid="{87273AA8-C80A-4C43-B52F-F0D8409A1FB5}"/>
    <cellStyle name="Cálculo 6 4 6 2 3" xfId="11221" xr:uid="{04610F08-3DF6-4B44-98BB-DF1E41343894}"/>
    <cellStyle name="Cálculo 6 4 6 3" xfId="10134" xr:uid="{E3D0C317-81F0-4747-B1FD-7A50308B444F}"/>
    <cellStyle name="Cálculo 6 4 6 4" xfId="7164" xr:uid="{6A4A4DA4-94AC-4C12-9C4D-A406D9FE4560}"/>
    <cellStyle name="Cálculo 6 4 7" xfId="4129" xr:uid="{CE411F63-BCED-45FE-A2DA-2C63C05BFCB5}"/>
    <cellStyle name="Cálculo 6 4 7 2" xfId="6766" xr:uid="{959E7A46-0C27-4F67-8AFA-5BB0FD096A27}"/>
    <cellStyle name="Cálculo 6 4 7 2 2" xfId="13077" xr:uid="{3E5981F0-713D-400A-87E3-C29E5BD3254D}"/>
    <cellStyle name="Cálculo 6 4 7 2 3" xfId="16751" xr:uid="{026C284B-9D0D-4B24-AACE-0CE576627999}"/>
    <cellStyle name="Cálculo 6 4 7 3" xfId="10511" xr:uid="{1D9E3DCE-18CB-4362-A841-E5EC25FDF900}"/>
    <cellStyle name="Cálculo 6 4 7 4" xfId="8465" xr:uid="{4D6C2A99-4142-413A-9753-2CA4DD30B567}"/>
    <cellStyle name="Cálculo 6 4 8" xfId="4694" xr:uid="{E931BF39-C1AD-49C9-994D-0497F2CC89FB}"/>
    <cellStyle name="Cálculo 6 4 8 2" xfId="11076" xr:uid="{6FA4CF7B-EBD0-4F84-95A1-DE3AD19989E1}"/>
    <cellStyle name="Cálculo 6 4 8 3" xfId="8207" xr:uid="{6335024B-D462-4859-94ED-960212E6591B}"/>
    <cellStyle name="Cálculo 6 4 9" xfId="8555" xr:uid="{E8522C2A-B497-4753-A7C4-2186DD6C9222}"/>
    <cellStyle name="Cálculo 6 5" xfId="2064" xr:uid="{7A9B0BD7-5909-420F-B962-6C20E8808D80}"/>
    <cellStyle name="Cálculo 6 5 10" xfId="16215" xr:uid="{08BD599A-E778-4AE9-92B4-2ED2093F9A20}"/>
    <cellStyle name="Cálculo 6 5 2" xfId="2824" xr:uid="{FA83CD0D-CA03-446B-979E-8186CC65D426}"/>
    <cellStyle name="Cálculo 6 5 2 2" xfId="5461" xr:uid="{D49DEE8B-B427-4309-B8F4-6D3CB32C20DF}"/>
    <cellStyle name="Cálculo 6 5 2 2 2" xfId="16061" xr:uid="{29D9BC7F-82C6-4D41-B7BE-4EDF12958B50}"/>
    <cellStyle name="Cálculo 6 5 2 3" xfId="13428" xr:uid="{39AAB0A5-8089-4495-98B8-F5476BBA6B33}"/>
    <cellStyle name="Cálculo 6 5 3" xfId="3127" xr:uid="{D325DF48-347A-4632-948B-C270EC95AD76}"/>
    <cellStyle name="Cálculo 6 5 3 2" xfId="5764" xr:uid="{0730FE35-270E-4023-B5C6-746D5FA20823}"/>
    <cellStyle name="Cálculo 6 5 3 2 2" xfId="12075" xr:uid="{1B1CB39E-D4A8-4A92-9938-D5E9564D940D}"/>
    <cellStyle name="Cálculo 6 5 3 2 3" xfId="14806" xr:uid="{D8AF73D8-9867-4977-B957-9E1DE394FCA7}"/>
    <cellStyle name="Cálculo 6 5 3 3" xfId="9509" xr:uid="{95B00604-EAB3-4A0B-8D51-83FEF7B14AC5}"/>
    <cellStyle name="Cálculo 6 5 3 4" xfId="15801" xr:uid="{31F7FBA7-2CAF-4D01-9CF6-A909443E6655}"/>
    <cellStyle name="Cálculo 6 5 4" xfId="3453" xr:uid="{0463297D-A3BA-49E5-B9C9-21976F9A7165}"/>
    <cellStyle name="Cálculo 6 5 4 2" xfId="6090" xr:uid="{86241743-6253-49B7-9D55-7AD800A1413D}"/>
    <cellStyle name="Cálculo 6 5 4 2 2" xfId="12401" xr:uid="{36F8893A-52BA-4261-98D6-24CA6798D096}"/>
    <cellStyle name="Cálculo 6 5 4 2 3" xfId="16453" xr:uid="{29938307-665C-481F-B7F5-BC6BC1C1ADE6}"/>
    <cellStyle name="Cálculo 6 5 4 3" xfId="9835" xr:uid="{A067E175-AD73-405D-85A9-344CC4A40BCB}"/>
    <cellStyle name="Cálculo 6 5 4 4" xfId="16273" xr:uid="{9B86665D-C6B3-44D0-BDD8-75909C821E23}"/>
    <cellStyle name="Cálculo 6 5 5" xfId="3759" xr:uid="{E83995AB-2BEB-43B9-9F65-9B086A08C02E}"/>
    <cellStyle name="Cálculo 6 5 5 2" xfId="6396" xr:uid="{736CE28E-A879-46DF-8065-CF3A669B5963}"/>
    <cellStyle name="Cálculo 6 5 5 2 2" xfId="12707" xr:uid="{EBE38C7E-D708-4CE8-91F9-AFAF90C1D43B}"/>
    <cellStyle name="Cálculo 6 5 5 2 3" xfId="15951" xr:uid="{93966675-B466-4585-8D1E-D503E1A80181}"/>
    <cellStyle name="Cálculo 6 5 5 3" xfId="10141" xr:uid="{00151443-C80D-436B-9E61-9EAC66BE1F56}"/>
    <cellStyle name="Cálculo 6 5 5 4" xfId="14954" xr:uid="{DAE7A2C9-BBE3-4EF8-B739-8EB229F7BE1C}"/>
    <cellStyle name="Cálculo 6 5 6" xfId="4136" xr:uid="{87FBF7C7-5808-463F-94A8-C533BCB55C39}"/>
    <cellStyle name="Cálculo 6 5 6 2" xfId="6773" xr:uid="{A95366F3-AF6A-4EEC-9B89-3DEB83A453F6}"/>
    <cellStyle name="Cálculo 6 5 6 2 2" xfId="13084" xr:uid="{CC3B5F8D-CB2B-49C0-8167-C2450CFF0282}"/>
    <cellStyle name="Cálculo 6 5 6 2 3" xfId="16758" xr:uid="{8E9DADC5-0835-419F-BA8F-649B85C9CD66}"/>
    <cellStyle name="Cálculo 6 5 6 3" xfId="10518" xr:uid="{316093E6-4AA4-459B-9193-4BA7A30E7382}"/>
    <cellStyle name="Cálculo 6 5 6 4" xfId="13998" xr:uid="{FA004998-FB57-47FE-A9EE-AAEF23903ACC}"/>
    <cellStyle name="Cálculo 6 5 7" xfId="4701" xr:uid="{CBC59BE2-DE91-4CB5-AFCA-B0294E8192AD}"/>
    <cellStyle name="Cálculo 6 5 7 2" xfId="11083" xr:uid="{161648B6-8F53-4BB7-87A9-37DDFCAFE830}"/>
    <cellStyle name="Cálculo 6 5 7 3" xfId="16094" xr:uid="{37172F4F-AB6B-46CC-BD6D-CFDC5F21CFFC}"/>
    <cellStyle name="Cálculo 6 5 8" xfId="8562" xr:uid="{AC254582-8E06-4E92-A1A0-D631CE0CA4E8}"/>
    <cellStyle name="Cálculo 6 5 9" xfId="14612" xr:uid="{E9D6974F-0AAA-4835-A836-39A03C994EB4}"/>
    <cellStyle name="Cálculo 7" xfId="764" xr:uid="{00000000-0005-0000-0000-0000FC020000}"/>
    <cellStyle name="Cálculo 7 2" xfId="1838" xr:uid="{7550798C-1BEA-4094-9F8E-0A7CF9202DD3}"/>
    <cellStyle name="Cálculo 7 2 10" xfId="8339" xr:uid="{5933AC3A-797C-420D-8B05-009C08CD72D4}"/>
    <cellStyle name="Cálculo 7 2 11" xfId="8176" xr:uid="{A3A0C97D-02F6-490A-8D4B-1EE0BF375BAB}"/>
    <cellStyle name="Cálculo 7 2 12" xfId="14920" xr:uid="{73760827-A24A-409A-9AAB-7D9EAF8F2920}"/>
    <cellStyle name="Cálculo 7 2 2" xfId="2398" xr:uid="{ECF14EC2-ACA1-4CE3-AE44-265A09DEB4F9}"/>
    <cellStyle name="Cálculo 7 2 2 2" xfId="5035" xr:uid="{B2F54746-CBA7-49DE-86C5-C1342592F666}"/>
    <cellStyle name="Cálculo 7 2 2 2 2" xfId="11399" xr:uid="{3232D281-5B9F-4DAB-9AAD-00362C2DF472}"/>
    <cellStyle name="Cálculo 7 2 2 2 3" xfId="16059" xr:uid="{B69B2A50-1435-4561-A3A2-49681EB8BDCF}"/>
    <cellStyle name="Cálculo 7 2 2 3" xfId="8865" xr:uid="{9BF89230-4BEE-4F7A-A727-FC6E4A2628B0}"/>
    <cellStyle name="Cálculo 7 2 3" xfId="2222" xr:uid="{6C475E93-3A1D-4963-97C4-18E88F0783D8}"/>
    <cellStyle name="Cálculo 7 2 3 2" xfId="4859" xr:uid="{7946650A-FC6E-4697-9888-FF9208C484C4}"/>
    <cellStyle name="Cálculo 7 2 3 2 2" xfId="11818" xr:uid="{ECC0BAC5-EF36-430C-A0BA-61FCA2724CDB}"/>
    <cellStyle name="Cálculo 7 2 3 3" xfId="7866" xr:uid="{0EA5F919-F6ED-4F69-B8BA-1E132C2C3D72}"/>
    <cellStyle name="Cálculo 7 2 4" xfId="2932" xr:uid="{F1E90D1B-9C4C-46B5-AA56-DFBDD93E2D82}"/>
    <cellStyle name="Cálculo 7 2 4 2" xfId="5569" xr:uid="{00EDDA5C-E673-4924-A9F6-9B8088BCF03A}"/>
    <cellStyle name="Cálculo 7 2 4 2 2" xfId="11880" xr:uid="{AA55DA02-B218-444D-A485-5F68586135A6}"/>
    <cellStyle name="Cálculo 7 2 4 2 3" xfId="13835" xr:uid="{8E610065-CF58-4664-B492-1AE6B0C26376}"/>
    <cellStyle name="Cálculo 7 2 4 3" xfId="9314" xr:uid="{DC937526-843F-40C8-9D16-29BFEC75E50F}"/>
    <cellStyle name="Cálculo 7 2 4 4" xfId="14498" xr:uid="{8A5B3F75-E915-49DA-AED2-37E643C8C10A}"/>
    <cellStyle name="Cálculo 7 2 5" xfId="3258" xr:uid="{46012C95-7D18-4939-AA6D-81F5262FC735}"/>
    <cellStyle name="Cálculo 7 2 5 2" xfId="5895" xr:uid="{0E33E7FE-5E5F-48EE-BD1C-108C92CAF34F}"/>
    <cellStyle name="Cálculo 7 2 5 2 2" xfId="12206" xr:uid="{A3342855-A57E-42C0-80C1-EFDC11236619}"/>
    <cellStyle name="Cálculo 7 2 5 2 3" xfId="8129" xr:uid="{4FA9EAA3-24D1-4025-98C4-E96358DB1140}"/>
    <cellStyle name="Cálculo 7 2 5 3" xfId="9640" xr:uid="{ADED405D-6610-4F51-934C-0F5ABB9EEA49}"/>
    <cellStyle name="Cálculo 7 2 5 4" xfId="13696" xr:uid="{86147521-8338-4A9B-9C9F-02C2502885B6}"/>
    <cellStyle name="Cálculo 7 2 6" xfId="3564" xr:uid="{98FB62D3-FA18-4A9F-9A9C-18C02F2128F9}"/>
    <cellStyle name="Cálculo 7 2 6 2" xfId="6201" xr:uid="{3CCF4836-24AE-47ED-96FA-EBE9966077C8}"/>
    <cellStyle name="Cálculo 7 2 6 2 2" xfId="12512" xr:uid="{3B442918-3FC4-4CC1-98D7-2FCD044E7878}"/>
    <cellStyle name="Cálculo 7 2 6 2 3" xfId="14648" xr:uid="{4F473838-F5C1-4A15-91EC-BA57783F96C1}"/>
    <cellStyle name="Cálculo 7 2 6 3" xfId="9946" xr:uid="{621D44FC-6650-4DB4-B968-5EB3B697F52C}"/>
    <cellStyle name="Cálculo 7 2 6 4" xfId="11810" xr:uid="{F1B02B2F-5F41-43B1-80AD-FCB9FAF3C90B}"/>
    <cellStyle name="Cálculo 7 2 7" xfId="3910" xr:uid="{276D2750-FC79-4B48-86B2-74954F6D9599}"/>
    <cellStyle name="Cálculo 7 2 7 2" xfId="6547" xr:uid="{C1F74D75-F30C-45F8-BDFA-E2FDE496B0B8}"/>
    <cellStyle name="Cálculo 7 2 7 2 2" xfId="12858" xr:uid="{927D0B5A-B7FB-4EA3-BBAE-8FCCA9848112}"/>
    <cellStyle name="Cálculo 7 2 7 2 3" xfId="7752" xr:uid="{876CBAE0-58FE-40C3-A443-361C9FA04F03}"/>
    <cellStyle name="Cálculo 7 2 7 3" xfId="10292" xr:uid="{69B2063B-A751-4818-8CEC-48E8264D6307}"/>
    <cellStyle name="Cálculo 7 2 7 4" xfId="7629" xr:uid="{8E8B0B17-7F62-40C8-A9EC-E3C26757AF75}"/>
    <cellStyle name="Cálculo 7 2 8" xfId="4274" xr:uid="{C2E39D74-36C9-42C2-B757-281DB1351841}"/>
    <cellStyle name="Cálculo 7 2 8 2" xfId="6911" xr:uid="{FD45F26C-89BE-4AF8-BB07-64858216C913}"/>
    <cellStyle name="Cálculo 7 2 8 2 2" xfId="13222" xr:uid="{F80D79CF-7309-44EB-852B-44A706F73CB3}"/>
    <cellStyle name="Cálculo 7 2 8 2 3" xfId="16886" xr:uid="{9862648A-0CCA-499D-BEEB-0BA4572E7BE8}"/>
    <cellStyle name="Cálculo 7 2 8 3" xfId="10656" xr:uid="{3896169F-2115-48DA-B6C3-6221401DFF04}"/>
    <cellStyle name="Cálculo 7 2 8 4" xfId="15054" xr:uid="{46F3C337-804B-4E30-B693-C73FA3245EED}"/>
    <cellStyle name="Cálculo 7 2 9" xfId="4475" xr:uid="{43EABAFA-4CF3-433D-B562-30859D8B507C}"/>
    <cellStyle name="Cálculo 7 2 9 2" xfId="10857" xr:uid="{116066BB-EB7B-4717-94A4-660DD08578BD}"/>
    <cellStyle name="Cálculo 7 2 9 3" xfId="7766" xr:uid="{74DB41DC-4567-4038-A984-4BDA961A26F5}"/>
    <cellStyle name="Cálculo 7 3" xfId="1821" xr:uid="{0A75FEB7-EB22-44B7-B487-3E1B377DAE70}"/>
    <cellStyle name="Cálculo 7 3 10" xfId="9138" xr:uid="{BA500226-B62F-46E6-88B0-D6A156AA98F5}"/>
    <cellStyle name="Cálculo 7 3 11" xfId="13506" xr:uid="{EF086B8D-9BDD-4592-BA19-D701D4D35AC3}"/>
    <cellStyle name="Cálculo 7 3 2" xfId="2381" xr:uid="{11A7238A-C4D7-4831-9702-D5F51FB1A0F6}"/>
    <cellStyle name="Cálculo 7 3 2 2" xfId="5018" xr:uid="{2FC770B5-E5A3-4AD4-BB88-140B48C86CD3}"/>
    <cellStyle name="Cálculo 7 3 2 2 2" xfId="11382" xr:uid="{F59C28AD-1D61-40C2-93C9-FC5820A95F5B}"/>
    <cellStyle name="Cálculo 7 3 2 2 3" xfId="15039" xr:uid="{7B80B823-C086-4A39-9CDA-84ADAE81288C}"/>
    <cellStyle name="Cálculo 7 3 2 3" xfId="8848" xr:uid="{49A6AD8D-5A48-4C36-8BB2-187B01EF9A1B}"/>
    <cellStyle name="Cálculo 7 3 2 4" xfId="9151" xr:uid="{02C8C71B-B486-48C5-91BF-2E3226FEA617}"/>
    <cellStyle name="Cálculo 7 3 2 5" xfId="13472" xr:uid="{258D87A2-6E21-4D97-95A3-EE82AFC5DBA9}"/>
    <cellStyle name="Cálculo 7 3 3" xfId="2239" xr:uid="{82AD3A90-E771-49A0-AF60-C36F1A5C75A7}"/>
    <cellStyle name="Cálculo 7 3 3 2" xfId="4876" xr:uid="{6CAA423C-653E-4586-8E8E-50967CBB9157}"/>
    <cellStyle name="Cálculo 7 3 3 2 2" xfId="14744" xr:uid="{855675D0-84E2-4F14-9782-2EF47185E66F}"/>
    <cellStyle name="Cálculo 7 3 3 3" xfId="14290" xr:uid="{541E5ABB-FB87-443E-8D95-32F2822C8E57}"/>
    <cellStyle name="Cálculo 7 3 4" xfId="2652" xr:uid="{E2C506AE-17A6-4179-A1D9-B89586499FB2}"/>
    <cellStyle name="Cálculo 7 3 4 2" xfId="5289" xr:uid="{B0FFA47B-A850-4AA6-818A-B7905EB50233}"/>
    <cellStyle name="Cálculo 7 3 4 2 2" xfId="11653" xr:uid="{EE6C794C-F6BF-464A-99C6-7E63026F4D57}"/>
    <cellStyle name="Cálculo 7 3 4 2 3" xfId="15867" xr:uid="{B2BB1C03-8302-4D66-A5CD-EA188252001B}"/>
    <cellStyle name="Cálculo 7 3 4 3" xfId="9119" xr:uid="{39CFEA99-A4D7-4634-AE3D-BD19BF8E8BD5}"/>
    <cellStyle name="Cálculo 7 3 4 4" xfId="7675" xr:uid="{38C3D280-940D-43CD-9B80-CCAA9D227334}"/>
    <cellStyle name="Cálculo 7 3 5" xfId="3241" xr:uid="{E58D34A4-2DA6-4F7A-8D87-1661C0D980C5}"/>
    <cellStyle name="Cálculo 7 3 5 2" xfId="5878" xr:uid="{A805642F-1D9A-4DD9-AE7D-26A1A2465113}"/>
    <cellStyle name="Cálculo 7 3 5 2 2" xfId="12189" xr:uid="{C5C54C11-932E-4A4B-852D-60A93586F8A1}"/>
    <cellStyle name="Cálculo 7 3 5 2 3" xfId="16556" xr:uid="{11120DA2-5BC3-4167-B7DA-33EE4919E0E8}"/>
    <cellStyle name="Cálculo 7 3 5 3" xfId="9623" xr:uid="{34499D6F-2534-491C-AC17-96BC9F845B16}"/>
    <cellStyle name="Cálculo 7 3 5 4" xfId="14726" xr:uid="{3BD632F3-9466-4EF7-8FF0-137C66FB413D}"/>
    <cellStyle name="Cálculo 7 3 6" xfId="2323" xr:uid="{20A9D9C0-9D16-4F70-8293-7D5500C3D8B2}"/>
    <cellStyle name="Cálculo 7 3 6 2" xfId="4960" xr:uid="{12F07A4E-259E-430F-8253-6341A7170907}"/>
    <cellStyle name="Cálculo 7 3 6 2 2" xfId="11324" xr:uid="{1AABDC55-DB8C-488B-AF5E-D934717ABD0F}"/>
    <cellStyle name="Cálculo 7 3 6 2 3" xfId="14758" xr:uid="{F4D294E4-4002-4B85-B4A2-6F91ED69BB18}"/>
    <cellStyle name="Cálculo 7 3 6 3" xfId="8790" xr:uid="{05A1F4FD-300A-481B-8130-E653CA025420}"/>
    <cellStyle name="Cálculo 7 3 6 4" xfId="14898" xr:uid="{886B81EB-9D5D-4FF7-9BA0-EF0882877382}"/>
    <cellStyle name="Cálculo 7 3 7" xfId="3893" xr:uid="{B99E11BA-E87B-4AA4-98C4-3252A14FF42C}"/>
    <cellStyle name="Cálculo 7 3 7 2" xfId="6530" xr:uid="{0129E44A-DD30-4C96-A1DD-C4AC32FDB2B4}"/>
    <cellStyle name="Cálculo 7 3 7 2 2" xfId="12841" xr:uid="{17101822-CE6A-4CDE-AFEF-BE6526A8D331}"/>
    <cellStyle name="Cálculo 7 3 7 2 3" xfId="13986" xr:uid="{6F5CF83D-7686-415A-9D01-9C6ED0C5D80F}"/>
    <cellStyle name="Cálculo 7 3 7 3" xfId="10275" xr:uid="{CB2338AB-3B8D-4B16-B851-89EDB4BD771F}"/>
    <cellStyle name="Cálculo 7 3 7 4" xfId="15825" xr:uid="{6E4A1975-D6BE-4C6F-9DAE-834F88D041E4}"/>
    <cellStyle name="Cálculo 7 3 8" xfId="4458" xr:uid="{90F63F44-F9E1-451E-8EE2-B0FF0F865BAF}"/>
    <cellStyle name="Cálculo 7 3 8 2" xfId="10840" xr:uid="{C36848BE-F8FD-44BC-8B17-12CE3E22BB74}"/>
    <cellStyle name="Cálculo 7 3 8 3" xfId="14620" xr:uid="{056CFD4E-573C-4FDD-9D63-EAB9CA20DBF7}"/>
    <cellStyle name="Cálculo 7 3 9" xfId="8322" xr:uid="{488F4B22-8784-47B1-85FC-FA2D847E1268}"/>
    <cellStyle name="Cálculo 7 4" xfId="2058" xr:uid="{E29C5DC4-2DC6-48D6-84C3-5705D8A7B371}"/>
    <cellStyle name="Cálculo 7 4 10" xfId="16411" xr:uid="{5F4E6383-207A-4DC9-98D6-B95806778BC4}"/>
    <cellStyle name="Cálculo 7 4 11" xfId="15736" xr:uid="{F97E2657-6E8C-46D0-BFBE-679CADA91E60}"/>
    <cellStyle name="Cálculo 7 4 2" xfId="2565" xr:uid="{777A12DE-5A04-40C6-9FF8-8481C68A1A27}"/>
    <cellStyle name="Cálculo 7 4 2 2" xfId="5202" xr:uid="{8B56BEAD-D3B9-4E3F-A1B0-2F6A3A4DBF06}"/>
    <cellStyle name="Cálculo 7 4 2 2 2" xfId="11566" xr:uid="{21599E4A-E251-4CB7-849F-35128E7CDFB8}"/>
    <cellStyle name="Cálculo 7 4 2 2 3" xfId="14309" xr:uid="{589B16E9-5A9A-4010-A999-AEF354EE4407}"/>
    <cellStyle name="Cálculo 7 4 2 3" xfId="9032" xr:uid="{A1CDA7D1-22A7-47C8-9311-43A6BCAC5A56}"/>
    <cellStyle name="Cálculo 7 4 2 4" xfId="7650" xr:uid="{D2253EDF-E96F-49CD-898D-19F61CFB10E6}"/>
    <cellStyle name="Cálculo 7 4 2 5" xfId="9174" xr:uid="{3C54B942-3B8C-41CA-99E8-542BD88B67E5}"/>
    <cellStyle name="Cálculo 7 4 3" xfId="2818" xr:uid="{F7EC6783-634A-4819-A99B-46B02A8A2A15}"/>
    <cellStyle name="Cálculo 7 4 3 2" xfId="5455" xr:uid="{B521BE12-47E6-44F1-A2A1-897501C97574}"/>
    <cellStyle name="Cálculo 7 4 3 2 2" xfId="14524" xr:uid="{675B9310-0403-4FED-8367-DE89BEAAEBC7}"/>
    <cellStyle name="Cálculo 7 4 3 3" xfId="11240" xr:uid="{0067AA25-8DE6-4224-930D-93EC3AD5864C}"/>
    <cellStyle name="Cálculo 7 4 4" xfId="3121" xr:uid="{C239800E-D9B4-480C-98AB-64614C5DDD4D}"/>
    <cellStyle name="Cálculo 7 4 4 2" xfId="5758" xr:uid="{07E1E02B-6FAB-43DB-9903-26322D469191}"/>
    <cellStyle name="Cálculo 7 4 4 2 2" xfId="12069" xr:uid="{986E9970-A98C-43AC-8187-608D80173D4A}"/>
    <cellStyle name="Cálculo 7 4 4 2 3" xfId="7352" xr:uid="{C7F53EC2-FD92-48E9-9EC6-9187E6B55EC0}"/>
    <cellStyle name="Cálculo 7 4 4 3" xfId="9503" xr:uid="{72C3F440-ABDF-4C5A-B152-60EFAB4C3E38}"/>
    <cellStyle name="Cálculo 7 4 4 4" xfId="15306" xr:uid="{49AAE4FD-AF5D-4DF6-B8F7-DF0D46D0F8CF}"/>
    <cellStyle name="Cálculo 7 4 5" xfId="3447" xr:uid="{6B552AB9-4914-41AC-868E-BE05C596AE0E}"/>
    <cellStyle name="Cálculo 7 4 5 2" xfId="6084" xr:uid="{ED3F1E06-DEDE-4D6C-9C00-1565A9C310FF}"/>
    <cellStyle name="Cálculo 7 4 5 2 2" xfId="12395" xr:uid="{F2DD874F-4418-47F0-855A-6535761C1125}"/>
    <cellStyle name="Cálculo 7 4 5 2 3" xfId="7397" xr:uid="{C33EED73-5C08-4C0B-8323-7F184919D02B}"/>
    <cellStyle name="Cálculo 7 4 5 3" xfId="9829" xr:uid="{E1E47B0E-F180-4D57-B884-25BB4EBAD346}"/>
    <cellStyle name="Cálculo 7 4 5 4" xfId="8714" xr:uid="{9D543D8C-F4A1-4C10-B09C-B201C226993F}"/>
    <cellStyle name="Cálculo 7 4 6" xfId="3753" xr:uid="{E599CA0B-7EAB-4537-B8BB-7FD42A70EC3E}"/>
    <cellStyle name="Cálculo 7 4 6 2" xfId="6390" xr:uid="{E04E281E-5D29-4BDD-A9A2-3B63752A2C06}"/>
    <cellStyle name="Cálculo 7 4 6 2 2" xfId="12701" xr:uid="{5CF57615-5B2E-4E2E-B1B0-6EC00C6FD2DC}"/>
    <cellStyle name="Cálculo 7 4 6 2 3" xfId="7479" xr:uid="{5FD2424E-B9F1-4FB9-BB4E-F0CB7C273F73}"/>
    <cellStyle name="Cálculo 7 4 6 3" xfId="10135" xr:uid="{B096CBD2-09AB-4E01-AEAF-02A5F9331BA5}"/>
    <cellStyle name="Cálculo 7 4 6 4" xfId="16467" xr:uid="{04BED417-5C12-4606-823D-E40174996CE6}"/>
    <cellStyle name="Cálculo 7 4 7" xfId="4130" xr:uid="{9620D1B8-7E3E-413F-98DA-02902BDF8334}"/>
    <cellStyle name="Cálculo 7 4 7 2" xfId="6767" xr:uid="{41F36512-3A64-4BE4-876E-23AF8B42753E}"/>
    <cellStyle name="Cálculo 7 4 7 2 2" xfId="13078" xr:uid="{04A1CB68-DCDB-42A5-A7EE-E7EB5B22F9FB}"/>
    <cellStyle name="Cálculo 7 4 7 2 3" xfId="16752" xr:uid="{913D317E-ECA4-485D-85C0-D9179072BCE9}"/>
    <cellStyle name="Cálculo 7 4 7 3" xfId="10512" xr:uid="{805027C7-C10D-4AE4-BCF9-48430B868729}"/>
    <cellStyle name="Cálculo 7 4 7 4" xfId="15524" xr:uid="{C464488C-1B54-4BC1-B8E9-29146BB2FE78}"/>
    <cellStyle name="Cálculo 7 4 8" xfId="4695" xr:uid="{CA9F0CC9-2A94-406E-AE0C-D3AE8F321DCF}"/>
    <cellStyle name="Cálculo 7 4 8 2" xfId="11077" xr:uid="{702F53CA-4746-4CD0-AA01-4F9103EE870B}"/>
    <cellStyle name="Cálculo 7 4 8 3" xfId="13414" xr:uid="{1A83DAD6-2845-4B25-A215-5C4F93220500}"/>
    <cellStyle name="Cálculo 7 4 9" xfId="8556" xr:uid="{6CDA7405-569F-4055-A41F-BAD9030C0E21}"/>
    <cellStyle name="Cálculo 7 5" xfId="2063" xr:uid="{774F0EA2-FEBC-4C5D-A2B1-B79514EB23EC}"/>
    <cellStyle name="Cálculo 7 5 10" xfId="14330" xr:uid="{DFE43CEE-9BF2-44D9-94F8-2509C96A8A73}"/>
    <cellStyle name="Cálculo 7 5 2" xfId="2823" xr:uid="{30F7A584-AD0E-4585-9FAB-F3DD99D18D44}"/>
    <cellStyle name="Cálculo 7 5 2 2" xfId="5460" xr:uid="{CBF287FA-66D6-462A-946B-BFB2400C6F86}"/>
    <cellStyle name="Cálculo 7 5 2 2 2" xfId="13705" xr:uid="{5D1FACEC-D1E5-465D-9716-5AB769FDD73C}"/>
    <cellStyle name="Cálculo 7 5 2 3" xfId="14946" xr:uid="{B3E6C75C-2874-4E72-9974-815460BABC4A}"/>
    <cellStyle name="Cálculo 7 5 3" xfId="3126" xr:uid="{1049F44D-8415-4DFE-AB6E-34DB1FB474D3}"/>
    <cellStyle name="Cálculo 7 5 3 2" xfId="5763" xr:uid="{44A74669-6641-40E8-9007-F7C65AAED34A}"/>
    <cellStyle name="Cálculo 7 5 3 2 2" xfId="12074" xr:uid="{D9E9DCA1-C2F0-4DEF-968B-F1F5C1116D11}"/>
    <cellStyle name="Cálculo 7 5 3 2 3" xfId="14786" xr:uid="{3A938354-3FBD-4337-B798-AEDA998A52D8}"/>
    <cellStyle name="Cálculo 7 5 3 3" xfId="9508" xr:uid="{5D9D768A-7567-4BC7-BA54-03A0096DFCEA}"/>
    <cellStyle name="Cálculo 7 5 3 4" xfId="9193" xr:uid="{DF1C1D30-76E9-4C43-B534-BEAD74A1E7C5}"/>
    <cellStyle name="Cálculo 7 5 4" xfId="3452" xr:uid="{31B5E35D-A2AF-43E2-933A-B379FF6B5FF2}"/>
    <cellStyle name="Cálculo 7 5 4 2" xfId="6089" xr:uid="{5DBEAC4C-570F-4AC6-8F1F-A87DEC306CB7}"/>
    <cellStyle name="Cálculo 7 5 4 2 2" xfId="12400" xr:uid="{7DC2D921-29A2-4F13-B911-957F86F64634}"/>
    <cellStyle name="Cálculo 7 5 4 2 3" xfId="14405" xr:uid="{EA018AB3-6A39-4AB6-A916-1115ADD307BF}"/>
    <cellStyle name="Cálculo 7 5 4 3" xfId="9834" xr:uid="{564480BB-6470-4FAB-95D8-D648DBB995D9}"/>
    <cellStyle name="Cálculo 7 5 4 4" xfId="7316" xr:uid="{2176B5D9-1AC0-4A7C-AC4B-58AB0E073EA5}"/>
    <cellStyle name="Cálculo 7 5 5" xfId="3758" xr:uid="{78670CB7-07AB-4D43-B5B7-C15A3D4F4F5C}"/>
    <cellStyle name="Cálculo 7 5 5 2" xfId="6395" xr:uid="{A1EF66FB-9103-4C9F-B972-4AC714504B6A}"/>
    <cellStyle name="Cálculo 7 5 5 2 2" xfId="12706" xr:uid="{8D2AA914-E107-4359-904E-09E441AC1ED9}"/>
    <cellStyle name="Cálculo 7 5 5 2 3" xfId="7071" xr:uid="{EF5EAE26-F25A-4B82-A265-A160BE22490B}"/>
    <cellStyle name="Cálculo 7 5 5 3" xfId="10140" xr:uid="{17EE00DD-7AEA-41BE-A71D-59CF62590543}"/>
    <cellStyle name="Cálculo 7 5 5 4" xfId="9218" xr:uid="{381F2A8C-D60E-48F7-8FF6-2716A8FFDD0C}"/>
    <cellStyle name="Cálculo 7 5 6" xfId="4135" xr:uid="{ABA7B22D-AA24-48B3-9F98-609DAE188786}"/>
    <cellStyle name="Cálculo 7 5 6 2" xfId="6772" xr:uid="{499BE166-7FEA-4043-AFA3-60050C43D0EE}"/>
    <cellStyle name="Cálculo 7 5 6 2 2" xfId="13083" xr:uid="{A2B86AB2-1018-48C0-9AE5-96B7208BA57D}"/>
    <cellStyle name="Cálculo 7 5 6 2 3" xfId="16757" xr:uid="{8B1EA094-4C65-47AD-86BC-96198D8C352C}"/>
    <cellStyle name="Cálculo 7 5 6 3" xfId="10517" xr:uid="{DB96C013-5329-4371-A1B4-765BAA48D026}"/>
    <cellStyle name="Cálculo 7 5 6 4" xfId="13793" xr:uid="{C1A16E8F-31F8-46D4-A65D-868F5FFA93ED}"/>
    <cellStyle name="Cálculo 7 5 7" xfId="4700" xr:uid="{0D7BAADE-3F60-4CBB-957A-04E9F1FB4740}"/>
    <cellStyle name="Cálculo 7 5 7 2" xfId="11082" xr:uid="{C83668E1-D9C2-4D9B-B138-1F90C66E6463}"/>
    <cellStyle name="Cálculo 7 5 7 3" xfId="13984" xr:uid="{28349A51-18D3-40D8-974C-2D5639F96FB7}"/>
    <cellStyle name="Cálculo 7 5 8" xfId="8561" xr:uid="{AB5F2E5A-3665-401D-9CAC-1A6C86ECD61D}"/>
    <cellStyle name="Cálculo 7 5 9" xfId="15680" xr:uid="{64B7BD45-8288-4DFD-A565-1A77A6CD7CC5}"/>
    <cellStyle name="Cálculo 8" xfId="765" xr:uid="{00000000-0005-0000-0000-0000FD020000}"/>
    <cellStyle name="Cálculo 8 2" xfId="1839" xr:uid="{B17D0493-043A-42E7-AE91-388B759532B0}"/>
    <cellStyle name="Cálculo 8 2 10" xfId="8340" xr:uid="{7192738D-D62E-4FB3-A152-683A9BC1A657}"/>
    <cellStyle name="Cálculo 8 2 11" xfId="16234" xr:uid="{DABB4B2B-C3F3-4636-BDF1-C782C571E3DF}"/>
    <cellStyle name="Cálculo 8 2 12" xfId="15357" xr:uid="{A403F424-5A6D-41B2-AC58-98B9E0809825}"/>
    <cellStyle name="Cálculo 8 2 2" xfId="2399" xr:uid="{C280280D-3120-421D-9A20-134AC6E835F3}"/>
    <cellStyle name="Cálculo 8 2 2 2" xfId="5036" xr:uid="{BD60FD25-A6E5-4865-B126-9E108FA9816C}"/>
    <cellStyle name="Cálculo 8 2 2 2 2" xfId="11400" xr:uid="{279C6254-4A94-4464-905B-4F114B0819C4}"/>
    <cellStyle name="Cálculo 8 2 2 2 3" xfId="7817" xr:uid="{F8742C86-DDF4-4C28-A734-C4B7B25B8748}"/>
    <cellStyle name="Cálculo 8 2 2 3" xfId="8866" xr:uid="{4287BEE4-B2B2-4E16-9E85-EF48FF894AB6}"/>
    <cellStyle name="Cálculo 8 2 3" xfId="2221" xr:uid="{D6E54F6C-180A-4A15-9722-C160130A9AFA}"/>
    <cellStyle name="Cálculo 8 2 3 2" xfId="4858" xr:uid="{F1C590FB-0412-444A-8D9B-BBA8504A85F6}"/>
    <cellStyle name="Cálculo 8 2 3 2 2" xfId="15758" xr:uid="{6DD264EF-DC4A-4D32-A404-0498BF1256FE}"/>
    <cellStyle name="Cálculo 8 2 3 3" xfId="16115" xr:uid="{93BD3BA8-8D38-4D39-9091-B4861497AC35}"/>
    <cellStyle name="Cálculo 8 2 4" xfId="2933" xr:uid="{FD92D324-E99B-458C-8286-EBB2D9B9E0F1}"/>
    <cellStyle name="Cálculo 8 2 4 2" xfId="5570" xr:uid="{2B401899-0393-4D1A-AD8A-6957CE8E16D4}"/>
    <cellStyle name="Cálculo 8 2 4 2 2" xfId="11881" xr:uid="{90E447D4-B16B-40BA-9C24-EF12ECF6B3DD}"/>
    <cellStyle name="Cálculo 8 2 4 2 3" xfId="13694" xr:uid="{AF8E4F0E-77A8-4B55-8F57-8C33AB7F3530}"/>
    <cellStyle name="Cálculo 8 2 4 3" xfId="9315" xr:uid="{31BFB013-B904-4916-8667-37D189A880F7}"/>
    <cellStyle name="Cálculo 8 2 4 4" xfId="14275" xr:uid="{0C2A59BC-57E9-43FB-88A6-2285A8EBC5CC}"/>
    <cellStyle name="Cálculo 8 2 5" xfId="3259" xr:uid="{3423720A-BF52-49A5-B016-33F51D68546B}"/>
    <cellStyle name="Cálculo 8 2 5 2" xfId="5896" xr:uid="{032E2D85-5265-4592-ACE7-115FD0936134}"/>
    <cellStyle name="Cálculo 8 2 5 2 2" xfId="12207" xr:uid="{158C108C-6E51-486A-8F79-367666D13451}"/>
    <cellStyle name="Cálculo 8 2 5 2 3" xfId="14811" xr:uid="{2391186A-A267-49C1-A152-99ADA2A88BE8}"/>
    <cellStyle name="Cálculo 8 2 5 3" xfId="9641" xr:uid="{3241DCAD-A634-4E29-B012-E5B6BEA27CCB}"/>
    <cellStyle name="Cálculo 8 2 5 4" xfId="15205" xr:uid="{58742751-3A2A-4FAA-990F-A62A6D941E71}"/>
    <cellStyle name="Cálculo 8 2 6" xfId="3565" xr:uid="{02DBA38B-5AC8-4039-BA59-3FA51B409EDF}"/>
    <cellStyle name="Cálculo 8 2 6 2" xfId="6202" xr:uid="{110EAB51-AE84-494E-A1AF-5689C230FEC6}"/>
    <cellStyle name="Cálculo 8 2 6 2 2" xfId="12513" xr:uid="{381BF268-2C55-4125-A5AC-E6AE4ACDAAFF}"/>
    <cellStyle name="Cálculo 8 2 6 2 3" xfId="15487" xr:uid="{4D8611EB-3920-450C-A3E8-F806FA1E11F9}"/>
    <cellStyle name="Cálculo 8 2 6 3" xfId="9947" xr:uid="{C2EFCB16-59BF-4D84-9B1C-37F000994884}"/>
    <cellStyle name="Cálculo 8 2 6 4" xfId="15772" xr:uid="{0D2792DE-F845-475A-8864-972F698E3C3A}"/>
    <cellStyle name="Cálculo 8 2 7" xfId="3911" xr:uid="{1E7B694D-F950-4DE9-AEAA-3B487C825451}"/>
    <cellStyle name="Cálculo 8 2 7 2" xfId="6548" xr:uid="{C6F21C60-4831-44ED-A06B-FF8C3C563B37}"/>
    <cellStyle name="Cálculo 8 2 7 2 2" xfId="12859" xr:uid="{95354D88-CB46-4D4C-A9C9-6290A0A3EB05}"/>
    <cellStyle name="Cálculo 8 2 7 2 3" xfId="13839" xr:uid="{29EAC4A7-C4BB-44FE-AE9A-DAF0B2054479}"/>
    <cellStyle name="Cálculo 8 2 7 3" xfId="10293" xr:uid="{C8E497FA-EB73-4201-A50B-7F1B032C6CFB}"/>
    <cellStyle name="Cálculo 8 2 7 4" xfId="15023" xr:uid="{D4F31F81-F4BC-44ED-89C8-22FE742F5CD0}"/>
    <cellStyle name="Cálculo 8 2 8" xfId="4275" xr:uid="{7978C696-F1C2-4917-9644-E96C2871C456}"/>
    <cellStyle name="Cálculo 8 2 8 2" xfId="6912" xr:uid="{CC77D03A-5A7B-4777-8CED-BEAF5BDA2931}"/>
    <cellStyle name="Cálculo 8 2 8 2 2" xfId="13223" xr:uid="{C29D380C-4A7A-4C26-92F4-82B24CCB9B88}"/>
    <cellStyle name="Cálculo 8 2 8 2 3" xfId="16887" xr:uid="{076C95DB-FCD0-419A-A1E3-6DB45518ECDE}"/>
    <cellStyle name="Cálculo 8 2 8 3" xfId="10657" xr:uid="{3D83FD55-9767-4A38-909A-C0D2DB976C41}"/>
    <cellStyle name="Cálculo 8 2 8 4" xfId="7979" xr:uid="{F1E19BBE-0312-45DB-9778-B010C45D5087}"/>
    <cellStyle name="Cálculo 8 2 9" xfId="4476" xr:uid="{73CF7D26-AAE4-4ECE-A717-3892999A38C6}"/>
    <cellStyle name="Cálculo 8 2 9 2" xfId="10858" xr:uid="{523680E6-715B-4060-AB88-B175126A42C8}"/>
    <cellStyle name="Cálculo 8 2 9 3" xfId="7279" xr:uid="{B31A1F45-EBD1-4679-AAE5-D43ECA09FB48}"/>
    <cellStyle name="Cálculo 8 3" xfId="1822" xr:uid="{65BAAF88-6E91-442F-8337-2BDD34E269C5}"/>
    <cellStyle name="Cálculo 8 3 10" xfId="7324" xr:uid="{40E453A1-C60C-40E6-950B-A27863E48B8F}"/>
    <cellStyle name="Cálculo 8 3 11" xfId="16105" xr:uid="{D653401C-62A8-44CD-AC05-3D388255D15C}"/>
    <cellStyle name="Cálculo 8 3 2" xfId="2382" xr:uid="{F5883C6E-56DA-4E04-B1DB-8A38D9C19055}"/>
    <cellStyle name="Cálculo 8 3 2 2" xfId="5019" xr:uid="{58E7F0AE-3269-4A79-AF01-33116EDC68D8}"/>
    <cellStyle name="Cálculo 8 3 2 2 2" xfId="11383" xr:uid="{2A0863A3-8D53-4E71-84CC-72D7A3FC75C4}"/>
    <cellStyle name="Cálculo 8 3 2 2 3" xfId="11791" xr:uid="{8931C191-D3D2-4C6F-9B9C-8154C68E0BCA}"/>
    <cellStyle name="Cálculo 8 3 2 3" xfId="8849" xr:uid="{A2DE8EE4-B150-4772-8D7F-01C3089CDB70}"/>
    <cellStyle name="Cálculo 8 3 2 4" xfId="7924" xr:uid="{764274E6-2943-457D-8B09-E2FB84948453}"/>
    <cellStyle name="Cálculo 8 3 2 5" xfId="16476" xr:uid="{A4771843-CDCF-47CA-9E97-D9702E8673CB}"/>
    <cellStyle name="Cálculo 8 3 3" xfId="2238" xr:uid="{C3046398-EC36-47C2-B80C-B050E0C87A0C}"/>
    <cellStyle name="Cálculo 8 3 3 2" xfId="4875" xr:uid="{7F389CAB-CD01-489F-9AE0-537B8B0B4D85}"/>
    <cellStyle name="Cálculo 8 3 3 2 2" xfId="7175" xr:uid="{74C34464-4DB1-4C3F-B267-D69C8AE98702}"/>
    <cellStyle name="Cálculo 8 3 3 3" xfId="7441" xr:uid="{2DBA609C-8AB7-4B1A-8B60-BF0461D9142F}"/>
    <cellStyle name="Cálculo 8 3 4" xfId="2346" xr:uid="{CA4CFC9F-6790-4923-B8F8-B0473734B523}"/>
    <cellStyle name="Cálculo 8 3 4 2" xfId="4983" xr:uid="{33A4B506-1A10-47B7-8895-F5EEF26F482E}"/>
    <cellStyle name="Cálculo 8 3 4 2 2" xfId="11347" xr:uid="{73E55D54-850C-40E7-8325-C50FD3F13327}"/>
    <cellStyle name="Cálculo 8 3 4 2 3" xfId="15543" xr:uid="{2FC4B1AD-EC89-45B4-ACBA-A5D518BDCF33}"/>
    <cellStyle name="Cálculo 8 3 4 3" xfId="8813" xr:uid="{143AD241-0DEC-46F9-BE92-E7EBD74CCD34}"/>
    <cellStyle name="Cálculo 8 3 4 4" xfId="16323" xr:uid="{896BE9DD-0105-4E67-920A-B664E368EE7D}"/>
    <cellStyle name="Cálculo 8 3 5" xfId="3242" xr:uid="{992A7CDE-3923-4A68-B584-FB972B20B496}"/>
    <cellStyle name="Cálculo 8 3 5 2" xfId="5879" xr:uid="{C08563E6-9DAB-4646-BB06-4B8F2A2928F0}"/>
    <cellStyle name="Cálculo 8 3 5 2 2" xfId="12190" xr:uid="{0E9D9986-8170-4DE5-B599-F5882EAD0FB2}"/>
    <cellStyle name="Cálculo 8 3 5 2 3" xfId="14787" xr:uid="{3F4ABD82-8CE6-4570-B82E-C168CB114DE7}"/>
    <cellStyle name="Cálculo 8 3 5 3" xfId="9624" xr:uid="{9213FD0D-7840-4141-9A2D-1B2896871F5A}"/>
    <cellStyle name="Cálculo 8 3 5 4" xfId="15433" xr:uid="{EF7E4B1A-6CD6-4B8F-9DEB-8545B88DDFAF}"/>
    <cellStyle name="Cálculo 8 3 6" xfId="2324" xr:uid="{D73C5ECB-75F7-4BF9-B34F-64981183DFF3}"/>
    <cellStyle name="Cálculo 8 3 6 2" xfId="4961" xr:uid="{FBDB2429-3E94-48AA-8F13-1A0A97E8038E}"/>
    <cellStyle name="Cálculo 8 3 6 2 2" xfId="11325" xr:uid="{8B2779D4-8EF3-4C45-8E18-5C60A0C8B5BB}"/>
    <cellStyle name="Cálculo 8 3 6 2 3" xfId="7070" xr:uid="{9A2DAA48-AF93-471E-8980-24426C098246}"/>
    <cellStyle name="Cálculo 8 3 6 3" xfId="8791" xr:uid="{7712C92B-CDAE-46BB-9B96-80AF77F0C91A}"/>
    <cellStyle name="Cálculo 8 3 6 4" xfId="15360" xr:uid="{0ADC6FC3-F7DA-44ED-B82D-3205C5162CE8}"/>
    <cellStyle name="Cálculo 8 3 7" xfId="3894" xr:uid="{B9AD41CC-A033-4E33-85FF-0A10E47D0318}"/>
    <cellStyle name="Cálculo 8 3 7 2" xfId="6531" xr:uid="{F8729995-867B-46D9-A4BA-25B4D72F4C02}"/>
    <cellStyle name="Cálculo 8 3 7 2 2" xfId="12842" xr:uid="{6E5E9A3E-8B16-4C39-B860-DC010BAEA283}"/>
    <cellStyle name="Cálculo 8 3 7 2 3" xfId="16428" xr:uid="{5C857DFB-EC5B-447D-8F6B-E7FBB0618C88}"/>
    <cellStyle name="Cálculo 8 3 7 3" xfId="10276" xr:uid="{FA844704-9C65-4846-95C4-AB82794BB788}"/>
    <cellStyle name="Cálculo 8 3 7 4" xfId="15542" xr:uid="{EDE4499E-5BE1-47B5-A09D-72C52C12A8A6}"/>
    <cellStyle name="Cálculo 8 3 8" xfId="4459" xr:uid="{ADECB39D-B934-44BD-BC76-2119A0F6FE5F}"/>
    <cellStyle name="Cálculo 8 3 8 2" xfId="10841" xr:uid="{877E8109-40B8-4FCA-94EE-D39B6A887032}"/>
    <cellStyle name="Cálculo 8 3 8 3" xfId="14562" xr:uid="{1D86906F-508C-47DC-8C51-E655A7260317}"/>
    <cellStyle name="Cálculo 8 3 9" xfId="8323" xr:uid="{7974AFF2-0D6B-4055-86C4-CF8E27A29BFE}"/>
    <cellStyle name="Cálculo 8 4" xfId="2059" xr:uid="{0B81CBB2-D441-467A-A907-515E1B3A53D6}"/>
    <cellStyle name="Cálculo 8 4 10" xfId="14068" xr:uid="{BD031800-2B2C-4FA9-8D49-2A2DF86E3344}"/>
    <cellStyle name="Cálculo 8 4 11" xfId="14917" xr:uid="{DE869D43-26D0-48B5-81A5-621EF9812A48}"/>
    <cellStyle name="Cálculo 8 4 2" xfId="2566" xr:uid="{C9F822B5-BA14-40A8-9FF2-433A6A2ED127}"/>
    <cellStyle name="Cálculo 8 4 2 2" xfId="5203" xr:uid="{540B0D7F-7899-446D-B5BE-E48A7395EEBA}"/>
    <cellStyle name="Cálculo 8 4 2 2 2" xfId="11567" xr:uid="{B902B704-E8B7-4266-AA53-1ADF0FFA9EEF}"/>
    <cellStyle name="Cálculo 8 4 2 2 3" xfId="7156" xr:uid="{9BA9EEA6-7570-4FD4-AC72-335C6E97973A}"/>
    <cellStyle name="Cálculo 8 4 2 3" xfId="9033" xr:uid="{DB2D4170-23F3-4FD1-A5E1-174817EC33F9}"/>
    <cellStyle name="Cálculo 8 4 2 4" xfId="15332" xr:uid="{8F438E3F-7749-410E-A539-5FE4040FB3DE}"/>
    <cellStyle name="Cálculo 8 4 2 5" xfId="14284" xr:uid="{5AE2BBD6-8360-4551-A976-D223BBC1081A}"/>
    <cellStyle name="Cálculo 8 4 3" xfId="2819" xr:uid="{C2026601-8616-4212-B631-53DC90C690EB}"/>
    <cellStyle name="Cálculo 8 4 3 2" xfId="5456" xr:uid="{415A2DE4-A793-47FA-90AD-947220AB1F97}"/>
    <cellStyle name="Cálculo 8 4 3 2 2" xfId="15574" xr:uid="{46E20367-95F7-4738-8740-D3CA1C268E20}"/>
    <cellStyle name="Cálculo 8 4 3 3" xfId="8223" xr:uid="{7D8DC4FF-F2FD-44E6-81D8-331522A5DD1A}"/>
    <cellStyle name="Cálculo 8 4 4" xfId="3122" xr:uid="{721ED30B-6375-4239-8D71-FB59C05EED78}"/>
    <cellStyle name="Cálculo 8 4 4 2" xfId="5759" xr:uid="{79AFBFC3-13F4-4DDD-91F3-61D185DFE023}"/>
    <cellStyle name="Cálculo 8 4 4 2 2" xfId="12070" xr:uid="{C7F7F461-9F39-4EEB-AAB0-72C87F8CEAD1}"/>
    <cellStyle name="Cálculo 8 4 4 2 3" xfId="11249" xr:uid="{090F8F71-6615-4BBB-938F-14325CC92280}"/>
    <cellStyle name="Cálculo 8 4 4 3" xfId="9504" xr:uid="{52FE498B-E275-4ACE-A412-5F596C6AB72C}"/>
    <cellStyle name="Cálculo 8 4 4 4" xfId="13471" xr:uid="{0CA2D137-60BB-4C07-A82D-24856ED8BB44}"/>
    <cellStyle name="Cálculo 8 4 5" xfId="3448" xr:uid="{511206E7-8EF2-4625-9793-9538AEA55363}"/>
    <cellStyle name="Cálculo 8 4 5 2" xfId="6085" xr:uid="{FB2A3ED0-B3FE-4B1A-8FE2-FE47BE76AACA}"/>
    <cellStyle name="Cálculo 8 4 5 2 2" xfId="12396" xr:uid="{E70CE060-FCBF-4B8B-9A0D-E290A8BB8A72}"/>
    <cellStyle name="Cálculo 8 4 5 2 3" xfId="7259" xr:uid="{61189722-EB19-40E7-ACAC-03A5177BA6E0}"/>
    <cellStyle name="Cálculo 8 4 5 3" xfId="9830" xr:uid="{F61C7321-04B8-43E5-B43F-21C948A1A04E}"/>
    <cellStyle name="Cálculo 8 4 5 4" xfId="15878" xr:uid="{2BBFA944-9738-4512-B3E5-CC94CDA9D91B}"/>
    <cellStyle name="Cálculo 8 4 6" xfId="3754" xr:uid="{9E6106BD-0F09-425E-BD4C-F09A4015B948}"/>
    <cellStyle name="Cálculo 8 4 6 2" xfId="6391" xr:uid="{4C645515-8705-4D6A-82F9-682E047E681E}"/>
    <cellStyle name="Cálculo 8 4 6 2 2" xfId="12702" xr:uid="{25F05E9D-F522-40C2-804B-DD1378916F14}"/>
    <cellStyle name="Cálculo 8 4 6 2 3" xfId="15595" xr:uid="{6C1B5CCA-B276-48CD-90BB-861C4191C55D}"/>
    <cellStyle name="Cálculo 8 4 6 3" xfId="10136" xr:uid="{C28C44C9-81D3-4679-BE1D-A9C09A3914B2}"/>
    <cellStyle name="Cálculo 8 4 6 4" xfId="14968" xr:uid="{12428F02-9DC2-4E9C-8B29-22C51A347DC8}"/>
    <cellStyle name="Cálculo 8 4 7" xfId="4131" xr:uid="{581099B3-2030-47EC-90B1-04DA153CFE16}"/>
    <cellStyle name="Cálculo 8 4 7 2" xfId="6768" xr:uid="{514C3D30-B740-4151-BB7C-47B524F76897}"/>
    <cellStyle name="Cálculo 8 4 7 2 2" xfId="13079" xr:uid="{C67DD76B-CDCE-43BD-B9AB-7C272ABE2450}"/>
    <cellStyle name="Cálculo 8 4 7 2 3" xfId="16753" xr:uid="{522AE746-39D1-4EC0-A528-81A07C137F8A}"/>
    <cellStyle name="Cálculo 8 4 7 3" xfId="10513" xr:uid="{05B567DB-6BB7-4AD4-96CA-B033B1655845}"/>
    <cellStyle name="Cálculo 8 4 7 4" xfId="13911" xr:uid="{9249FADB-BEC2-4A52-894A-C88439DD5D38}"/>
    <cellStyle name="Cálculo 8 4 8" xfId="4696" xr:uid="{FA913FD7-35FE-478C-8EDF-3809871335A7}"/>
    <cellStyle name="Cálculo 8 4 8 2" xfId="11078" xr:uid="{09B40BEA-DAC0-4E68-A8D0-54CE2A1635E9}"/>
    <cellStyle name="Cálculo 8 4 8 3" xfId="8039" xr:uid="{433BAECC-50E2-43D0-AF52-BDE9BAC7D728}"/>
    <cellStyle name="Cálculo 8 4 9" xfId="8557" xr:uid="{A563C7C1-C2CD-4759-AC0B-C35199BC9A50}"/>
    <cellStyle name="Cálculo 8 5" xfId="2062" xr:uid="{58613E34-F49E-457A-8621-BF1DD8E32CE6}"/>
    <cellStyle name="Cálculo 8 5 10" xfId="7634" xr:uid="{59C36843-E946-43D7-B28C-B76187D54461}"/>
    <cellStyle name="Cálculo 8 5 2" xfId="2822" xr:uid="{35FF77E4-3D43-449D-80F6-574F2BEB0B92}"/>
    <cellStyle name="Cálculo 8 5 2 2" xfId="5459" xr:uid="{EFFA2369-17FD-4110-9594-00620AE99744}"/>
    <cellStyle name="Cálculo 8 5 2 2 2" xfId="14706" xr:uid="{AB9F1233-E700-4600-82BB-848BC786D1FC}"/>
    <cellStyle name="Cálculo 8 5 2 3" xfId="14247" xr:uid="{A1950BCF-76F2-45C3-ABBE-1982B098145D}"/>
    <cellStyle name="Cálculo 8 5 3" xfId="3125" xr:uid="{32DD4B7F-9301-4C03-BD40-F5C660826361}"/>
    <cellStyle name="Cálculo 8 5 3 2" xfId="5762" xr:uid="{BAC85883-D023-498E-ABE7-4CF2137D6305}"/>
    <cellStyle name="Cálculo 8 5 3 2 2" xfId="12073" xr:uid="{B8206336-E09E-4A0C-B105-17EC6F90CB8B}"/>
    <cellStyle name="Cálculo 8 5 3 2 3" xfId="14759" xr:uid="{FE6B9804-F897-48B9-884C-4124A86521FA}"/>
    <cellStyle name="Cálculo 8 5 3 3" xfId="9507" xr:uid="{DA1C54C4-0F10-4C0E-8DBA-07F0E87BBB22}"/>
    <cellStyle name="Cálculo 8 5 3 4" xfId="14091" xr:uid="{DEEE79BE-8D26-4284-ADE0-673BBAB30575}"/>
    <cellStyle name="Cálculo 8 5 4" xfId="3451" xr:uid="{AACF6997-88D7-492A-B8FC-92447204E399}"/>
    <cellStyle name="Cálculo 8 5 4 2" xfId="6088" xr:uid="{60AE2A1A-C1C2-4A53-BE1A-2BA949D450F2}"/>
    <cellStyle name="Cálculo 8 5 4 2 2" xfId="12399" xr:uid="{DF20F61C-1ADA-47A0-B854-AAEEE8CD1689}"/>
    <cellStyle name="Cálculo 8 5 4 2 3" xfId="16322" xr:uid="{FBB8F8D9-4B90-4458-BF15-8DC87E9C737D}"/>
    <cellStyle name="Cálculo 8 5 4 3" xfId="9833" xr:uid="{58961AA4-19BD-4C4D-9910-44B46AF4978F}"/>
    <cellStyle name="Cálculo 8 5 4 4" xfId="7813" xr:uid="{EC66C76A-9F24-4C7E-B3A0-459BE331EA3A}"/>
    <cellStyle name="Cálculo 8 5 5" xfId="3757" xr:uid="{9AC023A3-058B-4DE4-9B97-32B9AE2D2C12}"/>
    <cellStyle name="Cálculo 8 5 5 2" xfId="6394" xr:uid="{15F07C5A-F838-4A50-A332-AD714E226E17}"/>
    <cellStyle name="Cálculo 8 5 5 2 2" xfId="12705" xr:uid="{49452000-50DF-42EC-BC3F-86AB953684C7}"/>
    <cellStyle name="Cálculo 8 5 5 2 3" xfId="15657" xr:uid="{79057BAC-B341-4F50-86A4-6A4F08CE5E9B}"/>
    <cellStyle name="Cálculo 8 5 5 3" xfId="10139" xr:uid="{3667E296-E5C0-4E07-8526-1782879A276E}"/>
    <cellStyle name="Cálculo 8 5 5 4" xfId="7436" xr:uid="{C98E1C1A-4F8E-457B-B77B-0C53FE628BB0}"/>
    <cellStyle name="Cálculo 8 5 6" xfId="4134" xr:uid="{EB94EF03-2866-4BD3-8071-7BEA00B2EE38}"/>
    <cellStyle name="Cálculo 8 5 6 2" xfId="6771" xr:uid="{4C7D8FA1-5861-4302-981F-C331DA040AC4}"/>
    <cellStyle name="Cálculo 8 5 6 2 2" xfId="13082" xr:uid="{57F28556-BC35-4CF9-92ED-C49BC443E121}"/>
    <cellStyle name="Cálculo 8 5 6 2 3" xfId="16756" xr:uid="{4B5DCDC1-81B0-4435-8F5B-C40AA69486F2}"/>
    <cellStyle name="Cálculo 8 5 6 3" xfId="10516" xr:uid="{704B6A7B-967E-450F-AB9E-613D4F8741FA}"/>
    <cellStyle name="Cálculo 8 5 6 4" xfId="7443" xr:uid="{AD658C55-47CF-4116-A941-B134673D10AF}"/>
    <cellStyle name="Cálculo 8 5 7" xfId="4699" xr:uid="{85EED97E-3540-4DCD-B223-D8EC49D722DA}"/>
    <cellStyle name="Cálculo 8 5 7 2" xfId="11081" xr:uid="{CC6CF6E7-B8DC-46D0-8B80-8E148EA60E5D}"/>
    <cellStyle name="Cálculo 8 5 7 3" xfId="7189" xr:uid="{2013FAD0-6E88-4ADE-AF5B-76059A9D88D6}"/>
    <cellStyle name="Cálculo 8 5 8" xfId="8560" xr:uid="{AB9F2BE0-DE61-42DB-A3FF-A3BF2EF98154}"/>
    <cellStyle name="Cálculo 8 5 9" xfId="15091" xr:uid="{8E770646-4195-4C91-BF69-6964E4163D73}"/>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1" xfId="15287" xr:uid="{A080B678-060F-4263-95A7-12BC339AD4F1}"/>
    <cellStyle name="Cálculo 9 23 12" xfId="11234" xr:uid="{B5176A9C-538F-4193-AE5F-870793D7933F}"/>
    <cellStyle name="Cálculo 9 23 2" xfId="2400" xr:uid="{3000C551-FA44-4999-9758-E02C273AEA97}"/>
    <cellStyle name="Cálculo 9 23 2 2" xfId="5037" xr:uid="{9E517BC7-2DC4-4069-BE0C-2FD4283B2BD6}"/>
    <cellStyle name="Cálculo 9 23 2 2 2" xfId="11401" xr:uid="{368FA0AD-D244-4479-9576-DF285C5F859B}"/>
    <cellStyle name="Cálculo 9 23 2 2 3" xfId="13821" xr:uid="{491C64C1-E482-4240-BA78-AFB537D2479A}"/>
    <cellStyle name="Cálculo 9 23 2 3" xfId="8867" xr:uid="{3467344F-C6FA-4A14-8CF4-0F6A4704D14D}"/>
    <cellStyle name="Cálculo 9 23 3" xfId="2220" xr:uid="{7E15979D-2573-4C2E-B890-1F062047EE9D}"/>
    <cellStyle name="Cálculo 9 23 3 2" xfId="4857" xr:uid="{1267FE96-4BA6-4241-A909-BFE29F07D8BC}"/>
    <cellStyle name="Cálculo 9 23 3 2 2" xfId="8144" xr:uid="{0E3D11DB-99C8-49A4-A191-CA8B1CDABF5E}"/>
    <cellStyle name="Cálculo 9 23 3 3" xfId="15029" xr:uid="{8998B8D0-C531-49FB-B043-C510C605A402}"/>
    <cellStyle name="Cálculo 9 23 4" xfId="2934" xr:uid="{7B82031F-E76F-4CE0-90D1-27F50C9658DC}"/>
    <cellStyle name="Cálculo 9 23 4 2" xfId="5571" xr:uid="{3C519E6D-DF8C-442E-AA50-F3E0507C5341}"/>
    <cellStyle name="Cálculo 9 23 4 2 2" xfId="11882" xr:uid="{7DDF5BC0-7516-4657-904D-C415922859E3}"/>
    <cellStyle name="Cálculo 9 23 4 2 3" xfId="14813" xr:uid="{E82E434D-EBEE-4D26-9C18-32A1674D913F}"/>
    <cellStyle name="Cálculo 9 23 4 3" xfId="9316" xr:uid="{7F40A141-9C82-44C5-BC76-DC7FDD4F1382}"/>
    <cellStyle name="Cálculo 9 23 4 4" xfId="13874" xr:uid="{F26954AC-ECA9-4B5C-ACD1-5D4D0CD4915D}"/>
    <cellStyle name="Cálculo 9 23 5" xfId="3260" xr:uid="{BB5A6E53-37B4-485C-AEBF-88D0C7B647B5}"/>
    <cellStyle name="Cálculo 9 23 5 2" xfId="5897" xr:uid="{BED8B385-8403-4333-AF42-4B2C6DD6AB6D}"/>
    <cellStyle name="Cálculo 9 23 5 2 2" xfId="12208" xr:uid="{D8873690-8AC0-441C-B229-E98A50C525F3}"/>
    <cellStyle name="Cálculo 9 23 5 2 3" xfId="13879" xr:uid="{9FF6F91B-0A47-4452-A130-D1F06E947336}"/>
    <cellStyle name="Cálculo 9 23 5 3" xfId="9642" xr:uid="{3C2F1463-DB80-41B7-A9BD-009EC86142F8}"/>
    <cellStyle name="Cálculo 9 23 5 4" xfId="11678" xr:uid="{564E02BD-1FFE-4F85-B51D-0957E2B7BCF6}"/>
    <cellStyle name="Cálculo 9 23 6" xfId="3566" xr:uid="{A20F543D-FA6C-4C77-97A6-F3652D0AC08C}"/>
    <cellStyle name="Cálculo 9 23 6 2" xfId="6203" xr:uid="{8EF596CE-950E-4490-B25C-2BD2675C2F55}"/>
    <cellStyle name="Cálculo 9 23 6 2 2" xfId="12514" xr:uid="{1439D5CD-8BD0-4BAB-A697-337D40982A70}"/>
    <cellStyle name="Cálculo 9 23 6 2 3" xfId="14241" xr:uid="{40380DA9-1262-45BE-949A-F460D136EC45}"/>
    <cellStyle name="Cálculo 9 23 6 3" xfId="9948" xr:uid="{1233B416-EB11-4D9D-A967-02ADBF6ACD57}"/>
    <cellStyle name="Cálculo 9 23 6 4" xfId="14866" xr:uid="{EA349AE1-8927-49C3-8A06-5C344A025FC5}"/>
    <cellStyle name="Cálculo 9 23 7" xfId="3912" xr:uid="{A1539A8F-7FAD-4FEA-B0FA-D5EACE7A4AD3}"/>
    <cellStyle name="Cálculo 9 23 7 2" xfId="6549" xr:uid="{E3085091-5112-4CD1-9FBD-8043E0E15584}"/>
    <cellStyle name="Cálculo 9 23 7 2 2" xfId="12860" xr:uid="{DACCC603-DEAE-4FF1-B936-50AC733299F1}"/>
    <cellStyle name="Cálculo 9 23 7 2 3" xfId="14761" xr:uid="{95F9F1D2-8466-4E9E-B72E-8B66A44C415B}"/>
    <cellStyle name="Cálculo 9 23 7 3" xfId="10294" xr:uid="{511D2869-1A71-4BA7-B6C5-D05DADDC665E}"/>
    <cellStyle name="Cálculo 9 23 7 4" xfId="14332" xr:uid="{49AB7164-BB6F-41FC-B9FF-02A22EE8F793}"/>
    <cellStyle name="Cálculo 9 23 8" xfId="4276" xr:uid="{C814EDD5-E7BA-49E6-8E0B-09745DCEBC8E}"/>
    <cellStyle name="Cálculo 9 23 8 2" xfId="6913" xr:uid="{C935F1A7-FD7C-4F9E-8AA0-FD9EDEBDA4D5}"/>
    <cellStyle name="Cálculo 9 23 8 2 2" xfId="13224" xr:uid="{1FCFB9F2-D463-4EA8-B1B8-942487E418DF}"/>
    <cellStyle name="Cálculo 9 23 8 2 3" xfId="16888" xr:uid="{29A768EA-DAF7-4F73-A587-67C0D4326FAB}"/>
    <cellStyle name="Cálculo 9 23 8 3" xfId="10658" xr:uid="{70EBEFFC-5948-44C8-8359-DC337770EF09}"/>
    <cellStyle name="Cálculo 9 23 8 4" xfId="16080" xr:uid="{CECF5DDB-9056-4602-A75E-5603AA83AEF1}"/>
    <cellStyle name="Cálculo 9 23 9" xfId="4477" xr:uid="{A1D5EDA7-AA26-4240-A887-480CBD3B459C}"/>
    <cellStyle name="Cálculo 9 23 9 2" xfId="10859" xr:uid="{1DD829BF-A26E-4E6A-B32D-8BE1D75DB3A3}"/>
    <cellStyle name="Cálculo 9 23 9 3" xfId="15340" xr:uid="{5B898CEB-F51A-4BFB-816C-20E9A96E9D09}"/>
    <cellStyle name="Cálculo 9 24" xfId="1823" xr:uid="{57FF9531-D904-4E7B-BCD2-1BE5614FD9FF}"/>
    <cellStyle name="Cálculo 9 24 10" xfId="14529" xr:uid="{F29168BE-301E-498D-80BE-D1D974726A3E}"/>
    <cellStyle name="Cálculo 9 24 11" xfId="15355" xr:uid="{9826284C-C254-49B8-B8F2-2E0F23B346A1}"/>
    <cellStyle name="Cálculo 9 24 2" xfId="2383" xr:uid="{1E7B8016-5709-4210-9EE3-F0B6C9E20860}"/>
    <cellStyle name="Cálculo 9 24 2 2" xfId="5020" xr:uid="{916149CA-5167-4397-B396-59C7A7A2749D}"/>
    <cellStyle name="Cálculo 9 24 2 2 2" xfId="11384" xr:uid="{6F78C594-AC36-4B80-828C-741E6BE36C6C}"/>
    <cellStyle name="Cálculo 9 24 2 2 3" xfId="14082" xr:uid="{F92D81AC-29AF-481D-BFD7-066EF5663EFD}"/>
    <cellStyle name="Cálculo 9 24 2 3" xfId="8850" xr:uid="{26EA8A4C-EB4F-43AC-AD63-0E0C220EDEDA}"/>
    <cellStyle name="Cálculo 9 24 2 4" xfId="15532" xr:uid="{530A429E-B329-420F-8899-0992EA41CB87}"/>
    <cellStyle name="Cálculo 9 24 2 5" xfId="15405" xr:uid="{493C1B09-D15A-4444-89CA-ABC5D4E0D9C0}"/>
    <cellStyle name="Cálculo 9 24 3" xfId="2237" xr:uid="{47F40CD3-CE23-4BA0-99ED-811029D59F88}"/>
    <cellStyle name="Cálculo 9 24 3 2" xfId="4874" xr:uid="{D983E677-E5ED-4490-8F3C-6C3DF21C5461}"/>
    <cellStyle name="Cálculo 9 24 3 2 2" xfId="13739" xr:uid="{6411DFA6-ABD5-4D73-AB14-E007677381C5}"/>
    <cellStyle name="Cálculo 9 24 3 3" xfId="16029" xr:uid="{87724C5A-D15A-41AD-B421-30039EB98381}"/>
    <cellStyle name="Cálculo 9 24 4" xfId="2653" xr:uid="{EE25E7C4-E8EC-429C-BB5A-49E7D9244FCB}"/>
    <cellStyle name="Cálculo 9 24 4 2" xfId="5290" xr:uid="{5208242A-6028-4BE9-A321-22586AA219DF}"/>
    <cellStyle name="Cálculo 9 24 4 2 2" xfId="11654" xr:uid="{7CEE6BD9-9AF7-43CF-AC23-8DAC1E8CB5D3}"/>
    <cellStyle name="Cálculo 9 24 4 2 3" xfId="7439" xr:uid="{B71EBBE4-04E3-4C64-A2D4-6A841388F1C3}"/>
    <cellStyle name="Cálculo 9 24 4 3" xfId="9120" xr:uid="{619AF90C-BC6F-4AD7-A585-D79F23B316FA}"/>
    <cellStyle name="Cálculo 9 24 4 4" xfId="14146" xr:uid="{54B3F2AA-C3F4-40EF-95F2-300E7B4C45D0}"/>
    <cellStyle name="Cálculo 9 24 5" xfId="3243" xr:uid="{3BDEED39-CB53-44DF-953C-6594AE06DE8B}"/>
    <cellStyle name="Cálculo 9 24 5 2" xfId="5880" xr:uid="{9B1857D4-B4AB-4FCA-8E20-87B6F9B0E469}"/>
    <cellStyle name="Cálculo 9 24 5 2 2" xfId="12191" xr:uid="{D2BC8464-6506-43AA-834B-BD48C689D5FA}"/>
    <cellStyle name="Cálculo 9 24 5 2 3" xfId="14652" xr:uid="{ACD03F7D-61BF-4E13-83FD-0645D80EA442}"/>
    <cellStyle name="Cálculo 9 24 5 3" xfId="9625" xr:uid="{1300E453-F558-42FA-8DF8-D9DA735062A8}"/>
    <cellStyle name="Cálculo 9 24 5 4" xfId="14792" xr:uid="{692A9F50-2CC4-47E6-8B12-F21C94D5FDDE}"/>
    <cellStyle name="Cálculo 9 24 6" xfId="2325" xr:uid="{C1E5E260-D1AF-46FE-B199-7EBEADBDCA02}"/>
    <cellStyle name="Cálculo 9 24 6 2" xfId="4962" xr:uid="{D7E414AD-F94E-4A32-8465-C35C63482F9F}"/>
    <cellStyle name="Cálculo 9 24 6 2 2" xfId="11326" xr:uid="{ED02F231-AEF2-432B-856D-1E837CDFA7D3}"/>
    <cellStyle name="Cálculo 9 24 6 2 3" xfId="15502" xr:uid="{53BE50BD-B903-4AEF-9301-7315EC606D64}"/>
    <cellStyle name="Cálculo 9 24 6 3" xfId="8792" xr:uid="{0DAEFD7E-C28B-4AE7-8496-EBE25B97988F}"/>
    <cellStyle name="Cálculo 9 24 6 4" xfId="15356" xr:uid="{3A92FF40-A3CE-4362-944F-99921A2D90A8}"/>
    <cellStyle name="Cálculo 9 24 7" xfId="3895" xr:uid="{15B9F314-162A-442A-A841-9A7F6332254B}"/>
    <cellStyle name="Cálculo 9 24 7 2" xfId="6532" xr:uid="{970BE715-BEBA-4849-92F1-D1C085E5A0F3}"/>
    <cellStyle name="Cálculo 9 24 7 2 2" xfId="12843" xr:uid="{64BFFFF4-BFCF-4100-A782-A0F878125349}"/>
    <cellStyle name="Cálculo 9 24 7 2 3" xfId="14629" xr:uid="{242D5781-470D-49F4-AE4E-FD95A7C4D7AE}"/>
    <cellStyle name="Cálculo 9 24 7 3" xfId="10277" xr:uid="{A59A1EB2-3549-42B5-8D02-29FEA57F2E70}"/>
    <cellStyle name="Cálculo 9 24 7 4" xfId="15508" xr:uid="{1B2B5437-5551-4812-BD71-65FDAAF0F708}"/>
    <cellStyle name="Cálculo 9 24 8" xfId="4460" xr:uid="{A008D140-A586-49E9-B783-C2DAE12B7106}"/>
    <cellStyle name="Cálculo 9 24 8 2" xfId="10842" xr:uid="{9A27D426-FBE6-4E1B-B741-DD38AF10BE6D}"/>
    <cellStyle name="Cálculo 9 24 8 3" xfId="14509" xr:uid="{23F59515-D6CF-4B94-AA6F-06B593269232}"/>
    <cellStyle name="Cálculo 9 24 9" xfId="8324" xr:uid="{2C6E7B8D-BCF7-4EBE-9479-FA1C163071BA}"/>
    <cellStyle name="Cálculo 9 25" xfId="2060" xr:uid="{42DC9F9D-999B-4F45-B9BB-13A2024D36B4}"/>
    <cellStyle name="Cálculo 9 25 10" xfId="11801" xr:uid="{C347B3B7-4EA3-45C3-9FEC-7FA5EDA670EC}"/>
    <cellStyle name="Cálculo 9 25 11" xfId="15697" xr:uid="{24F17098-C098-4864-986C-5459A5CE79E4}"/>
    <cellStyle name="Cálculo 9 25 2" xfId="2567" xr:uid="{B029E69F-3601-4E59-85B1-419CB695B260}"/>
    <cellStyle name="Cálculo 9 25 2 2" xfId="5204" xr:uid="{311F0ABE-9F7A-4F2A-9582-9992C59765DD}"/>
    <cellStyle name="Cálculo 9 25 2 2 2" xfId="11568" xr:uid="{0ADB21CE-1F27-4F45-9EB4-46D0068302D6}"/>
    <cellStyle name="Cálculo 9 25 2 2 3" xfId="7307" xr:uid="{77ED5427-7AF2-4BE3-ADEB-EDEB89C1D30A}"/>
    <cellStyle name="Cálculo 9 25 2 3" xfId="9034" xr:uid="{2FA8F125-6CB4-462B-9D43-349243EE21C5}"/>
    <cellStyle name="Cálculo 9 25 2 4" xfId="13449" xr:uid="{6EB27715-2D1D-4806-A741-493CBD606170}"/>
    <cellStyle name="Cálculo 9 25 2 5" xfId="14599" xr:uid="{78861DBD-7F73-43D3-946C-D8F3514D0DF0}"/>
    <cellStyle name="Cálculo 9 25 3" xfId="2820" xr:uid="{BB81A41D-8F61-47A7-A851-36158034A6C6}"/>
    <cellStyle name="Cálculo 9 25 3 2" xfId="5457" xr:uid="{662B5FD4-5D81-436D-A410-51D490A81900}"/>
    <cellStyle name="Cálculo 9 25 3 2 2" xfId="15784" xr:uid="{F8E19608-C031-41EE-9EBE-EBFF82994587}"/>
    <cellStyle name="Cálculo 9 25 3 3" xfId="15995" xr:uid="{28DDE226-DB9C-40A1-B609-C4003BF4AAA0}"/>
    <cellStyle name="Cálculo 9 25 4" xfId="3123" xr:uid="{D9516C1B-1538-441C-839F-258870B6EDA0}"/>
    <cellStyle name="Cálculo 9 25 4 2" xfId="5760" xr:uid="{6FC90DC1-0325-4779-978B-913AAC521B4C}"/>
    <cellStyle name="Cálculo 9 25 4 2 2" xfId="12071" xr:uid="{0996FAC7-DFE1-4CBC-9462-D278262B0FC2}"/>
    <cellStyle name="Cálculo 9 25 4 2 3" xfId="16130" xr:uid="{C17F4769-D991-4D3A-8EF2-9E0593AD2443}"/>
    <cellStyle name="Cálculo 9 25 4 3" xfId="9505" xr:uid="{13A69218-C00C-43B3-9AB6-7AEA3438187B}"/>
    <cellStyle name="Cálculo 9 25 4 4" xfId="16052" xr:uid="{E63C56BC-29EE-4325-B944-EBCD4D452706}"/>
    <cellStyle name="Cálculo 9 25 5" xfId="3449" xr:uid="{97DCA0D7-3429-4C80-8889-1A9C05F42733}"/>
    <cellStyle name="Cálculo 9 25 5 2" xfId="6086" xr:uid="{9DDE8F8E-AEB9-48A9-82C0-3FD32DBC2A48}"/>
    <cellStyle name="Cálculo 9 25 5 2 2" xfId="12397" xr:uid="{3A1196B5-9F30-4A49-A81D-CB398ADB2FAA}"/>
    <cellStyle name="Cálculo 9 25 5 2 3" xfId="8027" xr:uid="{019E3C78-306A-4FE8-826A-5A9A9C5FBFF4}"/>
    <cellStyle name="Cálculo 9 25 5 3" xfId="9831" xr:uid="{67FCC2D0-C85D-4FBF-9C76-19CB6A6185E0}"/>
    <cellStyle name="Cálculo 9 25 5 4" xfId="14867" xr:uid="{2043D420-59A5-4F12-9A5B-EC3690B69F3D}"/>
    <cellStyle name="Cálculo 9 25 6" xfId="3755" xr:uid="{DEF85864-4D93-4AEF-9A0F-37367603A546}"/>
    <cellStyle name="Cálculo 9 25 6 2" xfId="6392" xr:uid="{9A2F994D-361F-4DBA-B587-11DAE7011D79}"/>
    <cellStyle name="Cálculo 9 25 6 2 2" xfId="12703" xr:uid="{D0337C72-3CC9-466B-8999-EFF1E26DE0F9}"/>
    <cellStyle name="Cálculo 9 25 6 2 3" xfId="7162" xr:uid="{3C9E0D81-F6FA-4994-A4ED-34EB346C9DA3}"/>
    <cellStyle name="Cálculo 9 25 6 3" xfId="10137" xr:uid="{3548C600-A351-4EF0-9D15-1014280B4990}"/>
    <cellStyle name="Cálculo 9 25 6 4" xfId="15292" xr:uid="{E04882D2-DF33-430C-9F76-65784A309EF4}"/>
    <cellStyle name="Cálculo 9 25 7" xfId="4132" xr:uid="{CDBB6D57-F126-4B89-B2A6-24F9EB96701A}"/>
    <cellStyle name="Cálculo 9 25 7 2" xfId="6769" xr:uid="{ABBA14B3-DDB6-4A08-9C9F-3351E1139117}"/>
    <cellStyle name="Cálculo 9 25 7 2 2" xfId="13080" xr:uid="{B925F2D6-C2B3-4653-B8BF-3C901A85D6E4}"/>
    <cellStyle name="Cálculo 9 25 7 2 3" xfId="16754" xr:uid="{954901DB-0271-4924-84B2-0961E3C4AEA7}"/>
    <cellStyle name="Cálculo 9 25 7 3" xfId="10514" xr:uid="{5C1FD557-EE6C-4446-B4AE-630932CF788D}"/>
    <cellStyle name="Cálculo 9 25 7 4" xfId="16423" xr:uid="{0AD22576-AA6B-4ADD-AD54-BE9B7A7C47CC}"/>
    <cellStyle name="Cálculo 9 25 8" xfId="4697" xr:uid="{6A2373DA-CBD9-4852-801E-A038F4FFB7A6}"/>
    <cellStyle name="Cálculo 9 25 8 2" xfId="11079" xr:uid="{3286702A-BDF5-467F-8FB9-6E07773C347D}"/>
    <cellStyle name="Cálculo 9 25 8 3" xfId="13479" xr:uid="{81BCB037-CFD7-4512-96E6-DF22D50D5268}"/>
    <cellStyle name="Cálculo 9 25 9" xfId="8558" xr:uid="{D578AD88-FF5A-4654-8FE4-876554D96251}"/>
    <cellStyle name="Cálculo 9 26" xfId="2061" xr:uid="{1B708CD1-1AA9-47D0-BE70-474414CF3E40}"/>
    <cellStyle name="Cálculo 9 26 10" xfId="14882" xr:uid="{D644FB9E-4C98-4EE4-B548-CCC85F5F75F6}"/>
    <cellStyle name="Cálculo 9 26 2" xfId="2821" xr:uid="{32914E88-FEE2-4F40-BA62-FDF52BDCB96A}"/>
    <cellStyle name="Cálculo 9 26 2 2" xfId="5458" xr:uid="{6181515B-FCCB-44DE-A0E4-884438CD7186}"/>
    <cellStyle name="Cálculo 9 26 2 2 2" xfId="15660" xr:uid="{15F3785B-1770-41CA-BAE6-75759FB20BE8}"/>
    <cellStyle name="Cálculo 9 26 2 3" xfId="14178" xr:uid="{311BFF6B-3A4C-4EF8-B169-612E993E3FA9}"/>
    <cellStyle name="Cálculo 9 26 3" xfId="3124" xr:uid="{17FB036E-3FE6-4DA6-B678-E997BB84ACC4}"/>
    <cellStyle name="Cálculo 9 26 3 2" xfId="5761" xr:uid="{7512A1CB-C422-4665-91F4-4EB5E199A8A7}"/>
    <cellStyle name="Cálculo 9 26 3 2 2" xfId="12072" xr:uid="{EB236469-FDAD-4F43-9190-C89701B19D43}"/>
    <cellStyle name="Cálculo 9 26 3 2 3" xfId="14516" xr:uid="{36E7CBA5-3149-4626-9DE2-146AC3DC2B4D}"/>
    <cellStyle name="Cálculo 9 26 3 3" xfId="9506" xr:uid="{0A0FFEB7-229E-43AD-B5E0-1D1FC7FF859C}"/>
    <cellStyle name="Cálculo 9 26 3 4" xfId="14728" xr:uid="{F3F68D8F-304C-4C56-9F4A-AB3B09751D6C}"/>
    <cellStyle name="Cálculo 9 26 4" xfId="3450" xr:uid="{9368F3D8-38A6-40A9-BA0D-B3671BC01540}"/>
    <cellStyle name="Cálculo 9 26 4 2" xfId="6087" xr:uid="{3BCB86B2-BF09-441E-8B5E-B5A1E072F363}"/>
    <cellStyle name="Cálculo 9 26 4 2 2" xfId="12398" xr:uid="{DC516BD7-71A5-4B2F-8B3C-33739339552E}"/>
    <cellStyle name="Cálculo 9 26 4 2 3" xfId="16255" xr:uid="{C9CC9B24-9771-4F78-A63C-F102FF44D416}"/>
    <cellStyle name="Cálculo 9 26 4 3" xfId="9832" xr:uid="{23AE669A-A332-4FF4-9BEF-8D7B48BAC404}"/>
    <cellStyle name="Cálculo 9 26 4 4" xfId="7254" xr:uid="{E2984948-9CDF-4FB4-8E2B-6C504BD43BF6}"/>
    <cellStyle name="Cálculo 9 26 5" xfId="3756" xr:uid="{53F4BEE0-1329-4FC2-A956-D5E8E2EE89DF}"/>
    <cellStyle name="Cálculo 9 26 5 2" xfId="6393" xr:uid="{86B1FC54-63C5-486B-ABBF-E0D22F68D8D6}"/>
    <cellStyle name="Cálculo 9 26 5 2 2" xfId="12704" xr:uid="{9C07E692-E4AA-41FF-8355-9A33D152ED6F}"/>
    <cellStyle name="Cálculo 9 26 5 2 3" xfId="16262" xr:uid="{2257A624-80D5-471B-A06F-2BB39ED73D73}"/>
    <cellStyle name="Cálculo 9 26 5 3" xfId="10138" xr:uid="{418A88D9-56A0-4AB8-9EAE-C17894EB2C54}"/>
    <cellStyle name="Cálculo 9 26 5 4" xfId="15059" xr:uid="{1C68D8E0-C9FB-4AEA-9EC6-83624F8C6161}"/>
    <cellStyle name="Cálculo 9 26 6" xfId="4133" xr:uid="{EE69951F-530A-45FD-B2E8-C6F362B94699}"/>
    <cellStyle name="Cálculo 9 26 6 2" xfId="6770" xr:uid="{859B0B49-8CCA-4E90-B56D-A62AF879CA61}"/>
    <cellStyle name="Cálculo 9 26 6 2 2" xfId="13081" xr:uid="{DBD045AC-4556-499D-935A-59764A1A2F24}"/>
    <cellStyle name="Cálculo 9 26 6 2 3" xfId="16755" xr:uid="{F64C8433-9F6C-47C2-91AC-2CAB4AE27EA3}"/>
    <cellStyle name="Cálculo 9 26 6 3" xfId="10515" xr:uid="{99D0C494-DDA5-44EA-9BA6-D39562922DAA}"/>
    <cellStyle name="Cálculo 9 26 6 4" xfId="8000" xr:uid="{248E134C-647C-44C9-B446-7A45F4F9357F}"/>
    <cellStyle name="Cálculo 9 26 7" xfId="4698" xr:uid="{A9DE9347-36F4-43AD-ACBE-5576BDA02B5E}"/>
    <cellStyle name="Cálculo 9 26 7 2" xfId="11080" xr:uid="{A935F1F9-AC5B-4F68-B5A6-5DA372A48F45}"/>
    <cellStyle name="Cálculo 9 26 7 3" xfId="7778" xr:uid="{468FC987-460B-4FE5-8B2D-7BACBB8EF73D}"/>
    <cellStyle name="Cálculo 9 26 8" xfId="8559" xr:uid="{663E43E3-8F66-458B-8FB4-AAFDD717FB46}"/>
    <cellStyle name="Cálculo 9 26 9" xfId="13830" xr:uid="{5FC088C3-C1CF-4CEC-9B5A-12156067A58F}"/>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1" xfId="14590" xr:uid="{782AE589-DF73-4CD0-9810-71E1E82BC7A6}"/>
    <cellStyle name="Entrada 10 2 12" xfId="11251" xr:uid="{8BF16AC9-2216-4A23-9051-14A3504205F9}"/>
    <cellStyle name="Entrada 10 2 2" xfId="2418" xr:uid="{C66BBE4D-6FAF-496A-9E74-4AAD2D12B808}"/>
    <cellStyle name="Entrada 10 2 2 2" xfId="5055" xr:uid="{121C7BDA-11AA-4147-9CAF-C549CE40575D}"/>
    <cellStyle name="Entrada 10 2 2 2 2" xfId="11419" xr:uid="{E1E290D3-828E-4362-B36D-9FDC1067437D}"/>
    <cellStyle name="Entrada 10 2 2 2 3" xfId="7363" xr:uid="{D136E253-1FD0-4126-AFCA-FF1FEA19A8B3}"/>
    <cellStyle name="Entrada 10 2 2 3" xfId="8885" xr:uid="{FD0C0ED8-F74C-4F78-A943-7C7AFD776F6B}"/>
    <cellStyle name="Entrada 10 2 3" xfId="2202" xr:uid="{A51EDB7D-A43A-49FC-B7D1-E720B75EDD63}"/>
    <cellStyle name="Entrada 10 2 3 2" xfId="4839" xr:uid="{C3359086-DB00-4995-AB06-BDD976E839A4}"/>
    <cellStyle name="Entrada 10 2 3 2 2" xfId="16012" xr:uid="{C703D5EF-C83A-4330-A01A-142882A87DFF}"/>
    <cellStyle name="Entrada 10 2 3 3" xfId="15511" xr:uid="{9A054536-ABBE-416C-BB7C-663FC1DC2D76}"/>
    <cellStyle name="Entrada 10 2 4" xfId="2952" xr:uid="{FD4E3135-6B1E-4BB3-BF8E-4A4DE3E04449}"/>
    <cellStyle name="Entrada 10 2 4 2" xfId="5589" xr:uid="{2EF6740C-4E12-4C1F-B5C8-D30A6D5138AB}"/>
    <cellStyle name="Entrada 10 2 4 2 2" xfId="11900" xr:uid="{D9995DEA-0D91-4EA8-9304-599B4D5EC8B1}"/>
    <cellStyle name="Entrada 10 2 4 2 3" xfId="15935" xr:uid="{488CC417-EA2F-44A9-BB1A-4C36A218D6BD}"/>
    <cellStyle name="Entrada 10 2 4 3" xfId="9334" xr:uid="{E8983BB4-5243-4D2B-919D-6B6EB82FFA01}"/>
    <cellStyle name="Entrada 10 2 4 4" xfId="15353" xr:uid="{9CC9EA97-DF9D-4BF8-AE3E-773D3DBB30B6}"/>
    <cellStyle name="Entrada 10 2 5" xfId="3278" xr:uid="{B75917FD-ECC5-4716-9174-F11D1BAF92DC}"/>
    <cellStyle name="Entrada 10 2 5 2" xfId="5915" xr:uid="{8C6B3C4C-5AB7-4844-A9F6-F2D242FAC92D}"/>
    <cellStyle name="Entrada 10 2 5 2 2" xfId="12226" xr:uid="{B7074D1D-1A10-47A8-9C8C-A03055805EF5}"/>
    <cellStyle name="Entrada 10 2 5 2 3" xfId="7692" xr:uid="{AB5644CD-DBC2-4743-9C9F-D804438F600B}"/>
    <cellStyle name="Entrada 10 2 5 3" xfId="9660" xr:uid="{08E2C26F-D7C7-4C2C-BA31-CEDFFED177CE}"/>
    <cellStyle name="Entrada 10 2 5 4" xfId="11816" xr:uid="{5E3A3526-5B06-4D6F-8264-071CD911A60B}"/>
    <cellStyle name="Entrada 10 2 6" xfId="3584" xr:uid="{E97626EF-179B-442A-812D-ABADA7D58DF8}"/>
    <cellStyle name="Entrada 10 2 6 2" xfId="6221" xr:uid="{BA17C51D-AA5F-4B6B-B344-0EED39E32595}"/>
    <cellStyle name="Entrada 10 2 6 2 2" xfId="12532" xr:uid="{E99D5408-7017-4A7D-A58E-7AF42DE640F9}"/>
    <cellStyle name="Entrada 10 2 6 2 3" xfId="14059" xr:uid="{BDA83C36-2011-491D-BA60-FFD7DBB1FC32}"/>
    <cellStyle name="Entrada 10 2 6 3" xfId="9966" xr:uid="{63962B3C-F698-4836-9AED-86BFB1211CD7}"/>
    <cellStyle name="Entrada 10 2 6 4" xfId="7510" xr:uid="{A95B3125-42B6-47A4-BB48-95536E381B4E}"/>
    <cellStyle name="Entrada 10 2 7" xfId="3930" xr:uid="{2DD03EA5-3154-4906-92B8-4A2683917D17}"/>
    <cellStyle name="Entrada 10 2 7 2" xfId="6567" xr:uid="{F1853D71-53C6-485D-8A7D-10C270432A1F}"/>
    <cellStyle name="Entrada 10 2 7 2 2" xfId="12878" xr:uid="{C458A211-C37B-40DA-840F-E47F5681D0E7}"/>
    <cellStyle name="Entrada 10 2 7 2 3" xfId="16583" xr:uid="{A58ED5EE-B6D6-4859-86B9-9B6D68967554}"/>
    <cellStyle name="Entrada 10 2 7 3" xfId="10312" xr:uid="{673C3F11-37B7-45D5-9352-1EC21465B6E1}"/>
    <cellStyle name="Entrada 10 2 7 4" xfId="14713" xr:uid="{DAC98FA1-3704-4540-9004-3FBD03D67025}"/>
    <cellStyle name="Entrada 10 2 8" xfId="4277" xr:uid="{AE190EAE-565F-4BF4-A210-DF5735FB13B3}"/>
    <cellStyle name="Entrada 10 2 8 2" xfId="6914" xr:uid="{90233D21-00D3-44FD-826E-C2806BB3728D}"/>
    <cellStyle name="Entrada 10 2 8 2 2" xfId="13225" xr:uid="{C1E72F12-7031-454B-ADD1-065A0FFC650E}"/>
    <cellStyle name="Entrada 10 2 8 2 3" xfId="16889" xr:uid="{8996D5D2-C9D6-4DCD-9C09-7B6BB41DECE7}"/>
    <cellStyle name="Entrada 10 2 8 3" xfId="10659" xr:uid="{4DAB54F7-585E-40DE-8C24-ACAAA9B192E8}"/>
    <cellStyle name="Entrada 10 2 8 4" xfId="11796" xr:uid="{B7037BAD-DE81-4AEF-AB5C-A819B11B7CBE}"/>
    <cellStyle name="Entrada 10 2 9" xfId="4495" xr:uid="{3FEF8A48-B559-4D6B-9CE3-4E0E8274DD7B}"/>
    <cellStyle name="Entrada 10 2 9 2" xfId="10877" xr:uid="{04E0E24F-74C3-46D9-9E41-E5BB70224F5C}"/>
    <cellStyle name="Entrada 10 2 9 3" xfId="15254" xr:uid="{FCAB69E3-A749-4D25-9CE2-7F5142F2E090}"/>
    <cellStyle name="Entrada 10 3" xfId="1841" xr:uid="{D08901E1-A11A-484B-86F4-BF887F618775}"/>
    <cellStyle name="Entrada 10 3 10" xfId="14438" xr:uid="{BDD630FA-56B2-4FDD-A11D-DFC043F61EE6}"/>
    <cellStyle name="Entrada 10 3 11" xfId="16457" xr:uid="{70C23C99-8E8A-4699-AC20-D0F7E329D434}"/>
    <cellStyle name="Entrada 10 3 2" xfId="2401" xr:uid="{ECC08381-ACA2-48AD-AD4A-353B5294EF29}"/>
    <cellStyle name="Entrada 10 3 2 2" xfId="5038" xr:uid="{6ED3A770-323C-43F2-AB90-0CB64AC9931F}"/>
    <cellStyle name="Entrada 10 3 2 2 2" xfId="11402" xr:uid="{92670D0C-EA6C-40EC-AEA5-EA183207C203}"/>
    <cellStyle name="Entrada 10 3 2 2 3" xfId="15434" xr:uid="{693DCE43-4E39-4DCF-AC0F-1FAB7150D482}"/>
    <cellStyle name="Entrada 10 3 2 3" xfId="8868" xr:uid="{BF8B8717-041F-4355-9E76-2D453F6E6254}"/>
    <cellStyle name="Entrada 10 3 2 4" xfId="15767" xr:uid="{FDE2AED1-DFE5-404F-8E13-8DA48233BF81}"/>
    <cellStyle name="Entrada 10 3 2 5" xfId="11793" xr:uid="{C30BD24B-787A-4906-83A3-37595DBF0CC6}"/>
    <cellStyle name="Entrada 10 3 3" xfId="2219" xr:uid="{F23A7881-25E9-4B0A-AE7D-2852FEB6A863}"/>
    <cellStyle name="Entrada 10 3 3 2" xfId="4856" xr:uid="{80C29A33-03A4-4189-BFA8-89600578BDD3}"/>
    <cellStyle name="Entrada 10 3 3 2 2" xfId="14722" xr:uid="{115B8F7A-D405-4B6C-9198-892AE89601F0}"/>
    <cellStyle name="Entrada 10 3 3 3" xfId="7775" xr:uid="{AA339220-C87C-4131-8CF4-919A864FAD4F}"/>
    <cellStyle name="Entrada 10 3 4" xfId="2935" xr:uid="{D3DF1DA5-425E-40ED-95D9-7623EE6F71CF}"/>
    <cellStyle name="Entrada 10 3 4 2" xfId="5572" xr:uid="{E48E3688-C41F-4ABC-898A-2D985343D6C3}"/>
    <cellStyle name="Entrada 10 3 4 2 2" xfId="11883" xr:uid="{E03B671D-5F9B-4F70-9CEA-E5496B1C3AD5}"/>
    <cellStyle name="Entrada 10 3 4 2 3" xfId="15114" xr:uid="{B2A8B607-64C5-46EE-A9AC-69FACE66FB18}"/>
    <cellStyle name="Entrada 10 3 4 3" xfId="9317" xr:uid="{FD94DE0B-7F14-419B-84E3-3E60CB1A1878}"/>
    <cellStyle name="Entrada 10 3 4 4" xfId="15146" xr:uid="{8B819142-7AAC-4C3F-AA4B-B771742BE35D}"/>
    <cellStyle name="Entrada 10 3 5" xfId="3261" xr:uid="{A91A4E49-68AA-4426-A727-AAF778880D2D}"/>
    <cellStyle name="Entrada 10 3 5 2" xfId="5898" xr:uid="{A4BB582A-55E0-4D65-ABBD-7EF9AE9B6C93}"/>
    <cellStyle name="Entrada 10 3 5 2 2" xfId="12209" xr:uid="{F0042AB8-E80D-4880-BA3E-7BA6F34B0ABE}"/>
    <cellStyle name="Entrada 10 3 5 2 3" xfId="8700" xr:uid="{BA88BE99-A5FC-44B9-8896-BBF4282EC76E}"/>
    <cellStyle name="Entrada 10 3 5 3" xfId="9643" xr:uid="{FD6B6D27-4154-4997-B0FA-2F67C990E836}"/>
    <cellStyle name="Entrada 10 3 5 4" xfId="16073" xr:uid="{24E9E68B-C323-425B-A0F8-13CA076FCAFA}"/>
    <cellStyle name="Entrada 10 3 6" xfId="3567" xr:uid="{71BA813F-B8AF-48B4-A12A-9B0F3C786E3C}"/>
    <cellStyle name="Entrada 10 3 6 2" xfId="6204" xr:uid="{9F006673-546A-4A36-BBA9-04C084CE1D1D}"/>
    <cellStyle name="Entrada 10 3 6 2 2" xfId="12515" xr:uid="{4FE15CC2-DD9C-4ED3-A7C1-CAD01C5C35FB}"/>
    <cellStyle name="Entrada 10 3 6 2 3" xfId="13979" xr:uid="{C370EB67-CDF9-4A65-95C9-A6C6ABAA5971}"/>
    <cellStyle name="Entrada 10 3 6 3" xfId="9949" xr:uid="{A9FFF2DA-EEC6-4F8D-B0DA-E0843CEC30D9}"/>
    <cellStyle name="Entrada 10 3 6 4" xfId="15637" xr:uid="{E43F5F63-B7E8-47AE-B63A-1DE84334BC56}"/>
    <cellStyle name="Entrada 10 3 7" xfId="3913" xr:uid="{D7ABF346-2C59-4549-A5D8-42AE4A15293D}"/>
    <cellStyle name="Entrada 10 3 7 2" xfId="6550" xr:uid="{A13582DF-29F9-4816-8F00-8C5F262336AA}"/>
    <cellStyle name="Entrada 10 3 7 2 2" xfId="12861" xr:uid="{024A0B5D-48C0-4D62-AC8F-8408ACAAC461}"/>
    <cellStyle name="Entrada 10 3 7 2 3" xfId="13964" xr:uid="{6934ABE0-A06E-496D-A067-1018BD2986D0}"/>
    <cellStyle name="Entrada 10 3 7 3" xfId="10295" xr:uid="{8FE18E11-0F4D-4791-B527-05C459A4B079}"/>
    <cellStyle name="Entrada 10 3 7 4" xfId="7042" xr:uid="{71E80F58-6FDB-49B2-B2DB-E912D1AB9E6F}"/>
    <cellStyle name="Entrada 10 3 8" xfId="4478" xr:uid="{7F4C8E9B-85B4-498E-9515-81CD97D8456C}"/>
    <cellStyle name="Entrada 10 3 8 2" xfId="10860" xr:uid="{760F5236-F2C4-498E-A4A8-49EC4C3BC0D6}"/>
    <cellStyle name="Entrada 10 3 8 3" xfId="14422" xr:uid="{7F0781F9-63C4-4858-9468-D2788DA7CF91}"/>
    <cellStyle name="Entrada 10 3 9" xfId="8342" xr:uid="{B48CC252-D63A-483D-950E-41AB0489DE21}"/>
    <cellStyle name="Entrada 10 4" xfId="2078" xr:uid="{839AA819-5080-4924-A828-F0C2B612BC8A}"/>
    <cellStyle name="Entrada 10 4 10" xfId="13470" xr:uid="{AFC3C5C1-0459-4293-8946-F81BAA9F987F}"/>
    <cellStyle name="Entrada 10 4 11" xfId="14203" xr:uid="{33A26034-1813-4695-BB48-6EE13D284A0E}"/>
    <cellStyle name="Entrada 10 4 2" xfId="2568" xr:uid="{3F80B799-4C25-4320-B84F-B74188A65028}"/>
    <cellStyle name="Entrada 10 4 2 2" xfId="5205" xr:uid="{9AE1581F-91AF-416B-AAF8-1E885A936437}"/>
    <cellStyle name="Entrada 10 4 2 2 2" xfId="11569" xr:uid="{EAE92499-C0AF-4534-ACAC-4DB5E9E00CAD}"/>
    <cellStyle name="Entrada 10 4 2 2 3" xfId="7958" xr:uid="{DBD422DD-C3FE-4AEE-ADBA-542C2F142325}"/>
    <cellStyle name="Entrada 10 4 2 3" xfId="9035" xr:uid="{4307B252-B98C-4D7D-9960-F3082AFC1E35}"/>
    <cellStyle name="Entrada 10 4 2 4" xfId="14785" xr:uid="{BF2C8670-F2D4-4623-BF25-5C2099F28166}"/>
    <cellStyle name="Entrada 10 4 2 5" xfId="16353" xr:uid="{0F5D2780-6FE8-47FA-855F-77738229E087}"/>
    <cellStyle name="Entrada 10 4 3" xfId="2838" xr:uid="{98EF40DB-0741-4E49-B892-8FA138B5ABF6}"/>
    <cellStyle name="Entrada 10 4 3 2" xfId="5475" xr:uid="{5E807910-7745-4A65-B788-2F124F219941}"/>
    <cellStyle name="Entrada 10 4 3 2 2" xfId="7581" xr:uid="{FC03BFDF-2291-4B97-8C25-B24576DEEC31}"/>
    <cellStyle name="Entrada 10 4 3 3" xfId="15072" xr:uid="{AD0349B3-BA2E-4D7D-B57A-8007BEE6FCBF}"/>
    <cellStyle name="Entrada 10 4 4" xfId="3141" xr:uid="{1C1C5BCA-EA28-49E8-A696-85846A0FCB9C}"/>
    <cellStyle name="Entrada 10 4 4 2" xfId="5778" xr:uid="{EB7829F3-4EB4-4F33-96F6-365290F997F5}"/>
    <cellStyle name="Entrada 10 4 4 2 2" xfId="12089" xr:uid="{B642EFB9-7F5D-4277-BF02-E85B856405A9}"/>
    <cellStyle name="Entrada 10 4 4 2 3" xfId="14810" xr:uid="{98D52137-49AF-4752-9E2C-5D1CBED55256}"/>
    <cellStyle name="Entrada 10 4 4 3" xfId="9523" xr:uid="{570EFC1A-327A-4FFC-9B7B-2253DB5BF2B2}"/>
    <cellStyle name="Entrada 10 4 4 4" xfId="7495" xr:uid="{4A7EC5C9-31E6-48C5-AF51-B482C73AC093}"/>
    <cellStyle name="Entrada 10 4 5" xfId="3467" xr:uid="{5789581E-DB5B-4415-AC56-A564C9B1C791}"/>
    <cellStyle name="Entrada 10 4 5 2" xfId="6104" xr:uid="{47E4498C-1A0C-4F82-A507-2122F50AD148}"/>
    <cellStyle name="Entrada 10 4 5 2 2" xfId="12415" xr:uid="{DBC347D8-4189-4ACB-ABAA-2E22A3F11608}"/>
    <cellStyle name="Entrada 10 4 5 2 3" xfId="14503" xr:uid="{7DEE8D6D-D680-4572-B8E4-EE7689146DC7}"/>
    <cellStyle name="Entrada 10 4 5 3" xfId="9849" xr:uid="{BDD026E5-B646-4759-9C26-6BA6E120CC75}"/>
    <cellStyle name="Entrada 10 4 5 4" xfId="11233" xr:uid="{CDB72C57-1CB0-4163-A759-C49EB27FC7A3}"/>
    <cellStyle name="Entrada 10 4 6" xfId="3773" xr:uid="{C9755358-1625-4A53-BC59-715A5AD0727F}"/>
    <cellStyle name="Entrada 10 4 6 2" xfId="6410" xr:uid="{BEE28592-D566-4821-A0C3-9C569F816557}"/>
    <cellStyle name="Entrada 10 4 6 2 2" xfId="12721" xr:uid="{79E9E6E3-ED7E-4E96-9086-491F58E6BBE9}"/>
    <cellStyle name="Entrada 10 4 6 2 3" xfId="16004" xr:uid="{890C2F07-3144-4E4B-A99E-3589A48A8C62}"/>
    <cellStyle name="Entrada 10 4 6 3" xfId="10155" xr:uid="{AFB0B67C-EFCB-492F-91D8-BDD629C2BA13}"/>
    <cellStyle name="Entrada 10 4 6 4" xfId="8109" xr:uid="{1BAF6567-2BF4-4D5B-B026-BF7FE29AE986}"/>
    <cellStyle name="Entrada 10 4 7" xfId="4150" xr:uid="{2B03BE57-09CF-4E41-B19D-0F4AD062F87B}"/>
    <cellStyle name="Entrada 10 4 7 2" xfId="6787" xr:uid="{67B2E6F7-BA15-454E-BC6B-95E8C3256AB4}"/>
    <cellStyle name="Entrada 10 4 7 2 2" xfId="13098" xr:uid="{2CC69223-D017-4E85-A890-8AB42E2381A5}"/>
    <cellStyle name="Entrada 10 4 7 2 3" xfId="16772" xr:uid="{4D25B77C-7AF7-49EF-869F-F2C3C2DE2998}"/>
    <cellStyle name="Entrada 10 4 7 3" xfId="10532" xr:uid="{2309160A-980D-4133-9117-F63ACBE41C11}"/>
    <cellStyle name="Entrada 10 4 7 4" xfId="15031" xr:uid="{B781DC30-7A02-456E-AE43-388B3A66C9AE}"/>
    <cellStyle name="Entrada 10 4 8" xfId="4715" xr:uid="{48144022-15D4-4AB3-BACF-8F9FE7F52DBD}"/>
    <cellStyle name="Entrada 10 4 8 2" xfId="11097" xr:uid="{9ADB0512-88F8-4FC4-9D54-CDF430F85882}"/>
    <cellStyle name="Entrada 10 4 8 3" xfId="7694" xr:uid="{E1A057BB-C3BC-4820-9378-AD91AEE28981}"/>
    <cellStyle name="Entrada 10 4 9" xfId="8576" xr:uid="{96757A97-05BB-49F5-9692-62149F87DB42}"/>
    <cellStyle name="Entrada 10 5" xfId="2043" xr:uid="{99A74323-EF15-4B0B-AA56-CA31EBB01FDA}"/>
    <cellStyle name="Entrada 10 5 10" xfId="14132" xr:uid="{8860354B-1F20-47E7-94F5-73AA82F79155}"/>
    <cellStyle name="Entrada 10 5 2" xfId="2803" xr:uid="{C8FA7CB5-5F42-4E89-9FB8-E38248A077B8}"/>
    <cellStyle name="Entrada 10 5 2 2" xfId="5440" xr:uid="{8002C89A-018E-4AD3-94BE-75C846CC5760}"/>
    <cellStyle name="Entrada 10 5 2 2 2" xfId="14004" xr:uid="{5333C506-D077-4760-B52F-6F7CCCF77D9A}"/>
    <cellStyle name="Entrada 10 5 2 3" xfId="7294" xr:uid="{38C093F6-DC0B-4F5E-97C7-692B58156D7B}"/>
    <cellStyle name="Entrada 10 5 3" xfId="3106" xr:uid="{A34ACF0C-6511-4241-98D4-7DDB8D92004D}"/>
    <cellStyle name="Entrada 10 5 3 2" xfId="5743" xr:uid="{539A8D41-F325-49AF-9CCA-A41234BF5887}"/>
    <cellStyle name="Entrada 10 5 3 2 2" xfId="12054" xr:uid="{2CBBC382-064F-41F7-BE5A-0A10CB9BD9A4}"/>
    <cellStyle name="Entrada 10 5 3 2 3" xfId="14103" xr:uid="{06D5F4A2-3BF4-4534-A232-D8F483720DAE}"/>
    <cellStyle name="Entrada 10 5 3 3" xfId="9488" xr:uid="{81D7ADBD-3A68-43D9-8FE9-C9EEABB64688}"/>
    <cellStyle name="Entrada 10 5 3 4" xfId="15174" xr:uid="{191AB85B-4A69-4AEC-826B-81536DEC0AEE}"/>
    <cellStyle name="Entrada 10 5 4" xfId="3432" xr:uid="{E286DE28-D364-4FF7-8B8E-6A5097448F76}"/>
    <cellStyle name="Entrada 10 5 4 2" xfId="6069" xr:uid="{812BC690-21D1-432D-8D50-164CF07587FF}"/>
    <cellStyle name="Entrada 10 5 4 2 2" xfId="12380" xr:uid="{DBD74DEC-E19D-4C84-954D-EAE5FB6DFC73}"/>
    <cellStyle name="Entrada 10 5 4 2 3" xfId="7990" xr:uid="{39D26680-8845-4DEB-B249-5F90923E3EED}"/>
    <cellStyle name="Entrada 10 5 4 3" xfId="9814" xr:uid="{4B28A455-3CAD-409B-BC28-C8651CA88C26}"/>
    <cellStyle name="Entrada 10 5 4 4" xfId="14844" xr:uid="{A93538D4-B99F-4C93-978E-DA31305FB7A9}"/>
    <cellStyle name="Entrada 10 5 5" xfId="3738" xr:uid="{C22ADC40-C1F3-4F9E-B388-B703E31E8F65}"/>
    <cellStyle name="Entrada 10 5 5 2" xfId="6375" xr:uid="{F1C52FF1-2ED4-452F-82E0-B6B439959EA0}"/>
    <cellStyle name="Entrada 10 5 5 2 2" xfId="12686" xr:uid="{B602113B-F9D6-4EF1-A5F8-81441FE401AE}"/>
    <cellStyle name="Entrada 10 5 5 2 3" xfId="14407" xr:uid="{D6F9F677-AF66-4E05-B62A-1594758930DF}"/>
    <cellStyle name="Entrada 10 5 5 3" xfId="10120" xr:uid="{C37A0060-3CA1-4FED-8752-F564CE50A486}"/>
    <cellStyle name="Entrada 10 5 5 4" xfId="16053" xr:uid="{8096D4D8-67BB-460E-81B8-1947D349B598}"/>
    <cellStyle name="Entrada 10 5 6" xfId="4115" xr:uid="{9D1A3EAD-9B52-422B-B915-69B4AE8476B7}"/>
    <cellStyle name="Entrada 10 5 6 2" xfId="6752" xr:uid="{122C05CA-5CBF-40A6-BE38-E077B9F5BC2F}"/>
    <cellStyle name="Entrada 10 5 6 2 2" xfId="13063" xr:uid="{2FE37880-D7A2-4816-B4EB-8CEDC0FF9B18}"/>
    <cellStyle name="Entrada 10 5 6 2 3" xfId="16737" xr:uid="{239F9C14-1226-48C8-9E4C-C1557E4F6C64}"/>
    <cellStyle name="Entrada 10 5 6 3" xfId="10497" xr:uid="{1B3CBD23-2A48-4C1A-9464-F3A9ABFE2E99}"/>
    <cellStyle name="Entrada 10 5 6 4" xfId="14802" xr:uid="{A06B7CE9-3181-4B21-8DE7-87D970B0BBBE}"/>
    <cellStyle name="Entrada 10 5 7" xfId="4680" xr:uid="{98E8110B-AD55-4DCD-A2B4-F644358EF82D}"/>
    <cellStyle name="Entrada 10 5 7 2" xfId="11062" xr:uid="{13D35AFF-BE80-4031-9D8B-689BA741DDE8}"/>
    <cellStyle name="Entrada 10 5 7 3" xfId="8173" xr:uid="{1F4989E5-7F21-451C-8A3C-FF71AC420D72}"/>
    <cellStyle name="Entrada 10 5 8" xfId="8541" xr:uid="{83025BC4-46A9-4A36-A51E-F5C596271CB4}"/>
    <cellStyle name="Entrada 10 5 9" xfId="16078" xr:uid="{29647156-3E2B-4B8C-9815-056806FB0B90}"/>
    <cellStyle name="Entrada 11" xfId="1143" xr:uid="{00000000-0005-0000-0000-000079040000}"/>
    <cellStyle name="Entrada 11 2" xfId="1859" xr:uid="{795D8D82-A213-49E7-9670-A2096B17CF7F}"/>
    <cellStyle name="Entrada 11 2 10" xfId="8360" xr:uid="{DAEE954A-F634-4D91-B7CA-E461DA4CE62C}"/>
    <cellStyle name="Entrada 11 2 11" xfId="15441" xr:uid="{ED6A9B06-EF0A-4B88-9161-3E59FF0FAA84}"/>
    <cellStyle name="Entrada 11 2 12" xfId="16416" xr:uid="{8D06BDEF-1FD1-4AEB-9091-D499329E45A0}"/>
    <cellStyle name="Entrada 11 2 2" xfId="2419" xr:uid="{A760083D-4204-4D37-960C-87D935454994}"/>
    <cellStyle name="Entrada 11 2 2 2" xfId="5056" xr:uid="{74D74654-1411-45A3-A1CB-41144F41F020}"/>
    <cellStyle name="Entrada 11 2 2 2 2" xfId="11420" xr:uid="{29121E2D-7F84-4043-B71F-97ED4F23392A}"/>
    <cellStyle name="Entrada 11 2 2 2 3" xfId="13569" xr:uid="{5C0F3D7B-7536-43FC-83F1-3846D6C1CAC2}"/>
    <cellStyle name="Entrada 11 2 2 3" xfId="8886" xr:uid="{5CAFC39F-68FC-4614-9AE5-8DBED8D628A0}"/>
    <cellStyle name="Entrada 11 2 3" xfId="2201" xr:uid="{EF6AA420-6063-401B-B7B0-60FC80F673A2}"/>
    <cellStyle name="Entrada 11 2 3 2" xfId="4838" xr:uid="{ACEC2375-A0AA-4D18-A016-3A8CC9927E79}"/>
    <cellStyle name="Entrada 11 2 3 2 2" xfId="16491" xr:uid="{CC77CE2A-F171-43CE-A553-C6BEA6836AC1}"/>
    <cellStyle name="Entrada 11 2 3 3" xfId="15602" xr:uid="{3CC8945B-E2D0-4C7E-BBE1-4640C1E6BA81}"/>
    <cellStyle name="Entrada 11 2 4" xfId="2953" xr:uid="{A1625C03-739C-4532-A739-F18242E39AFD}"/>
    <cellStyle name="Entrada 11 2 4 2" xfId="5590" xr:uid="{EF1E58CC-59B6-4CF6-9DC9-F9E9E22B367F}"/>
    <cellStyle name="Entrada 11 2 4 2 2" xfId="11901" xr:uid="{66166ABA-6604-4B67-9B1C-93963546A4B1}"/>
    <cellStyle name="Entrada 11 2 4 2 3" xfId="15202" xr:uid="{4EE86CDF-9034-4534-9C5A-64543685C207}"/>
    <cellStyle name="Entrada 11 2 4 3" xfId="9335" xr:uid="{D28EDC94-53EC-4A2F-8E84-3C02343884A7}"/>
    <cellStyle name="Entrada 11 2 4 4" xfId="7985" xr:uid="{87521558-B441-4149-AD7C-69B50BFA97B7}"/>
    <cellStyle name="Entrada 11 2 5" xfId="3279" xr:uid="{8B43F679-4278-4CAC-8C64-A196F265D44D}"/>
    <cellStyle name="Entrada 11 2 5 2" xfId="5916" xr:uid="{D7CBCC28-C3E5-4DC6-8259-E4461974F4D8}"/>
    <cellStyle name="Entrada 11 2 5 2 2" xfId="12227" xr:uid="{E8A92C9E-8F18-45BD-A75B-F815B0A1F88A}"/>
    <cellStyle name="Entrada 11 2 5 2 3" xfId="8088" xr:uid="{B69E4AA2-35E3-44E2-ACB8-6FB501E2E588}"/>
    <cellStyle name="Entrada 11 2 5 3" xfId="9661" xr:uid="{646B05DD-D1B3-4F6C-A220-8B7D0FBDC42D}"/>
    <cellStyle name="Entrada 11 2 5 4" xfId="11220" xr:uid="{CE23CAE8-72BC-4D4F-A22F-1005A5A38A59}"/>
    <cellStyle name="Entrada 11 2 6" xfId="3585" xr:uid="{C28EAEAD-F8E7-4F40-8B9F-3D8E757E3DE1}"/>
    <cellStyle name="Entrada 11 2 6 2" xfId="6222" xr:uid="{2E302873-813F-4B93-8EFD-F9D9F84B7B20}"/>
    <cellStyle name="Entrada 11 2 6 2 2" xfId="12533" xr:uid="{625077D5-F00E-4621-826D-70223F61D2F0}"/>
    <cellStyle name="Entrada 11 2 6 2 3" xfId="14708" xr:uid="{EB8075D6-04F8-4B0D-AB4D-99BBA28F7447}"/>
    <cellStyle name="Entrada 11 2 6 3" xfId="9967" xr:uid="{037A7543-B030-4CB8-A03B-FDBF18D7C247}"/>
    <cellStyle name="Entrada 11 2 6 4" xfId="9216" xr:uid="{F09BB99E-A03B-441E-8386-3ABEF1A01D36}"/>
    <cellStyle name="Entrada 11 2 7" xfId="3931" xr:uid="{2E4CFAE6-5471-4AF0-97D1-933E8E372CFF}"/>
    <cellStyle name="Entrada 11 2 7 2" xfId="6568" xr:uid="{DFF911EF-12FF-4153-BE73-3946D9109AEC}"/>
    <cellStyle name="Entrada 11 2 7 2 2" xfId="12879" xr:uid="{1A06B25C-2E8E-446A-B8CE-E260FB0A5317}"/>
    <cellStyle name="Entrada 11 2 7 2 3" xfId="16584" xr:uid="{B7151F43-6ED8-462E-9AB9-C6B86E7FF4A4}"/>
    <cellStyle name="Entrada 11 2 7 3" xfId="10313" xr:uid="{6693B6FC-1170-4BFD-812C-1C4D30C4A6F8}"/>
    <cellStyle name="Entrada 11 2 7 4" xfId="15501" xr:uid="{E5E20F25-B1FB-4F63-9E1A-A230224070DF}"/>
    <cellStyle name="Entrada 11 2 8" xfId="4278" xr:uid="{23519EB6-986F-4C4C-9B1C-D262132471A5}"/>
    <cellStyle name="Entrada 11 2 8 2" xfId="6915" xr:uid="{D8A464BD-B172-4285-8BF1-9C03885A30E6}"/>
    <cellStyle name="Entrada 11 2 8 2 2" xfId="13226" xr:uid="{4CC86FA2-BB70-4479-A6E8-936C2AEC94FD}"/>
    <cellStyle name="Entrada 11 2 8 2 3" xfId="16890" xr:uid="{9C585B88-067C-4B72-AE79-652C53E71D37}"/>
    <cellStyle name="Entrada 11 2 8 3" xfId="10660" xr:uid="{AA6C8532-DB19-4AE4-BB30-CB396EE204D4}"/>
    <cellStyle name="Entrada 11 2 8 4" xfId="15346" xr:uid="{D79C3A02-15D7-45F9-B2C7-C45B5FB07BA4}"/>
    <cellStyle name="Entrada 11 2 9" xfId="4496" xr:uid="{895CDE0B-74B6-4860-B879-E5F00CE0D121}"/>
    <cellStyle name="Entrada 11 2 9 2" xfId="10878" xr:uid="{A9C40215-A847-486D-8E25-1A093E629C66}"/>
    <cellStyle name="Entrada 11 2 9 3" xfId="14737" xr:uid="{8D95F06B-A387-4EC5-828E-3C5E0B6C6657}"/>
    <cellStyle name="Entrada 11 3" xfId="1842" xr:uid="{4AC070CA-F2C1-42AE-84FC-4711A8A73FE7}"/>
    <cellStyle name="Entrada 11 3 10" xfId="16448" xr:uid="{D6A8C3C4-23AE-4561-87F6-C52779B0B4C1}"/>
    <cellStyle name="Entrada 11 3 11" xfId="11248" xr:uid="{60CDE08F-C301-411D-A173-1F6008F88002}"/>
    <cellStyle name="Entrada 11 3 2" xfId="2402" xr:uid="{120B486A-45B1-4842-959E-F1DCD3F5D547}"/>
    <cellStyle name="Entrada 11 3 2 2" xfId="5039" xr:uid="{B14A062B-7C66-4150-931F-11A8746E38B5}"/>
    <cellStyle name="Entrada 11 3 2 2 2" xfId="11403" xr:uid="{BB0A8E84-BAE1-4822-9F69-D2B6ABC06147}"/>
    <cellStyle name="Entrada 11 3 2 2 3" xfId="14828" xr:uid="{C8514D5C-BE96-4B9C-ADB4-263FF4AD10FD}"/>
    <cellStyle name="Entrada 11 3 2 3" xfId="8869" xr:uid="{E620509B-6A81-43C8-BE65-271D7EE58B3C}"/>
    <cellStyle name="Entrada 11 3 2 4" xfId="13812" xr:uid="{D15E8E00-6CA3-40E7-B622-4A3A2A56027C}"/>
    <cellStyle name="Entrada 11 3 2 5" xfId="14908" xr:uid="{0B5BE173-7053-4658-9660-BC654E7EE254}"/>
    <cellStyle name="Entrada 11 3 3" xfId="2218" xr:uid="{1C3467A0-2FEB-4F8F-B543-03CF6E82CE10}"/>
    <cellStyle name="Entrada 11 3 3 2" xfId="4855" xr:uid="{939A3197-2B3E-4074-AA80-D106AE443ED9}"/>
    <cellStyle name="Entrada 11 3 3 2 2" xfId="8055" xr:uid="{7FF4A7F4-4FAB-417E-8519-9D8E6C083775}"/>
    <cellStyle name="Entrada 11 3 3 3" xfId="7121" xr:uid="{D8AE72A6-6ECC-40EE-B31F-9466272A19B9}"/>
    <cellStyle name="Entrada 11 3 4" xfId="2936" xr:uid="{974C9470-E4C6-4B25-AD24-0882BC0AC523}"/>
    <cellStyle name="Entrada 11 3 4 2" xfId="5573" xr:uid="{BFEEA4BA-10A8-4FC2-A96B-4A27C54ACB5D}"/>
    <cellStyle name="Entrada 11 3 4 2 2" xfId="11884" xr:uid="{6770DDF0-B9C5-442F-AF4C-BE40C6C30220}"/>
    <cellStyle name="Entrada 11 3 4 2 3" xfId="14891" xr:uid="{49FEE2B1-26E1-4946-887D-9D40CD3CC19C}"/>
    <cellStyle name="Entrada 11 3 4 3" xfId="9318" xr:uid="{284956DB-DA10-46C0-96D0-71A29FE6E5FF}"/>
    <cellStyle name="Entrada 11 3 4 4" xfId="7108" xr:uid="{BF59DAF2-42EA-4595-9540-A6F3D528222F}"/>
    <cellStyle name="Entrada 11 3 5" xfId="3262" xr:uid="{77EEC7A3-2484-4596-AA49-E1F239721BB9}"/>
    <cellStyle name="Entrada 11 3 5 2" xfId="5899" xr:uid="{06120C98-2781-4ABE-9153-D91B56E1ECAF}"/>
    <cellStyle name="Entrada 11 3 5 2 2" xfId="12210" xr:uid="{0C4C75B6-776B-4C00-AA84-596F36B07A3E}"/>
    <cellStyle name="Entrada 11 3 5 2 3" xfId="16063" xr:uid="{4A4894BB-6E6E-4749-8FF3-6C86018A8C5A}"/>
    <cellStyle name="Entrada 11 3 5 3" xfId="9644" xr:uid="{3B45D8DE-C8C4-44AA-97B8-6D3A31D40DC1}"/>
    <cellStyle name="Entrada 11 3 5 4" xfId="9177" xr:uid="{A0FAB70C-0AFA-48C3-8117-A6B58AA6CF93}"/>
    <cellStyle name="Entrada 11 3 6" xfId="3568" xr:uid="{F8F5E2C6-798C-4F88-A0D0-2E40D94F8E1F}"/>
    <cellStyle name="Entrada 11 3 6 2" xfId="6205" xr:uid="{3D4B93E9-6135-4D00-8621-68C8F2FB9662}"/>
    <cellStyle name="Entrada 11 3 6 2 2" xfId="12516" xr:uid="{9E871C24-EDED-4860-85A6-3A8920A8D44D}"/>
    <cellStyle name="Entrada 11 3 6 2 3" xfId="16422" xr:uid="{2FDC27CD-6B2F-419C-9F99-F4F05058FD5F}"/>
    <cellStyle name="Entrada 11 3 6 3" xfId="9950" xr:uid="{FD90E285-D601-41C3-97BF-5CDC23BD7699}"/>
    <cellStyle name="Entrada 11 3 6 4" xfId="15561" xr:uid="{0379D7FC-CB1C-433E-8EC5-0B4478A1C10B}"/>
    <cellStyle name="Entrada 11 3 7" xfId="3914" xr:uid="{FAA752A8-11CC-410E-9505-D45C4694DFB3}"/>
    <cellStyle name="Entrada 11 3 7 2" xfId="6551" xr:uid="{3BD55975-C0FB-4F1D-ACDC-622621979488}"/>
    <cellStyle name="Entrada 11 3 7 2 2" xfId="12862" xr:uid="{60E86607-CC1E-4DFE-AE62-B5DFFCAB2AD0}"/>
    <cellStyle name="Entrada 11 3 7 2 3" xfId="8136" xr:uid="{3B6C9318-9D17-4A18-B720-30162D99F549}"/>
    <cellStyle name="Entrada 11 3 7 3" xfId="10296" xr:uid="{4457B372-B771-4022-8806-E6C11C8C5F58}"/>
    <cellStyle name="Entrada 11 3 7 4" xfId="7232" xr:uid="{AC1AA67D-8119-47D3-B0F7-F2A54C60FC96}"/>
    <cellStyle name="Entrada 11 3 8" xfId="4479" xr:uid="{C36B53C0-FCEE-4F12-99CE-A84FC6C2A7E0}"/>
    <cellStyle name="Entrada 11 3 8 2" xfId="10861" xr:uid="{78738423-37C3-4A2D-B840-744DB17EE467}"/>
    <cellStyle name="Entrada 11 3 8 3" xfId="13973" xr:uid="{AC5BF69F-7C29-46D5-8AED-8DAAE8BAE5BA}"/>
    <cellStyle name="Entrada 11 3 9" xfId="8343" xr:uid="{0E8698EA-03E0-461F-B860-DAEFAC632199}"/>
    <cellStyle name="Entrada 11 4" xfId="2079" xr:uid="{56522F8C-9C98-4B08-8C14-9E6B0D64FCF3}"/>
    <cellStyle name="Entrada 11 4 10" xfId="8690" xr:uid="{C24192BF-CEA0-4EA6-AD20-64340ADEB122}"/>
    <cellStyle name="Entrada 11 4 11" xfId="8696" xr:uid="{73E10721-B46E-453A-AB09-0A823B5A3264}"/>
    <cellStyle name="Entrada 11 4 2" xfId="2569" xr:uid="{C4C02DEF-B9B3-4EEC-9E0E-29616F4C6140}"/>
    <cellStyle name="Entrada 11 4 2 2" xfId="5206" xr:uid="{82747527-ECEF-4DC7-B003-B5FC1EB7036E}"/>
    <cellStyle name="Entrada 11 4 2 2 2" xfId="11570" xr:uid="{799A4998-13A8-4332-A9FB-D0DA3E21B8E9}"/>
    <cellStyle name="Entrada 11 4 2 2 3" xfId="14626" xr:uid="{761C5520-1CD4-417A-8F12-7D97FAD32E64}"/>
    <cellStyle name="Entrada 11 4 2 3" xfId="9036" xr:uid="{D3236A18-668B-45A7-8D15-1BE6E9620508}"/>
    <cellStyle name="Entrada 11 4 2 4" xfId="8119" xr:uid="{6CC38B8D-2C7B-415A-BE62-30EB21D300CC}"/>
    <cellStyle name="Entrada 11 4 2 5" xfId="14567" xr:uid="{A88C930C-39F0-4536-956B-814733EC8B77}"/>
    <cellStyle name="Entrada 11 4 3" xfId="2839" xr:uid="{82739894-A3D1-4485-9C92-FE51F23F71D6}"/>
    <cellStyle name="Entrada 11 4 3 2" xfId="5476" xr:uid="{78AD229A-D575-4CAE-A144-15EB080E9DB5}"/>
    <cellStyle name="Entrada 11 4 3 2 2" xfId="15257" xr:uid="{1CFEE272-9F7E-4A7A-8D55-47462081B926}"/>
    <cellStyle name="Entrada 11 4 3 3" xfId="16016" xr:uid="{986D6092-3330-4724-BE93-411B73D92F84}"/>
    <cellStyle name="Entrada 11 4 4" xfId="3142" xr:uid="{9C691DEC-A657-4759-9873-DCA0C99012DB}"/>
    <cellStyle name="Entrada 11 4 4 2" xfId="5779" xr:uid="{88232E94-4524-4576-9B58-C12C257E7124}"/>
    <cellStyle name="Entrada 11 4 4 2 2" xfId="12090" xr:uid="{460F1BAE-C0CF-4C8B-99D4-A562C90F081F}"/>
    <cellStyle name="Entrada 11 4 4 2 3" xfId="8168" xr:uid="{65CD58B9-A8CE-45B4-8F12-C03278F8E58B}"/>
    <cellStyle name="Entrada 11 4 4 3" xfId="9524" xr:uid="{FCD05C10-8A59-4F6F-AA4F-A4BC93C130A4}"/>
    <cellStyle name="Entrada 11 4 4 4" xfId="15459" xr:uid="{0368189D-C065-43C1-9940-AA72B7DE8014}"/>
    <cellStyle name="Entrada 11 4 5" xfId="3468" xr:uid="{CA07E410-38AD-4F89-A884-22603804B2BE}"/>
    <cellStyle name="Entrada 11 4 5 2" xfId="6105" xr:uid="{93E51515-CEFA-4915-A03B-0E09B9A0668C}"/>
    <cellStyle name="Entrada 11 4 5 2 2" xfId="12416" xr:uid="{4886621E-A36F-49FF-9435-D4E7FCB27B54}"/>
    <cellStyle name="Entrada 11 4 5 2 3" xfId="16325" xr:uid="{BE46EA8B-4600-45F9-8EC3-B0A1B091719F}"/>
    <cellStyle name="Entrada 11 4 5 3" xfId="9850" xr:uid="{9536EE43-E788-4CEC-AC14-E4D60EE8D961}"/>
    <cellStyle name="Entrada 11 4 5 4" xfId="8064" xr:uid="{98267436-D2B9-480D-92BC-686DB2154C87}"/>
    <cellStyle name="Entrada 11 4 6" xfId="3774" xr:uid="{F98D15B2-EEDD-48C8-9C69-916AFCD20658}"/>
    <cellStyle name="Entrada 11 4 6 2" xfId="6411" xr:uid="{B98DFB47-A944-4E57-80D8-503774AA1F00}"/>
    <cellStyle name="Entrada 11 4 6 2 2" xfId="12722" xr:uid="{6EC1A1C9-2397-4522-8FDA-60990DF35E2E}"/>
    <cellStyle name="Entrada 11 4 6 2 3" xfId="15734" xr:uid="{E081CFBA-DB0A-417C-B897-B851130E3C80}"/>
    <cellStyle name="Entrada 11 4 6 3" xfId="10156" xr:uid="{B2FB5A9F-87AA-49E0-A9B7-2965D8AD219F}"/>
    <cellStyle name="Entrada 11 4 6 4" xfId="7470" xr:uid="{92CFDD6D-DF53-4CD0-B980-B9D80E124322}"/>
    <cellStyle name="Entrada 11 4 7" xfId="4151" xr:uid="{E4C9E9AF-EFA2-4EF7-9211-5756106BB515}"/>
    <cellStyle name="Entrada 11 4 7 2" xfId="6788" xr:uid="{1C4E1CC8-513A-4F1F-A37F-0AF9DD34B82D}"/>
    <cellStyle name="Entrada 11 4 7 2 2" xfId="13099" xr:uid="{5EA0ACFB-1B4F-4059-AF95-A3FE4FF52674}"/>
    <cellStyle name="Entrada 11 4 7 2 3" xfId="16773" xr:uid="{680DB1A7-4297-426E-AC89-02886C3D4FBB}"/>
    <cellStyle name="Entrada 11 4 7 3" xfId="10533" xr:uid="{B2148AF2-99EA-4BE6-B9CC-66CDA69E5623}"/>
    <cellStyle name="Entrada 11 4 7 4" xfId="7896" xr:uid="{9C3FA9A8-E5A4-4998-9443-A584C62C4991}"/>
    <cellStyle name="Entrada 11 4 8" xfId="4716" xr:uid="{B1F76B0D-D522-450C-AE85-8041528ACAA2}"/>
    <cellStyle name="Entrada 11 4 8 2" xfId="11098" xr:uid="{7695B8AA-E102-49C8-A0E1-F5B37CAA34EA}"/>
    <cellStyle name="Entrada 11 4 8 3" xfId="13374" xr:uid="{2684DAD4-A03F-420B-98A4-36DEAD1B56D6}"/>
    <cellStyle name="Entrada 11 4 9" xfId="8577" xr:uid="{8CDFFD00-D984-4D76-9270-0C82BBC02753}"/>
    <cellStyle name="Entrada 11 5" xfId="2042" xr:uid="{EE7229C3-9E86-483F-AF5F-C8CCC115945B}"/>
    <cellStyle name="Entrada 11 5 10" xfId="7524" xr:uid="{4D30A162-26EA-40B6-9870-35A08D3C2877}"/>
    <cellStyle name="Entrada 11 5 2" xfId="2802" xr:uid="{EE9314FC-ACD3-4016-973A-890BFC54443B}"/>
    <cellStyle name="Entrada 11 5 2 2" xfId="5439" xr:uid="{6485C813-981D-47D1-9779-8A417F5C49DF}"/>
    <cellStyle name="Entrada 11 5 2 2 2" xfId="16418" xr:uid="{21F11061-604A-4E25-82E3-2AEC42A5FF14}"/>
    <cellStyle name="Entrada 11 5 2 3" xfId="15604" xr:uid="{5C40AC4C-A666-4073-9167-69F041534FB0}"/>
    <cellStyle name="Entrada 11 5 3" xfId="3105" xr:uid="{CE8E982F-A1D0-4886-A8B8-8041ECF33B77}"/>
    <cellStyle name="Entrada 11 5 3 2" xfId="5742" xr:uid="{59A832CC-19D1-4680-95FE-ECB33D4DD204}"/>
    <cellStyle name="Entrada 11 5 3 2 2" xfId="12053" xr:uid="{8FEC4888-F146-4FB8-8309-2F193D0DC7B2}"/>
    <cellStyle name="Entrada 11 5 3 2 3" xfId="7952" xr:uid="{10E0491F-4427-46C8-B0BC-706C7B3D84E0}"/>
    <cellStyle name="Entrada 11 5 3 3" xfId="9487" xr:uid="{2DA9EB08-D781-4298-951B-4CE961C6D5E4}"/>
    <cellStyle name="Entrada 11 5 3 4" xfId="11675" xr:uid="{2F9E28D8-53B0-40B2-912E-CAFD29089343}"/>
    <cellStyle name="Entrada 11 5 4" xfId="3431" xr:uid="{4957CD1E-6BA3-484F-B62E-AAB898361465}"/>
    <cellStyle name="Entrada 11 5 4 2" xfId="6068" xr:uid="{DFBB07F9-AA65-445D-A35E-2A53D707CA70}"/>
    <cellStyle name="Entrada 11 5 4 2 2" xfId="12379" xr:uid="{A29C60E5-5851-4302-924B-3300AA23AE92}"/>
    <cellStyle name="Entrada 11 5 4 2 3" xfId="13468" xr:uid="{F6C565B7-79A3-4AFC-8BFE-7745166E375E}"/>
    <cellStyle name="Entrada 11 5 4 3" xfId="9813" xr:uid="{158AAB58-FF14-49C8-A2FF-C62525613FF8}"/>
    <cellStyle name="Entrada 11 5 4 4" xfId="16079" xr:uid="{17BCA549-994F-47A1-97FA-495FB7A35158}"/>
    <cellStyle name="Entrada 11 5 5" xfId="3737" xr:uid="{E7A1174C-EF19-49C0-B848-2BBECC1EFA3D}"/>
    <cellStyle name="Entrada 11 5 5 2" xfId="6374" xr:uid="{1624690D-A088-4931-A639-F03B3690B788}"/>
    <cellStyle name="Entrada 11 5 5 2 2" xfId="12685" xr:uid="{9B0366DB-E494-4A52-803F-F22745CA8888}"/>
    <cellStyle name="Entrada 11 5 5 2 3" xfId="15823" xr:uid="{F9843475-A453-4F16-8DC7-4AD54BCCD81E}"/>
    <cellStyle name="Entrada 11 5 5 3" xfId="10119" xr:uid="{4A83CD6F-05EF-4407-99E2-A5B6ED221DFE}"/>
    <cellStyle name="Entrada 11 5 5 4" xfId="16057" xr:uid="{2EF6ABA6-ACBA-421E-9068-9AC7146DC889}"/>
    <cellStyle name="Entrada 11 5 6" xfId="4114" xr:uid="{BAAC2346-5D6F-43DD-820D-B3632E967B81}"/>
    <cellStyle name="Entrada 11 5 6 2" xfId="6751" xr:uid="{9D76E517-6ADC-4251-B8E2-FCC763771F26}"/>
    <cellStyle name="Entrada 11 5 6 2 2" xfId="13062" xr:uid="{07FF615B-012D-43F1-AC35-5AD1106B0432}"/>
    <cellStyle name="Entrada 11 5 6 2 3" xfId="16736" xr:uid="{1A39879A-DD89-463A-ABCD-225D69FD030B}"/>
    <cellStyle name="Entrada 11 5 6 3" xfId="10496" xr:uid="{725BED93-8EB9-4812-99E7-ADF34286FBA0}"/>
    <cellStyle name="Entrada 11 5 6 4" xfId="14586" xr:uid="{4E3AC18C-07F4-48B5-BAC5-9636A7818737}"/>
    <cellStyle name="Entrada 11 5 7" xfId="4679" xr:uid="{B8B5B5A5-41E9-4971-BDBA-6FA171C01A1A}"/>
    <cellStyle name="Entrada 11 5 7 2" xfId="11061" xr:uid="{3166615C-F3E6-486D-A41C-7FA6025E1961}"/>
    <cellStyle name="Entrada 11 5 7 3" xfId="13408" xr:uid="{48849854-AE2E-4942-9BFD-D056191CE80B}"/>
    <cellStyle name="Entrada 11 5 8" xfId="8540" xr:uid="{B6736761-BAEE-48C0-91F9-8F028E9CDA74}"/>
    <cellStyle name="Entrada 11 5 9" xfId="15920" xr:uid="{0788E1A7-B1EC-4E83-8C08-124900CFC9E0}"/>
    <cellStyle name="Entrada 12" xfId="1144" xr:uid="{00000000-0005-0000-0000-00007A040000}"/>
    <cellStyle name="Entrada 12 2" xfId="1860" xr:uid="{1C3BFF1E-A155-4644-95FB-1E379C8FCB85}"/>
    <cellStyle name="Entrada 12 2 10" xfId="8361" xr:uid="{3C7C32E7-5D74-4F9C-AABE-77A8AFA9A8E8}"/>
    <cellStyle name="Entrada 12 2 11" xfId="16043" xr:uid="{520F9CB2-938F-4232-9390-B147B45417EA}"/>
    <cellStyle name="Entrada 12 2 12" xfId="14085" xr:uid="{E0194FA0-47F6-437E-89B5-5DE67B11A047}"/>
    <cellStyle name="Entrada 12 2 2" xfId="2420" xr:uid="{2044D4CF-479A-4E41-B075-0C7B45A63499}"/>
    <cellStyle name="Entrada 12 2 2 2" xfId="5057" xr:uid="{F1BA124C-9815-461B-855A-082D41DB90CD}"/>
    <cellStyle name="Entrada 12 2 2 2 2" xfId="11421" xr:uid="{E7DC3B5B-08F2-4DC2-8D2B-B86FF1403C40}"/>
    <cellStyle name="Entrada 12 2 2 2 3" xfId="14030" xr:uid="{6E3EAC9B-B20D-46C0-A452-31D9A313F9C0}"/>
    <cellStyle name="Entrada 12 2 2 3" xfId="8887" xr:uid="{CA5310B9-E45E-425E-8810-93C0591427FD}"/>
    <cellStyle name="Entrada 12 2 3" xfId="2200" xr:uid="{E99D64F5-24C2-4136-A8AE-D62E0B892039}"/>
    <cellStyle name="Entrada 12 2 3 2" xfId="4837" xr:uid="{E4010FA7-9532-459A-83E9-1542C97D968A}"/>
    <cellStyle name="Entrada 12 2 3 2 2" xfId="14501" xr:uid="{8B7495CF-3631-4E6B-AEA7-46C7BAF8F020}"/>
    <cellStyle name="Entrada 12 2 3 3" xfId="7773" xr:uid="{5BE979FC-59A8-4FB6-9DFD-B38B62584A7D}"/>
    <cellStyle name="Entrada 12 2 4" xfId="2954" xr:uid="{CD41A412-D794-4566-98B1-FFA789F07BCC}"/>
    <cellStyle name="Entrada 12 2 4 2" xfId="5591" xr:uid="{90AC553B-152C-4F9D-8F2A-A4C98D069E72}"/>
    <cellStyle name="Entrada 12 2 4 2 2" xfId="11902" xr:uid="{3678EA8E-2FF4-4C4B-9AD7-EB4C01896E88}"/>
    <cellStyle name="Entrada 12 2 4 2 3" xfId="14732" xr:uid="{2AD67557-2F0A-4CD5-9A54-E225AE1258D4}"/>
    <cellStyle name="Entrada 12 2 4 3" xfId="9336" xr:uid="{E779DBC5-28BE-453C-9AF8-7D233570C066}"/>
    <cellStyle name="Entrada 12 2 4 4" xfId="9160" xr:uid="{174E59ED-A472-42B7-882E-F7435AFDEF84}"/>
    <cellStyle name="Entrada 12 2 5" xfId="3280" xr:uid="{1DA8B2F0-2AB7-446D-8B91-325BD1AC877C}"/>
    <cellStyle name="Entrada 12 2 5 2" xfId="5917" xr:uid="{A07AC0F9-0A56-4F88-B4A7-67E7540B1737}"/>
    <cellStyle name="Entrada 12 2 5 2 2" xfId="12228" xr:uid="{9809546A-6255-478A-88D3-DAC6B0474784}"/>
    <cellStyle name="Entrada 12 2 5 2 3" xfId="14419" xr:uid="{46DF147D-48E1-4EFB-90D6-D30C545D7917}"/>
    <cellStyle name="Entrada 12 2 5 3" xfId="9662" xr:uid="{F3EFC945-EFB0-41F7-9D94-E7729BBFC37E}"/>
    <cellStyle name="Entrada 12 2 5 4" xfId="16178" xr:uid="{11018444-1611-46EF-9ECA-C6C79E94193C}"/>
    <cellStyle name="Entrada 12 2 6" xfId="3586" xr:uid="{F1DDF74A-E6F6-4B37-B520-F14F67D53E0C}"/>
    <cellStyle name="Entrada 12 2 6 2" xfId="6223" xr:uid="{48857A64-27D1-4F62-A807-793461224A9E}"/>
    <cellStyle name="Entrada 12 2 6 2 2" xfId="12534" xr:uid="{A70C1EDF-73FE-4F28-9506-9314BBAB42D3}"/>
    <cellStyle name="Entrada 12 2 6 2 3" xfId="16534" xr:uid="{FD0BCB30-C8EE-449C-85B1-1FE90554FC3B}"/>
    <cellStyle name="Entrada 12 2 6 3" xfId="9968" xr:uid="{5A1AC8A7-6AF1-4C63-B726-B49D5853ECE9}"/>
    <cellStyle name="Entrada 12 2 6 4" xfId="13849" xr:uid="{9B4E217E-7743-4884-B684-E0175A181C1D}"/>
    <cellStyle name="Entrada 12 2 7" xfId="3932" xr:uid="{90EAC5A2-B8C9-4703-B330-FB922AAAAD9F}"/>
    <cellStyle name="Entrada 12 2 7 2" xfId="6569" xr:uid="{6382DF23-91B3-4304-B499-54D4DB4E6915}"/>
    <cellStyle name="Entrada 12 2 7 2 2" xfId="12880" xr:uid="{F52B6635-EDA7-41D0-AFE2-CA26C2EB6169}"/>
    <cellStyle name="Entrada 12 2 7 2 3" xfId="16585" xr:uid="{4ABFFB58-91A5-4B8C-9D76-F74319CE0E26}"/>
    <cellStyle name="Entrada 12 2 7 3" xfId="10314" xr:uid="{31BE6809-4743-4FDE-8D54-CAC7EFF07A22}"/>
    <cellStyle name="Entrada 12 2 7 4" xfId="15251" xr:uid="{3E111D06-B0CC-4819-843B-EDAB04419D27}"/>
    <cellStyle name="Entrada 12 2 8" xfId="4279" xr:uid="{B834E443-83D4-4179-A7E2-BC6E4BC18E47}"/>
    <cellStyle name="Entrada 12 2 8 2" xfId="6916" xr:uid="{08BFD429-9A79-490F-A9B8-A7514450771E}"/>
    <cellStyle name="Entrada 12 2 8 2 2" xfId="13227" xr:uid="{62B031F7-6C81-4916-A4C7-22CBA157C31C}"/>
    <cellStyle name="Entrada 12 2 8 2 3" xfId="16891" xr:uid="{A63C1005-FE4F-4AC3-BC56-30F8F5A338BD}"/>
    <cellStyle name="Entrada 12 2 8 3" xfId="10661" xr:uid="{DADDF8FE-F7E0-41E0-AC00-0906735E7EC1}"/>
    <cellStyle name="Entrada 12 2 8 4" xfId="15852" xr:uid="{307A0746-599B-43C4-A044-DCC86673CD88}"/>
    <cellStyle name="Entrada 12 2 9" xfId="4497" xr:uid="{539BCD24-5912-489A-888E-BC544E151EF9}"/>
    <cellStyle name="Entrada 12 2 9 2" xfId="10879" xr:uid="{6845435C-E30A-4F75-8675-A8FD259D47A7}"/>
    <cellStyle name="Entrada 12 2 9 3" xfId="15312" xr:uid="{EF7F9F9B-8C80-4F79-8247-E64FA59DCE14}"/>
    <cellStyle name="Entrada 12 3" xfId="1843" xr:uid="{EFEDBD54-68A1-4D93-A7CD-A509AFF21782}"/>
    <cellStyle name="Entrada 12 3 10" xfId="13641" xr:uid="{F2EAA215-4752-4A95-96B9-FE1B5DD1B4CA}"/>
    <cellStyle name="Entrada 12 3 11" xfId="14660" xr:uid="{2F00B856-7E90-4C95-A172-FD1C3F0FC10D}"/>
    <cellStyle name="Entrada 12 3 2" xfId="2403" xr:uid="{E25B0455-E4A1-45D8-928F-C95A9FF53F48}"/>
    <cellStyle name="Entrada 12 3 2 2" xfId="5040" xr:uid="{434B2BBA-65A9-441D-A589-E0712333418C}"/>
    <cellStyle name="Entrada 12 3 2 2 2" xfId="11404" xr:uid="{7C1EDEB4-DA61-47F6-832D-2CA57D771780}"/>
    <cellStyle name="Entrada 12 3 2 2 3" xfId="13768" xr:uid="{78EE4714-B720-4943-B170-864416B05977}"/>
    <cellStyle name="Entrada 12 3 2 3" xfId="8870" xr:uid="{6FE201CB-C53C-44A9-99E2-B0C854407911}"/>
    <cellStyle name="Entrada 12 3 2 4" xfId="15142" xr:uid="{28866325-8F67-4EB3-AC0A-F357FB893446}"/>
    <cellStyle name="Entrada 12 3 2 5" xfId="14753" xr:uid="{ED997ACC-FD73-4514-A52F-C49D8E0D7756}"/>
    <cellStyle name="Entrada 12 3 3" xfId="2217" xr:uid="{0866A24D-3D35-4E61-9D41-2239BCE867C9}"/>
    <cellStyle name="Entrada 12 3 3 2" xfId="4854" xr:uid="{714E2777-2F8E-40AC-878C-14F598C35E4D}"/>
    <cellStyle name="Entrada 12 3 3 2 2" xfId="15884" xr:uid="{B295B902-0B5C-42B1-9018-F7A7099934FC}"/>
    <cellStyle name="Entrada 12 3 3 3" xfId="15987" xr:uid="{85775373-CA7A-4366-97EF-F58BFFCD3BE6}"/>
    <cellStyle name="Entrada 12 3 4" xfId="2937" xr:uid="{27B09125-3AE5-4F54-8BD4-B873C3715A02}"/>
    <cellStyle name="Entrada 12 3 4 2" xfId="5574" xr:uid="{BB7DA342-36B0-47E7-9B2F-0A8C63572356}"/>
    <cellStyle name="Entrada 12 3 4 2 2" xfId="11885" xr:uid="{B57CE4DB-7374-41C5-8971-1A80609086A4}"/>
    <cellStyle name="Entrada 12 3 4 2 3" xfId="9212" xr:uid="{7B3C3757-69A9-4B7B-82E9-E1528E0E85C4}"/>
    <cellStyle name="Entrada 12 3 4 3" xfId="9319" xr:uid="{5E5C8F87-91D1-41B9-8587-C01E01364F54}"/>
    <cellStyle name="Entrada 12 3 4 4" xfId="16396" xr:uid="{0C928567-4DE5-4BE8-BABE-735B22DCC858}"/>
    <cellStyle name="Entrada 12 3 5" xfId="3263" xr:uid="{65B17E26-8377-42AB-9198-9AA365D86328}"/>
    <cellStyle name="Entrada 12 3 5 2" xfId="5900" xr:uid="{9012D35A-BFFC-4070-BDF4-F620509BC65F}"/>
    <cellStyle name="Entrada 12 3 5 2 2" xfId="12211" xr:uid="{C3DC59C7-9159-4861-A4D8-ECBC71105C0D}"/>
    <cellStyle name="Entrada 12 3 5 2 3" xfId="15685" xr:uid="{D74F89BF-C32B-44A2-B26A-C2B753EEFD3A}"/>
    <cellStyle name="Entrada 12 3 5 3" xfId="9645" xr:uid="{2962C98D-E31F-4731-8589-D46D0F4546AD}"/>
    <cellStyle name="Entrada 12 3 5 4" xfId="7781" xr:uid="{64D0D2F2-39C7-458E-93E8-93CD2F424C15}"/>
    <cellStyle name="Entrada 12 3 6" xfId="3569" xr:uid="{B7AAC7DA-D612-411F-8836-FBD8A16D09D8}"/>
    <cellStyle name="Entrada 12 3 6 2" xfId="6206" xr:uid="{12FB7992-6F74-49C5-A5C7-2DD0CF35F28A}"/>
    <cellStyle name="Entrada 12 3 6 2 2" xfId="12517" xr:uid="{BAC00CB0-F2C8-46A4-A870-4C273AB83761}"/>
    <cellStyle name="Entrada 12 3 6 2 3" xfId="16532" xr:uid="{86824BD5-8E5B-4346-82D2-192E5981D7DD}"/>
    <cellStyle name="Entrada 12 3 6 3" xfId="9951" xr:uid="{37324F3E-2EBA-49C8-94E4-B4EDE73111F2}"/>
    <cellStyle name="Entrada 12 3 6 4" xfId="15171" xr:uid="{AD5B7ABA-9179-457C-8F6A-645EE18CAF92}"/>
    <cellStyle name="Entrada 12 3 7" xfId="3915" xr:uid="{2E774507-0287-42A6-A029-D17D00F7F052}"/>
    <cellStyle name="Entrada 12 3 7 2" xfId="6552" xr:uid="{8E89FEBF-5F28-44BF-B283-1C024874F9B1}"/>
    <cellStyle name="Entrada 12 3 7 2 2" xfId="12863" xr:uid="{25630B3C-C0B7-4908-9916-6DCBBC9D4FB6}"/>
    <cellStyle name="Entrada 12 3 7 2 3" xfId="14851" xr:uid="{52715C9C-F662-4D2A-9F28-16288A25017B}"/>
    <cellStyle name="Entrada 12 3 7 3" xfId="10297" xr:uid="{3B170801-AC9C-4AF2-832A-98D8AF89A469}"/>
    <cellStyle name="Entrada 12 3 7 4" xfId="16360" xr:uid="{49F0EEC5-DA84-40E6-9240-929BA4FA6C3D}"/>
    <cellStyle name="Entrada 12 3 8" xfId="4480" xr:uid="{0180CAB1-E941-45A1-8DDC-A6F03DF4B0DE}"/>
    <cellStyle name="Entrada 12 3 8 2" xfId="10862" xr:uid="{055B2C7C-3A77-41E1-B0D4-F1C54698A7D6}"/>
    <cellStyle name="Entrada 12 3 8 3" xfId="7698" xr:uid="{D1FBE275-F04C-4F5F-A757-1E981CF75266}"/>
    <cellStyle name="Entrada 12 3 9" xfId="8344" xr:uid="{005C3A6A-EF03-4715-9C16-A78E6AB6A091}"/>
    <cellStyle name="Entrada 12 4" xfId="2080" xr:uid="{E827625C-9088-4B12-81E6-376803B634ED}"/>
    <cellStyle name="Entrada 12 4 10" xfId="7786" xr:uid="{FB65421E-EAA8-4D53-89A2-E8EDC52A10A6}"/>
    <cellStyle name="Entrada 12 4 11" xfId="8180" xr:uid="{5E542A49-AD63-474B-AE48-C680C4764E1F}"/>
    <cellStyle name="Entrada 12 4 2" xfId="2570" xr:uid="{E2D90F06-9B45-47BA-9807-87F5A2C0290D}"/>
    <cellStyle name="Entrada 12 4 2 2" xfId="5207" xr:uid="{68980A7F-100D-419E-8B64-4DEA8AA1EB79}"/>
    <cellStyle name="Entrada 12 4 2 2 2" xfId="11571" xr:uid="{68BDAD36-BE87-40B5-997F-ADDBDEB4B349}"/>
    <cellStyle name="Entrada 12 4 2 2 3" xfId="16164" xr:uid="{AE527C7C-F9BB-4291-8A17-DE6A92AB72F2}"/>
    <cellStyle name="Entrada 12 4 2 3" xfId="9037" xr:uid="{D02B0E4D-90FA-4A03-8458-92936406864D}"/>
    <cellStyle name="Entrada 12 4 2 4" xfId="14754" xr:uid="{1B545CD3-A775-4DCB-AB78-A5385C9149C8}"/>
    <cellStyle name="Entrada 12 4 2 5" xfId="14579" xr:uid="{24544B70-0D83-4D00-928E-264399FC6062}"/>
    <cellStyle name="Entrada 12 4 3" xfId="2840" xr:uid="{216B1170-E4BD-42FC-8AD9-80A32316793C}"/>
    <cellStyle name="Entrada 12 4 3 2" xfId="5477" xr:uid="{9CF57E68-B984-43AE-8FEA-2C7B2A0EFB97}"/>
    <cellStyle name="Entrada 12 4 3 2 2" xfId="13631" xr:uid="{72B2F59D-5EDD-4E48-8C3A-72AC33DD91C0}"/>
    <cellStyle name="Entrada 12 4 3 3" xfId="14987" xr:uid="{634DD684-610B-46E1-87A7-527EA8E1F621}"/>
    <cellStyle name="Entrada 12 4 4" xfId="3143" xr:uid="{83B3C441-79BF-4B41-998E-3F22C5012859}"/>
    <cellStyle name="Entrada 12 4 4 2" xfId="5780" xr:uid="{407FA8E9-60E4-4D2E-B620-658E4CF60B62}"/>
    <cellStyle name="Entrada 12 4 4 2 2" xfId="12091" xr:uid="{C21652C6-A836-461B-816E-9155ED101049}"/>
    <cellStyle name="Entrada 12 4 4 2 3" xfId="8221" xr:uid="{90A1DBD8-BC5F-47BD-B4BD-48CBB21DBB72}"/>
    <cellStyle name="Entrada 12 4 4 3" xfId="9525" xr:uid="{8AB49E2B-00FF-4BC6-9CE7-1DCFE4606B8B}"/>
    <cellStyle name="Entrada 12 4 4 4" xfId="14096" xr:uid="{0277C4E2-40F4-46D5-BF4E-500CD9DB61CA}"/>
    <cellStyle name="Entrada 12 4 5" xfId="3469" xr:uid="{56707751-8754-4FA6-8384-5E13BE880B9C}"/>
    <cellStyle name="Entrada 12 4 5 2" xfId="6106" xr:uid="{5349D253-D25C-493B-BC28-516CD4147188}"/>
    <cellStyle name="Entrada 12 4 5 2 2" xfId="12417" xr:uid="{2F1CC9AF-FFC7-4FFF-97CE-9A18308AA338}"/>
    <cellStyle name="Entrada 12 4 5 2 3" xfId="15684" xr:uid="{C3AF8BE7-1D5B-47C3-921D-41E9599A3ADA}"/>
    <cellStyle name="Entrada 12 4 5 3" xfId="9851" xr:uid="{1676DC2F-0D9A-49D4-944D-B220B49A0787}"/>
    <cellStyle name="Entrada 12 4 5 4" xfId="16426" xr:uid="{CCA74D19-DCC6-48E9-B2B3-A445B7230305}"/>
    <cellStyle name="Entrada 12 4 6" xfId="3775" xr:uid="{DA3270EC-D4AB-4971-8561-041171E4590B}"/>
    <cellStyle name="Entrada 12 4 6 2" xfId="6412" xr:uid="{8D7C29C8-FC31-435A-AB77-B8A05426F787}"/>
    <cellStyle name="Entrada 12 4 6 2 2" xfId="12723" xr:uid="{9CAE4785-10FA-40C2-B3B2-FCD3D8BC36DC}"/>
    <cellStyle name="Entrada 12 4 6 2 3" xfId="14089" xr:uid="{10A869D4-BA96-4A5A-ABB6-4EF2CF086D45}"/>
    <cellStyle name="Entrada 12 4 6 3" xfId="10157" xr:uid="{E09C54B8-AAF9-4BD6-8DF7-404789C85515}"/>
    <cellStyle name="Entrada 12 4 6 4" xfId="15717" xr:uid="{65025648-825D-496A-B216-2ADECD754C50}"/>
    <cellStyle name="Entrada 12 4 7" xfId="4152" xr:uid="{FC508715-6F5C-4E10-8D9E-D70DACCDF45A}"/>
    <cellStyle name="Entrada 12 4 7 2" xfId="6789" xr:uid="{E7F394C0-EE91-4466-88E7-4B9BE74A9B2F}"/>
    <cellStyle name="Entrada 12 4 7 2 2" xfId="13100" xr:uid="{8C6D87A8-9BFB-4E74-B641-596694E4D9FB}"/>
    <cellStyle name="Entrada 12 4 7 2 3" xfId="16774" xr:uid="{33FE290B-7446-49A6-9E58-CD3A85BB13A3}"/>
    <cellStyle name="Entrada 12 4 7 3" xfId="10534" xr:uid="{66420EB1-0A93-4024-A34A-1B49CB6B71F2}"/>
    <cellStyle name="Entrada 12 4 7 4" xfId="13939" xr:uid="{7541BCC8-85EE-4FF4-B897-14219F206E75}"/>
    <cellStyle name="Entrada 12 4 8" xfId="4717" xr:uid="{4FF33DE0-B918-4DED-8DA6-E7199B5932FC}"/>
    <cellStyle name="Entrada 12 4 8 2" xfId="11099" xr:uid="{3337FAB1-8C6D-4DD8-9274-B09D2A65B44C}"/>
    <cellStyle name="Entrada 12 4 8 3" xfId="7587" xr:uid="{02033E4B-1034-48D3-BFB9-251171347AB7}"/>
    <cellStyle name="Entrada 12 4 9" xfId="8578" xr:uid="{3E72C041-7BF5-4013-B2E0-94176F3C6B67}"/>
    <cellStyle name="Entrada 12 5" xfId="2041" xr:uid="{68D93C8E-3A81-473E-BEC6-37E372E23454}"/>
    <cellStyle name="Entrada 12 5 10" xfId="15623" xr:uid="{69193C23-E819-4269-B762-A4D536B31CB9}"/>
    <cellStyle name="Entrada 12 5 2" xfId="2801" xr:uid="{05C92044-C659-4926-BEBE-1CED34CF6105}"/>
    <cellStyle name="Entrada 12 5 2 2" xfId="5438" xr:uid="{2FBFB128-A6CE-4495-8222-9E0FA15A69E7}"/>
    <cellStyle name="Entrada 12 5 2 2 2" xfId="7529" xr:uid="{85927E0A-9483-4D4E-8308-D57B82024D0B}"/>
    <cellStyle name="Entrada 12 5 2 3" xfId="16044" xr:uid="{FB24B556-9C76-4781-B06F-AEDBE194F223}"/>
    <cellStyle name="Entrada 12 5 3" xfId="3104" xr:uid="{5BC0C5CF-6D6E-410B-B5A2-19360CCC529A}"/>
    <cellStyle name="Entrada 12 5 3 2" xfId="5741" xr:uid="{945D1829-68B3-407B-81E5-A952A587D1D5}"/>
    <cellStyle name="Entrada 12 5 3 2 2" xfId="12052" xr:uid="{57F88B8F-5687-4B72-B3F7-54459C6A9CAB}"/>
    <cellStyle name="Entrada 12 5 3 2 3" xfId="7084" xr:uid="{7D3345D2-F1B1-4FED-92C7-57F8494A0A14}"/>
    <cellStyle name="Entrada 12 5 3 3" xfId="9486" xr:uid="{53FCE968-7446-4C47-8719-29C9BDC73257}"/>
    <cellStyle name="Entrada 12 5 3 4" xfId="7087" xr:uid="{806161EB-B001-4048-881D-301A368399C1}"/>
    <cellStyle name="Entrada 12 5 4" xfId="3430" xr:uid="{169526B7-C09D-4555-A726-216EAFC23B79}"/>
    <cellStyle name="Entrada 12 5 4 2" xfId="6067" xr:uid="{73ECE7D1-2177-48AA-9FC6-8E87BE447F5B}"/>
    <cellStyle name="Entrada 12 5 4 2 2" xfId="12378" xr:uid="{D12BF194-44B5-4BC6-9E85-42B1034A33AB}"/>
    <cellStyle name="Entrada 12 5 4 2 3" xfId="8067" xr:uid="{613831B1-C447-490A-BF1A-2A191DB8936F}"/>
    <cellStyle name="Entrada 12 5 4 3" xfId="9812" xr:uid="{200D7DB2-4D49-44D9-A708-89064AF98E41}"/>
    <cellStyle name="Entrada 12 5 4 4" xfId="7880" xr:uid="{DF241A17-D370-4218-83D1-CFA6FD6366D1}"/>
    <cellStyle name="Entrada 12 5 5" xfId="3736" xr:uid="{4477B106-93C4-48F3-BEE6-FD576A871876}"/>
    <cellStyle name="Entrada 12 5 5 2" xfId="6373" xr:uid="{E66F2672-A783-4921-B604-10296D3C7095}"/>
    <cellStyle name="Entrada 12 5 5 2 2" xfId="12684" xr:uid="{CFD80C30-1CC5-4675-95D8-789E71FEB167}"/>
    <cellStyle name="Entrada 12 5 5 2 3" xfId="7153" xr:uid="{443A275C-3719-460B-B0AA-7DDCB575BC26}"/>
    <cellStyle name="Entrada 12 5 5 3" xfId="10118" xr:uid="{6550F257-D4AE-4865-915A-37693C3436FF}"/>
    <cellStyle name="Entrada 12 5 5 4" xfId="7269" xr:uid="{C39E1E6D-07EB-44C2-A17D-8F5F1CAD0FF5}"/>
    <cellStyle name="Entrada 12 5 6" xfId="4113" xr:uid="{3E16F1F2-43DC-4D73-A9D5-57BDB136FD3B}"/>
    <cellStyle name="Entrada 12 5 6 2" xfId="6750" xr:uid="{03B0B656-90C3-41AE-A139-1911CE52534C}"/>
    <cellStyle name="Entrada 12 5 6 2 2" xfId="13061" xr:uid="{014F8385-CB26-42A5-BB71-35B88BE1315D}"/>
    <cellStyle name="Entrada 12 5 6 2 3" xfId="16735" xr:uid="{9C5EC5B5-C71C-41DA-8385-07C76CD11177}"/>
    <cellStyle name="Entrada 12 5 6 3" xfId="10495" xr:uid="{CA0A7170-5900-44C5-AC12-89C7B6DD4E97}"/>
    <cellStyle name="Entrada 12 5 6 4" xfId="11224" xr:uid="{F82FDB30-DE6F-478B-B301-B449D908EAC3}"/>
    <cellStyle name="Entrada 12 5 7" xfId="4678" xr:uid="{B235B1CC-405E-4147-9B53-7C8AE1DEC9C9}"/>
    <cellStyle name="Entrada 12 5 7 2" xfId="11060" xr:uid="{D1944C76-B6DE-4B25-A09F-77ABB0E50ACD}"/>
    <cellStyle name="Entrada 12 5 7 3" xfId="15250" xr:uid="{E3CDEC69-DFAA-46F7-966B-4D2BA0315325}"/>
    <cellStyle name="Entrada 12 5 8" xfId="8539" xr:uid="{CF75F4F1-E150-4501-B8C7-EEF8E890ACD9}"/>
    <cellStyle name="Entrada 12 5 9" xfId="16348" xr:uid="{D8018C54-2148-4066-B411-5482CF1D15C7}"/>
    <cellStyle name="Entrada 13" xfId="1145" xr:uid="{00000000-0005-0000-0000-00007B040000}"/>
    <cellStyle name="Entrada 13 2" xfId="1861" xr:uid="{B7042930-4C57-4830-A3E6-1206534D4811}"/>
    <cellStyle name="Entrada 13 2 10" xfId="8362" xr:uid="{B9C72603-D39C-43CC-9404-C5EB8A75312A}"/>
    <cellStyle name="Entrada 13 2 11" xfId="8066" xr:uid="{DC945489-A64C-4AF3-9D49-A6D33ABE8CBC}"/>
    <cellStyle name="Entrada 13 2 12" xfId="7236" xr:uid="{EC26C953-CF3C-4967-86D3-6CE7A458C20F}"/>
    <cellStyle name="Entrada 13 2 2" xfId="2421" xr:uid="{83C2260E-8015-440B-8AE0-CC66DFD39776}"/>
    <cellStyle name="Entrada 13 2 2 2" xfId="5058" xr:uid="{DE5DA639-17CD-4596-912C-881D6E069778}"/>
    <cellStyle name="Entrada 13 2 2 2 2" xfId="11422" xr:uid="{899B7054-AB9C-43B6-8195-29922D320186}"/>
    <cellStyle name="Entrada 13 2 2 2 3" xfId="13977" xr:uid="{F3A27550-A1BC-4887-8314-0534CFFCE909}"/>
    <cellStyle name="Entrada 13 2 2 3" xfId="8888" xr:uid="{FD2E977C-EDF8-43F8-86BE-38E6FDB6EFD3}"/>
    <cellStyle name="Entrada 13 2 3" xfId="2199" xr:uid="{ECE73CF1-142F-4F6B-BF66-FE64255EC9A0}"/>
    <cellStyle name="Entrada 13 2 3 2" xfId="4836" xr:uid="{071B5494-EFC3-4DF2-92DB-EBC0119A133A}"/>
    <cellStyle name="Entrada 13 2 3 2 2" xfId="15016" xr:uid="{FA89D44A-8C82-4B02-BC4D-93C3E89844BD}"/>
    <cellStyle name="Entrada 13 2 3 3" xfId="8464" xr:uid="{89723161-0EF5-4440-9596-DD898CD3903E}"/>
    <cellStyle name="Entrada 13 2 4" xfId="2955" xr:uid="{98350BB4-71CD-4403-A0A7-484049FED2C6}"/>
    <cellStyle name="Entrada 13 2 4 2" xfId="5592" xr:uid="{5AB8620F-4C39-44AC-A64E-FB3C05F16D0F}"/>
    <cellStyle name="Entrada 13 2 4 2 2" xfId="11903" xr:uid="{6B438DC8-CFBB-4DB9-8A1E-55620E067D6D}"/>
    <cellStyle name="Entrada 13 2 4 2 3" xfId="14267" xr:uid="{A9D9131E-B39A-4C0D-9DB0-7281DE3BE917}"/>
    <cellStyle name="Entrada 13 2 4 3" xfId="9337" xr:uid="{D8F6F727-AB73-4AC8-9165-2D35986FB8C0}"/>
    <cellStyle name="Entrada 13 2 4 4" xfId="16148" xr:uid="{59103207-104C-4789-B2E5-D10479FE2468}"/>
    <cellStyle name="Entrada 13 2 5" xfId="3281" xr:uid="{3D4D903B-AACE-4A49-9CDF-F638B36089BC}"/>
    <cellStyle name="Entrada 13 2 5 2" xfId="5918" xr:uid="{9099818E-F729-4D6D-AA0C-E0F05BD38766}"/>
    <cellStyle name="Entrada 13 2 5 2 2" xfId="12229" xr:uid="{E81E4AD5-88BA-4576-B6BF-F79E826E1AAD}"/>
    <cellStyle name="Entrada 13 2 5 2 3" xfId="7487" xr:uid="{7F594CD6-3CFA-451D-92C4-A44CC7F715B4}"/>
    <cellStyle name="Entrada 13 2 5 3" xfId="9663" xr:uid="{03B46076-8CA3-475C-A90A-B287D261872B}"/>
    <cellStyle name="Entrada 13 2 5 4" xfId="13684" xr:uid="{D71BA4EB-0159-4C8D-AF10-6A135DA05BB4}"/>
    <cellStyle name="Entrada 13 2 6" xfId="3587" xr:uid="{F6B867E2-9D41-46CB-8DEA-EA0A004980CD}"/>
    <cellStyle name="Entrada 13 2 6 2" xfId="6224" xr:uid="{3A61F7A1-B1A2-458E-A719-8940E51BD363}"/>
    <cellStyle name="Entrada 13 2 6 2 2" xfId="12535" xr:uid="{7742DA68-A9A7-4CB0-A990-BFDD445A07D8}"/>
    <cellStyle name="Entrada 13 2 6 2 3" xfId="16387" xr:uid="{EDB050B1-B4DF-4E46-B6F5-515E726AA83A}"/>
    <cellStyle name="Entrada 13 2 6 3" xfId="9969" xr:uid="{A24E3CEF-4927-419A-9EE9-2628FFD6DDBF}"/>
    <cellStyle name="Entrada 13 2 6 4" xfId="14835" xr:uid="{10E79091-F1F6-403A-A5D0-6B768EA5AC94}"/>
    <cellStyle name="Entrada 13 2 7" xfId="3933" xr:uid="{70646C25-9D23-4815-B504-9B08485C96A4}"/>
    <cellStyle name="Entrada 13 2 7 2" xfId="6570" xr:uid="{AB036685-DA81-447B-B57E-D28A2B301450}"/>
    <cellStyle name="Entrada 13 2 7 2 2" xfId="12881" xr:uid="{C2B8C200-544C-4023-B5FA-C950D52B7BC3}"/>
    <cellStyle name="Entrada 13 2 7 2 3" xfId="16586" xr:uid="{ACA994AB-DB93-4C21-AC93-E6C7556F27A7}"/>
    <cellStyle name="Entrada 13 2 7 3" xfId="10315" xr:uid="{36EECD97-D697-4DE7-A978-C9A19B4878AC}"/>
    <cellStyle name="Entrada 13 2 7 4" xfId="7505" xr:uid="{777917D5-50D1-4466-91F7-652AE88E1D24}"/>
    <cellStyle name="Entrada 13 2 8" xfId="4280" xr:uid="{C7B87BE6-2F7C-44B3-A8AF-EE0D92C0E900}"/>
    <cellStyle name="Entrada 13 2 8 2" xfId="6917" xr:uid="{9FC14D9A-A5ED-4D56-8F11-71276667B01F}"/>
    <cellStyle name="Entrada 13 2 8 2 2" xfId="13228" xr:uid="{4B078D58-4CBD-4EE3-A59C-324E259DEDD4}"/>
    <cellStyle name="Entrada 13 2 8 2 3" xfId="16892" xr:uid="{BBAE5773-BA10-4DA1-AD46-024D4D6F3FCD}"/>
    <cellStyle name="Entrada 13 2 8 3" xfId="10662" xr:uid="{6E808677-AF3F-494B-8372-90678A306CBA}"/>
    <cellStyle name="Entrada 13 2 8 4" xfId="14926" xr:uid="{71536822-C58A-4872-AAF9-F6B405E50D21}"/>
    <cellStyle name="Entrada 13 2 9" xfId="4498" xr:uid="{D1553009-3B6F-4499-A005-A16D39974132}"/>
    <cellStyle name="Entrada 13 2 9 2" xfId="10880" xr:uid="{35F47321-6FB5-4572-B602-959A0F32A01F}"/>
    <cellStyle name="Entrada 13 2 9 3" xfId="13571" xr:uid="{2AA8C8CC-8F83-4A8A-96E3-22C1B5E6CE5B}"/>
    <cellStyle name="Entrada 13 3" xfId="1844" xr:uid="{2BACA2FB-7E25-4681-95D3-60C7A1E767C6}"/>
    <cellStyle name="Entrada 13 3 10" xfId="16050" xr:uid="{5EED898C-85D8-44B6-8FCA-10A90C0728A5}"/>
    <cellStyle name="Entrada 13 3 11" xfId="14473" xr:uid="{17BCE244-8167-4A57-8FE5-D11C44DE7678}"/>
    <cellStyle name="Entrada 13 3 2" xfId="2404" xr:uid="{989ECF00-ED4D-490B-881F-A1A788548549}"/>
    <cellStyle name="Entrada 13 3 2 2" xfId="5041" xr:uid="{C1E6ADBA-37F1-4109-B35B-35250F3B00E3}"/>
    <cellStyle name="Entrada 13 3 2 2 2" xfId="11405" xr:uid="{40EED692-80AA-42FB-8574-38BC49D7E58B}"/>
    <cellStyle name="Entrada 13 3 2 2 3" xfId="7854" xr:uid="{312A990D-09E0-4E10-BB49-FFAF8507D798}"/>
    <cellStyle name="Entrada 13 3 2 3" xfId="8871" xr:uid="{D73825CC-222F-453F-923C-7B86593246FD}"/>
    <cellStyle name="Entrada 13 3 2 4" xfId="7507" xr:uid="{85572BBC-94B8-42B4-9F52-F6CBAD7FC643}"/>
    <cellStyle name="Entrada 13 3 2 5" xfId="15132" xr:uid="{54635709-CEC6-44C1-B556-F5B325DA46E3}"/>
    <cellStyle name="Entrada 13 3 3" xfId="2216" xr:uid="{8A8483FB-8A3F-49A8-9936-FDFA6FEAB356}"/>
    <cellStyle name="Entrada 13 3 3 2" xfId="4853" xr:uid="{BC4DD938-3681-49FA-883C-A2B226DDED1D}"/>
    <cellStyle name="Entrada 13 3 3 2 2" xfId="15109" xr:uid="{8D67E432-FE94-419C-A776-5AF15BBE36FA}"/>
    <cellStyle name="Entrada 13 3 3 3" xfId="7771" xr:uid="{898A010D-AD1A-48F1-A5C1-E7E91B49E90C}"/>
    <cellStyle name="Entrada 13 3 4" xfId="2938" xr:uid="{B99782AC-A7D2-42C7-B2DF-246CB5A67E6D}"/>
    <cellStyle name="Entrada 13 3 4 2" xfId="5575" xr:uid="{3AA40EBD-0B9C-433A-9EA8-EFA1E93BA892}"/>
    <cellStyle name="Entrada 13 3 4 2 2" xfId="11886" xr:uid="{A58001EF-3241-4501-8FD4-3FF82676D4AC}"/>
    <cellStyle name="Entrada 13 3 4 2 3" xfId="14972" xr:uid="{7DA3CA52-4077-4F75-A76D-E54E121FC029}"/>
    <cellStyle name="Entrada 13 3 4 3" xfId="9320" xr:uid="{9744A1BA-377F-4D15-8050-05AFC85D960D}"/>
    <cellStyle name="Entrada 13 3 4 4" xfId="13678" xr:uid="{CF8B7D27-205B-49CE-8E3D-468E713CC9E0}"/>
    <cellStyle name="Entrada 13 3 5" xfId="3264" xr:uid="{AFED76EF-76D9-43D4-A28A-6B6F7D44E751}"/>
    <cellStyle name="Entrada 13 3 5 2" xfId="5901" xr:uid="{0CE47DD7-3E14-45E8-8852-12B4070249F5}"/>
    <cellStyle name="Entrada 13 3 5 2 2" xfId="12212" xr:uid="{5D28ED81-E67E-40CD-8D9C-F54DC4E74D2C}"/>
    <cellStyle name="Entrada 13 3 5 2 3" xfId="15749" xr:uid="{DCB36F26-84BE-4941-AAC3-B4D40B4BD7BF}"/>
    <cellStyle name="Entrada 13 3 5 3" xfId="9646" xr:uid="{1113DFB7-FBE3-43AA-A726-DEADF1F46166}"/>
    <cellStyle name="Entrada 13 3 5 4" xfId="15593" xr:uid="{FB6AEE4D-B85A-47E0-A3DF-922E21DF7A14}"/>
    <cellStyle name="Entrada 13 3 6" xfId="3570" xr:uid="{079C03E7-2CED-4688-962A-7F9F3223A798}"/>
    <cellStyle name="Entrada 13 3 6 2" xfId="6207" xr:uid="{52737405-1B03-4C5D-8AF5-3C45EC0870CA}"/>
    <cellStyle name="Entrada 13 3 6 2 2" xfId="12518" xr:uid="{43333E19-D17B-4D5F-9784-A99B055D77CE}"/>
    <cellStyle name="Entrada 13 3 6 2 3" xfId="11757" xr:uid="{BBDBF980-75F2-4BDD-83CE-098880A42077}"/>
    <cellStyle name="Entrada 13 3 6 3" xfId="9952" xr:uid="{0CA0FC8D-246C-49AD-9198-97F631A4ED1A}"/>
    <cellStyle name="Entrada 13 3 6 4" xfId="14651" xr:uid="{6ECAD0A2-4C40-4DC8-9B0B-3E81D63498B3}"/>
    <cellStyle name="Entrada 13 3 7" xfId="3916" xr:uid="{3B1280D1-4E5B-4A3E-A9DB-A6C7DC130D70}"/>
    <cellStyle name="Entrada 13 3 7 2" xfId="6553" xr:uid="{66D60A1C-9C32-4AB1-A3D8-40EA24F2E164}"/>
    <cellStyle name="Entrada 13 3 7 2 2" xfId="12864" xr:uid="{72A36E80-E8FB-4200-AE9A-ABA1EBD76E93}"/>
    <cellStyle name="Entrada 13 3 7 2 3" xfId="16417" xr:uid="{C019F2D5-F5D8-45AD-9759-9908620EA7A2}"/>
    <cellStyle name="Entrada 13 3 7 3" xfId="10298" xr:uid="{64303363-F381-43E5-BE56-9426633B8D48}"/>
    <cellStyle name="Entrada 13 3 7 4" xfId="7128" xr:uid="{E5DD05F9-3126-4219-8302-C2AD362DE841}"/>
    <cellStyle name="Entrada 13 3 8" xfId="4481" xr:uid="{0873831C-7806-433E-A6E6-A77E3B61444C}"/>
    <cellStyle name="Entrada 13 3 8 2" xfId="10863" xr:uid="{BEA7D6F6-D60F-45BD-9498-6E4BA622AEA8}"/>
    <cellStyle name="Entrada 13 3 8 3" xfId="13836" xr:uid="{A0DAB574-E89B-442F-BDF9-0655561550E6}"/>
    <cellStyle name="Entrada 13 3 9" xfId="8345" xr:uid="{9F6D0C35-5E81-4B5F-923C-CC05E44CC6D0}"/>
    <cellStyle name="Entrada 13 4" xfId="2081" xr:uid="{B1D5D89B-8E4A-475B-BBD2-14CD1DD2BA98}"/>
    <cellStyle name="Entrada 13 4 10" xfId="14910" xr:uid="{7F53D3F4-492A-4858-9C51-FE8C12F9816F}"/>
    <cellStyle name="Entrada 13 4 11" xfId="13908" xr:uid="{BFEB9256-B320-4422-87AD-770BA59C3EE5}"/>
    <cellStyle name="Entrada 13 4 2" xfId="2571" xr:uid="{38EC328D-B1BC-4B83-9675-0654515C3EE6}"/>
    <cellStyle name="Entrada 13 4 2 2" xfId="5208" xr:uid="{4F4143B2-7E93-4818-A4A3-A15FE14F4147}"/>
    <cellStyle name="Entrada 13 4 2 2 2" xfId="11572" xr:uid="{219B9309-EF3D-48E4-92A8-B8C6BD9BAE18}"/>
    <cellStyle name="Entrada 13 4 2 2 3" xfId="14173" xr:uid="{00AD7442-E9F9-4972-B8A6-79855F7730E1}"/>
    <cellStyle name="Entrada 13 4 2 3" xfId="9038" xr:uid="{C1C5A8F7-593E-41E9-A901-AA0BB00BE1D8}"/>
    <cellStyle name="Entrada 13 4 2 4" xfId="15777" xr:uid="{2DF3EE5D-2031-421A-8300-CF6979848984}"/>
    <cellStyle name="Entrada 13 4 2 5" xfId="8130" xr:uid="{F358C658-C157-4916-990C-4D87A8F9B7E7}"/>
    <cellStyle name="Entrada 13 4 3" xfId="2841" xr:uid="{26305831-2413-4293-AFAA-74C71135DF6D}"/>
    <cellStyle name="Entrada 13 4 3 2" xfId="5478" xr:uid="{38793212-3B29-4242-8F35-B65769195F2A}"/>
    <cellStyle name="Entrada 13 4 3 2 2" xfId="9284" xr:uid="{61620E21-57DB-4654-B908-64EAF457D7C7}"/>
    <cellStyle name="Entrada 13 4 3 3" xfId="7173" xr:uid="{A9DBE5E4-D7A8-40C3-9D41-A9F4BEB25EA9}"/>
    <cellStyle name="Entrada 13 4 4" xfId="3144" xr:uid="{E4E7E9C0-D290-4CC2-A0E9-DE925FF50655}"/>
    <cellStyle name="Entrada 13 4 4 2" xfId="5781" xr:uid="{6FCED3E2-72DC-4EA0-A50A-07DCF2551DE0}"/>
    <cellStyle name="Entrada 13 4 4 2 2" xfId="12092" xr:uid="{6594589C-1549-4E7F-85CA-FA35062FC93D}"/>
    <cellStyle name="Entrada 13 4 4 2 3" xfId="16372" xr:uid="{175F6477-A625-4ABD-9D65-84E1DE3C2FD0}"/>
    <cellStyle name="Entrada 13 4 4 3" xfId="9526" xr:uid="{11615369-1FB5-4459-BCCF-47551E1379A0}"/>
    <cellStyle name="Entrada 13 4 4 4" xfId="14762" xr:uid="{87C8D497-BCE8-4D23-A719-D6ED1CCF6929}"/>
    <cellStyle name="Entrada 13 4 5" xfId="3470" xr:uid="{50DC8B70-FF28-4585-8819-CF62C15B19A3}"/>
    <cellStyle name="Entrada 13 4 5 2" xfId="6107" xr:uid="{007883D1-2519-4D64-8176-11A22B849A9D}"/>
    <cellStyle name="Entrada 13 4 5 2 2" xfId="12418" xr:uid="{F53CA2C3-598E-4877-A0DE-96EAF608F176}"/>
    <cellStyle name="Entrada 13 4 5 2 3" xfId="7151" xr:uid="{86001AB4-3255-488B-A18B-1D6ED1E7B57D}"/>
    <cellStyle name="Entrada 13 4 5 3" xfId="9852" xr:uid="{D5DEB639-3A6A-4835-8267-CBFCDF83E244}"/>
    <cellStyle name="Entrada 13 4 5 4" xfId="7680" xr:uid="{255A78F8-525C-4CA2-ACBD-1A8350C2D36A}"/>
    <cellStyle name="Entrada 13 4 6" xfId="3776" xr:uid="{F297D80B-0F63-4186-9DBB-2571AB5A662A}"/>
    <cellStyle name="Entrada 13 4 6 2" xfId="6413" xr:uid="{E7712EB7-2FA0-4714-B3F1-CD50E5110707}"/>
    <cellStyle name="Entrada 13 4 6 2 2" xfId="12724" xr:uid="{0A47AA28-0B5B-40BB-8240-55D2B8EC7798}"/>
    <cellStyle name="Entrada 13 4 6 2 3" xfId="13407" xr:uid="{4F4617BD-541E-4F2B-A3B8-5141A92FA333}"/>
    <cellStyle name="Entrada 13 4 6 3" xfId="10158" xr:uid="{B34E66A1-8B4A-4FA0-A425-5E427D85DDEA}"/>
    <cellStyle name="Entrada 13 4 6 4" xfId="7941" xr:uid="{EBEE7857-AFFD-407F-A616-700D2FD1BC72}"/>
    <cellStyle name="Entrada 13 4 7" xfId="4153" xr:uid="{034E6677-B78C-493F-BBD7-F0119316FDD2}"/>
    <cellStyle name="Entrada 13 4 7 2" xfId="6790" xr:uid="{D98A9D1A-E519-4E2F-A746-860B230C5F36}"/>
    <cellStyle name="Entrada 13 4 7 2 2" xfId="13101" xr:uid="{6CEA5A31-F348-4428-BC41-44A4E74B5F10}"/>
    <cellStyle name="Entrada 13 4 7 2 3" xfId="16775" xr:uid="{FFC3842E-3DD7-4ED6-827D-193DE0588B79}"/>
    <cellStyle name="Entrada 13 4 7 3" xfId="10535" xr:uid="{D2CABB6E-472E-476B-BFF2-2A25CF1B228A}"/>
    <cellStyle name="Entrada 13 4 7 4" xfId="14402" xr:uid="{384AD9B3-8194-413B-BAB9-F1349D0CB437}"/>
    <cellStyle name="Entrada 13 4 8" xfId="4718" xr:uid="{7D76EB99-6055-4F85-A67A-93DE791786B9}"/>
    <cellStyle name="Entrada 13 4 8 2" xfId="11100" xr:uid="{C1EAAD6F-A8F8-481E-BC8B-810700900566}"/>
    <cellStyle name="Entrada 13 4 8 3" xfId="13389" xr:uid="{0EFAE407-374C-4CB8-A969-5F5EE081D2D1}"/>
    <cellStyle name="Entrada 13 4 9" xfId="8579" xr:uid="{17A4C31A-6487-4C37-A32B-3F7C9278AA3A}"/>
    <cellStyle name="Entrada 13 5" xfId="2040" xr:uid="{94E8F2BE-6FCE-414E-8744-D89AB101EE05}"/>
    <cellStyle name="Entrada 13 5 10" xfId="15303" xr:uid="{0A0EAAF1-AAF2-42CB-B676-F89D54EB4793}"/>
    <cellStyle name="Entrada 13 5 2" xfId="2800" xr:uid="{D95DD0E7-912A-4A7B-B4CE-60F333F13959}"/>
    <cellStyle name="Entrada 13 5 2 2" xfId="5437" xr:uid="{8BB25A04-31F4-4805-9CB7-12264FAD9300}"/>
    <cellStyle name="Entrada 13 5 2 2 2" xfId="7989" xr:uid="{4992A02B-06AB-458B-AA7B-CB6525709FC9}"/>
    <cellStyle name="Entrada 13 5 2 3" xfId="15707" xr:uid="{611209E7-EEEC-4C3D-9C4B-B9BACF8A8BE0}"/>
    <cellStyle name="Entrada 13 5 3" xfId="3103" xr:uid="{FF850C79-8651-4A11-864D-35D29BDC2D14}"/>
    <cellStyle name="Entrada 13 5 3 2" xfId="5740" xr:uid="{44EB9776-E311-4A0A-A438-1C7DFC8AEDD9}"/>
    <cellStyle name="Entrada 13 5 3 2 2" xfId="12051" xr:uid="{93A0CA05-7BCC-4A76-8E28-FDA4C93826EE}"/>
    <cellStyle name="Entrada 13 5 3 2 3" xfId="14827" xr:uid="{9B6F2243-1EC2-4089-921D-B492F9EBB583}"/>
    <cellStyle name="Entrada 13 5 3 3" xfId="9485" xr:uid="{F8EFAF93-1711-4B76-8628-FE5CF92010AC}"/>
    <cellStyle name="Entrada 13 5 3 4" xfId="9282" xr:uid="{0E8A7A21-31CA-4506-9230-472B173CFFF3}"/>
    <cellStyle name="Entrada 13 5 4" xfId="3429" xr:uid="{8A2203D1-5C05-4A52-9F32-3AC03A7EFE8A}"/>
    <cellStyle name="Entrada 13 5 4 2" xfId="6066" xr:uid="{FE043E75-6E5C-4A2B-AA42-71DDC4F8CA7A}"/>
    <cellStyle name="Entrada 13 5 4 2 2" xfId="12377" xr:uid="{149A53CD-7681-4691-9D01-7902B57FA2F6}"/>
    <cellStyle name="Entrada 13 5 4 2 3" xfId="9181" xr:uid="{CBCD0F16-2B62-4B00-AECE-8F85BD6902D6}"/>
    <cellStyle name="Entrada 13 5 4 3" xfId="9811" xr:uid="{D885C5F7-8B56-4418-83EF-7DB4DE84A0AE}"/>
    <cellStyle name="Entrada 13 5 4 4" xfId="13351" xr:uid="{6728C57B-3DFA-4B34-8979-FE0284FA577F}"/>
    <cellStyle name="Entrada 13 5 5" xfId="3735" xr:uid="{CCDCA227-333B-4DEA-9215-14303414B0C5}"/>
    <cellStyle name="Entrada 13 5 5 2" xfId="6372" xr:uid="{2DEB29CE-B8EB-4BD8-AD5F-E0BB6BA90B7A}"/>
    <cellStyle name="Entrada 13 5 5 2 2" xfId="12683" xr:uid="{5B2A3578-0F67-4876-81F6-396CAD48835E}"/>
    <cellStyle name="Entrada 13 5 5 2 3" xfId="11766" xr:uid="{B5B7DC8D-70C0-4D16-A41B-5201E550DD8C}"/>
    <cellStyle name="Entrada 13 5 5 3" xfId="10117" xr:uid="{90F9DBF8-2806-4005-9C16-1E85EE19E66A}"/>
    <cellStyle name="Entrada 13 5 5 4" xfId="13689" xr:uid="{99F7C033-5B3E-49AA-AC48-622844473E48}"/>
    <cellStyle name="Entrada 13 5 6" xfId="4112" xr:uid="{BA1BD18C-CEB5-4281-961A-EAC807022B06}"/>
    <cellStyle name="Entrada 13 5 6 2" xfId="6749" xr:uid="{8F83575B-CBF4-45E4-BA46-9D335B66B299}"/>
    <cellStyle name="Entrada 13 5 6 2 2" xfId="13060" xr:uid="{2E2AE05D-1610-4AF1-A732-77F8A55D2978}"/>
    <cellStyle name="Entrada 13 5 6 2 3" xfId="16734" xr:uid="{8A255351-70DF-4AEF-BA61-888A813AE0BC}"/>
    <cellStyle name="Entrada 13 5 6 3" xfId="10494" xr:uid="{A61483C0-0DED-4A79-89E9-673419E5ECE8}"/>
    <cellStyle name="Entrada 13 5 6 4" xfId="7871" xr:uid="{1A566120-83FF-4668-98F8-B1E396D14CD5}"/>
    <cellStyle name="Entrada 13 5 7" xfId="4677" xr:uid="{5C670FA9-A805-4FB1-B4E9-D6D24C40E222}"/>
    <cellStyle name="Entrada 13 5 7 2" xfId="11059" xr:uid="{8518BE1E-DEC2-4089-AD67-AA8DC08B6EA7}"/>
    <cellStyle name="Entrada 13 5 7 3" xfId="13443" xr:uid="{5060609D-FB85-468A-B77E-9A38A18DEA3C}"/>
    <cellStyle name="Entrada 13 5 8" xfId="8538" xr:uid="{ED4D18BB-E047-4634-873C-72CEEB7805CA}"/>
    <cellStyle name="Entrada 13 5 9" xfId="15689" xr:uid="{64AC27AD-CE21-4265-B39B-DD682D45B311}"/>
    <cellStyle name="Entrada 14" xfId="1146" xr:uid="{00000000-0005-0000-0000-00007C040000}"/>
    <cellStyle name="Entrada 14 2" xfId="1862" xr:uid="{3AE3CD63-71A0-4DB5-ABD3-041295CEF6B7}"/>
    <cellStyle name="Entrada 14 2 10" xfId="8363" xr:uid="{758FEDC4-88BD-4FC2-B0C8-5B43E31AA365}"/>
    <cellStyle name="Entrada 14 2 11" xfId="14368" xr:uid="{E682446D-4890-4E30-9754-2A4BB96794A4}"/>
    <cellStyle name="Entrada 14 2 12" xfId="15919" xr:uid="{67DAD71A-8D6B-4962-BDC2-925FD8F3FC93}"/>
    <cellStyle name="Entrada 14 2 2" xfId="2422" xr:uid="{FBD7892D-FC15-4CE0-B1EF-44266A46436C}"/>
    <cellStyle name="Entrada 14 2 2 2" xfId="5059" xr:uid="{1EDEEF5B-FFB8-4CF2-89D0-4EE5C909BD61}"/>
    <cellStyle name="Entrada 14 2 2 2 2" xfId="11423" xr:uid="{217783E9-B8A8-48E4-B631-8AA460DBD5FE}"/>
    <cellStyle name="Entrada 14 2 2 2 3" xfId="7237" xr:uid="{ED165BDB-05DA-41D9-B2D9-5E6077C361F4}"/>
    <cellStyle name="Entrada 14 2 2 3" xfId="8889" xr:uid="{354337E7-1CD3-4152-8442-818DEE4529AC}"/>
    <cellStyle name="Entrada 14 2 3" xfId="2198" xr:uid="{804D9F29-0D68-4E74-8731-FFCBFD23695C}"/>
    <cellStyle name="Entrada 14 2 3 2" xfId="4835" xr:uid="{9520C5A2-E31F-495A-9055-F0BD4056E02E}"/>
    <cellStyle name="Entrada 14 2 3 2 2" xfId="14748" xr:uid="{D5C69FA8-078F-472B-BE36-C9B964E7D3F4}"/>
    <cellStyle name="Entrada 14 2 3 3" xfId="9179" xr:uid="{6B1D235C-16FE-4F03-8457-37AA4DEE5DC6}"/>
    <cellStyle name="Entrada 14 2 4" xfId="2956" xr:uid="{ECAB36C1-D8B8-4EEC-B975-6A2EDAE7CE0C}"/>
    <cellStyle name="Entrada 14 2 4 2" xfId="5593" xr:uid="{8058A402-1425-4633-8C3E-73A9B28B7E08}"/>
    <cellStyle name="Entrada 14 2 4 2 2" xfId="11904" xr:uid="{C5F57F2F-4848-4388-B200-55785A2E498D}"/>
    <cellStyle name="Entrada 14 2 4 2 3" xfId="13890" xr:uid="{4458F54F-BC06-4614-9EB9-EDB75857F187}"/>
    <cellStyle name="Entrada 14 2 4 3" xfId="9338" xr:uid="{D940680A-1698-4C16-8F3F-3D762166B7C4}"/>
    <cellStyle name="Entrada 14 2 4 4" xfId="7328" xr:uid="{AD55B126-3605-4A3E-A04F-7BA8EB3BCFFB}"/>
    <cellStyle name="Entrada 14 2 5" xfId="3282" xr:uid="{C18D73F2-9B53-4A84-A4B3-6DF7765C6082}"/>
    <cellStyle name="Entrada 14 2 5 2" xfId="5919" xr:uid="{8102C77C-26CD-4A1A-85A1-512B5D2CE4A0}"/>
    <cellStyle name="Entrada 14 2 5 2 2" xfId="12230" xr:uid="{DD3ED8C7-4169-4BF6-BCF8-5F0D042FB56C}"/>
    <cellStyle name="Entrada 14 2 5 2 3" xfId="16495" xr:uid="{3C617402-72CD-4266-B21D-FE7462D11BDC}"/>
    <cellStyle name="Entrada 14 2 5 3" xfId="9664" xr:uid="{32327544-79A1-4ACF-85C8-19CF54E16D28}"/>
    <cellStyle name="Entrada 14 2 5 4" xfId="14542" xr:uid="{F35D9224-0EA9-4659-BB1D-208173EBE7CC}"/>
    <cellStyle name="Entrada 14 2 6" xfId="3588" xr:uid="{87FDEB68-F3A2-4D87-B8C7-2E603F44644A}"/>
    <cellStyle name="Entrada 14 2 6 2" xfId="6225" xr:uid="{BB09E965-E955-4F42-9961-3197CC50F4E7}"/>
    <cellStyle name="Entrada 14 2 6 2 2" xfId="12536" xr:uid="{1C68201C-D303-4CE8-9EAF-AB94F93300C5}"/>
    <cellStyle name="Entrada 14 2 6 2 3" xfId="15554" xr:uid="{BFC46C78-B313-4531-B04D-5050D0172719}"/>
    <cellStyle name="Entrada 14 2 6 3" xfId="9970" xr:uid="{A684585C-0BE4-482A-8F16-5E59FEB0B084}"/>
    <cellStyle name="Entrada 14 2 6 4" xfId="7072" xr:uid="{54AF5B28-EB53-4613-BB27-5882B34A4F53}"/>
    <cellStyle name="Entrada 14 2 7" xfId="3934" xr:uid="{56BDE851-EA9E-4E00-8329-0C51EDDB2428}"/>
    <cellStyle name="Entrada 14 2 7 2" xfId="6571" xr:uid="{13FA1BD1-D96B-4BC5-9316-46F0CB51E272}"/>
    <cellStyle name="Entrada 14 2 7 2 2" xfId="12882" xr:uid="{34589BFB-B0DF-4F25-8D41-41911A3D2717}"/>
    <cellStyle name="Entrada 14 2 7 2 3" xfId="16587" xr:uid="{48C07AD5-832C-4D67-BBC4-DCE370C3A03C}"/>
    <cellStyle name="Entrada 14 2 7 3" xfId="10316" xr:uid="{6F066F55-7720-4AFF-A648-7B1126131DA4}"/>
    <cellStyle name="Entrada 14 2 7 4" xfId="15650" xr:uid="{F6BAD6AA-DA5E-44BA-9E3B-9CF41B95F3AB}"/>
    <cellStyle name="Entrada 14 2 8" xfId="4281" xr:uid="{4A7F59AC-1537-4E59-AE7E-9A9304EF8168}"/>
    <cellStyle name="Entrada 14 2 8 2" xfId="6918" xr:uid="{425F87F3-D1B9-4ED0-B5E4-F615ECC63DE6}"/>
    <cellStyle name="Entrada 14 2 8 2 2" xfId="13229" xr:uid="{B45A80D4-935F-4726-B668-633CF4693B8E}"/>
    <cellStyle name="Entrada 14 2 8 2 3" xfId="16893" xr:uid="{9EE421DF-50F3-414D-801A-B7095E292468}"/>
    <cellStyle name="Entrada 14 2 8 3" xfId="10663" xr:uid="{5AF7DBB1-93A9-41D7-A9D0-D26673E5F90E}"/>
    <cellStyle name="Entrada 14 2 8 4" xfId="15668" xr:uid="{19FBBBC9-693F-4A67-8850-21C8CD689885}"/>
    <cellStyle name="Entrada 14 2 9" xfId="4499" xr:uid="{E871F455-DF48-4BD8-A2FE-9A0CA93ACB2A}"/>
    <cellStyle name="Entrada 14 2 9 2" xfId="10881" xr:uid="{331F3DA8-CDF5-4ACC-B1FA-D8EA0E2CFDAC}"/>
    <cellStyle name="Entrada 14 2 9 3" xfId="14791" xr:uid="{451C8E29-3111-48F9-A4CA-A565430F5CDE}"/>
    <cellStyle name="Entrada 14 3" xfId="1845" xr:uid="{93A224D3-7FA9-4B86-A317-A7E485932B08}"/>
    <cellStyle name="Entrada 14 3 10" xfId="14277" xr:uid="{107A0281-D5A8-497C-83F2-5B6314AC8EF9}"/>
    <cellStyle name="Entrada 14 3 11" xfId="7346" xr:uid="{2E5C4320-ED83-4A9D-A5DC-A619F49178C5}"/>
    <cellStyle name="Entrada 14 3 2" xfId="2405" xr:uid="{072E775C-D2BB-4B65-A04F-2C6DF6EA870D}"/>
    <cellStyle name="Entrada 14 3 2 2" xfId="5042" xr:uid="{861F7847-BAC7-490E-A9F6-E395D8C82124}"/>
    <cellStyle name="Entrada 14 3 2 2 2" xfId="11406" xr:uid="{77939B3C-DC00-448B-9FD5-B66BB1752C4F}"/>
    <cellStyle name="Entrada 14 3 2 2 3" xfId="13823" xr:uid="{EA93508D-6BD5-4381-81AC-3DA8A657CD27}"/>
    <cellStyle name="Entrada 14 3 2 3" xfId="8872" xr:uid="{37ADE0D1-4E70-4CB0-832F-E003467EB404}"/>
    <cellStyle name="Entrada 14 3 2 4" xfId="7398" xr:uid="{8BDF65E1-D810-4BFD-9B2A-C7ED15FD9B79}"/>
    <cellStyle name="Entrada 14 3 2 5" xfId="15590" xr:uid="{29FAF2DE-4B7D-486B-89CD-1BA5FEEA4C62}"/>
    <cellStyle name="Entrada 14 3 3" xfId="2215" xr:uid="{C2651632-F4B9-4929-A473-D1DBD192F780}"/>
    <cellStyle name="Entrada 14 3 3 2" xfId="4852" xr:uid="{F8CB9C37-8F08-411F-B251-61465D9D2120}"/>
    <cellStyle name="Entrada 14 3 3 2 2" xfId="16251" xr:uid="{A71C5B89-80EF-4472-A2B3-F698D87117FF}"/>
    <cellStyle name="Entrada 14 3 3 3" xfId="15097" xr:uid="{7886F1AE-BEF3-4D42-B0F2-BDD946E100F5}"/>
    <cellStyle name="Entrada 14 3 4" xfId="2939" xr:uid="{0888C19C-7779-4180-A7CD-2F5966520F16}"/>
    <cellStyle name="Entrada 14 3 4 2" xfId="5576" xr:uid="{FA05020D-05A1-4C2E-BB8F-0F2E3FF6E9E7}"/>
    <cellStyle name="Entrada 14 3 4 2 2" xfId="11887" xr:uid="{E868CFD3-8F51-44A6-AD98-94062B16A9A4}"/>
    <cellStyle name="Entrada 14 3 4 2 3" xfId="7547" xr:uid="{A0C2D2AB-6B63-4810-9530-94E71C657C70}"/>
    <cellStyle name="Entrada 14 3 4 3" xfId="9321" xr:uid="{39D67B4E-B963-4AF2-A9A4-F9B697567659}"/>
    <cellStyle name="Entrada 14 3 4 4" xfId="7527" xr:uid="{A3888BDB-A5EB-47D6-A116-D1A32F50186A}"/>
    <cellStyle name="Entrada 14 3 5" xfId="3265" xr:uid="{8C41113E-9AFF-4258-B30B-68C97A0BF5E5}"/>
    <cellStyle name="Entrada 14 3 5 2" xfId="5902" xr:uid="{3F1C8BD8-4C6A-40D9-B0F2-782B861B93B6}"/>
    <cellStyle name="Entrada 14 3 5 2 2" xfId="12213" xr:uid="{A7BA3C8A-3A43-4E6B-8FB9-CD67FA180620}"/>
    <cellStyle name="Entrada 14 3 5 2 3" xfId="14205" xr:uid="{0F65BDD2-05D5-4C7C-9290-7FAD81483BD0}"/>
    <cellStyle name="Entrada 14 3 5 3" xfId="9647" xr:uid="{69E9AD5F-30D4-46FB-ABE3-69EF64F0ECE1}"/>
    <cellStyle name="Entrada 14 3 5 4" xfId="13618" xr:uid="{4A820A0D-26E9-42DD-AA77-D106883EBA39}"/>
    <cellStyle name="Entrada 14 3 6" xfId="3571" xr:uid="{5FAB373B-C346-4A89-B08F-087964FC2E9B}"/>
    <cellStyle name="Entrada 14 3 6 2" xfId="6208" xr:uid="{D6964EA9-B48A-4945-929A-D7003F04A045}"/>
    <cellStyle name="Entrada 14 3 6 2 2" xfId="12519" xr:uid="{DD8AFB1C-24C0-4863-8149-B33A252EA4E9}"/>
    <cellStyle name="Entrada 14 3 6 2 3" xfId="7430" xr:uid="{B7E05623-7EF4-4185-BD19-303ECC9716D3}"/>
    <cellStyle name="Entrada 14 3 6 3" xfId="9953" xr:uid="{646BBD6F-23B1-4D0C-A9C7-9A6B39D87FA1}"/>
    <cellStyle name="Entrada 14 3 6 4" xfId="7746" xr:uid="{887E2211-D6D6-40F5-A192-03321451031A}"/>
    <cellStyle name="Entrada 14 3 7" xfId="3917" xr:uid="{F91E7A23-C267-4083-8889-139348D23312}"/>
    <cellStyle name="Entrada 14 3 7 2" xfId="6554" xr:uid="{75FA66B8-420A-46D4-86AF-0521C63F5CE3}"/>
    <cellStyle name="Entrada 14 3 7 2 2" xfId="12865" xr:uid="{00DC55B9-582C-40D4-92AB-DE6EC70D7869}"/>
    <cellStyle name="Entrada 14 3 7 2 3" xfId="16570" xr:uid="{B3646DE5-029E-4BA6-BD1C-87F5A56839FE}"/>
    <cellStyle name="Entrada 14 3 7 3" xfId="10299" xr:uid="{FFD17A31-B96B-4171-8AD7-18D03CCDC70C}"/>
    <cellStyle name="Entrada 14 3 7 4" xfId="7815" xr:uid="{23DAEF6E-63C3-4931-AB1C-7E747492429F}"/>
    <cellStyle name="Entrada 14 3 8" xfId="4482" xr:uid="{824BEB58-5907-4766-A96C-367FA09A89A2}"/>
    <cellStyle name="Entrada 14 3 8 2" xfId="10864" xr:uid="{0753A6D3-2473-4077-AD8E-D8E010AA4B32}"/>
    <cellStyle name="Entrada 14 3 8 3" xfId="15169" xr:uid="{0F98D06A-0144-42FE-A126-8171D39997B5}"/>
    <cellStyle name="Entrada 14 3 9" xfId="8346" xr:uid="{84D4673B-F994-44C2-83FD-D00EB70A3519}"/>
    <cellStyle name="Entrada 14 4" xfId="2082" xr:uid="{14C59255-66CD-4AEC-BCF1-7C22048A8369}"/>
    <cellStyle name="Entrada 14 4 10" xfId="15121" xr:uid="{EFD29F04-979D-405F-9BA2-6A7E908C9AAB}"/>
    <cellStyle name="Entrada 14 4 11" xfId="13358" xr:uid="{EA2380ED-3865-4B90-AD9E-80D715546684}"/>
    <cellStyle name="Entrada 14 4 2" xfId="2572" xr:uid="{94E01AF0-75DA-42F1-AD07-A16800AA3253}"/>
    <cellStyle name="Entrada 14 4 2 2" xfId="5209" xr:uid="{37FC9475-DB07-40E4-8A5B-0A459E27F1FD}"/>
    <cellStyle name="Entrada 14 4 2 2 2" xfId="11573" xr:uid="{DFB91D35-5C72-4828-B241-81DC07D5C3D9}"/>
    <cellStyle name="Entrada 14 4 2 2 3" xfId="16548" xr:uid="{CDB712EF-54D0-41AF-B68E-A447CF17E6F5}"/>
    <cellStyle name="Entrada 14 4 2 3" xfId="9039" xr:uid="{BB646338-4402-40F0-B9F9-423D89F9F19C}"/>
    <cellStyle name="Entrada 14 4 2 4" xfId="13785" xr:uid="{4D0C01F6-BF12-4CF4-A9F3-7A7319DC54D7}"/>
    <cellStyle name="Entrada 14 4 2 5" xfId="14665" xr:uid="{EB381798-A697-4244-9437-9ECFB33AD8B6}"/>
    <cellStyle name="Entrada 14 4 3" xfId="2842" xr:uid="{C31F7FAF-8A41-4196-983E-FFAA2B7A5006}"/>
    <cellStyle name="Entrada 14 4 3 2" xfId="5479" xr:uid="{75E75FAE-37E8-4F88-9C36-462C4956B765}"/>
    <cellStyle name="Entrada 14 4 3 2 2" xfId="16504" xr:uid="{6E2EFEBB-E5F4-4E95-8BF6-FC9129491D49}"/>
    <cellStyle name="Entrada 14 4 3 3" xfId="8257" xr:uid="{C54E19C0-EFAF-4719-A35D-31C49136CAEA}"/>
    <cellStyle name="Entrada 14 4 4" xfId="3145" xr:uid="{28F5752E-9ADE-4932-A399-C446CB7C3D43}"/>
    <cellStyle name="Entrada 14 4 4 2" xfId="5782" xr:uid="{7555502C-B7BE-433F-A5B9-8FF629E69067}"/>
    <cellStyle name="Entrada 14 4 4 2 2" xfId="12093" xr:uid="{175B2B61-DDDB-46F7-B5BA-752718558618}"/>
    <cellStyle name="Entrada 14 4 4 2 3" xfId="14957" xr:uid="{86C0360C-1FA3-46A9-B943-4818CF0C0ED5}"/>
    <cellStyle name="Entrada 14 4 4 3" xfId="9527" xr:uid="{3F966E5C-0C58-4F9C-9FAF-7C4B50977C40}"/>
    <cellStyle name="Entrada 14 4 4 4" xfId="16560" xr:uid="{B97B6EFA-6E18-4356-8B88-1A2E72A9394C}"/>
    <cellStyle name="Entrada 14 4 5" xfId="3471" xr:uid="{DA9F57AC-5964-4372-97DF-97B2356BE546}"/>
    <cellStyle name="Entrada 14 4 5 2" xfId="6108" xr:uid="{190ED50F-D362-4096-9A25-73A7F52BF2F1}"/>
    <cellStyle name="Entrada 14 4 5 2 2" xfId="12419" xr:uid="{EA70D94B-6B12-4584-B7DF-38EA0CDA5552}"/>
    <cellStyle name="Entrada 14 4 5 2 3" xfId="9157" xr:uid="{B96678EA-97E1-4728-8C33-A92A7762B8FB}"/>
    <cellStyle name="Entrada 14 4 5 3" xfId="9853" xr:uid="{8DC6849F-59BB-4157-BED3-9B5B8DF92ED5}"/>
    <cellStyle name="Entrada 14 4 5 4" xfId="14533" xr:uid="{15F9D754-F781-4409-99FA-A1F516820D65}"/>
    <cellStyle name="Entrada 14 4 6" xfId="3777" xr:uid="{4A5F06FB-3C46-430D-824A-E840D6FF29B6}"/>
    <cellStyle name="Entrada 14 4 6 2" xfId="6414" xr:uid="{0846E13F-EFD8-4713-B77B-F05E3FC14E76}"/>
    <cellStyle name="Entrada 14 4 6 2 2" xfId="12725" xr:uid="{A6967E34-2FA0-4084-AF66-C39A30B377EA}"/>
    <cellStyle name="Entrada 14 4 6 2 3" xfId="14370" xr:uid="{1AA06859-9AD5-4C1D-98FD-D7BB8680960D}"/>
    <cellStyle name="Entrada 14 4 6 3" xfId="10159" xr:uid="{06BBF3B9-4AFC-4EE2-AED4-D6FD74860763}"/>
    <cellStyle name="Entrada 14 4 6 4" xfId="13929" xr:uid="{77CD32DC-B3A5-4390-B81F-9F392506452A}"/>
    <cellStyle name="Entrada 14 4 7" xfId="4154" xr:uid="{D531A618-F2F6-4739-A5D2-3356A11EECA0}"/>
    <cellStyle name="Entrada 14 4 7 2" xfId="6791" xr:uid="{390FD198-674B-4C1E-948D-B39CCC863FE4}"/>
    <cellStyle name="Entrada 14 4 7 2 2" xfId="13102" xr:uid="{D3FCB239-F747-43F3-BFF8-AE8AACB5A9D6}"/>
    <cellStyle name="Entrada 14 4 7 2 3" xfId="16776" xr:uid="{093D0BE4-4C5C-4016-8E51-0914FC61C3F4}"/>
    <cellStyle name="Entrada 14 4 7 3" xfId="10536" xr:uid="{29959251-C484-432E-A3EC-C472476A44A3}"/>
    <cellStyle name="Entrada 14 4 7 4" xfId="15775" xr:uid="{DDDF27CB-29B0-4CD3-86BD-A30E59B42834}"/>
    <cellStyle name="Entrada 14 4 8" xfId="4719" xr:uid="{F9315EA2-2BC2-4A1F-9B5B-669F0CB0A136}"/>
    <cellStyle name="Entrada 14 4 8 2" xfId="11101" xr:uid="{92390E61-71D7-42B1-BBB6-54E6E424FE14}"/>
    <cellStyle name="Entrada 14 4 8 3" xfId="15899" xr:uid="{9E77125E-0BD3-4BC5-8DFB-AB58435AA662}"/>
    <cellStyle name="Entrada 14 4 9" xfId="8580" xr:uid="{44026EDE-9472-4736-A25F-5738CB5B6471}"/>
    <cellStyle name="Entrada 14 5" xfId="2039" xr:uid="{883924C5-2117-43F9-B35B-C7D653BE85E2}"/>
    <cellStyle name="Entrada 14 5 10" xfId="14942" xr:uid="{4A34ED67-BBF4-4F2A-81A2-D7FC5380EC1A}"/>
    <cellStyle name="Entrada 14 5 2" xfId="2799" xr:uid="{1FEA49AA-F862-4D29-9697-DA6705A6DA2A}"/>
    <cellStyle name="Entrada 14 5 2 2" xfId="5436" xr:uid="{9079D36C-0DAD-4783-822C-29ED06F5156C}"/>
    <cellStyle name="Entrada 14 5 2 2 2" xfId="7185" xr:uid="{F36972D2-2917-42D1-9BAD-E580E217BD0D}"/>
    <cellStyle name="Entrada 14 5 2 3" xfId="13775" xr:uid="{BBB8D4E3-CBB6-4127-8411-0319DE23B036}"/>
    <cellStyle name="Entrada 14 5 3" xfId="3102" xr:uid="{E3291A96-4BF5-4141-A59A-5CA2682654E4}"/>
    <cellStyle name="Entrada 14 5 3 2" xfId="5739" xr:uid="{4869969E-EAB9-4FB4-A186-6B4C495269A2}"/>
    <cellStyle name="Entrada 14 5 3 2 2" xfId="12050" xr:uid="{4EC98015-F903-4086-A749-C7C09C8D7279}"/>
    <cellStyle name="Entrada 14 5 3 2 3" xfId="7968" xr:uid="{27DD87F9-B1E5-4DD8-BAB3-3CCA2045BDD9}"/>
    <cellStyle name="Entrada 14 5 3 3" xfId="9484" xr:uid="{875FE9C7-EC1A-4898-95D8-F7C3C36A0167}"/>
    <cellStyle name="Entrada 14 5 3 4" xfId="9227" xr:uid="{A006336A-6FFF-4F52-9968-982BF3D526DE}"/>
    <cellStyle name="Entrada 14 5 4" xfId="3428" xr:uid="{AA2A74BC-5630-4B45-A577-E0393DFEE00C}"/>
    <cellStyle name="Entrada 14 5 4 2" xfId="6065" xr:uid="{B7C29A1E-0678-472D-BA19-0294BAA27925}"/>
    <cellStyle name="Entrada 14 5 4 2 2" xfId="12376" xr:uid="{D889D5E3-F7F0-4BD6-AC0F-CA7AFBA4E390}"/>
    <cellStyle name="Entrada 14 5 4 2 3" xfId="16151" xr:uid="{AEA52339-98F1-499B-8E16-74313ADD8DA9}"/>
    <cellStyle name="Entrada 14 5 4 3" xfId="9810" xr:uid="{5499245E-B4F5-484C-A44E-2C48C28DC42F}"/>
    <cellStyle name="Entrada 14 5 4 4" xfId="15149" xr:uid="{A8058922-1DD4-479B-B6A5-4F5A7470F250}"/>
    <cellStyle name="Entrada 14 5 5" xfId="3734" xr:uid="{40637972-B68A-4566-A616-C0A70EC27060}"/>
    <cellStyle name="Entrada 14 5 5 2" xfId="6371" xr:uid="{606250F3-0E3A-4DE0-9B3C-A2B05AF8B894}"/>
    <cellStyle name="Entrada 14 5 5 2 2" xfId="12682" xr:uid="{97B2FD54-2B5E-44D7-8C3B-3109DB4F88BB}"/>
    <cellStyle name="Entrada 14 5 5 2 3" xfId="15285" xr:uid="{2D9509D0-02C2-446A-81D4-97D38FDB336A}"/>
    <cellStyle name="Entrada 14 5 5 3" xfId="10116" xr:uid="{C56F42DA-720A-4D0F-9EA4-FB5C9D31063D}"/>
    <cellStyle name="Entrada 14 5 5 4" xfId="15566" xr:uid="{5EF99580-ACF4-4E8A-B70C-CB6CCE1060DF}"/>
    <cellStyle name="Entrada 14 5 6" xfId="4111" xr:uid="{E3E93CA2-D4DF-414D-9644-6849859CE54A}"/>
    <cellStyle name="Entrada 14 5 6 2" xfId="6748" xr:uid="{33FD216D-3327-48F8-8732-CBF0A50CA93D}"/>
    <cellStyle name="Entrada 14 5 6 2 2" xfId="13059" xr:uid="{8E90D2CB-61C2-4F51-A5A9-42DFAFC4F909}"/>
    <cellStyle name="Entrada 14 5 6 2 3" xfId="16733" xr:uid="{DAE065F0-55D0-49E2-A12E-722C871AAD6E}"/>
    <cellStyle name="Entrada 14 5 6 3" xfId="10493" xr:uid="{E6394349-C3B8-4F33-966C-725090B9D57D}"/>
    <cellStyle name="Entrada 14 5 6 4" xfId="15300" xr:uid="{DBA3C3C1-D2AB-4D63-8F28-1B11ABD488E5}"/>
    <cellStyle name="Entrada 14 5 7" xfId="4676" xr:uid="{8EFD22D8-AD73-4F6D-B475-F22134686501}"/>
    <cellStyle name="Entrada 14 5 7 2" xfId="11058" xr:uid="{5FFFD9AD-B209-477F-ADDF-02B45D7430AA}"/>
    <cellStyle name="Entrada 14 5 7 3" xfId="14796" xr:uid="{6B5A3E64-6E41-48CC-A908-3C8E69DCBED8}"/>
    <cellStyle name="Entrada 14 5 8" xfId="8537" xr:uid="{5B114436-D8E7-4B60-A4C4-1F917413F81B}"/>
    <cellStyle name="Entrada 14 5 9" xfId="15739" xr:uid="{04963B84-2B1F-4475-8519-FF290745E011}"/>
    <cellStyle name="Entrada 15" xfId="1147" xr:uid="{00000000-0005-0000-0000-00007D040000}"/>
    <cellStyle name="Entrada 15 2" xfId="1863" xr:uid="{37360AE0-6297-4400-955B-432EEFD785BF}"/>
    <cellStyle name="Entrada 15 2 10" xfId="8364" xr:uid="{B8AEADF6-BCCC-4DCE-973E-44F2D81BDC76}"/>
    <cellStyle name="Entrada 15 2 11" xfId="14147" xr:uid="{37AE383D-9752-43CE-8670-D4082C2B7AC0}"/>
    <cellStyle name="Entrada 15 2 12" xfId="14634" xr:uid="{D2788B26-0769-45D7-A37E-4A0728572515}"/>
    <cellStyle name="Entrada 15 2 2" xfId="2423" xr:uid="{BBD1F720-3D05-488F-B732-5B4080E8EF6C}"/>
    <cellStyle name="Entrada 15 2 2 2" xfId="5060" xr:uid="{9AA31108-0D8E-44F0-B0FF-86F66A359396}"/>
    <cellStyle name="Entrada 15 2 2 2 2" xfId="11424" xr:uid="{36AE7754-24FC-4011-9564-8DA234F89B19}"/>
    <cellStyle name="Entrada 15 2 2 2 3" xfId="14433" xr:uid="{41C4BE1C-7EAB-497E-AFB2-9F8D67A2A5E7}"/>
    <cellStyle name="Entrada 15 2 2 3" xfId="8890" xr:uid="{B28D53DC-5128-49F3-8D16-175B97EADF5C}"/>
    <cellStyle name="Entrada 15 2 3" xfId="2197" xr:uid="{6F88A366-276C-44EA-BA9E-3BA81518AACB}"/>
    <cellStyle name="Entrada 15 2 3 2" xfId="4834" xr:uid="{60783A64-1481-4F24-999D-03D54FE79B07}"/>
    <cellStyle name="Entrada 15 2 3 2 2" xfId="13862" xr:uid="{9E4F130C-EABB-4594-82B7-85521A17747B}"/>
    <cellStyle name="Entrada 15 2 3 3" xfId="16138" xr:uid="{F97BDA4F-86B4-4C00-909E-4BDA8E72DBD8}"/>
    <cellStyle name="Entrada 15 2 4" xfId="2957" xr:uid="{ED9B6FB5-E9B5-4C59-AA8C-30BA05BC8DC3}"/>
    <cellStyle name="Entrada 15 2 4 2" xfId="5594" xr:uid="{02EDF74A-EF71-4B4C-973D-C46E6DB38156}"/>
    <cellStyle name="Entrada 15 2 4 2 2" xfId="11905" xr:uid="{956367DC-0553-458A-B843-58417C2C1F9C}"/>
    <cellStyle name="Entrada 15 2 4 2 3" xfId="14192" xr:uid="{869D0434-BF7C-4D5F-B388-7BFA19285827}"/>
    <cellStyle name="Entrada 15 2 4 3" xfId="9339" xr:uid="{A7C30310-3A0B-4C59-81D8-B07A4AD8EC77}"/>
    <cellStyle name="Entrada 15 2 4 4" xfId="7997" xr:uid="{B1DADBDB-58B5-4031-99EF-D76F76164613}"/>
    <cellStyle name="Entrada 15 2 5" xfId="3283" xr:uid="{2C98EEFA-3D92-4AED-8CE7-5371D504E00A}"/>
    <cellStyle name="Entrada 15 2 5 2" xfId="5920" xr:uid="{3811C560-5B80-4533-9A0C-1FD2A0C9B1A3}"/>
    <cellStyle name="Entrada 15 2 5 2 2" xfId="12231" xr:uid="{163C8C44-1D1A-41B8-9C54-2BDABF31FABB}"/>
    <cellStyle name="Entrada 15 2 5 2 3" xfId="15740" xr:uid="{A6C98D46-4235-4DC9-8EFB-1235802853DE}"/>
    <cellStyle name="Entrada 15 2 5 3" xfId="9665" xr:uid="{9F3DB881-D35C-4EC9-9D64-5314822E5D12}"/>
    <cellStyle name="Entrada 15 2 5 4" xfId="14870" xr:uid="{372E6E63-F401-4532-A2D2-207841E10B8C}"/>
    <cellStyle name="Entrada 15 2 6" xfId="3589" xr:uid="{FCE10C67-35F6-4CC0-97E4-45D834AE4D63}"/>
    <cellStyle name="Entrada 15 2 6 2" xfId="6226" xr:uid="{A00C77D2-9AB4-4617-B69C-25CC2F571260}"/>
    <cellStyle name="Entrada 15 2 6 2 2" xfId="12537" xr:uid="{745E02E4-6E6E-448F-9CDE-816928B6C90F}"/>
    <cellStyle name="Entrada 15 2 6 2 3" xfId="14584" xr:uid="{456C53F6-B492-4902-A9E9-F923B7FFB5D6}"/>
    <cellStyle name="Entrada 15 2 6 3" xfId="9971" xr:uid="{AD6EA610-030C-41F4-80BA-7D5E4D53F1B9}"/>
    <cellStyle name="Entrada 15 2 6 4" xfId="15113" xr:uid="{4ED5F48F-DD9C-4033-9C8B-EA52773F00AE}"/>
    <cellStyle name="Entrada 15 2 7" xfId="3935" xr:uid="{DB6F592F-5437-4B13-93F5-97E4300DD5EB}"/>
    <cellStyle name="Entrada 15 2 7 2" xfId="6572" xr:uid="{32524158-F93D-4286-8762-395308955851}"/>
    <cellStyle name="Entrada 15 2 7 2 2" xfId="12883" xr:uid="{AA7BA24A-F104-44CD-99CE-4FC3A9A9BA0C}"/>
    <cellStyle name="Entrada 15 2 7 2 3" xfId="16588" xr:uid="{89A735AC-7B69-483E-B6AD-4D8347140C9C}"/>
    <cellStyle name="Entrada 15 2 7 3" xfId="10317" xr:uid="{086F3B68-752C-434C-AAB3-615259E0AA8E}"/>
    <cellStyle name="Entrada 15 2 7 4" xfId="14379" xr:uid="{E3CD2FEF-713F-4309-9F3E-4A1FC7210DDC}"/>
    <cellStyle name="Entrada 15 2 8" xfId="4282" xr:uid="{283DE247-0069-4DF3-9D3F-C7DFDC73D732}"/>
    <cellStyle name="Entrada 15 2 8 2" xfId="6919" xr:uid="{7E031CAC-1578-496E-9049-1FD5CC8AC043}"/>
    <cellStyle name="Entrada 15 2 8 2 2" xfId="13230" xr:uid="{BDC53996-F379-44EB-B8A3-5FE4BA4C4D0F}"/>
    <cellStyle name="Entrada 15 2 8 2 3" xfId="16894" xr:uid="{64F7F98E-BC62-4C03-AE96-7FBEB24A038B}"/>
    <cellStyle name="Entrada 15 2 8 3" xfId="10664" xr:uid="{031B5AC2-A3D8-452B-A60F-338417958E16}"/>
    <cellStyle name="Entrada 15 2 8 4" xfId="14563" xr:uid="{1CED471A-978C-4439-BEF9-348659F75E9F}"/>
    <cellStyle name="Entrada 15 2 9" xfId="4500" xr:uid="{D42F05C1-5A25-4937-ACA8-22DD79C63527}"/>
    <cellStyle name="Entrada 15 2 9 2" xfId="10882" xr:uid="{EFCADC94-AB4A-4F19-A715-863BCEDE3AF8}"/>
    <cellStyle name="Entrada 15 2 9 3" xfId="8177" xr:uid="{3374F4E2-1242-440D-8676-364ACDEDFF3B}"/>
    <cellStyle name="Entrada 15 3" xfId="1846" xr:uid="{431F5F88-55C7-4160-877D-DDA260E4A3F1}"/>
    <cellStyle name="Entrada 15 3 10" xfId="8219" xr:uid="{F991FFBE-29F0-4389-A42D-07C5F654F1B0}"/>
    <cellStyle name="Entrada 15 3 11" xfId="15470" xr:uid="{83557BE2-549B-4F1C-81F7-5D0135A328C7}"/>
    <cellStyle name="Entrada 15 3 2" xfId="2406" xr:uid="{EE8E5334-8978-4663-862B-386A1916A854}"/>
    <cellStyle name="Entrada 15 3 2 2" xfId="5043" xr:uid="{926F83AE-3FDF-495D-9A96-B5B24B4E53AE}"/>
    <cellStyle name="Entrada 15 3 2 2 2" xfId="11407" xr:uid="{684EABE2-4822-4208-8B24-3D33E666B2EF}"/>
    <cellStyle name="Entrada 15 3 2 2 3" xfId="11670" xr:uid="{8185BD48-3387-4281-8FF0-C5594EC300E9}"/>
    <cellStyle name="Entrada 15 3 2 3" xfId="8873" xr:uid="{93EBBCB3-878C-4DDB-AD33-04A32144CFEE}"/>
    <cellStyle name="Entrada 15 3 2 4" xfId="14922" xr:uid="{C73DF63B-C00E-41F6-93BA-02CECAA26C91}"/>
    <cellStyle name="Entrada 15 3 2 5" xfId="11682" xr:uid="{AF640BEC-EC2E-4A4F-98F7-7A1780B23DF9}"/>
    <cellStyle name="Entrada 15 3 3" xfId="2214" xr:uid="{3A71B751-AD78-43C0-9A87-17E89504EF15}"/>
    <cellStyle name="Entrada 15 3 3 2" xfId="4851" xr:uid="{47900A11-EAE2-4BFE-860A-9B7A6F757CA7}"/>
    <cellStyle name="Entrada 15 3 3 2 2" xfId="14955" xr:uid="{6E1BD712-0FD2-48B9-8298-FBDB799FDE0B}"/>
    <cellStyle name="Entrada 15 3 3 3" xfId="15577" xr:uid="{E518CA8C-8201-48E5-BFD2-43F0A64B994B}"/>
    <cellStyle name="Entrada 15 3 4" xfId="2940" xr:uid="{2E4E01EB-E99C-4F1D-BB83-4DAB786EF26D}"/>
    <cellStyle name="Entrada 15 3 4 2" xfId="5577" xr:uid="{4E3B4D4E-E2F4-4F1E-8519-FE0BE2757C6D}"/>
    <cellStyle name="Entrada 15 3 4 2 2" xfId="11888" xr:uid="{D5A101DB-A8AC-4F13-993E-EE3E8D50F6CC}"/>
    <cellStyle name="Entrada 15 3 4 2 3" xfId="15341" xr:uid="{D38FC3CC-8924-452E-A03E-458619C94F2D}"/>
    <cellStyle name="Entrada 15 3 4 3" xfId="9322" xr:uid="{FC873614-7BC4-4E4C-A1A5-D39F8C25088A}"/>
    <cellStyle name="Entrada 15 3 4 4" xfId="15700" xr:uid="{49835104-3651-46F7-8E12-78280A60F9E5}"/>
    <cellStyle name="Entrada 15 3 5" xfId="3266" xr:uid="{586B0B4C-0178-47D7-9C2D-97F405146C08}"/>
    <cellStyle name="Entrada 15 3 5 2" xfId="5903" xr:uid="{F5ACED03-FEBE-4594-A2EF-EF1B6C56EB97}"/>
    <cellStyle name="Entrada 15 3 5 2 2" xfId="12214" xr:uid="{CDA1CC90-BB2B-4F4C-8698-BC05FEBACF35}"/>
    <cellStyle name="Entrada 15 3 5 2 3" xfId="15886" xr:uid="{D67B80EF-F114-4D24-B0CA-F1C664EF03A3}"/>
    <cellStyle name="Entrada 15 3 5 3" xfId="9648" xr:uid="{B5FB8EF3-CD08-445E-9A13-265E27CF90FD}"/>
    <cellStyle name="Entrada 15 3 5 4" xfId="15155" xr:uid="{5F01E1D2-588B-4ABD-ACDC-750C27DD48DA}"/>
    <cellStyle name="Entrada 15 3 6" xfId="3572" xr:uid="{E40CBD74-8F66-4181-9379-0A2DBC7241FE}"/>
    <cellStyle name="Entrada 15 3 6 2" xfId="6209" xr:uid="{54EA24C4-B4AC-4359-898C-68A174A83C4A}"/>
    <cellStyle name="Entrada 15 3 6 2 2" xfId="12520" xr:uid="{45DE1C98-9CC6-4532-B0A2-508C014C2872}"/>
    <cellStyle name="Entrada 15 3 6 2 3" xfId="16555" xr:uid="{A4805151-629D-4E44-8A0E-EEB717564288}"/>
    <cellStyle name="Entrada 15 3 6 3" xfId="9954" xr:uid="{675AD6D5-C88D-423B-BD2D-906436024F2F}"/>
    <cellStyle name="Entrada 15 3 6 4" xfId="14772" xr:uid="{E6516A01-0FEE-4D78-B2E0-355911328BEA}"/>
    <cellStyle name="Entrada 15 3 7" xfId="3918" xr:uid="{3E3064E1-ADE5-4537-93AC-2E9F3B7AC162}"/>
    <cellStyle name="Entrada 15 3 7 2" xfId="6555" xr:uid="{DA44D35C-2CE1-4110-879E-1D8FFC68AFE0}"/>
    <cellStyle name="Entrada 15 3 7 2 2" xfId="12866" xr:uid="{E3F92F1A-B9E4-4C74-9D23-EDC5DCAF76DC}"/>
    <cellStyle name="Entrada 15 3 7 2 3" xfId="16571" xr:uid="{22759EAE-FCDA-4519-BA4A-595C9CA08BDD}"/>
    <cellStyle name="Entrada 15 3 7 3" xfId="10300" xr:uid="{CF54E2BA-481A-4562-88AF-00D8235827D2}"/>
    <cellStyle name="Entrada 15 3 7 4" xfId="14083" xr:uid="{BB4DF59E-F908-4384-AC60-28264158C745}"/>
    <cellStyle name="Entrada 15 3 8" xfId="4483" xr:uid="{66BFA52F-AA26-4F2C-9655-94C01B221994}"/>
    <cellStyle name="Entrada 15 3 8 2" xfId="10865" xr:uid="{91320666-1C83-41CE-B188-07D69D4B9CB0}"/>
    <cellStyle name="Entrada 15 3 8 3" xfId="16293" xr:uid="{D9D829CF-22FC-49AB-9A7B-DAA08C0D7A01}"/>
    <cellStyle name="Entrada 15 3 9" xfId="8347" xr:uid="{A7D3241D-19A9-4D95-9386-59BCE89A137E}"/>
    <cellStyle name="Entrada 15 4" xfId="2083" xr:uid="{7379017A-EBF8-419B-85CB-BE2179424088}"/>
    <cellStyle name="Entrada 15 4 10" xfId="15229" xr:uid="{9E622727-799B-4748-B46F-BD0F98AD623B}"/>
    <cellStyle name="Entrada 15 4 11" xfId="16488" xr:uid="{109D6995-FC74-4732-9355-10A359CA3719}"/>
    <cellStyle name="Entrada 15 4 2" xfId="2573" xr:uid="{AA0F9EBF-8856-4543-9AAD-50C2C4B14A74}"/>
    <cellStyle name="Entrada 15 4 2 2" xfId="5210" xr:uid="{E8FFD785-EC56-458B-8209-F8B6DFE105B8}"/>
    <cellStyle name="Entrada 15 4 2 2 2" xfId="11574" xr:uid="{A350EC36-ABDE-48C6-98BA-890425955066}"/>
    <cellStyle name="Entrada 15 4 2 2 3" xfId="15673" xr:uid="{AF48B563-D719-4E03-8131-28D350AE6CFD}"/>
    <cellStyle name="Entrada 15 4 2 3" xfId="9040" xr:uid="{C2090288-996A-4983-AE13-55866F5FFF5C}"/>
    <cellStyle name="Entrada 15 4 2 4" xfId="7519" xr:uid="{C94C49A5-ECFA-407B-B5CD-C03DB746BA3F}"/>
    <cellStyle name="Entrada 15 4 2 5" xfId="15877" xr:uid="{80383E8E-A0F5-4FB7-95EF-0A25777F8777}"/>
    <cellStyle name="Entrada 15 4 3" xfId="2843" xr:uid="{360530CB-8C56-4822-8850-83EC65794E7B}"/>
    <cellStyle name="Entrada 15 4 3 2" xfId="5480" xr:uid="{3472EAB8-8F25-4E4B-9735-CEC8845EE462}"/>
    <cellStyle name="Entrada 15 4 3 2 2" xfId="13640" xr:uid="{15A408AF-9D83-429B-8BD9-8DD77DDDF16A}"/>
    <cellStyle name="Entrada 15 4 3 3" xfId="14966" xr:uid="{2F4B98E1-816E-4057-89A5-04DAE9EE75BA}"/>
    <cellStyle name="Entrada 15 4 4" xfId="3146" xr:uid="{2B3EA19B-7F37-40FC-8271-26C4E7BE3257}"/>
    <cellStyle name="Entrada 15 4 4 2" xfId="5783" xr:uid="{9F0F2BCB-C00E-49DF-B383-A9C00A091D6E}"/>
    <cellStyle name="Entrada 15 4 4 2 2" xfId="12094" xr:uid="{F3B6044E-B721-4438-980A-B76F3154A1DF}"/>
    <cellStyle name="Entrada 15 4 4 2 3" xfId="15035" xr:uid="{5310740C-BF8F-48A0-BA00-67BC050A2F8C}"/>
    <cellStyle name="Entrada 15 4 4 3" xfId="9528" xr:uid="{0C321A29-774E-4778-8F4B-7A8C03760C6B}"/>
    <cellStyle name="Entrada 15 4 4 4" xfId="14038" xr:uid="{007386C2-D54C-47A2-AA2F-64DD5F06C6E1}"/>
    <cellStyle name="Entrada 15 4 5" xfId="3472" xr:uid="{BBC27A83-48B6-47A1-920A-A76469E4A2A8}"/>
    <cellStyle name="Entrada 15 4 5 2" xfId="6109" xr:uid="{4953925F-BF82-472F-94E8-5CFB9984C4A6}"/>
    <cellStyle name="Entrada 15 4 5 2 2" xfId="12420" xr:uid="{8DCA6D80-FBC2-474F-A352-0C8CF38B1D05}"/>
    <cellStyle name="Entrada 15 4 5 2 3" xfId="15074" xr:uid="{87F5F3DB-C17F-4078-B7DB-B2812F3BA151}"/>
    <cellStyle name="Entrada 15 4 5 3" xfId="9854" xr:uid="{686B646B-1AAA-413B-9711-6297E70C1C98}"/>
    <cellStyle name="Entrada 15 4 5 4" xfId="7392" xr:uid="{942607FE-DD08-4D85-8B18-9B6A96E77441}"/>
    <cellStyle name="Entrada 15 4 6" xfId="3778" xr:uid="{ED4B7511-41A9-4AF4-9DE5-64E7298D21D3}"/>
    <cellStyle name="Entrada 15 4 6 2" xfId="6415" xr:uid="{99724F7B-8D3D-4078-910A-838A3562852A}"/>
    <cellStyle name="Entrada 15 4 6 2 2" xfId="12726" xr:uid="{536B2275-A906-47BA-A34E-3288307FDC21}"/>
    <cellStyle name="Entrada 15 4 6 2 3" xfId="15766" xr:uid="{E64AD8B8-4F74-4D39-8F1E-1FB7A199F1E2}"/>
    <cellStyle name="Entrada 15 4 6 3" xfId="10160" xr:uid="{694FDD50-10CB-4511-9D5B-0285A2177A00}"/>
    <cellStyle name="Entrada 15 4 6 4" xfId="16508" xr:uid="{016DD193-391F-4FE5-A741-003B40993EC7}"/>
    <cellStyle name="Entrada 15 4 7" xfId="4155" xr:uid="{9A1F52F7-9F2D-4780-AD47-EDE4CC7342E1}"/>
    <cellStyle name="Entrada 15 4 7 2" xfId="6792" xr:uid="{652BD47F-0552-457B-8C4D-B6B428A9ECE7}"/>
    <cellStyle name="Entrada 15 4 7 2 2" xfId="13103" xr:uid="{2F0A5FF2-790B-44B0-A9D4-F43F6273048B}"/>
    <cellStyle name="Entrada 15 4 7 2 3" xfId="16777" xr:uid="{B40231BE-7B88-411E-BCE9-B25B9D12540C}"/>
    <cellStyle name="Entrada 15 4 7 3" xfId="10537" xr:uid="{CE5FA9DE-0894-41F6-B872-45E822AED738}"/>
    <cellStyle name="Entrada 15 4 7 4" xfId="7755" xr:uid="{0012BCF8-71C6-47BF-95F9-707FC454873A}"/>
    <cellStyle name="Entrada 15 4 8" xfId="4720" xr:uid="{8C6CF0DD-CFB9-4A0D-8DB0-1ED62BB497A1}"/>
    <cellStyle name="Entrada 15 4 8 2" xfId="11102" xr:uid="{F9F22AE6-E3A3-4BD5-BA82-5AC065A06842}"/>
    <cellStyle name="Entrada 15 4 8 3" xfId="13765" xr:uid="{D48D9062-47A1-4D76-891F-4E0577CCA16A}"/>
    <cellStyle name="Entrada 15 4 9" xfId="8581" xr:uid="{78404E52-5E2C-41BC-9D60-734F7CDEEA22}"/>
    <cellStyle name="Entrada 15 5" xfId="2038" xr:uid="{F9616113-71AD-4C04-B766-011188A239D8}"/>
    <cellStyle name="Entrada 15 5 10" xfId="9144" xr:uid="{950C8DE8-7931-456C-8F3F-829E3E98BBD6}"/>
    <cellStyle name="Entrada 15 5 2" xfId="2798" xr:uid="{E4B58685-453D-4E0C-980C-852A3E3F514E}"/>
    <cellStyle name="Entrada 15 5 2 2" xfId="5435" xr:uid="{5BD19DEE-8482-49C9-8AFF-D05B2C8419E1}"/>
    <cellStyle name="Entrada 15 5 2 2 2" xfId="16214" xr:uid="{C5D2C736-2DF1-4713-B7F1-A50B9C4382E5}"/>
    <cellStyle name="Entrada 15 5 2 3" xfId="14615" xr:uid="{6388F317-9636-47E3-9C3A-E803A9ED7A0D}"/>
    <cellStyle name="Entrada 15 5 3" xfId="3101" xr:uid="{4109EC98-D38B-41CD-94E4-BB39FC28B679}"/>
    <cellStyle name="Entrada 15 5 3 2" xfId="5738" xr:uid="{F37DF5D6-4C46-44A2-BB3A-9A147508BDBC}"/>
    <cellStyle name="Entrada 15 5 3 2 2" xfId="12049" xr:uid="{8B9A3176-3C6A-44C2-97BA-B3968827C52C}"/>
    <cellStyle name="Entrada 15 5 3 2 3" xfId="14415" xr:uid="{6823A260-9DB1-4080-9BCC-0C362337FD0D}"/>
    <cellStyle name="Entrada 15 5 3 3" xfId="9483" xr:uid="{C62846E1-74A5-4DFC-B969-BEE8C92C846F}"/>
    <cellStyle name="Entrada 15 5 3 4" xfId="14670" xr:uid="{E751227F-FB6A-46F3-975A-DAD0A4C13D07}"/>
    <cellStyle name="Entrada 15 5 4" xfId="3427" xr:uid="{8A48B860-D82D-4FE2-B1E4-F84BCB4F5B38}"/>
    <cellStyle name="Entrada 15 5 4 2" xfId="6064" xr:uid="{5F801141-D183-4FD1-9A19-048E90A70FE8}"/>
    <cellStyle name="Entrada 15 5 4 2 2" xfId="12375" xr:uid="{D85A4F3F-BE25-4299-BE64-683644D330FC}"/>
    <cellStyle name="Entrada 15 5 4 2 3" xfId="13477" xr:uid="{678CEC27-2CD0-4DA1-ADAE-F04816C96FDC}"/>
    <cellStyle name="Entrada 15 5 4 3" xfId="9809" xr:uid="{9D87E6B7-A5D6-4EDF-89A3-4CA8752F6CCB}"/>
    <cellStyle name="Entrada 15 5 4 4" xfId="9297" xr:uid="{8CA622F6-ACA6-49F2-BB51-05ADDBEC76B7}"/>
    <cellStyle name="Entrada 15 5 5" xfId="3733" xr:uid="{E2A36D34-0039-44EC-AFEA-7F814606FDDB}"/>
    <cellStyle name="Entrada 15 5 5 2" xfId="6370" xr:uid="{8A1AD4F4-8A04-4235-8CB7-A3270423A1B1}"/>
    <cellStyle name="Entrada 15 5 5 2 2" xfId="12681" xr:uid="{223D3E3B-7188-4B31-B810-E33BF6B58DCF}"/>
    <cellStyle name="Entrada 15 5 5 2 3" xfId="8289" xr:uid="{39FAB100-0E5F-4651-9FD0-BCB9CD8B699F}"/>
    <cellStyle name="Entrada 15 5 5 3" xfId="10115" xr:uid="{B86B627A-9833-4560-8AD3-72AD3DDCC879}"/>
    <cellStyle name="Entrada 15 5 5 4" xfId="14614" xr:uid="{BDD1E4FC-284B-43B4-99AE-4BF344863DA4}"/>
    <cellStyle name="Entrada 15 5 6" xfId="4110" xr:uid="{D1635F53-17C0-41B6-B200-7FF594F40C55}"/>
    <cellStyle name="Entrada 15 5 6 2" xfId="6747" xr:uid="{8CCE0D25-60B0-4E02-A3FB-86328549027D}"/>
    <cellStyle name="Entrada 15 5 6 2 2" xfId="13058" xr:uid="{2055CE4A-5AF1-48CD-B575-3D1ABC1553F4}"/>
    <cellStyle name="Entrada 15 5 6 2 3" xfId="16732" xr:uid="{7D626217-7FF3-4429-B475-DA356D802162}"/>
    <cellStyle name="Entrada 15 5 6 3" xfId="10492" xr:uid="{CDED2B56-9BCE-4320-9115-B47BE2DC21BD}"/>
    <cellStyle name="Entrada 15 5 6 4" xfId="13863" xr:uid="{5332AADE-69B8-4C8A-A5CB-37D1DD527AC3}"/>
    <cellStyle name="Entrada 15 5 7" xfId="4675" xr:uid="{72996C17-5620-4C78-A23A-BA4F855D14C4}"/>
    <cellStyle name="Entrada 15 5 7 2" xfId="11057" xr:uid="{B259BF77-FD55-4166-8F92-4F661AA96BE7}"/>
    <cellStyle name="Entrada 15 5 7 3" xfId="13801" xr:uid="{9CAA7817-C906-409B-9C4E-CDE24E1BC01A}"/>
    <cellStyle name="Entrada 15 5 8" xfId="8536" xr:uid="{21C9E067-9059-4202-B647-C0C408019404}"/>
    <cellStyle name="Entrada 15 5 9" xfId="16344" xr:uid="{51870B50-3616-4DE0-8B1A-193BB54A566C}"/>
    <cellStyle name="Entrada 16" xfId="1148" xr:uid="{00000000-0005-0000-0000-00007E040000}"/>
    <cellStyle name="Entrada 16 2" xfId="1864" xr:uid="{4CAC8E1F-12F4-47FB-B474-3FCDE796CF48}"/>
    <cellStyle name="Entrada 16 2 10" xfId="8365" xr:uid="{DEAEE29D-4763-4499-9A89-96662F208AF2}"/>
    <cellStyle name="Entrada 16 2 11" xfId="16290" xr:uid="{9E50AB95-7BEF-42DB-8DF3-CC86AFD01D70}"/>
    <cellStyle name="Entrada 16 2 12" xfId="14502" xr:uid="{22B0A04A-34E6-4B43-AC3F-4DD7E06967FB}"/>
    <cellStyle name="Entrada 16 2 2" xfId="2424" xr:uid="{8E3CE63B-8CAE-47BB-B05D-541D1D7AC5C2}"/>
    <cellStyle name="Entrada 16 2 2 2" xfId="5061" xr:uid="{21C172F3-E8DD-4593-BD43-CBC62274126F}"/>
    <cellStyle name="Entrada 16 2 2 2 2" xfId="11425" xr:uid="{92A3209A-3B00-4CC1-85F6-085A4D75B6DB}"/>
    <cellStyle name="Entrada 16 2 2 2 3" xfId="7097" xr:uid="{D1140FBF-15F6-47C9-A5F1-B6C760347CE5}"/>
    <cellStyle name="Entrada 16 2 2 3" xfId="8891" xr:uid="{04915987-7362-499D-AE28-83CCF923A503}"/>
    <cellStyle name="Entrada 16 2 3" xfId="2196" xr:uid="{3F629F6A-A2BC-44F2-B4E3-AB62F0332284}"/>
    <cellStyle name="Entrada 16 2 3 2" xfId="4833" xr:uid="{FDEFFDE4-8009-4634-8884-4AB53626EEC1}"/>
    <cellStyle name="Entrada 16 2 3 2 2" xfId="7112" xr:uid="{AB123E87-D959-4DAC-98DA-7C6C86EA1CAE}"/>
    <cellStyle name="Entrada 16 2 3 3" xfId="14406" xr:uid="{17FBC1D8-BC9A-4923-94F2-3C1B09541CB0}"/>
    <cellStyle name="Entrada 16 2 4" xfId="2958" xr:uid="{1DA3362C-66CE-475D-8CA7-7CFAB974C2D0}"/>
    <cellStyle name="Entrada 16 2 4 2" xfId="5595" xr:uid="{0F7061EC-0B1A-4065-89AD-9BDB21D11491}"/>
    <cellStyle name="Entrada 16 2 4 2 2" xfId="11906" xr:uid="{3B4DC500-EC04-4B4C-A93A-8A57C8C8EA04}"/>
    <cellStyle name="Entrada 16 2 4 2 3" xfId="15996" xr:uid="{CFCB40C8-20EF-4FEA-ADEA-1C3EEB72509A}"/>
    <cellStyle name="Entrada 16 2 4 3" xfId="9340" xr:uid="{5230A339-09CD-45D4-86F3-47D6C5053AE1}"/>
    <cellStyle name="Entrada 16 2 4 4" xfId="7130" xr:uid="{1B544059-98D8-4D0A-966A-369D5CC8BC94}"/>
    <cellStyle name="Entrada 16 2 5" xfId="3284" xr:uid="{EA41DD57-8CB9-4A9E-852B-9355B8990AF9}"/>
    <cellStyle name="Entrada 16 2 5 2" xfId="5921" xr:uid="{7D91771B-5FF5-4780-B8AD-1BF7EDB77C64}"/>
    <cellStyle name="Entrada 16 2 5 2 2" xfId="12232" xr:uid="{7B6EC6A8-A389-4C77-B727-C9CF96559F9F}"/>
    <cellStyle name="Entrada 16 2 5 2 3" xfId="15791" xr:uid="{724817F7-0AF2-472F-A564-9130D67BB3D3}"/>
    <cellStyle name="Entrada 16 2 5 3" xfId="9666" xr:uid="{6FCF8C5F-1A68-4C6E-805B-E9AF9C709ADB}"/>
    <cellStyle name="Entrada 16 2 5 4" xfId="16382" xr:uid="{480B892B-9670-4851-AF2A-FDF8EFFF3667}"/>
    <cellStyle name="Entrada 16 2 6" xfId="3590" xr:uid="{116057EB-FC5F-4A0D-9B59-4E5507EE5FC9}"/>
    <cellStyle name="Entrada 16 2 6 2" xfId="6227" xr:uid="{A9F0FFC5-4187-465E-A351-31A8897E7265}"/>
    <cellStyle name="Entrada 16 2 6 2 2" xfId="12538" xr:uid="{649FAD17-E837-47AA-855F-8C2040F5B1FD}"/>
    <cellStyle name="Entrada 16 2 6 2 3" xfId="7922" xr:uid="{8C02A9D6-40D5-4B34-BA83-4C5CAA6ACA4E}"/>
    <cellStyle name="Entrada 16 2 6 3" xfId="9972" xr:uid="{821204D7-38F1-48F9-9FF3-DE275B119CC6}"/>
    <cellStyle name="Entrada 16 2 6 4" xfId="7144" xr:uid="{F2F234B4-97FC-402F-B85D-D3F815AAD60A}"/>
    <cellStyle name="Entrada 16 2 7" xfId="3936" xr:uid="{A9EF8426-FDB3-4EE9-8A47-00ADE28A9E44}"/>
    <cellStyle name="Entrada 16 2 7 2" xfId="6573" xr:uid="{8A9C6475-34B0-4511-83F8-20645B3936E4}"/>
    <cellStyle name="Entrada 16 2 7 2 2" xfId="12884" xr:uid="{633B0670-D752-4FEB-ADCF-33E85DACCFC1}"/>
    <cellStyle name="Entrada 16 2 7 2 3" xfId="16589" xr:uid="{7A2DDF49-4A82-4E94-BFBF-4E415EAB4B69}"/>
    <cellStyle name="Entrada 16 2 7 3" xfId="10318" xr:uid="{E2AC5C18-B6F9-49C7-966A-A2D732D96B4A}"/>
    <cellStyle name="Entrada 16 2 7 4" xfId="11671" xr:uid="{2EFB4A42-1F2A-453D-9288-19DC49F14401}"/>
    <cellStyle name="Entrada 16 2 8" xfId="4283" xr:uid="{708C22BE-E876-4A46-8C0F-DBE4522451A0}"/>
    <cellStyle name="Entrada 16 2 8 2" xfId="6920" xr:uid="{C32F5DAA-850D-45BD-8243-F872487A9621}"/>
    <cellStyle name="Entrada 16 2 8 2 2" xfId="13231" xr:uid="{1899B043-2CE9-458D-B2D1-AFD9E3D65F66}"/>
    <cellStyle name="Entrada 16 2 8 2 3" xfId="16895" xr:uid="{391A8368-88A6-4F8B-AD5F-DE26A7674B16}"/>
    <cellStyle name="Entrada 16 2 8 3" xfId="10665" xr:uid="{990BD9F1-1411-4555-8084-AE430914085E}"/>
    <cellStyle name="Entrada 16 2 8 4" xfId="7325" xr:uid="{DE5865B8-9E88-4F29-9160-B277E4D3C8F1}"/>
    <cellStyle name="Entrada 16 2 9" xfId="4501" xr:uid="{D9CD37A0-396F-45BD-B0AD-68539BACC35D}"/>
    <cellStyle name="Entrada 16 2 9 2" xfId="10883" xr:uid="{885269EC-936A-47CA-84C1-1770D7096756}"/>
    <cellStyle name="Entrada 16 2 9 3" xfId="16144" xr:uid="{C47A439D-644B-4F82-9507-CBAFA928A9EC}"/>
    <cellStyle name="Entrada 16 3" xfId="1847" xr:uid="{AA7A116C-5E7A-4EFA-8426-5D52C0BDA03D}"/>
    <cellStyle name="Entrada 16 3 10" xfId="7572" xr:uid="{A42805DC-A922-4F14-8C16-F3B8EE5BD33F}"/>
    <cellStyle name="Entrada 16 3 11" xfId="14982" xr:uid="{8F2786EC-CC28-4BA3-B9AE-24EC566A9B42}"/>
    <cellStyle name="Entrada 16 3 2" xfId="2407" xr:uid="{B47F174D-102E-4AB6-94FB-DD01BA905236}"/>
    <cellStyle name="Entrada 16 3 2 2" xfId="5044" xr:uid="{A658016C-F0F0-434D-A73D-14ACFCD5E3F3}"/>
    <cellStyle name="Entrada 16 3 2 2 2" xfId="11408" xr:uid="{2375B42E-2551-4627-A160-C91C054FB610}"/>
    <cellStyle name="Entrada 16 3 2 2 3" xfId="14881" xr:uid="{AE7559F6-C20E-4C69-96E3-C6663FF50101}"/>
    <cellStyle name="Entrada 16 3 2 3" xfId="8874" xr:uid="{1A990372-7261-4798-98B6-42892926544F}"/>
    <cellStyle name="Entrada 16 3 2 4" xfId="15055" xr:uid="{E216BC23-3749-4521-81F4-55DE31E29A8B}"/>
    <cellStyle name="Entrada 16 3 2 5" xfId="11246" xr:uid="{BF4D2788-31F4-4861-AD52-2A8963D87CD7}"/>
    <cellStyle name="Entrada 16 3 3" xfId="2213" xr:uid="{76536923-2F10-48EA-A911-FFF747E2ADCF}"/>
    <cellStyle name="Entrada 16 3 3 2" xfId="4850" xr:uid="{963CFAF6-DE93-47A3-B832-D3E75DD7D4C3}"/>
    <cellStyle name="Entrada 16 3 3 2 2" xfId="13957" xr:uid="{4367B4F0-F5DF-458E-9BB6-F2472805C0E6}"/>
    <cellStyle name="Entrada 16 3 3 3" xfId="14099" xr:uid="{3BC55B51-ED4D-4156-97A2-B993F43AD35D}"/>
    <cellStyle name="Entrada 16 3 4" xfId="2941" xr:uid="{956D3159-6B4F-4B7D-A3C5-9DD8F0D0347E}"/>
    <cellStyle name="Entrada 16 3 4 2" xfId="5578" xr:uid="{AD942F40-0302-44FC-8FD5-76F33178870E}"/>
    <cellStyle name="Entrada 16 3 4 2 2" xfId="11889" xr:uid="{BB3EEC3A-4FBA-4CA1-8BD2-F18038A56289}"/>
    <cellStyle name="Entrada 16 3 4 2 3" xfId="15914" xr:uid="{11227C32-4D7F-4E45-BC19-065C730D9000}"/>
    <cellStyle name="Entrada 16 3 4 3" xfId="9323" xr:uid="{136F41ED-3A2D-4C06-9DFF-4D5AFFDE4551}"/>
    <cellStyle name="Entrada 16 3 4 4" xfId="16097" xr:uid="{C37FE270-D2B9-4D75-B51C-34F8D3F83FA3}"/>
    <cellStyle name="Entrada 16 3 5" xfId="3267" xr:uid="{4CCBC929-20A5-4436-82E0-64B42FD6E35F}"/>
    <cellStyle name="Entrada 16 3 5 2" xfId="5904" xr:uid="{2A5EEC7C-8235-4105-AD03-C8331C0AAA32}"/>
    <cellStyle name="Entrada 16 3 5 2 2" xfId="12215" xr:uid="{0186F6E9-3EEA-4959-9C64-1859E3EF0F10}"/>
    <cellStyle name="Entrada 16 3 5 2 3" xfId="8156" xr:uid="{C4A4EBD7-8EF3-4E36-8733-225ED95E7199}"/>
    <cellStyle name="Entrada 16 3 5 3" xfId="9649" xr:uid="{4359FF38-0F72-43F9-84F3-34B13E11B895}"/>
    <cellStyle name="Entrada 16 3 5 4" xfId="7411" xr:uid="{7BA84589-0A1D-489A-B7F4-EC2EBF3B4C3B}"/>
    <cellStyle name="Entrada 16 3 6" xfId="3573" xr:uid="{2DCB2C7E-532C-480E-8C8D-F18C9B4E98DA}"/>
    <cellStyle name="Entrada 16 3 6 2" xfId="6210" xr:uid="{688A218D-DB68-49B0-8D50-A28D8305BA19}"/>
    <cellStyle name="Entrada 16 3 6 2 2" xfId="12521" xr:uid="{35B03ED4-2A99-42CA-BDD2-1662A25D4E68}"/>
    <cellStyle name="Entrada 16 3 6 2 3" xfId="13983" xr:uid="{36B0F218-0FE5-4E8D-8203-A1BA7915BADE}"/>
    <cellStyle name="Entrada 16 3 6 3" xfId="9955" xr:uid="{31E58D8A-C322-4624-A1A0-9211F7840DD2}"/>
    <cellStyle name="Entrada 16 3 6 4" xfId="13923" xr:uid="{37959F69-208D-4411-9087-61A11F602586}"/>
    <cellStyle name="Entrada 16 3 7" xfId="3919" xr:uid="{17551D7B-D49E-4A4A-9844-4CB647DF354F}"/>
    <cellStyle name="Entrada 16 3 7 2" xfId="6556" xr:uid="{4B2EC648-BEA2-4D5D-ACFF-4D325E431CB7}"/>
    <cellStyle name="Entrada 16 3 7 2 2" xfId="12867" xr:uid="{512BEFBB-927A-4256-B86E-8AD6367446E7}"/>
    <cellStyle name="Entrada 16 3 7 2 3" xfId="16572" xr:uid="{6EF52310-1055-4B5F-BFDA-00CEEB1AE11E}"/>
    <cellStyle name="Entrada 16 3 7 3" xfId="10301" xr:uid="{00DF9A86-3AA1-4B2F-B0E2-032FE9291E8A}"/>
    <cellStyle name="Entrada 16 3 7 4" xfId="14874" xr:uid="{966E28C4-E34D-463F-A3F7-3E8459DF0908}"/>
    <cellStyle name="Entrada 16 3 8" xfId="4484" xr:uid="{1BC2B52C-1319-4221-BE2B-043E2F63736E}"/>
    <cellStyle name="Entrada 16 3 8 2" xfId="10866" xr:uid="{FCFE6E00-5A16-44F5-9AE0-5CD72AB15833}"/>
    <cellStyle name="Entrada 16 3 8 3" xfId="14299" xr:uid="{05176950-E39E-474C-9459-D22378C014E1}"/>
    <cellStyle name="Entrada 16 3 9" xfId="8348" xr:uid="{FB69BFE2-5DC4-4272-9504-702FD89D9724}"/>
    <cellStyle name="Entrada 16 4" xfId="2084" xr:uid="{8412C2B7-D1A0-46E8-BAE0-F10C313B515D}"/>
    <cellStyle name="Entrada 16 4 10" xfId="11673" xr:uid="{77EEBD12-55D5-4706-BB56-351F5340CEF4}"/>
    <cellStyle name="Entrada 16 4 11" xfId="14259" xr:uid="{70984269-C1FB-4080-BC1F-78D31FD523EE}"/>
    <cellStyle name="Entrada 16 4 2" xfId="2574" xr:uid="{CBC97806-A09E-4898-8358-7A54366445A8}"/>
    <cellStyle name="Entrada 16 4 2 2" xfId="5211" xr:uid="{22CB555D-77FF-471F-8EF8-366DBCDCAF5D}"/>
    <cellStyle name="Entrada 16 4 2 2 2" xfId="11575" xr:uid="{E8EB581B-3447-47E7-BDE5-EFA7D7F7E6A7}"/>
    <cellStyle name="Entrada 16 4 2 2 3" xfId="16064" xr:uid="{61D04664-8AF2-491D-8ED9-2F1CD7D92385}"/>
    <cellStyle name="Entrada 16 4 2 3" xfId="9041" xr:uid="{04CB470E-A124-4C1E-BAD2-6F410D6A59FD}"/>
    <cellStyle name="Entrada 16 4 2 4" xfId="13413" xr:uid="{D77E3D74-0A16-4AC3-A977-0F025D04D3D0}"/>
    <cellStyle name="Entrada 16 4 2 5" xfId="7331" xr:uid="{E328A5ED-9251-48C5-83A4-56523646C63B}"/>
    <cellStyle name="Entrada 16 4 3" xfId="2844" xr:uid="{AFC20DA2-D742-485D-98AE-B5B5A1F4141F}"/>
    <cellStyle name="Entrada 16 4 3 2" xfId="5481" xr:uid="{43E736E1-8833-4EAA-9E38-99904389A24E}"/>
    <cellStyle name="Entrada 16 4 3 2 2" xfId="15206" xr:uid="{E3193E21-EA1D-4C3A-8812-089D404CC750}"/>
    <cellStyle name="Entrada 16 4 3 3" xfId="9273" xr:uid="{91515B92-1639-4625-9FF6-933CF7B18592}"/>
    <cellStyle name="Entrada 16 4 4" xfId="3147" xr:uid="{07C57D2C-6AA4-4579-BEB1-A7ED0061AF8C}"/>
    <cellStyle name="Entrada 16 4 4 2" xfId="5784" xr:uid="{0C6FB84C-1F5B-4C39-ABEA-39D23CB3ADED}"/>
    <cellStyle name="Entrada 16 4 4 2 2" xfId="12095" xr:uid="{51F4DCCF-11D7-46B5-A2F5-105DFDBFAC41}"/>
    <cellStyle name="Entrada 16 4 4 2 3" xfId="7764" xr:uid="{79DC404F-24C9-40F4-9D87-9960BCC3E102}"/>
    <cellStyle name="Entrada 16 4 4 3" xfId="9529" xr:uid="{9BC0F055-2E39-45D7-87FD-EAFC06E97204}"/>
    <cellStyle name="Entrada 16 4 4 4" xfId="14025" xr:uid="{CFC04AEC-E51E-4AAC-A854-5F76A4BF87B4}"/>
    <cellStyle name="Entrada 16 4 5" xfId="3473" xr:uid="{3A392F18-1D6E-41C0-8B92-9D1C023916AA}"/>
    <cellStyle name="Entrada 16 4 5 2" xfId="6110" xr:uid="{878CACEA-111E-4419-9A32-3E0546C017FE}"/>
    <cellStyle name="Entrada 16 4 5 2 2" xfId="12421" xr:uid="{65368ACF-D7A0-44C5-A124-950FFF419145}"/>
    <cellStyle name="Entrada 16 4 5 2 3" xfId="16406" xr:uid="{4A814961-01F2-4324-8710-0A9A452F3A32}"/>
    <cellStyle name="Entrada 16 4 5 3" xfId="9855" xr:uid="{E2F64E03-0148-4F53-9C8C-331B00618869}"/>
    <cellStyle name="Entrada 16 4 5 4" xfId="9166" xr:uid="{DB8924EE-164D-4AF2-9C48-8AE645CE27C0}"/>
    <cellStyle name="Entrada 16 4 6" xfId="3779" xr:uid="{1E8D2990-EC84-4E7B-8E64-21AE658E860F}"/>
    <cellStyle name="Entrada 16 4 6 2" xfId="6416" xr:uid="{062360A8-85B4-426A-93FB-0CE121860603}"/>
    <cellStyle name="Entrada 16 4 6 2 2" xfId="12727" xr:uid="{9F0C0AAC-5CBD-4097-AE62-F615C5AA8B04}"/>
    <cellStyle name="Entrada 16 4 6 2 3" xfId="13626" xr:uid="{CE94147E-4AF4-4D73-9026-47C57755CF7A}"/>
    <cellStyle name="Entrada 16 4 6 3" xfId="10161" xr:uid="{128AE0B6-9AA1-4D0C-9232-C064ADAB0B79}"/>
    <cellStyle name="Entrada 16 4 6 4" xfId="7299" xr:uid="{A3DCD6A2-761B-4B31-8BE0-50A3D2E2ADC4}"/>
    <cellStyle name="Entrada 16 4 7" xfId="4156" xr:uid="{757FC632-66A7-4804-8069-F1E5B4089D47}"/>
    <cellStyle name="Entrada 16 4 7 2" xfId="6793" xr:uid="{90CBD9C4-ED0C-4E37-A8DD-893560984ACC}"/>
    <cellStyle name="Entrada 16 4 7 2 2" xfId="13104" xr:uid="{E06A2C10-4BC4-48AD-8693-892B9C730550}"/>
    <cellStyle name="Entrada 16 4 7 2 3" xfId="16778" xr:uid="{4A94AED1-3D17-4085-AA2D-9B5523E6C8F6}"/>
    <cellStyle name="Entrada 16 4 7 3" xfId="10538" xr:uid="{B0279047-A090-4D12-842C-CCC982E60BFD}"/>
    <cellStyle name="Entrada 16 4 7 4" xfId="15125" xr:uid="{9D17107B-923F-4DCF-BB3C-504B6967E2BE}"/>
    <cellStyle name="Entrada 16 4 8" xfId="4721" xr:uid="{607892FD-F00B-4171-B8AB-9F35614425FB}"/>
    <cellStyle name="Entrada 16 4 8 2" xfId="11103" xr:uid="{85C06BA5-EAD5-4B30-91B6-C9A304BD6F1F}"/>
    <cellStyle name="Entrada 16 4 8 3" xfId="15454" xr:uid="{1C7A49D8-FA69-4BAB-8485-BC63454ADA79}"/>
    <cellStyle name="Entrada 16 4 9" xfId="8582" xr:uid="{BD64E649-CCD0-4F0A-8CCB-E6BFE2030E95}"/>
    <cellStyle name="Entrada 16 5" xfId="2037" xr:uid="{451091F1-4E60-4B06-AB65-1FEFCB3F1CA6}"/>
    <cellStyle name="Entrada 16 5 10" xfId="16519" xr:uid="{BAB67E54-C95B-4774-BBD7-C54F34A25AC2}"/>
    <cellStyle name="Entrada 16 5 2" xfId="2797" xr:uid="{63E8EAB4-5C6D-4E4E-8451-5F06DAA3243E}"/>
    <cellStyle name="Entrada 16 5 2 2" xfId="5434" xr:uid="{968FC02B-E275-44D4-AF2B-00DCFD31280E}"/>
    <cellStyle name="Entrada 16 5 2 2 2" xfId="8243" xr:uid="{58A5F933-C1D8-4F01-9C03-33FEE3F16107}"/>
    <cellStyle name="Entrada 16 5 2 3" xfId="16365" xr:uid="{AD9DD8F3-03AA-4518-9518-FD9685B7FC85}"/>
    <cellStyle name="Entrada 16 5 3" xfId="3100" xr:uid="{93FDF152-8CC0-4E98-A104-1F6A4AE06B1D}"/>
    <cellStyle name="Entrada 16 5 3 2" xfId="5737" xr:uid="{888268BB-5F41-4AA1-A209-0B62D9FF3193}"/>
    <cellStyle name="Entrada 16 5 3 2 2" xfId="12048" xr:uid="{FAFF78A4-DBB1-44E9-BA15-6C16E8CCD195}"/>
    <cellStyle name="Entrada 16 5 3 2 3" xfId="15527" xr:uid="{FF49A8BE-3CF1-471E-97CA-27178E2EA479}"/>
    <cellStyle name="Entrada 16 5 3 3" xfId="9482" xr:uid="{2D8E3A16-DBF9-451A-9BE6-4B3DE231D84D}"/>
    <cellStyle name="Entrada 16 5 3 4" xfId="8029" xr:uid="{4A7B027C-C73B-420F-B2CE-353326466164}"/>
    <cellStyle name="Entrada 16 5 4" xfId="3426" xr:uid="{41A1D255-8959-443D-82C0-7656F928BB03}"/>
    <cellStyle name="Entrada 16 5 4 2" xfId="6063" xr:uid="{B9E46032-A912-4322-86ED-FFD512A36C04}"/>
    <cellStyle name="Entrada 16 5 4 2 2" xfId="12374" xr:uid="{CCE4758C-EC25-4416-99E3-3529987971CB}"/>
    <cellStyle name="Entrada 16 5 4 2 3" xfId="16480" xr:uid="{9CDC6C42-F0BA-4227-8E8A-9CDABBF60532}"/>
    <cellStyle name="Entrada 16 5 4 3" xfId="9808" xr:uid="{3ADC5DAC-72E0-473A-BDF1-9E014548F010}"/>
    <cellStyle name="Entrada 16 5 4 4" xfId="14302" xr:uid="{6534FF82-4E40-49B9-8FB7-688A4CF20D19}"/>
    <cellStyle name="Entrada 16 5 5" xfId="3732" xr:uid="{95927083-68C3-49A1-B2F4-E4C835F13B2A}"/>
    <cellStyle name="Entrada 16 5 5 2" xfId="6369" xr:uid="{1F9D4758-CB9B-4318-A9B2-B020DCE5062C}"/>
    <cellStyle name="Entrada 16 5 5 2 2" xfId="12680" xr:uid="{4304DF22-1BB2-4138-A310-89C31A06C2C4}"/>
    <cellStyle name="Entrada 16 5 5 2 3" xfId="14756" xr:uid="{738FD156-DC94-40A8-A50B-3BF709062928}"/>
    <cellStyle name="Entrada 16 5 5 3" xfId="10114" xr:uid="{24FE3ED7-F3D4-4ABF-AABB-E37205C45027}"/>
    <cellStyle name="Entrada 16 5 5 4" xfId="7492" xr:uid="{3C894CA1-F357-4C52-B744-B2ECD7069C10}"/>
    <cellStyle name="Entrada 16 5 6" xfId="4109" xr:uid="{3DACFBC4-D6A8-4E52-8A33-2C104F9BD8A1}"/>
    <cellStyle name="Entrada 16 5 6 2" xfId="6746" xr:uid="{97469E1C-D822-4696-9935-FDD090D954E5}"/>
    <cellStyle name="Entrada 16 5 6 2 2" xfId="13057" xr:uid="{4735D95B-B7B5-4818-B0D2-3FF5E25315F1}"/>
    <cellStyle name="Entrada 16 5 6 2 3" xfId="16731" xr:uid="{43B4C0C3-64BA-4D15-9DAE-2BDDF54EA384}"/>
    <cellStyle name="Entrada 16 5 6 3" xfId="10491" xr:uid="{1909B172-E0A7-4031-A519-3F7E1F30D520}"/>
    <cellStyle name="Entrada 16 5 6 4" xfId="14124" xr:uid="{0EBBD0D4-6690-4281-AC9A-863059AF68A9}"/>
    <cellStyle name="Entrada 16 5 7" xfId="4674" xr:uid="{C147554D-26BB-4583-A2E7-6577E95872B4}"/>
    <cellStyle name="Entrada 16 5 7 2" xfId="11056" xr:uid="{4BE80C60-E92D-4D77-AF14-124435B479FB}"/>
    <cellStyle name="Entrada 16 5 7 3" xfId="14425" xr:uid="{1C63113A-89D7-45D8-9560-8D59D742CF97}"/>
    <cellStyle name="Entrada 16 5 8" xfId="8535" xr:uid="{472E01A6-6976-470F-B25D-C8EA84452CC4}"/>
    <cellStyle name="Entrada 16 5 9" xfId="16218" xr:uid="{FFFE0579-ADEE-493D-91A8-2F87C656ED72}"/>
    <cellStyle name="Entrada 17" xfId="1149" xr:uid="{00000000-0005-0000-0000-00007F040000}"/>
    <cellStyle name="Entrada 17 2" xfId="1865" xr:uid="{B387B93B-4DF2-4E8A-96FF-759B94F7B03C}"/>
    <cellStyle name="Entrada 17 2 10" xfId="8366" xr:uid="{6FB90F85-6AC1-4257-8524-9070CC132899}"/>
    <cellStyle name="Entrada 17 2 11" xfId="7642" xr:uid="{1C970844-FFAD-4432-B6F9-1104B15242C3}"/>
    <cellStyle name="Entrada 17 2 12" xfId="15897" xr:uid="{E5404C17-599A-4A0F-832A-3F3D207F8152}"/>
    <cellStyle name="Entrada 17 2 2" xfId="2425" xr:uid="{81215EC0-A032-49CF-8197-BCA99A663F7F}"/>
    <cellStyle name="Entrada 17 2 2 2" xfId="5062" xr:uid="{A08078AA-E948-4A73-AC90-98FEBCDE843A}"/>
    <cellStyle name="Entrada 17 2 2 2 2" xfId="11426" xr:uid="{DFD54F7D-0BCA-4F11-B850-065CD5437DBB}"/>
    <cellStyle name="Entrada 17 2 2 2 3" xfId="8290" xr:uid="{4C23FFDB-EDD4-4D8C-8DFF-455D852CCF7C}"/>
    <cellStyle name="Entrada 17 2 2 3" xfId="8892" xr:uid="{11D8FC3E-29F6-430A-8C16-AA83351A9697}"/>
    <cellStyle name="Entrada 17 2 3" xfId="2195" xr:uid="{AAE9D303-4267-435F-93A9-03857F3E8EEB}"/>
    <cellStyle name="Entrada 17 2 3 2" xfId="4832" xr:uid="{A4F7FB90-3936-459B-8C84-CAFFB204AA72}"/>
    <cellStyle name="Entrada 17 2 3 2 2" xfId="7491" xr:uid="{A5F5383E-93BC-4532-B8D7-72DBB21C4DD1}"/>
    <cellStyle name="Entrada 17 2 3 3" xfId="14421" xr:uid="{A8AADA1E-15DB-437C-9AE6-E5DB67D4B650}"/>
    <cellStyle name="Entrada 17 2 4" xfId="2959" xr:uid="{72A39F21-572F-4113-AE6B-86E769753386}"/>
    <cellStyle name="Entrada 17 2 4 2" xfId="5596" xr:uid="{30FB8D52-DED4-48CB-B176-6DE88959D85C}"/>
    <cellStyle name="Entrada 17 2 4 2 2" xfId="11907" xr:uid="{BDDEF591-C0B4-4ABA-8B19-3F57697DFEA1}"/>
    <cellStyle name="Entrada 17 2 4 2 3" xfId="15608" xr:uid="{896C5CC5-C130-463F-8AE4-C49F26EE21EF}"/>
    <cellStyle name="Entrada 17 2 4 3" xfId="9341" xr:uid="{B5A6128F-7080-4E7E-B6D4-A6C005DF7580}"/>
    <cellStyle name="Entrada 17 2 4 4" xfId="14491" xr:uid="{C694EE88-217C-4456-B3FA-601E0586B50B}"/>
    <cellStyle name="Entrada 17 2 5" xfId="3285" xr:uid="{94DFCB60-90F4-4310-BFF1-EA4E8732B380}"/>
    <cellStyle name="Entrada 17 2 5 2" xfId="5922" xr:uid="{D3FBFD69-CF6F-4B28-94FD-645D98C4090A}"/>
    <cellStyle name="Entrada 17 2 5 2 2" xfId="12233" xr:uid="{8A9AEE0B-EF83-4237-9029-5030ACDD6C2A}"/>
    <cellStyle name="Entrada 17 2 5 2 3" xfId="8023" xr:uid="{C28AD350-DB3D-4E09-A3A7-28FB6D7F2110}"/>
    <cellStyle name="Entrada 17 2 5 3" xfId="9667" xr:uid="{DA381871-33A7-4DD4-B684-F979AC264069}"/>
    <cellStyle name="Entrada 17 2 5 4" xfId="11815" xr:uid="{C483053F-4B9F-4DB0-A05D-19C607FB55F4}"/>
    <cellStyle name="Entrada 17 2 6" xfId="3591" xr:uid="{3CD15CAC-0441-46E0-A100-8E571FC0841D}"/>
    <cellStyle name="Entrada 17 2 6 2" xfId="6228" xr:uid="{7752EDB1-B609-4118-91FE-1D145137DD2F}"/>
    <cellStyle name="Entrada 17 2 6 2 2" xfId="12539" xr:uid="{092E8A87-83A3-49AB-B1FD-299C450B9574}"/>
    <cellStyle name="Entrada 17 2 6 2 3" xfId="16318" xr:uid="{D6268878-A7E4-42E6-ADB4-30457B2AC130}"/>
    <cellStyle name="Entrada 17 2 6 3" xfId="9973" xr:uid="{B4B96F9D-2342-4583-B8F1-E05AC6911DFB}"/>
    <cellStyle name="Entrada 17 2 6 4" xfId="15385" xr:uid="{8F2B36B1-730D-45A1-BAEE-ACF08DD1B67B}"/>
    <cellStyle name="Entrada 17 2 7" xfId="3937" xr:uid="{2FB0B119-5B23-4375-A4D1-8AA4B3FA7E42}"/>
    <cellStyle name="Entrada 17 2 7 2" xfId="6574" xr:uid="{7A023954-F9CB-4084-BC02-8028832AF2C3}"/>
    <cellStyle name="Entrada 17 2 7 2 2" xfId="12885" xr:uid="{A7C8B359-DDF0-4C33-9DE2-ED9EC36152E8}"/>
    <cellStyle name="Entrada 17 2 7 2 3" xfId="16590" xr:uid="{F614B545-957B-43D3-B28C-400A74126B4A}"/>
    <cellStyle name="Entrada 17 2 7 3" xfId="10319" xr:uid="{F97EB087-3B43-43F5-BC42-DA384EEAFC29}"/>
    <cellStyle name="Entrada 17 2 7 4" xfId="8116" xr:uid="{69692E4B-5A3A-40CE-A282-BF68D3EE452A}"/>
    <cellStyle name="Entrada 17 2 8" xfId="4284" xr:uid="{E2DE5295-4198-4181-8CFC-DCE8BB0356DF}"/>
    <cellStyle name="Entrada 17 2 8 2" xfId="6921" xr:uid="{B8AEBA69-D63D-4152-A352-6651FD2FC718}"/>
    <cellStyle name="Entrada 17 2 8 2 2" xfId="13232" xr:uid="{7E5551CB-B5DE-4BB6-A117-0C82A7EA38AF}"/>
    <cellStyle name="Entrada 17 2 8 2 3" xfId="16896" xr:uid="{B66EFDA5-D5D7-4E8C-BF47-E5D265462D6D}"/>
    <cellStyle name="Entrada 17 2 8 3" xfId="10666" xr:uid="{7572CA80-0299-4200-A056-B663E89CF96B}"/>
    <cellStyle name="Entrada 17 2 8 4" xfId="15426" xr:uid="{D92FD649-D4E8-4B4C-ACE7-F2AD95B9B6B5}"/>
    <cellStyle name="Entrada 17 2 9" xfId="4502" xr:uid="{75B40AEF-E8CD-4665-A2ED-9C72354A2D2C}"/>
    <cellStyle name="Entrada 17 2 9 2" xfId="10884" xr:uid="{6ECEB9EA-4911-4556-91EF-EB7077748DF0}"/>
    <cellStyle name="Entrada 17 2 9 3" xfId="14698" xr:uid="{1CBE8384-C983-43D9-9CFA-B3674677CA94}"/>
    <cellStyle name="Entrada 17 3" xfId="1848" xr:uid="{6DCF479B-95B4-45B0-9D5E-8DE5004B9DB3}"/>
    <cellStyle name="Entrada 17 3 10" xfId="7867" xr:uid="{9227EA12-63E1-4A38-9EE4-577D75E908D8}"/>
    <cellStyle name="Entrada 17 3 11" xfId="14222" xr:uid="{5B55AF6E-B184-478F-91B1-5565564D193F}"/>
    <cellStyle name="Entrada 17 3 2" xfId="2408" xr:uid="{3AFB7258-DD8E-4592-8014-C3135BF43CAD}"/>
    <cellStyle name="Entrada 17 3 2 2" xfId="5045" xr:uid="{5A718036-9636-499F-B4D1-717B48C02B57}"/>
    <cellStyle name="Entrada 17 3 2 2 2" xfId="11409" xr:uid="{2E3B0451-D983-4B3F-8916-07EE90AA186F}"/>
    <cellStyle name="Entrada 17 3 2 2 3" xfId="7711" xr:uid="{2FBAD83E-CEED-462A-A1F4-A7779BBE8EED}"/>
    <cellStyle name="Entrada 17 3 2 3" xfId="8875" xr:uid="{F699517B-C941-410D-BDAA-BC7CBD011AFA}"/>
    <cellStyle name="Entrada 17 3 2 4" xfId="7742" xr:uid="{383172C2-07F1-467C-A6DE-D9F86C59A6AF}"/>
    <cellStyle name="Entrada 17 3 2 5" xfId="7251" xr:uid="{824A2CA0-A62F-43B4-B991-602C0F4CA266}"/>
    <cellStyle name="Entrada 17 3 3" xfId="2212" xr:uid="{6B0B4EFD-0F32-49CC-A5FD-8FC6F333042F}"/>
    <cellStyle name="Entrada 17 3 3 2" xfId="4849" xr:uid="{56FA82E8-0979-40C7-9FC8-898BB58A8AC8}"/>
    <cellStyle name="Entrada 17 3 3 2 2" xfId="15847" xr:uid="{9802FEE7-62BD-4633-9C3D-DC67C6B1EAD9}"/>
    <cellStyle name="Entrada 17 3 3 3" xfId="14999" xr:uid="{8BFCDB1D-4B63-4DE2-8707-154DC2293CE7}"/>
    <cellStyle name="Entrada 17 3 4" xfId="2942" xr:uid="{639057D9-8D85-4C83-8C6E-7AD1974247A5}"/>
    <cellStyle name="Entrada 17 3 4 2" xfId="5579" xr:uid="{4DE10B07-5B61-4D6C-8D4A-4B0AB62191B9}"/>
    <cellStyle name="Entrada 17 3 4 2 2" xfId="11890" xr:uid="{BC6DA07E-F940-401B-957C-FA291B971F4F}"/>
    <cellStyle name="Entrada 17 3 4 2 3" xfId="15210" xr:uid="{DF1B5139-7C22-49A4-803A-DBF90576FF10}"/>
    <cellStyle name="Entrada 17 3 4 3" xfId="9324" xr:uid="{309C0596-713A-410A-AC8E-9605933B2F15}"/>
    <cellStyle name="Entrada 17 3 4 4" xfId="14640" xr:uid="{73E496FD-BC5A-4362-8805-36C70356C530}"/>
    <cellStyle name="Entrada 17 3 5" xfId="3268" xr:uid="{FFBF6CC2-5CFB-436F-B48B-758D0AAA39F5}"/>
    <cellStyle name="Entrada 17 3 5 2" xfId="5905" xr:uid="{91533C33-AB7C-477F-BA8A-B0FBE890CC3C}"/>
    <cellStyle name="Entrada 17 3 5 2 2" xfId="12216" xr:uid="{37F8CAC7-AE14-4CB4-BC8B-527753865D79}"/>
    <cellStyle name="Entrada 17 3 5 2 3" xfId="16427" xr:uid="{B25A5E35-E845-4DE8-8F8B-D6218E908919}"/>
    <cellStyle name="Entrada 17 3 5 3" xfId="9650" xr:uid="{0581252D-A5B6-4A2C-ACEB-2ABC96355D66}"/>
    <cellStyle name="Entrada 17 3 5 4" xfId="7080" xr:uid="{C92213E6-2FC9-486E-BE6E-9DA56C80A572}"/>
    <cellStyle name="Entrada 17 3 6" xfId="3574" xr:uid="{DFCB15A9-6041-4AEE-B1F3-3E2B4E1F6BF3}"/>
    <cellStyle name="Entrada 17 3 6 2" xfId="6211" xr:uid="{DD5CE43A-4328-487A-9C40-21CB1662A3B7}"/>
    <cellStyle name="Entrada 17 3 6 2 2" xfId="12522" xr:uid="{9D65214B-1219-434E-BA7A-035B28E7BB4C}"/>
    <cellStyle name="Entrada 17 3 6 2 3" xfId="7619" xr:uid="{0BEE2DD5-6436-4260-BF94-3283FA31D647}"/>
    <cellStyle name="Entrada 17 3 6 3" xfId="9956" xr:uid="{738C37B8-89A0-478B-A8A4-3CEE41B8B379}"/>
    <cellStyle name="Entrada 17 3 6 4" xfId="15698" xr:uid="{EA7A01E6-174A-43B9-A977-C3C1DD96E2D4}"/>
    <cellStyle name="Entrada 17 3 7" xfId="3920" xr:uid="{CAD10AAF-D18E-49E5-B82C-261E060F6535}"/>
    <cellStyle name="Entrada 17 3 7 2" xfId="6557" xr:uid="{0D9AFA0E-6A0D-411D-92AB-45AB0572A857}"/>
    <cellStyle name="Entrada 17 3 7 2 2" xfId="12868" xr:uid="{BEA9E8A4-B900-484C-9840-0406D243339C}"/>
    <cellStyle name="Entrada 17 3 7 2 3" xfId="16573" xr:uid="{037E1108-A0D1-462E-B746-C7855C09E472}"/>
    <cellStyle name="Entrada 17 3 7 3" xfId="10302" xr:uid="{D2BE1FAE-8F68-4FD9-AEB4-F118D58FF870}"/>
    <cellStyle name="Entrada 17 3 7 4" xfId="15107" xr:uid="{9A7E5536-D645-4E4B-B65D-B8AAF5067DC0}"/>
    <cellStyle name="Entrada 17 3 8" xfId="4485" xr:uid="{8CEE374A-0FC1-4CC8-AD3F-780D0484A2F9}"/>
    <cellStyle name="Entrada 17 3 8 2" xfId="10867" xr:uid="{7786F8EE-DD64-49C2-8312-FEC38F20FA3E}"/>
    <cellStyle name="Entrada 17 3 8 3" xfId="15606" xr:uid="{FE61B695-2370-485A-9A4C-DEBF004801ED}"/>
    <cellStyle name="Entrada 17 3 9" xfId="8349" xr:uid="{E82E7C7E-A80D-4126-BAE1-C1E0A04EE72F}"/>
    <cellStyle name="Entrada 17 4" xfId="2085" xr:uid="{E9760E2B-64E8-4D2B-90E7-9B795FBA6654}"/>
    <cellStyle name="Entrada 17 4 10" xfId="14396" xr:uid="{AEB49974-23BC-468C-8EBB-2A3034431D4B}"/>
    <cellStyle name="Entrada 17 4 11" xfId="13912" xr:uid="{9D0F31F1-B4A3-4042-9002-6EA0284E3206}"/>
    <cellStyle name="Entrada 17 4 2" xfId="2575" xr:uid="{5FC26C13-03E7-46B3-9AAA-6F8B79D1B4E7}"/>
    <cellStyle name="Entrada 17 4 2 2" xfId="5212" xr:uid="{674E811F-9C2A-4DB0-AC05-85EE60AE5CFB}"/>
    <cellStyle name="Entrada 17 4 2 2 2" xfId="11576" xr:uid="{CA9F7274-7552-4EC0-88AF-9CBE0DF0622D}"/>
    <cellStyle name="Entrada 17 4 2 2 3" xfId="7995" xr:uid="{AE90692A-0AD6-43C7-AB4A-5BBB1839B96B}"/>
    <cellStyle name="Entrada 17 4 2 3" xfId="9042" xr:uid="{2C8B3EEC-CC28-4310-931B-CB7DB3C6C02D}"/>
    <cellStyle name="Entrada 17 4 2 4" xfId="8169" xr:uid="{44EA9B6B-EA3C-4824-8184-D7B8B6668E72}"/>
    <cellStyle name="Entrada 17 4 2 5" xfId="16474" xr:uid="{2C102113-E39E-4011-B63A-59D2607F2920}"/>
    <cellStyle name="Entrada 17 4 3" xfId="2845" xr:uid="{73852679-FC71-42D9-8239-A5F0525CF858}"/>
    <cellStyle name="Entrada 17 4 3 2" xfId="5482" xr:uid="{704B1112-1C7D-41B0-9DE5-072C301C7098}"/>
    <cellStyle name="Entrada 17 4 3 2 2" xfId="14776" xr:uid="{9EFD06CC-26D2-46F6-9D70-D21E11FCA6BA}"/>
    <cellStyle name="Entrada 17 4 3 3" xfId="7760" xr:uid="{7B8C2FE4-D47C-402C-B05C-7B488E775169}"/>
    <cellStyle name="Entrada 17 4 4" xfId="3148" xr:uid="{2C20B9B1-0A80-4DB1-AC3B-E85FA6405833}"/>
    <cellStyle name="Entrada 17 4 4 2" xfId="5785" xr:uid="{7DB318D8-5955-4A35-B90A-2639E3629AA7}"/>
    <cellStyle name="Entrada 17 4 4 2 2" xfId="12096" xr:uid="{97D4D950-C876-4EE1-BB62-3867013E5320}"/>
    <cellStyle name="Entrada 17 4 4 2 3" xfId="14995" xr:uid="{997BB944-31B7-431D-B5CE-D783C174FA62}"/>
    <cellStyle name="Entrada 17 4 4 3" xfId="9530" xr:uid="{A167726E-1A8B-49A9-AE19-271C9C21881C}"/>
    <cellStyle name="Entrada 17 4 4 4" xfId="15962" xr:uid="{7172B5FB-A888-4FF6-A82B-DC8B87279685}"/>
    <cellStyle name="Entrada 17 4 5" xfId="3474" xr:uid="{C3F4921B-7FAF-45B3-A1FF-E6761AB0CF3A}"/>
    <cellStyle name="Entrada 17 4 5 2" xfId="6111" xr:uid="{D27C348A-DDF1-42FF-ACB1-1394374D9A56}"/>
    <cellStyle name="Entrada 17 4 5 2 2" xfId="12422" xr:uid="{6B28CEE8-1AC2-4C84-8827-3BE91BF76F8D}"/>
    <cellStyle name="Entrada 17 4 5 2 3" xfId="7459" xr:uid="{4F6474C3-BD35-467A-946C-D46E565FA9B1}"/>
    <cellStyle name="Entrada 17 4 5 3" xfId="9856" xr:uid="{A89A5DE9-95C1-4CC0-B8C1-781209483EDC}"/>
    <cellStyle name="Entrada 17 4 5 4" xfId="15084" xr:uid="{6604884B-7CA1-4A61-BB5E-60682254357D}"/>
    <cellStyle name="Entrada 17 4 6" xfId="3780" xr:uid="{0E0F4861-DABE-4D4F-BF99-CFFEB857DE35}"/>
    <cellStyle name="Entrada 17 4 6 2" xfId="6417" xr:uid="{BD16F25B-56C1-4525-9F1E-4002099CDBF7}"/>
    <cellStyle name="Entrada 17 4 6 2 2" xfId="12728" xr:uid="{0133158F-F0F5-446C-8D14-284E8F160CB7}"/>
    <cellStyle name="Entrada 17 4 6 2 3" xfId="16468" xr:uid="{5C5F3019-409D-4F78-A3B5-784D6680ACCB}"/>
    <cellStyle name="Entrada 17 4 6 3" xfId="10162" xr:uid="{4DE4E88B-B193-411C-BC84-58B0ABF35CB8}"/>
    <cellStyle name="Entrada 17 4 6 4" xfId="7573" xr:uid="{EDFC9E7C-CEF0-4765-90D6-88B3DAC51B40}"/>
    <cellStyle name="Entrada 17 4 7" xfId="4157" xr:uid="{13D9F788-A28E-4997-B98F-57016ED6A3C8}"/>
    <cellStyle name="Entrada 17 4 7 2" xfId="6794" xr:uid="{F250EE6D-3915-445F-9430-63856D8EA061}"/>
    <cellStyle name="Entrada 17 4 7 2 2" xfId="13105" xr:uid="{21E35E49-9785-465B-A3EB-5BA2368AB504}"/>
    <cellStyle name="Entrada 17 4 7 2 3" xfId="16779" xr:uid="{BCBE2C54-BBCB-44F0-B46F-DC8A6C0E62E9}"/>
    <cellStyle name="Entrada 17 4 7 3" xfId="10539" xr:uid="{FB1C26D9-3ADD-490C-8FED-9AF6C3A71B43}"/>
    <cellStyle name="Entrada 17 4 7 4" xfId="15128" xr:uid="{3104EC04-A511-4275-B02C-39656A8E9067}"/>
    <cellStyle name="Entrada 17 4 8" xfId="4722" xr:uid="{FAECB6BB-EEC3-4A13-849A-A3E2D5398F26}"/>
    <cellStyle name="Entrada 17 4 8 2" xfId="11104" xr:uid="{F9FFFC26-A504-4A76-8F49-468F66805E83}"/>
    <cellStyle name="Entrada 17 4 8 3" xfId="9127" xr:uid="{61002C99-29C8-46F6-B776-DE03DC3AB770}"/>
    <cellStyle name="Entrada 17 4 9" xfId="8583" xr:uid="{EE6C3330-4C14-479C-810E-A30C004AAC22}"/>
    <cellStyle name="Entrada 17 5" xfId="2036" xr:uid="{81F82ED2-755A-4364-91A4-803E1295DBFA}"/>
    <cellStyle name="Entrada 17 5 10" xfId="14182" xr:uid="{ADE7A381-A3E8-4969-AE95-7D119CC67ED4}"/>
    <cellStyle name="Entrada 17 5 2" xfId="2796" xr:uid="{6E00BFBE-1989-473E-86AA-23980FA36D4E}"/>
    <cellStyle name="Entrada 17 5 2 2" xfId="5433" xr:uid="{06A8213C-400D-44ED-BA81-00D6DA9A6438}"/>
    <cellStyle name="Entrada 17 5 2 2 2" xfId="7265" xr:uid="{A8293F69-D131-4BFD-90E1-8F28BCECBBCC}"/>
    <cellStyle name="Entrada 17 5 2 3" xfId="9175" xr:uid="{3976EDF5-AE75-4D1A-B287-0CDFC9DA6E38}"/>
    <cellStyle name="Entrada 17 5 3" xfId="3099" xr:uid="{9A7B9FB7-3C4C-43C0-8049-0C5C154F7939}"/>
    <cellStyle name="Entrada 17 5 3 2" xfId="5736" xr:uid="{AEA56F7F-86FB-4B09-BD13-3D9E05962D5A}"/>
    <cellStyle name="Entrada 17 5 3 2 2" xfId="12047" xr:uid="{E0737A87-9F50-46FB-B363-057F8B59D102}"/>
    <cellStyle name="Entrada 17 5 3 2 3" xfId="13730" xr:uid="{ADBE6277-5CCD-42D2-9F33-658E3F8BC595}"/>
    <cellStyle name="Entrada 17 5 3 3" xfId="9481" xr:uid="{665DA725-F299-4888-B73D-D09F5CBA5CCD}"/>
    <cellStyle name="Entrada 17 5 3 4" xfId="15102" xr:uid="{E566B8CD-A7D9-446D-B4FC-53278B7D63AE}"/>
    <cellStyle name="Entrada 17 5 4" xfId="3425" xr:uid="{A6A14A72-58D1-4FDA-BBB4-4C6D25A7A0FE}"/>
    <cellStyle name="Entrada 17 5 4 2" xfId="6062" xr:uid="{B0BF6FA8-7042-4823-BD5F-4FC68A89A815}"/>
    <cellStyle name="Entrada 17 5 4 2 2" xfId="12373" xr:uid="{A0AEC163-21AA-49E9-8C0B-074542AF0A62}"/>
    <cellStyle name="Entrada 17 5 4 2 3" xfId="16451" xr:uid="{625DB450-DBD3-4777-8F1E-F38F989C0E76}"/>
    <cellStyle name="Entrada 17 5 4 3" xfId="9807" xr:uid="{1B7E43C8-6B26-4061-BEF3-FD5F28BB7B35}"/>
    <cellStyle name="Entrada 17 5 4 4" xfId="7165" xr:uid="{12244991-700D-4465-A07D-CE1BF1D5955F}"/>
    <cellStyle name="Entrada 17 5 5" xfId="3731" xr:uid="{02CE809E-CA19-4461-96DD-4EA3AB501CB6}"/>
    <cellStyle name="Entrada 17 5 5 2" xfId="6368" xr:uid="{7BB516DF-C26E-4A34-A7DD-B7DE4C59FDCF}"/>
    <cellStyle name="Entrada 17 5 5 2 2" xfId="12679" xr:uid="{004754DF-1020-4754-94AF-C98FB55761F5}"/>
    <cellStyle name="Entrada 17 5 5 2 3" xfId="16358" xr:uid="{72989C60-CF00-448F-8A29-4C9FDC3589F4}"/>
    <cellStyle name="Entrada 17 5 5 3" xfId="10113" xr:uid="{09A46E64-563C-472E-9D7B-C4BAF82B311B}"/>
    <cellStyle name="Entrada 17 5 5 4" xfId="14227" xr:uid="{C787EB54-D50B-41B2-9D76-497B1DD4D5C5}"/>
    <cellStyle name="Entrada 17 5 6" xfId="4108" xr:uid="{9B3E1634-6D21-41CD-BD9A-2DE34EFC7449}"/>
    <cellStyle name="Entrada 17 5 6 2" xfId="6745" xr:uid="{D6EE8BC9-27C2-4523-8C5D-9AB9B1DCF2D0}"/>
    <cellStyle name="Entrada 17 5 6 2 2" xfId="13056" xr:uid="{3695AF36-516B-43E1-B9AA-DAE77FEA8863}"/>
    <cellStyle name="Entrada 17 5 6 2 3" xfId="16730" xr:uid="{E1E27649-14AE-4887-B3EF-BDE7D14C16A5}"/>
    <cellStyle name="Entrada 17 5 6 3" xfId="10490" xr:uid="{F5C6BDA1-B11D-4009-8D9A-8F857811B6D5}"/>
    <cellStyle name="Entrada 17 5 6 4" xfId="7690" xr:uid="{8A7A5867-195F-469B-AE2A-7E8D24239B4F}"/>
    <cellStyle name="Entrada 17 5 7" xfId="4673" xr:uid="{656409D7-5BC9-4C80-80AE-6E35628FEB9F}"/>
    <cellStyle name="Entrada 17 5 7 2" xfId="11055" xr:uid="{6CF98112-2B41-4648-BB64-9F21C19664F7}"/>
    <cellStyle name="Entrada 17 5 7 3" xfId="7615" xr:uid="{950C0A69-4466-4353-A621-495016164C10}"/>
    <cellStyle name="Entrada 17 5 8" xfId="8534" xr:uid="{FC64AE3C-DAC4-4D7A-A3A8-8D9CDCAF7D7B}"/>
    <cellStyle name="Entrada 17 5 9" xfId="13533" xr:uid="{E8944449-EE8C-45E8-A997-EA2F08B727C8}"/>
    <cellStyle name="Entrada 18" xfId="1150" xr:uid="{00000000-0005-0000-0000-000080040000}"/>
    <cellStyle name="Entrada 18 2" xfId="1866" xr:uid="{6A86A692-FFC6-4378-85EC-384E78183847}"/>
    <cellStyle name="Entrada 18 2 10" xfId="8367" xr:uid="{9137912A-9CA8-4A4D-A09A-401C98A0863F}"/>
    <cellStyle name="Entrada 18 2 11" xfId="14067" xr:uid="{A2F0118E-B387-4B09-B737-120485C817E9}"/>
    <cellStyle name="Entrada 18 2 12" xfId="7183" xr:uid="{D7464D6F-ABA1-4A7C-90E8-A5C135DA24B1}"/>
    <cellStyle name="Entrada 18 2 2" xfId="2426" xr:uid="{9C7A573E-9C13-4109-9894-CE1088528FB7}"/>
    <cellStyle name="Entrada 18 2 2 2" xfId="5063" xr:uid="{00F1469D-6E02-4F5C-83E0-3DE3BA441689}"/>
    <cellStyle name="Entrada 18 2 2 2 2" xfId="11427" xr:uid="{F50E406A-6221-443F-9003-5000DC851ABC}"/>
    <cellStyle name="Entrada 18 2 2 2 3" xfId="14208" xr:uid="{D14CF2D2-BFA7-4F9A-82A4-C7E6A92A9359}"/>
    <cellStyle name="Entrada 18 2 2 3" xfId="8893" xr:uid="{B684067B-0516-4666-8E0E-94830BC3A29C}"/>
    <cellStyle name="Entrada 18 2 3" xfId="2194" xr:uid="{3CD73061-5E0D-4642-8C22-AFB4CEB2A619}"/>
    <cellStyle name="Entrada 18 2 3 2" xfId="4831" xr:uid="{1A845928-8FC2-40DA-897D-2E96C2F41B4C}"/>
    <cellStyle name="Entrada 18 2 3 2 2" xfId="16205" xr:uid="{C0E0E025-0592-47EA-AB1C-101CD4F84722}"/>
    <cellStyle name="Entrada 18 2 3 3" xfId="9275" xr:uid="{C4E2EEAB-29BF-456C-A440-43882C7AABB4}"/>
    <cellStyle name="Entrada 18 2 4" xfId="2960" xr:uid="{266FBF0A-518B-492D-BDD4-CCD901A51FD7}"/>
    <cellStyle name="Entrada 18 2 4 2" xfId="5597" xr:uid="{AF1C7C7C-B9AB-4C8E-95F5-A9F29CD0F538}"/>
    <cellStyle name="Entrada 18 2 4 2 2" xfId="11908" xr:uid="{0295B074-86BC-4F8E-9A76-F7773BAE90E6}"/>
    <cellStyle name="Entrada 18 2 4 2 3" xfId="14667" xr:uid="{CE7D0969-F290-461E-B996-DD8468432CFE}"/>
    <cellStyle name="Entrada 18 2 4 3" xfId="9342" xr:uid="{7CD665D7-081A-4239-B2AC-420B56FEEFFD}"/>
    <cellStyle name="Entrada 18 2 4 4" xfId="8106" xr:uid="{79C3D6AD-B15D-43E4-804E-E7291EE4D867}"/>
    <cellStyle name="Entrada 18 2 5" xfId="3286" xr:uid="{EFECB3A2-052B-4012-B519-3B17DD7A4859}"/>
    <cellStyle name="Entrada 18 2 5 2" xfId="5923" xr:uid="{BB5B7110-562A-4744-A6EA-EC4D14A52DB9}"/>
    <cellStyle name="Entrada 18 2 5 2 2" xfId="12234" xr:uid="{FB3CA237-41AD-48E0-B2DD-8797A986F65D}"/>
    <cellStyle name="Entrada 18 2 5 2 3" xfId="14873" xr:uid="{024DDAB0-D278-445E-A5A2-013D4F3BB18E}"/>
    <cellStyle name="Entrada 18 2 5 3" xfId="9668" xr:uid="{23665DAD-DA61-46E8-92D3-C6631404E976}"/>
    <cellStyle name="Entrada 18 2 5 4" xfId="13680" xr:uid="{40E9B97D-2844-48FF-BE86-03EB8CD105E5}"/>
    <cellStyle name="Entrada 18 2 6" xfId="3592" xr:uid="{5FA70C77-69E6-4BDA-A5C9-4058A8FDFA30}"/>
    <cellStyle name="Entrada 18 2 6 2" xfId="6229" xr:uid="{5CBDA147-90CF-4E42-9A5F-6FAC29AAEB89}"/>
    <cellStyle name="Entrada 18 2 6 2 2" xfId="12540" xr:uid="{309CDFB9-9ECF-4FDD-B37F-391524B05A79}"/>
    <cellStyle name="Entrada 18 2 6 2 3" xfId="7457" xr:uid="{756603F0-7402-4847-84E5-8A85076BE9C8}"/>
    <cellStyle name="Entrada 18 2 6 3" xfId="9974" xr:uid="{E6F150F3-3914-4FC7-B82D-29610843CB47}"/>
    <cellStyle name="Entrada 18 2 6 4" xfId="7433" xr:uid="{01E06E22-0E5F-46F3-99EE-9A976D414BF5}"/>
    <cellStyle name="Entrada 18 2 7" xfId="3938" xr:uid="{D835F8BB-C1A4-420A-9790-193EF7B03543}"/>
    <cellStyle name="Entrada 18 2 7 2" xfId="6575" xr:uid="{A3255FFB-96E4-4283-8F45-FBE5EF5F75BE}"/>
    <cellStyle name="Entrada 18 2 7 2 2" xfId="12886" xr:uid="{8B1BFAFC-32B3-477D-82D4-ACB0B0980F47}"/>
    <cellStyle name="Entrada 18 2 7 2 3" xfId="16591" xr:uid="{4148318E-2A02-4ABD-A761-5185327B09EA}"/>
    <cellStyle name="Entrada 18 2 7 3" xfId="10320" xr:uid="{962597B3-11DF-419A-8C51-CD6AC4EB165E}"/>
    <cellStyle name="Entrada 18 2 7 4" xfId="11768" xr:uid="{52EBF3E2-6AA7-48D0-B983-EAA8784CEA7D}"/>
    <cellStyle name="Entrada 18 2 8" xfId="4285" xr:uid="{7C0B9A1E-0581-4A99-AE2B-42F620B72823}"/>
    <cellStyle name="Entrada 18 2 8 2" xfId="6922" xr:uid="{5523C5E3-9C7A-40D8-8CB6-A2792367D42F}"/>
    <cellStyle name="Entrada 18 2 8 2 2" xfId="13233" xr:uid="{7D1E85EA-0ED7-49E4-80D1-B47D8F5414DE}"/>
    <cellStyle name="Entrada 18 2 8 2 3" xfId="16897" xr:uid="{D649A5A7-C6B5-49A0-8A2B-AEDCAFB5F2D0}"/>
    <cellStyle name="Entrada 18 2 8 3" xfId="10667" xr:uid="{3FBD7370-713A-4A81-AE43-1EF6AEA5B42C}"/>
    <cellStyle name="Entrada 18 2 8 4" xfId="7757" xr:uid="{4D309FE3-4465-4BB6-BEBC-F3FAE19956AF}"/>
    <cellStyle name="Entrada 18 2 9" xfId="4503" xr:uid="{7B11D6D3-67A1-4EC7-8D38-1F69D1AEE1C7}"/>
    <cellStyle name="Entrada 18 2 9 2" xfId="10885" xr:uid="{21773629-F69A-4150-92F9-457FDCA75378}"/>
    <cellStyle name="Entrada 18 2 9 3" xfId="8008" xr:uid="{D2408C51-D342-419C-BD7D-B38C3E812CCE}"/>
    <cellStyle name="Entrada 18 3" xfId="1849" xr:uid="{49C196E5-DCBA-4FFA-82DB-1EF65B4BD556}"/>
    <cellStyle name="Entrada 18 3 10" xfId="14235" xr:uid="{3A2B46A0-6178-4F39-9589-7D3600BD9E27}"/>
    <cellStyle name="Entrada 18 3 11" xfId="7546" xr:uid="{29F45C7B-13AC-4100-8828-016024AA5399}"/>
    <cellStyle name="Entrada 18 3 2" xfId="2409" xr:uid="{43CF577B-ACD7-4B4D-B4F0-A9BBBA1FC78B}"/>
    <cellStyle name="Entrada 18 3 2 2" xfId="5046" xr:uid="{8BAAD1A7-7489-4A3C-84D2-426413EA368D}"/>
    <cellStyle name="Entrada 18 3 2 2 2" xfId="11410" xr:uid="{18E7C904-0D41-4C03-9D3E-B9958F958F42}"/>
    <cellStyle name="Entrada 18 3 2 2 3" xfId="7611" xr:uid="{C2E31366-FCDE-4712-BDAF-26DB2CB5B7EC}"/>
    <cellStyle name="Entrada 18 3 2 3" xfId="8876" xr:uid="{6BD0753B-96B6-483E-BDEF-41845A5624BB}"/>
    <cellStyle name="Entrada 18 3 2 4" xfId="16528" xr:uid="{C19C942B-C37D-4F22-9DBD-ED418F014905}"/>
    <cellStyle name="Entrada 18 3 2 5" xfId="16410" xr:uid="{5C8C4E9F-70A9-49EC-92B5-2A832A80ADCC}"/>
    <cellStyle name="Entrada 18 3 3" xfId="2211" xr:uid="{D57B7D14-EABB-4054-97FC-D92565A7625B}"/>
    <cellStyle name="Entrada 18 3 3 2" xfId="4848" xr:uid="{9BA21D21-42C0-453A-9938-A9875B74848D}"/>
    <cellStyle name="Entrada 18 3 3 2 2" xfId="7466" xr:uid="{AFE04A84-1E38-4676-B0C3-95CB4288D37C}"/>
    <cellStyle name="Entrada 18 3 3 3" xfId="8061" xr:uid="{7868E383-8D68-4B88-A4B2-DD8DE0F0D909}"/>
    <cellStyle name="Entrada 18 3 4" xfId="2943" xr:uid="{5A96C20C-AD95-4D10-AF3F-961DAE0CABEE}"/>
    <cellStyle name="Entrada 18 3 4 2" xfId="5580" xr:uid="{897B9585-E2C6-4854-8DF0-161618A76463}"/>
    <cellStyle name="Entrada 18 3 4 2 2" xfId="11891" xr:uid="{5E511C60-DABD-478F-9021-97DF16FA154B}"/>
    <cellStyle name="Entrada 18 3 4 2 3" xfId="13915" xr:uid="{5F47E4EA-E743-45F2-84B3-BAF822CA4893}"/>
    <cellStyle name="Entrada 18 3 4 3" xfId="9325" xr:uid="{14350D23-26A2-4134-9B28-10CC4024F7E1}"/>
    <cellStyle name="Entrada 18 3 4 4" xfId="14595" xr:uid="{E4B416E0-0BC5-4E7C-82D2-44DE97376CF6}"/>
    <cellStyle name="Entrada 18 3 5" xfId="3269" xr:uid="{46660F11-380D-4FCB-8C28-04BE8A0212A3}"/>
    <cellStyle name="Entrada 18 3 5 2" xfId="5906" xr:uid="{3D5D9222-9175-4A6D-9178-F645E397CFCC}"/>
    <cellStyle name="Entrada 18 3 5 2 2" xfId="12217" xr:uid="{98237A4D-96C2-4605-9A2E-84D8CA86A4AF}"/>
    <cellStyle name="Entrada 18 3 5 2 3" xfId="9184" xr:uid="{42A3F6F7-F80D-4E20-9767-4F967C9E0638}"/>
    <cellStyle name="Entrada 18 3 5 3" xfId="9651" xr:uid="{9763FEB8-23EE-4D5C-A5CF-D6F4F1B356F9}"/>
    <cellStyle name="Entrada 18 3 5 4" xfId="13773" xr:uid="{62E3626E-FC4E-4CD1-A842-FF1D6599D928}"/>
    <cellStyle name="Entrada 18 3 6" xfId="3575" xr:uid="{CC457B24-1E9D-4D02-B540-E1AF4A5841E0}"/>
    <cellStyle name="Entrada 18 3 6 2" xfId="6212" xr:uid="{F5ADF9D9-EFC0-454F-A458-7EADC4A45680}"/>
    <cellStyle name="Entrada 18 3 6 2 2" xfId="12523" xr:uid="{2EB92B9D-ADF3-4B21-A933-197693B65092}"/>
    <cellStyle name="Entrada 18 3 6 2 3" xfId="15601" xr:uid="{753B8D9F-7C25-4190-8534-4AB1E6CE6AF7}"/>
    <cellStyle name="Entrada 18 3 6 3" xfId="9957" xr:uid="{B3DDA4E2-D34D-497F-B34E-6523D302D8AE}"/>
    <cellStyle name="Entrada 18 3 6 4" xfId="13529" xr:uid="{A293653B-1F51-442C-A8A1-E638E584505D}"/>
    <cellStyle name="Entrada 18 3 7" xfId="3921" xr:uid="{4C70AE48-E9DF-41A0-AD4E-D6CD4F44EEFF}"/>
    <cellStyle name="Entrada 18 3 7 2" xfId="6558" xr:uid="{01838C1B-2B3F-4B48-8EBF-234DAEE141CC}"/>
    <cellStyle name="Entrada 18 3 7 2 2" xfId="12869" xr:uid="{C8FF1FA2-0F66-41E9-BA27-90F7292A634B}"/>
    <cellStyle name="Entrada 18 3 7 2 3" xfId="16574" xr:uid="{3FFE35DC-7DEE-4038-9702-1CEDB08A5AA2}"/>
    <cellStyle name="Entrada 18 3 7 3" xfId="10303" xr:uid="{0227239F-5E61-436C-A057-2917FE4B3508}"/>
    <cellStyle name="Entrada 18 3 7 4" xfId="7101" xr:uid="{152DAF3C-013E-45AE-823C-04AE575576C5}"/>
    <cellStyle name="Entrada 18 3 8" xfId="4486" xr:uid="{1F2327D8-89D9-49FF-8893-6E84BB41C59C}"/>
    <cellStyle name="Entrada 18 3 8 2" xfId="10868" xr:uid="{5E6DE168-F3EB-4E2C-9D6E-E90FF6E911A6}"/>
    <cellStyle name="Entrada 18 3 8 3" xfId="7356" xr:uid="{573EB547-51E6-44D8-9C53-B3A62E47F660}"/>
    <cellStyle name="Entrada 18 3 9" xfId="8350" xr:uid="{3A65C7D9-E1C9-47DC-B9A8-4C2047ECB439}"/>
    <cellStyle name="Entrada 18 4" xfId="2086" xr:uid="{886A66B7-12F1-4121-A6C2-D59FAE443000}"/>
    <cellStyle name="Entrada 18 4 10" xfId="16051" xr:uid="{AD18447F-1467-44DA-8603-AC4A488DA33D}"/>
    <cellStyle name="Entrada 18 4 11" xfId="9140" xr:uid="{B10B87F6-C99E-42F3-AFAC-014973AC69B0}"/>
    <cellStyle name="Entrada 18 4 2" xfId="2576" xr:uid="{8D5FD9CF-6804-4321-9139-4AC50DCC4861}"/>
    <cellStyle name="Entrada 18 4 2 2" xfId="5213" xr:uid="{CABDB803-253F-480E-974C-EE7F09763576}"/>
    <cellStyle name="Entrada 18 4 2 2 2" xfId="11577" xr:uid="{C9682A45-CB9A-4D47-AB30-EC906C1EC99A}"/>
    <cellStyle name="Entrada 18 4 2 2 3" xfId="15573" xr:uid="{2941E937-CA23-42BF-92F7-9B927774DCC6}"/>
    <cellStyle name="Entrada 18 4 2 3" xfId="9043" xr:uid="{51887B00-B356-46B3-8218-F318EB093F3B}"/>
    <cellStyle name="Entrada 18 4 2 4" xfId="13352" xr:uid="{601873EC-298E-44D6-BA43-9142F29074FC}"/>
    <cellStyle name="Entrada 18 4 2 5" xfId="7920" xr:uid="{0F3ABAEA-117E-4222-8164-518DFF890251}"/>
    <cellStyle name="Entrada 18 4 3" xfId="2846" xr:uid="{5BA52603-D7F0-42A3-ABAC-92164AAD964E}"/>
    <cellStyle name="Entrada 18 4 3 2" xfId="5483" xr:uid="{15A9446B-901B-4E6A-AA29-E7AAF13A31B5}"/>
    <cellStyle name="Entrada 18 4 3 2 2" xfId="16281" xr:uid="{4A8A9C4F-ADCE-4BFC-9A0C-D9A1BA1BA732}"/>
    <cellStyle name="Entrada 18 4 3 3" xfId="16354" xr:uid="{08832B30-3E5E-4566-BB8A-7DDC096751C6}"/>
    <cellStyle name="Entrada 18 4 4" xfId="3149" xr:uid="{B6DAD6E0-6E1C-4407-A938-0F8E05F452BF}"/>
    <cellStyle name="Entrada 18 4 4 2" xfId="5786" xr:uid="{76A67FE6-A877-40D0-AA4A-C132A0C319A5}"/>
    <cellStyle name="Entrada 18 4 4 2 2" xfId="12097" xr:uid="{60ADAB1F-F11D-41EB-ACA2-AF966DCB20FA}"/>
    <cellStyle name="Entrada 18 4 4 2 3" xfId="16111" xr:uid="{2191B0E0-07D6-4C26-B00D-3A556556D511}"/>
    <cellStyle name="Entrada 18 4 4 3" xfId="9531" xr:uid="{3994ACA4-7BBE-4178-A138-10CC9C6ADA01}"/>
    <cellStyle name="Entrada 18 4 4 4" xfId="16062" xr:uid="{2A349E4C-BF88-4B6F-B83A-CB73A350C72C}"/>
    <cellStyle name="Entrada 18 4 5" xfId="3475" xr:uid="{4B12A32D-DDBC-4121-A369-C185ECC4CAB6}"/>
    <cellStyle name="Entrada 18 4 5 2" xfId="6112" xr:uid="{D9C7350F-3265-49CD-BEA1-EC1FB0A65FC0}"/>
    <cellStyle name="Entrada 18 4 5 2 2" xfId="12423" xr:uid="{2F194ADE-20DC-43B8-B803-94B59889DC90}"/>
    <cellStyle name="Entrada 18 4 5 2 3" xfId="16563" xr:uid="{3CAA353C-211B-4D12-8F77-63D5CB47FD3C}"/>
    <cellStyle name="Entrada 18 4 5 3" xfId="9857" xr:uid="{1E53F369-A313-4C6F-817A-56CE1684A19F}"/>
    <cellStyle name="Entrada 18 4 5 4" xfId="7073" xr:uid="{E0C85382-38B5-4A71-85DB-600A714655BA}"/>
    <cellStyle name="Entrada 18 4 6" xfId="3781" xr:uid="{9F0B3F58-7317-480B-BE57-5E76C2251FCD}"/>
    <cellStyle name="Entrada 18 4 6 2" xfId="6418" xr:uid="{00034260-6D7A-4F2B-ABEE-5C0AB246B08D}"/>
    <cellStyle name="Entrada 18 4 6 2 2" xfId="12729" xr:uid="{C2B49297-DEF6-4FA3-AC38-C28967E1507B}"/>
    <cellStyle name="Entrada 18 4 6 2 3" xfId="14056" xr:uid="{A5D79A3B-CB28-4FDE-9373-739AC074F9BE}"/>
    <cellStyle name="Entrada 18 4 6 3" xfId="10163" xr:uid="{31E4D9AD-23AD-413E-B97E-6D0752DDB94D}"/>
    <cellStyle name="Entrada 18 4 6 4" xfId="13645" xr:uid="{ECE1D26C-8A9F-48CA-BCD7-9E00DF093BA9}"/>
    <cellStyle name="Entrada 18 4 7" xfId="4158" xr:uid="{11294107-F8E6-468A-8C72-728EF877DD6C}"/>
    <cellStyle name="Entrada 18 4 7 2" xfId="6795" xr:uid="{AF0FD1C0-3F0C-4397-83A7-5EFF5A0CDF79}"/>
    <cellStyle name="Entrada 18 4 7 2 2" xfId="13106" xr:uid="{D0EC535A-654C-470F-9DAA-3DA3400E91A0}"/>
    <cellStyle name="Entrada 18 4 7 2 3" xfId="16780" xr:uid="{074D3192-95F9-457D-AF0F-4A1496307930}"/>
    <cellStyle name="Entrada 18 4 7 3" xfId="10540" xr:uid="{89F6BFA6-4242-42C4-AD44-40F04B32868C}"/>
    <cellStyle name="Entrada 18 4 7 4" xfId="15314" xr:uid="{ECE24306-912F-47AC-87D0-227F2C837379}"/>
    <cellStyle name="Entrada 18 4 8" xfId="4723" xr:uid="{F6616B91-E5D1-4A40-AA84-2462FD8CA3BD}"/>
    <cellStyle name="Entrada 18 4 8 2" xfId="11105" xr:uid="{CC5FA519-6A3C-4B66-9FC3-B52AB781BD52}"/>
    <cellStyle name="Entrada 18 4 8 3" xfId="13592" xr:uid="{14B1F249-D077-485A-B842-1FA6E1DDE9A1}"/>
    <cellStyle name="Entrada 18 4 9" xfId="8584" xr:uid="{5AF4A52E-61CD-4F4B-830B-9132B9FCDC84}"/>
    <cellStyle name="Entrada 18 5" xfId="2035" xr:uid="{CC661E75-CD53-46C8-A719-02F6EE6DBAD4}"/>
    <cellStyle name="Entrada 18 5 10" xfId="8721" xr:uid="{C21ABBE5-CF1A-42EC-8D5B-68FF5A538738}"/>
    <cellStyle name="Entrada 18 5 2" xfId="2795" xr:uid="{AFC9EBCB-DA3F-426F-8899-4BE4B4800FC7}"/>
    <cellStyle name="Entrada 18 5 2 2" xfId="5432" xr:uid="{87E687C5-C192-4A80-A3FA-4ACCEDB3B09F}"/>
    <cellStyle name="Entrada 18 5 2 2 2" xfId="14633" xr:uid="{00BFA577-B534-4789-84B6-337748D4A2D1}"/>
    <cellStyle name="Entrada 18 5 2 3" xfId="7282" xr:uid="{6D6A7F27-0B59-47FC-9813-8AD488E0B5EE}"/>
    <cellStyle name="Entrada 18 5 3" xfId="3098" xr:uid="{7E1F2790-BF01-4911-9F27-7814D9275860}"/>
    <cellStyle name="Entrada 18 5 3 2" xfId="5735" xr:uid="{6ADAF861-6ABE-4C3F-9AF1-3222D1B26288}"/>
    <cellStyle name="Entrada 18 5 3 2 2" xfId="12046" xr:uid="{0EF9A72E-DB0B-46F7-8EBB-D587608DF02C}"/>
    <cellStyle name="Entrada 18 5 3 2 3" xfId="14136" xr:uid="{3E654F33-22AC-46C1-8BE5-35D0659A03FF}"/>
    <cellStyle name="Entrada 18 5 3 3" xfId="9480" xr:uid="{8C4B1FB5-2D6B-4BBD-9AD4-560A66D8FAD9}"/>
    <cellStyle name="Entrada 18 5 3 4" xfId="7563" xr:uid="{895B5494-4B9C-47FD-939D-B40051D40CDF}"/>
    <cellStyle name="Entrada 18 5 4" xfId="3424" xr:uid="{44C2F573-917C-40ED-8813-E9AB50737972}"/>
    <cellStyle name="Entrada 18 5 4 2" xfId="6061" xr:uid="{4F5271DB-85F5-4D0A-B015-6002BC4EEFF0}"/>
    <cellStyle name="Entrada 18 5 4 2 2" xfId="12372" xr:uid="{F3492217-47FE-40B6-8423-B6BF0916F100}"/>
    <cellStyle name="Entrada 18 5 4 2 3" xfId="13509" xr:uid="{050B2BF5-8354-46F0-A19A-BB8BEDFF4BCB}"/>
    <cellStyle name="Entrada 18 5 4 3" xfId="9806" xr:uid="{4718A881-D672-4953-AD8B-2A15DA56C94E}"/>
    <cellStyle name="Entrada 18 5 4 4" xfId="15783" xr:uid="{D999DF3D-8036-4150-BA41-1128954EC8A6}"/>
    <cellStyle name="Entrada 18 5 5" xfId="3730" xr:uid="{E933AA3E-5D0D-4DD5-8E74-E82F5B6FB111}"/>
    <cellStyle name="Entrada 18 5 5 2" xfId="6367" xr:uid="{5990BF14-4541-4D34-BBDD-A325FD4E08F8}"/>
    <cellStyle name="Entrada 18 5 5 2 2" xfId="12678" xr:uid="{FB10DFB1-CACB-49A7-BBB0-6E33835DF067}"/>
    <cellStyle name="Entrada 18 5 5 2 3" xfId="14805" xr:uid="{CAC9C699-F50F-413F-B41A-9DF2CD587240}"/>
    <cellStyle name="Entrada 18 5 5 3" xfId="10112" xr:uid="{48731038-D54A-427E-9366-C51268B2E5D0}"/>
    <cellStyle name="Entrada 18 5 5 4" xfId="14656" xr:uid="{696DA88A-1B73-4BAD-B2B3-5BE8AEC8CE53}"/>
    <cellStyle name="Entrada 18 5 6" xfId="4107" xr:uid="{9D78F40B-FDCE-4544-9268-996CA0373985}"/>
    <cellStyle name="Entrada 18 5 6 2" xfId="6744" xr:uid="{0F640568-DDEC-44F0-9343-05550EF50EAD}"/>
    <cellStyle name="Entrada 18 5 6 2 2" xfId="13055" xr:uid="{41AC1458-5488-4B5F-A518-DE58A251557F}"/>
    <cellStyle name="Entrada 18 5 6 2 3" xfId="16729" xr:uid="{1D00B7D2-8E0E-4A61-AB5A-BBDA1161EF6A}"/>
    <cellStyle name="Entrada 18 5 6 3" xfId="10489" xr:uid="{BFC3219C-A87D-479E-9B16-947930B17EE6}"/>
    <cellStyle name="Entrada 18 5 6 4" xfId="7962" xr:uid="{26BFD0ED-C814-4531-9C30-7E8CBD884911}"/>
    <cellStyle name="Entrada 18 5 7" xfId="4672" xr:uid="{6ECA4051-E3F9-40C3-BFA1-2E69CAF5E1B5}"/>
    <cellStyle name="Entrada 18 5 7 2" xfId="11054" xr:uid="{9005155C-F909-4E4E-A7E7-9E18FBB43953}"/>
    <cellStyle name="Entrada 18 5 7 3" xfId="14409" xr:uid="{CE8B6A69-7B24-4EF6-BB0F-68DAA1C93B22}"/>
    <cellStyle name="Entrada 18 5 8" xfId="8533" xr:uid="{E5333130-E1E9-4A00-BACE-BEA90AF393DB}"/>
    <cellStyle name="Entrada 18 5 9" xfId="14033" xr:uid="{A881B17C-A09F-4F9C-98C3-A779CEB5F628}"/>
    <cellStyle name="Entrada 2" xfId="1151" xr:uid="{00000000-0005-0000-0000-000081040000}"/>
    <cellStyle name="Entrada 2 2" xfId="1867" xr:uid="{5E6A3AEB-B322-4C48-AABA-AA727702F37A}"/>
    <cellStyle name="Entrada 2 2 10" xfId="8368" xr:uid="{9499F6BE-35BD-40F0-8C9F-34B5CFA304C8}"/>
    <cellStyle name="Entrada 2 2 11" xfId="8461" xr:uid="{5096DB0A-4642-48D5-98AB-CFCD43EDFED2}"/>
    <cellStyle name="Entrada 2 2 12" xfId="14832" xr:uid="{D2BC9DE8-6B0C-42FB-BF98-BA650BEA7A78}"/>
    <cellStyle name="Entrada 2 2 2" xfId="2427" xr:uid="{36930A1F-71A2-4498-AC8D-1D2492AA67CC}"/>
    <cellStyle name="Entrada 2 2 2 2" xfId="5064" xr:uid="{A33691C3-2F5C-47F9-ACCA-C0EE9D4C561E}"/>
    <cellStyle name="Entrada 2 2 2 2 2" xfId="11428" xr:uid="{2E1E68FA-EDB2-4549-B237-8E60EE9BAF93}"/>
    <cellStyle name="Entrada 2 2 2 2 3" xfId="8073" xr:uid="{95093629-AF83-4438-A57D-17ABE5316E64}"/>
    <cellStyle name="Entrada 2 2 2 3" xfId="8894" xr:uid="{63C03D50-353F-4E18-9AA3-A8C86D3E27FD}"/>
    <cellStyle name="Entrada 2 2 3" xfId="2193" xr:uid="{F3E3CAA9-828B-4D98-A3F4-10B0911171E3}"/>
    <cellStyle name="Entrada 2 2 3 2" xfId="4830" xr:uid="{DEDDBE9E-80F7-4A77-966C-83F930B0CFD9}"/>
    <cellStyle name="Entrada 2 2 3 2 2" xfId="15834" xr:uid="{2B9CE0C5-1C6E-430C-9CD9-25B92A8B4871}"/>
    <cellStyle name="Entrada 2 2 3 3" xfId="16145" xr:uid="{0E93BDD4-E5C9-4283-A28D-7B475CF08D54}"/>
    <cellStyle name="Entrada 2 2 4" xfId="2961" xr:uid="{C080A418-45E5-4621-A563-CDCE666E8992}"/>
    <cellStyle name="Entrada 2 2 4 2" xfId="5598" xr:uid="{D2FF87F4-1A76-4107-98A3-78FA02B6B6A2}"/>
    <cellStyle name="Entrada 2 2 4 2 2" xfId="11909" xr:uid="{D5F10B21-5ABA-4CD1-BAA3-ACD1D9EF3907}"/>
    <cellStyle name="Entrada 2 2 4 2 3" xfId="7410" xr:uid="{33C44525-3AF6-4AA7-A94D-5155AFECE577}"/>
    <cellStyle name="Entrada 2 2 4 3" xfId="9343" xr:uid="{1EF57A37-388A-48D6-98CC-42B20041E252}"/>
    <cellStyle name="Entrada 2 2 4 4" xfId="13776" xr:uid="{8D4A927A-68F5-404D-92CF-73E2F0ED9D1F}"/>
    <cellStyle name="Entrada 2 2 5" xfId="3287" xr:uid="{A81A0DBE-95D5-446A-99F8-29B8F4E671DD}"/>
    <cellStyle name="Entrada 2 2 5 2" xfId="5924" xr:uid="{E54FFCD2-A66D-4A58-A74C-3798236C3DBD}"/>
    <cellStyle name="Entrada 2 2 5 2 2" xfId="12235" xr:uid="{EAD4580F-778F-41A2-BD75-FE12B4D9F598}"/>
    <cellStyle name="Entrada 2 2 5 2 3" xfId="7721" xr:uid="{4C54B81C-E23A-4457-B602-A4EBDC8B0083}"/>
    <cellStyle name="Entrada 2 2 5 3" xfId="9669" xr:uid="{4A750D08-BD6C-478C-8567-0BA83EF30680}"/>
    <cellStyle name="Entrada 2 2 5 4" xfId="16056" xr:uid="{50950FD8-2D4B-4451-B30B-5FC025CC3CD1}"/>
    <cellStyle name="Entrada 2 2 6" xfId="3593" xr:uid="{9332B288-19DA-41D8-B951-208402C54878}"/>
    <cellStyle name="Entrada 2 2 6 2" xfId="6230" xr:uid="{83150D3F-8275-4A39-ACA2-AD9D73E814A1}"/>
    <cellStyle name="Entrada 2 2 6 2 2" xfId="12541" xr:uid="{9F8CEA16-9AF3-4879-9342-3C89EF667555}"/>
    <cellStyle name="Entrada 2 2 6 2 3" xfId="14015" xr:uid="{FB9257FF-EDA1-4536-9A12-EED7E126E270}"/>
    <cellStyle name="Entrada 2 2 6 3" xfId="9975" xr:uid="{1A916D8C-8F19-4450-9040-2EDA01889540}"/>
    <cellStyle name="Entrada 2 2 6 4" xfId="16217" xr:uid="{A0F4A2B3-4A7F-457B-BF7A-F8278E13EA8D}"/>
    <cellStyle name="Entrada 2 2 7" xfId="3939" xr:uid="{524944C1-2BD2-40F1-A31E-D4585CB0CC59}"/>
    <cellStyle name="Entrada 2 2 7 2" xfId="6576" xr:uid="{04E2D8CA-145B-4CEF-A341-A03E6F2B1349}"/>
    <cellStyle name="Entrada 2 2 7 2 2" xfId="12887" xr:uid="{624629A4-B1D1-4687-9438-823A0BB9FE4F}"/>
    <cellStyle name="Entrada 2 2 7 2 3" xfId="16592" xr:uid="{1177C9EB-9DA6-4F1D-81CB-A671FA03753C}"/>
    <cellStyle name="Entrada 2 2 7 3" xfId="10321" xr:uid="{89DD494F-10C2-4716-8339-7FF0CD1FC9D9}"/>
    <cellStyle name="Entrada 2 2 7 4" xfId="7119" xr:uid="{12903FD6-7557-481B-B2D1-3221103048D9}"/>
    <cellStyle name="Entrada 2 2 8" xfId="4286" xr:uid="{92181231-399F-4E16-9FC3-5DCC3D6EE196}"/>
    <cellStyle name="Entrada 2 2 8 2" xfId="6923" xr:uid="{BFBD50CF-D712-49A2-A532-278C72BA0FE5}"/>
    <cellStyle name="Entrada 2 2 8 2 2" xfId="13234" xr:uid="{DE32814A-AC10-43C8-80A5-12F30D882FE1}"/>
    <cellStyle name="Entrada 2 2 8 2 3" xfId="16898" xr:uid="{723A15B6-B92A-4094-939C-7165486EDFE1}"/>
    <cellStyle name="Entrada 2 2 8 3" xfId="10668" xr:uid="{6BF3DA0E-50B3-44CE-AC3E-32B18519C5B5}"/>
    <cellStyle name="Entrada 2 2 8 4" xfId="14304" xr:uid="{CE7F4C18-B7FE-4DF7-83BA-D8E13C7475C0}"/>
    <cellStyle name="Entrada 2 2 9" xfId="4504" xr:uid="{EA4D7D61-EC80-4F8A-A2CA-AC373690B4CF}"/>
    <cellStyle name="Entrada 2 2 9 2" xfId="10886" xr:uid="{58333FDA-E9D6-4525-B28D-E423FEC06E71}"/>
    <cellStyle name="Entrada 2 2 9 3" xfId="15710" xr:uid="{34E22238-6DE8-429F-8998-14A4D64E6980}"/>
    <cellStyle name="Entrada 2 3" xfId="1850" xr:uid="{D6C03E74-A9D1-4DB7-BC88-ABAD9FDD88F1}"/>
    <cellStyle name="Entrada 2 3 10" xfId="14431" xr:uid="{4D953671-9117-4E6B-83FC-606376E69DB1}"/>
    <cellStyle name="Entrada 2 3 11" xfId="15430" xr:uid="{B0971C69-D719-46A5-8E43-31B575E81D21}"/>
    <cellStyle name="Entrada 2 3 2" xfId="2410" xr:uid="{089E5D3F-A9E5-481D-9FEF-60EFFCB625FB}"/>
    <cellStyle name="Entrada 2 3 2 2" xfId="5047" xr:uid="{3E5D52DC-C0E1-41DF-82E4-AB0201BFD142}"/>
    <cellStyle name="Entrada 2 3 2 2 2" xfId="11411" xr:uid="{E5741892-3A87-4190-9330-EDE969932891}"/>
    <cellStyle name="Entrada 2 3 2 2 3" xfId="14297" xr:uid="{09A67D31-779C-482E-9E41-5C002178A824}"/>
    <cellStyle name="Entrada 2 3 2 3" xfId="8877" xr:uid="{9507D7D0-D6A7-4A4D-9746-4FDF76AF107B}"/>
    <cellStyle name="Entrada 2 3 2 4" xfId="7287" xr:uid="{71EB4A00-BC5F-4317-B8BE-09DDEF4C6A47}"/>
    <cellStyle name="Entrada 2 3 2 5" xfId="7066" xr:uid="{31BD5D52-D7BB-4CDD-B084-1EBD94A576E3}"/>
    <cellStyle name="Entrada 2 3 3" xfId="2210" xr:uid="{2385CD21-B3EA-4DF5-8EFE-77274F9C507F}"/>
    <cellStyle name="Entrada 2 3 3 2" xfId="4847" xr:uid="{41F7C983-13D3-443D-A885-8317DC0F61CA}"/>
    <cellStyle name="Entrada 2 3 3 2 2" xfId="7266" xr:uid="{FA549CD4-5D9F-4CE1-802C-167FA2D62D64}"/>
    <cellStyle name="Entrada 2 3 3 3" xfId="16186" xr:uid="{13DBDBCA-22F6-42E4-9B29-7C57F69BA94D}"/>
    <cellStyle name="Entrada 2 3 4" xfId="2944" xr:uid="{3BF995AF-CBB0-4B74-B208-7FAC69E7BF8C}"/>
    <cellStyle name="Entrada 2 3 4 2" xfId="5581" xr:uid="{D46650FE-4459-4313-A925-CF832E782818}"/>
    <cellStyle name="Entrada 2 3 4 2 2" xfId="11892" xr:uid="{68476E20-4C07-4071-BC50-7367A512E301}"/>
    <cellStyle name="Entrada 2 3 4 2 3" xfId="8043" xr:uid="{89F339E9-A5A9-4038-A3FF-91C38231ED37}"/>
    <cellStyle name="Entrada 2 3 4 3" xfId="9326" xr:uid="{37AC1876-37CD-4827-9C17-742A07B80B24}"/>
    <cellStyle name="Entrada 2 3 4 4" xfId="14915" xr:uid="{DA469F82-F308-46BB-83E1-AA5B490A593E}"/>
    <cellStyle name="Entrada 2 3 5" xfId="3270" xr:uid="{A3550895-74A6-4A80-8F00-5180F941115F}"/>
    <cellStyle name="Entrada 2 3 5 2" xfId="5907" xr:uid="{3BBE3947-2DFE-442B-ABB6-58AEB7621485}"/>
    <cellStyle name="Entrada 2 3 5 2 2" xfId="12218" xr:uid="{15D6647B-4DCC-4727-9174-28A219CF8700}"/>
    <cellStyle name="Entrada 2 3 5 2 3" xfId="7354" xr:uid="{0E886862-D219-47C4-B740-11475350CD83}"/>
    <cellStyle name="Entrada 2 3 5 3" xfId="9652" xr:uid="{55AC82A6-D410-47B4-A1F9-D3FD97493BA7}"/>
    <cellStyle name="Entrada 2 3 5 4" xfId="15862" xr:uid="{5C69FEDA-2AB4-4BF0-B949-0C3841B2FC31}"/>
    <cellStyle name="Entrada 2 3 6" xfId="3576" xr:uid="{6775D153-712A-4BCD-B252-F122FAE60269}"/>
    <cellStyle name="Entrada 2 3 6 2" xfId="6213" xr:uid="{65ED603B-E8BE-4278-8CE1-9988BFE5023A}"/>
    <cellStyle name="Entrada 2 3 6 2 2" xfId="12524" xr:uid="{F3E99B61-59CB-4387-915D-27B7BB60797A}"/>
    <cellStyle name="Entrada 2 3 6 2 3" xfId="7482" xr:uid="{2FA1FFAD-F37E-42ED-A8BE-9E8E09CB1A3D}"/>
    <cellStyle name="Entrada 2 3 6 3" xfId="9958" xr:uid="{0A46CB36-B49F-4C4F-B153-423DAD2DFD98}"/>
    <cellStyle name="Entrada 2 3 6 4" xfId="13747" xr:uid="{9B9D5A55-C8C8-44D8-879C-B7FB4648AE32}"/>
    <cellStyle name="Entrada 2 3 7" xfId="3922" xr:uid="{49AA614F-6264-4320-BD0D-0D7A96225324}"/>
    <cellStyle name="Entrada 2 3 7 2" xfId="6559" xr:uid="{C9C11535-A12A-4421-9255-4325596C78BE}"/>
    <cellStyle name="Entrada 2 3 7 2 2" xfId="12870" xr:uid="{8952AD9D-1C1F-4BD5-B2DE-E79124C0DCE2}"/>
    <cellStyle name="Entrada 2 3 7 2 3" xfId="16575" xr:uid="{317F638F-3D2D-4BA5-B512-82A50051B584}"/>
    <cellStyle name="Entrada 2 3 7 3" xfId="10304" xr:uid="{C2BA39E9-EF2F-41E6-9651-65DCD126D81A}"/>
    <cellStyle name="Entrada 2 3 7 4" xfId="14749" xr:uid="{FA35512F-E5A4-4BD5-9CE3-F626647D8C5A}"/>
    <cellStyle name="Entrada 2 3 8" xfId="4487" xr:uid="{F22B589D-36F5-4AFC-B99E-0834693F6AF4}"/>
    <cellStyle name="Entrada 2 3 8 2" xfId="10869" xr:uid="{7D82984D-0CC6-4F9A-ABC5-D1F07ADCA693}"/>
    <cellStyle name="Entrada 2 3 8 3" xfId="15232" xr:uid="{1E38D816-12F1-4C9A-B424-279D17781828}"/>
    <cellStyle name="Entrada 2 3 9" xfId="8351" xr:uid="{1EA743AC-9C44-4CCC-9C76-E4CBC249D1C9}"/>
    <cellStyle name="Entrada 2 4" xfId="2087" xr:uid="{73A9F604-F861-447F-9230-AB64EE065F8F}"/>
    <cellStyle name="Entrada 2 4 10" xfId="13937" xr:uid="{CE1DF2D8-905B-4957-8A61-121EBA499E08}"/>
    <cellStyle name="Entrada 2 4 11" xfId="13521" xr:uid="{2C2B4392-020D-41A4-9E92-DE84C1D29C1D}"/>
    <cellStyle name="Entrada 2 4 2" xfId="2577" xr:uid="{7BC04568-D207-449D-B476-A23653EE0190}"/>
    <cellStyle name="Entrada 2 4 2 2" xfId="5214" xr:uid="{37AD7E43-EAEE-4899-9ABA-A462A74A8E95}"/>
    <cellStyle name="Entrada 2 4 2 2 2" xfId="11578" xr:uid="{C9B949A8-A1A7-4FAE-BEA8-E5C282AE4222}"/>
    <cellStyle name="Entrada 2 4 2 2 3" xfId="15955" xr:uid="{718C1ADF-AE3C-4D87-83B0-EA4EC6AA1156}"/>
    <cellStyle name="Entrada 2 4 2 3" xfId="9044" xr:uid="{E49BCE91-A024-483B-A911-DFB60553F4A0}"/>
    <cellStyle name="Entrada 2 4 2 4" xfId="14642" xr:uid="{FB42C3F0-9274-4A29-801F-2CB8820299D0}"/>
    <cellStyle name="Entrada 2 4 2 5" xfId="16321" xr:uid="{C6C0B6D7-5E75-48E7-8D30-F9F237FA61D5}"/>
    <cellStyle name="Entrada 2 4 3" xfId="2847" xr:uid="{613872C2-31D3-4C9E-9708-B835964FD759}"/>
    <cellStyle name="Entrada 2 4 3 2" xfId="5484" xr:uid="{2C66A62B-E4BC-48AD-9ECA-C61B494D9379}"/>
    <cellStyle name="Entrada 2 4 3 2 2" xfId="16237" xr:uid="{2ECB203C-B6C4-4F07-9762-1E348A577FA7}"/>
    <cellStyle name="Entrada 2 4 3 3" xfId="14130" xr:uid="{D2FE6876-68E1-44F3-BF35-C746C92485D5}"/>
    <cellStyle name="Entrada 2 4 4" xfId="3150" xr:uid="{B57703DA-4B5D-4506-BEF3-F5227545208E}"/>
    <cellStyle name="Entrada 2 4 4 2" xfId="5787" xr:uid="{9334025C-4C93-49F0-A59F-11578BBCF6E0}"/>
    <cellStyle name="Entrada 2 4 4 2 2" xfId="12098" xr:uid="{DDC644CA-7961-464D-B71B-4FCD246AEA1A}"/>
    <cellStyle name="Entrada 2 4 4 2 3" xfId="14767" xr:uid="{B53DF232-02B6-45D6-BB58-B610DBF69E96}"/>
    <cellStyle name="Entrada 2 4 4 3" xfId="9532" xr:uid="{036E9085-F4DE-4229-8B73-C43254181024}"/>
    <cellStyle name="Entrada 2 4 4 4" xfId="14576" xr:uid="{0EC66183-2B97-4B81-8687-B4EB8D2195AD}"/>
    <cellStyle name="Entrada 2 4 5" xfId="3476" xr:uid="{6374CF2D-B78F-4370-85DC-5CA656FDB60D}"/>
    <cellStyle name="Entrada 2 4 5 2" xfId="6113" xr:uid="{A45BEF10-8D28-47C9-9DAF-B07D34B3A7F0}"/>
    <cellStyle name="Entrada 2 4 5 2 2" xfId="12424" xr:uid="{3E12D7B5-0BBA-4878-B2D3-1058939414AA}"/>
    <cellStyle name="Entrada 2 4 5 2 3" xfId="8020" xr:uid="{E661304C-C4BE-4CF2-B478-2D3C4FE546C7}"/>
    <cellStyle name="Entrada 2 4 5 3" xfId="9858" xr:uid="{86D66F55-224B-44C7-8E88-91951F61BBF4}"/>
    <cellStyle name="Entrada 2 4 5 4" xfId="16226" xr:uid="{CB6BFF32-A674-4F60-BE72-E12C238E6550}"/>
    <cellStyle name="Entrada 2 4 6" xfId="3782" xr:uid="{D92F189A-776F-481C-9546-485528F6F4B9}"/>
    <cellStyle name="Entrada 2 4 6 2" xfId="6419" xr:uid="{B00E52AF-737E-4BC1-83D3-BCA1488EEB1E}"/>
    <cellStyle name="Entrada 2 4 6 2 2" xfId="12730" xr:uid="{92980BA6-BC9D-4FD1-9C60-0802A2B32C7D}"/>
    <cellStyle name="Entrada 2 4 6 2 3" xfId="14747" xr:uid="{13550F2C-C7DF-4345-933F-B66468CD144F}"/>
    <cellStyle name="Entrada 2 4 6 3" xfId="10164" xr:uid="{F5ECCF08-7DA9-4033-B46F-DA4FA7181BEC}"/>
    <cellStyle name="Entrada 2 4 6 4" xfId="14948" xr:uid="{92E6397F-3ECE-478D-8AE7-B93527AFCD86}"/>
    <cellStyle name="Entrada 2 4 7" xfId="4159" xr:uid="{991CE98A-BB73-4530-8562-84950C037419}"/>
    <cellStyle name="Entrada 2 4 7 2" xfId="6796" xr:uid="{217BD24B-6CDF-456E-8A58-F5F364CC0D83}"/>
    <cellStyle name="Entrada 2 4 7 2 2" xfId="13107" xr:uid="{13A36403-64E4-44CE-807B-DF0789923B3B}"/>
    <cellStyle name="Entrada 2 4 7 2 3" xfId="16781" xr:uid="{99797AA1-0445-48CE-9BCE-6B6893A8882C}"/>
    <cellStyle name="Entrada 2 4 7 3" xfId="10541" xr:uid="{834580F7-E328-4E61-B9EF-9C0813386D99}"/>
    <cellStyle name="Entrada 2 4 7 4" xfId="15209" xr:uid="{36BBEA70-B5E1-485E-8CCF-26979FDDE3BF}"/>
    <cellStyle name="Entrada 2 4 8" xfId="4724" xr:uid="{68D206E9-3CFB-4B26-BA43-F229ED38C57A}"/>
    <cellStyle name="Entrada 2 4 8 2" xfId="11106" xr:uid="{A0BA4E50-E728-4EC3-8D51-FEE546A961C0}"/>
    <cellStyle name="Entrada 2 4 8 3" xfId="15398" xr:uid="{07B5B07F-DCEE-44CF-A0E6-0D56F65A99A3}"/>
    <cellStyle name="Entrada 2 4 9" xfId="8585" xr:uid="{AB28E707-DE09-4B16-81D1-C09B6C994AF7}"/>
    <cellStyle name="Entrada 2 5" xfId="2034" xr:uid="{A188DA1C-0EEA-4C3B-ABF6-5341553B6CFE}"/>
    <cellStyle name="Entrada 2 5 10" xfId="7226" xr:uid="{5B0854EB-8071-4A5D-A906-887BC4F54A72}"/>
    <cellStyle name="Entrada 2 5 2" xfId="2794" xr:uid="{6F8911FB-6DB7-45E4-9878-D4460B868CF4}"/>
    <cellStyle name="Entrada 2 5 2 2" xfId="5431" xr:uid="{636F70C9-C9ED-426A-A084-D57207335B24}"/>
    <cellStyle name="Entrada 2 5 2 2 2" xfId="16464" xr:uid="{725F8A82-4E13-4EC1-986A-063AD0364732}"/>
    <cellStyle name="Entrada 2 5 2 3" xfId="13556" xr:uid="{35A76A8F-CD7E-43B8-8680-74FFD180B99E}"/>
    <cellStyle name="Entrada 2 5 3" xfId="3097" xr:uid="{9B0B078B-37ED-4260-A280-F5CEBFA31701}"/>
    <cellStyle name="Entrada 2 5 3 2" xfId="5734" xr:uid="{EA1B1910-FA72-4BCB-BC9E-F3B1055FF383}"/>
    <cellStyle name="Entrada 2 5 3 2 2" xfId="12045" xr:uid="{CC103D54-F58C-42C5-89F5-E96F2261B3A1}"/>
    <cellStyle name="Entrada 2 5 3 2 3" xfId="7369" xr:uid="{E6B05AB5-011B-445C-8881-6D952D2660F2}"/>
    <cellStyle name="Entrada 2 5 3 3" xfId="9479" xr:uid="{B972D5E0-933C-4DDE-80BA-FFAEFA5AE348}"/>
    <cellStyle name="Entrada 2 5 3 4" xfId="16564" xr:uid="{8A28ED3E-F664-4AB6-9EA1-EEF260B6496E}"/>
    <cellStyle name="Entrada 2 5 4" xfId="3423" xr:uid="{46FD3795-F39A-4C08-9197-35ACCFD1B467}"/>
    <cellStyle name="Entrada 2 5 4 2" xfId="6060" xr:uid="{B982D060-45D2-4E1B-83A6-3910A85E02AA}"/>
    <cellStyle name="Entrada 2 5 4 2 2" xfId="12371" xr:uid="{E1969290-558F-487E-AD61-4B35FC19BEA5}"/>
    <cellStyle name="Entrada 2 5 4 2 3" xfId="13732" xr:uid="{B2873B6F-8D4B-4137-ADEA-44A872AC8C94}"/>
    <cellStyle name="Entrada 2 5 4 3" xfId="9805" xr:uid="{88AAFC04-AE9C-44CB-A990-2D9A21CC2330}"/>
    <cellStyle name="Entrada 2 5 4 4" xfId="14541" xr:uid="{7F2DFE4F-5E4D-46F3-BB5F-A58CD13DBEF2}"/>
    <cellStyle name="Entrada 2 5 5" xfId="3729" xr:uid="{50574231-DDFE-4F96-8487-0C85BA235959}"/>
    <cellStyle name="Entrada 2 5 5 2" xfId="6366" xr:uid="{C0641300-1865-4FF0-8984-A5B5075F1642}"/>
    <cellStyle name="Entrada 2 5 5 2 2" xfId="12677" xr:uid="{ED092779-1A8E-4AC2-AC1A-90A5CC2D2B94}"/>
    <cellStyle name="Entrada 2 5 5 2 3" xfId="7633" xr:uid="{9C64A23D-6431-4A84-8E20-A650B2D6CB55}"/>
    <cellStyle name="Entrada 2 5 5 3" xfId="10111" xr:uid="{FC620C6B-5E85-4FF2-8E18-E6BDDB5180D0}"/>
    <cellStyle name="Entrada 2 5 5 4" xfId="16541" xr:uid="{AE0D1B0A-896F-4976-A6E9-E1A24FD4637C}"/>
    <cellStyle name="Entrada 2 5 6" xfId="4106" xr:uid="{2EBCC9A4-3947-4EC8-A9FF-6494C9603ACB}"/>
    <cellStyle name="Entrada 2 5 6 2" xfId="6743" xr:uid="{176652EE-F32F-4212-9734-23A73F7F3465}"/>
    <cellStyle name="Entrada 2 5 6 2 2" xfId="13054" xr:uid="{4D3DFB87-CE8B-42F8-808F-22DA7A7913E1}"/>
    <cellStyle name="Entrada 2 5 6 2 3" xfId="16728" xr:uid="{9A2A3CB7-75E9-4817-A1B6-77365CBD1FE1}"/>
    <cellStyle name="Entrada 2 5 6 3" xfId="10488" xr:uid="{FD0DEFF7-2F5C-47C6-B046-4AA24B419980}"/>
    <cellStyle name="Entrada 2 5 6 4" xfId="8153" xr:uid="{E996E850-D03F-48BB-A005-5D90D47D437B}"/>
    <cellStyle name="Entrada 2 5 7" xfId="4671" xr:uid="{5B3AD3B1-B802-482E-B86D-8E26E1AE9988}"/>
    <cellStyle name="Entrada 2 5 7 2" xfId="11053" xr:uid="{373F4F0A-C20A-425F-86A4-115C15E90449}"/>
    <cellStyle name="Entrada 2 5 7 3" xfId="14463" xr:uid="{84ED35ED-DCBF-4B66-9F60-0B142DB28D94}"/>
    <cellStyle name="Entrada 2 5 8" xfId="8532" xr:uid="{2A35F0D7-F496-4A38-8C45-28C65F9F728F}"/>
    <cellStyle name="Entrada 2 5 9" xfId="11807" xr:uid="{C0D38DE7-2911-4AC0-935B-459DF5D965A1}"/>
    <cellStyle name="Entrada 3" xfId="1152" xr:uid="{00000000-0005-0000-0000-000082040000}"/>
    <cellStyle name="Entrada 3 2" xfId="1868" xr:uid="{466F863F-EF6F-4C93-B25A-6133960585E6}"/>
    <cellStyle name="Entrada 3 2 10" xfId="8369" xr:uid="{E2AF21F7-3622-414E-984B-77028F593834}"/>
    <cellStyle name="Entrada 3 2 11" xfId="16188" xr:uid="{E8380923-85F7-43B7-A638-B0D673303501}"/>
    <cellStyle name="Entrada 3 2 12" xfId="13792" xr:uid="{0A5D9E2B-388D-4D35-9878-7B9836D08632}"/>
    <cellStyle name="Entrada 3 2 2" xfId="2428" xr:uid="{5BD4A3A0-DAAE-4447-8156-360DB7AD11D5}"/>
    <cellStyle name="Entrada 3 2 2 2" xfId="5065" xr:uid="{4ADAF631-6FBA-41F6-818F-9F7E0F92DE33}"/>
    <cellStyle name="Entrada 3 2 2 2 2" xfId="11429" xr:uid="{EA746D2C-0673-440F-945C-F6596032A15F}"/>
    <cellStyle name="Entrada 3 2 2 2 3" xfId="14985" xr:uid="{482EE92D-4422-4F86-8DBF-EBD6C16B7C7B}"/>
    <cellStyle name="Entrada 3 2 2 3" xfId="8895" xr:uid="{BEF471A5-CD3C-4B89-8EEB-41E5D9EB17F8}"/>
    <cellStyle name="Entrada 3 2 3" xfId="2192" xr:uid="{EA88567A-8089-4426-9C69-41E27FDCBE21}"/>
    <cellStyle name="Entrada 3 2 3 2" xfId="4829" xr:uid="{DB916FF2-4970-4B2F-8672-87E9DCCD5890}"/>
    <cellStyle name="Entrada 3 2 3 2 2" xfId="13880" xr:uid="{63E4B655-E50A-43E1-AA9D-1C73B0B310D0}"/>
    <cellStyle name="Entrada 3 2 3 3" xfId="16046" xr:uid="{02DCB2E4-EDC0-46A7-B4C6-E62E7C4AFD1E}"/>
    <cellStyle name="Entrada 3 2 4" xfId="2962" xr:uid="{9ED21074-D771-460B-BD9A-A409962694D8}"/>
    <cellStyle name="Entrada 3 2 4 2" xfId="5599" xr:uid="{937CE242-A8F1-4BF1-965A-D9896806F942}"/>
    <cellStyle name="Entrada 3 2 4 2 2" xfId="11910" xr:uid="{1BA71A5B-8B71-416A-8BD7-A4AA1DB23684}"/>
    <cellStyle name="Entrada 3 2 4 2 3" xfId="14026" xr:uid="{998A71D1-0279-4076-A816-31DF4F57E208}"/>
    <cellStyle name="Entrada 3 2 4 3" xfId="9344" xr:uid="{81BBE421-3746-4C59-AC7F-4E39F2FBF829}"/>
    <cellStyle name="Entrada 3 2 4 4" xfId="7541" xr:uid="{D5A4C6B6-B8C4-47EC-9120-3FF1FD264B74}"/>
    <cellStyle name="Entrada 3 2 5" xfId="3288" xr:uid="{7DEE51E9-A6D5-4DC9-A735-CE77962A4FC5}"/>
    <cellStyle name="Entrada 3 2 5 2" xfId="5925" xr:uid="{8BE45EA5-FBE5-4269-B4A3-1D92A989CF5F}"/>
    <cellStyle name="Entrada 3 2 5 2 2" xfId="12236" xr:uid="{020CDADE-FBA1-4972-8BCB-D3BCAC6A5852}"/>
    <cellStyle name="Entrada 3 2 5 2 3" xfId="14456" xr:uid="{BCE7DBE3-0EEE-4D6A-B116-9D387877B950}"/>
    <cellStyle name="Entrada 3 2 5 3" xfId="9670" xr:uid="{30CF306B-453D-4A60-B3A6-48F87EEEA9D0}"/>
    <cellStyle name="Entrada 3 2 5 4" xfId="14585" xr:uid="{9FACA918-BEE4-4660-BB21-4E3FEA7805AB}"/>
    <cellStyle name="Entrada 3 2 6" xfId="3594" xr:uid="{1501A58D-E4B2-423D-9CAE-F14BA83FDE81}"/>
    <cellStyle name="Entrada 3 2 6 2" xfId="6231" xr:uid="{FF066E73-510D-4349-9B86-CF3E7A83E9F2}"/>
    <cellStyle name="Entrada 3 2 6 2 2" xfId="12542" xr:uid="{93DD8192-3653-475A-949C-2F7A0A02506D}"/>
    <cellStyle name="Entrada 3 2 6 2 3" xfId="13353" xr:uid="{4C29BC5E-5CBD-4AD8-88A9-CDAD43F42954}"/>
    <cellStyle name="Entrada 3 2 6 3" xfId="9976" xr:uid="{7D4AB639-6D30-47EC-821C-A76101B5B3F8}"/>
    <cellStyle name="Entrada 3 2 6 4" xfId="8466" xr:uid="{6A32295B-A5C4-4460-B637-D2FC70CCDF9A}"/>
    <cellStyle name="Entrada 3 2 7" xfId="3940" xr:uid="{04E1FB01-C02A-41CA-B04B-7A46EE6CC28C}"/>
    <cellStyle name="Entrada 3 2 7 2" xfId="6577" xr:uid="{4610A6EE-658F-4CB2-AA92-BB1631A68515}"/>
    <cellStyle name="Entrada 3 2 7 2 2" xfId="12888" xr:uid="{4F444288-8461-4E17-A36D-EA36C987D7A6}"/>
    <cellStyle name="Entrada 3 2 7 2 3" xfId="16593" xr:uid="{A081326E-28FD-4AEC-AA2B-66153A7611B3}"/>
    <cellStyle name="Entrada 3 2 7 3" xfId="10322" xr:uid="{22B3C612-E883-4B82-80FC-05A3472A74A4}"/>
    <cellStyle name="Entrada 3 2 7 4" xfId="14058" xr:uid="{00FDF446-ECAE-4574-A1FC-18FD63B291DE}"/>
    <cellStyle name="Entrada 3 2 8" xfId="4287" xr:uid="{465E77DB-F595-4AED-BFD1-A3B79F1ACF3F}"/>
    <cellStyle name="Entrada 3 2 8 2" xfId="6924" xr:uid="{F1053792-E2BE-4885-97B1-C435CA7E7A4F}"/>
    <cellStyle name="Entrada 3 2 8 2 2" xfId="13235" xr:uid="{8C64D8CC-6EEA-4A2E-B265-F7040B1F4F83}"/>
    <cellStyle name="Entrada 3 2 8 2 3" xfId="16899" xr:uid="{87513126-BEDC-491C-96CE-78999EA3F150}"/>
    <cellStyle name="Entrada 3 2 8 3" xfId="10669" xr:uid="{68812C66-D48D-4482-AD66-2A6A51A65C6D}"/>
    <cellStyle name="Entrada 3 2 8 4" xfId="11788" xr:uid="{0C6E0546-B236-433D-8BFA-85E0BBF1FD25}"/>
    <cellStyle name="Entrada 3 2 9" xfId="4505" xr:uid="{B87C4A6C-A667-4C6A-9A23-DA89B92A0CD8}"/>
    <cellStyle name="Entrada 3 2 9 2" xfId="10887" xr:uid="{1F2661BA-5554-4169-8053-CD8FAF02E74E}"/>
    <cellStyle name="Entrada 3 2 9 3" xfId="15421" xr:uid="{C05413BC-84C5-4C3F-AE23-BFD8D4A13AD5}"/>
    <cellStyle name="Entrada 3 3" xfId="1851" xr:uid="{FCE62C98-244F-4A99-9161-F08FC44AEDD7}"/>
    <cellStyle name="Entrada 3 3 10" xfId="9197" xr:uid="{ADD9838A-A1B4-4012-9D11-869B96B54480}"/>
    <cellStyle name="Entrada 3 3 11" xfId="14360" xr:uid="{F2878B0C-23FA-41A7-B9CA-EA021F0C5A40}"/>
    <cellStyle name="Entrada 3 3 2" xfId="2411" xr:uid="{6CE18E70-6A61-4688-A224-C3BBCF54A850}"/>
    <cellStyle name="Entrada 3 3 2 2" xfId="5048" xr:uid="{F54933B5-7F0C-47E0-9FB9-4FF1AA0CD154}"/>
    <cellStyle name="Entrada 3 3 2 2 2" xfId="11412" xr:uid="{EA948455-5F10-4BE7-BE39-0545274F5F70}"/>
    <cellStyle name="Entrada 3 3 2 2 3" xfId="7092" xr:uid="{BC1C1B8D-F6D5-4FAC-A12E-3B9E6EBAEF84}"/>
    <cellStyle name="Entrada 3 3 2 3" xfId="8878" xr:uid="{F605B249-1D83-49BA-9936-1A63233A60BB}"/>
    <cellStyle name="Entrada 3 3 2 4" xfId="14526" xr:uid="{FAD56DD2-CA36-453E-8F1B-D43921A5F043}"/>
    <cellStyle name="Entrada 3 3 2 5" xfId="7600" xr:uid="{BD9A5CCF-783B-409C-B09C-AA9D85D2D645}"/>
    <cellStyle name="Entrada 3 3 3" xfId="2209" xr:uid="{F8CC03AE-2465-4DE4-98FB-7CAB2D5781BC}"/>
    <cellStyle name="Entrada 3 3 3 2" xfId="4846" xr:uid="{8005EC11-B134-4582-87AB-63AD4902FB80}"/>
    <cellStyle name="Entrada 3 3 3 2 2" xfId="16146" xr:uid="{E4694D95-BDDC-46B0-AB42-25357AFC0B7C}"/>
    <cellStyle name="Entrada 3 3 3 3" xfId="7943" xr:uid="{95D38388-DB03-45F6-8819-3C09EDE253AC}"/>
    <cellStyle name="Entrada 3 3 4" xfId="2945" xr:uid="{1E7E8B83-A30D-4DC6-A3F6-1F0D3C041AA5}"/>
    <cellStyle name="Entrada 3 3 4 2" xfId="5582" xr:uid="{5ADBFDB2-47C1-4802-8F77-92A228AE8C1C}"/>
    <cellStyle name="Entrada 3 3 4 2 2" xfId="11893" xr:uid="{1EFE6682-A4E4-4245-A834-D416F4D032F1}"/>
    <cellStyle name="Entrada 3 3 4 2 3" xfId="7241" xr:uid="{D9984AB3-ADC9-4895-856A-30CFB88D7E58}"/>
    <cellStyle name="Entrada 3 3 4 3" xfId="9327" xr:uid="{56D876BF-E25D-4A92-81BF-2685BA581860}"/>
    <cellStyle name="Entrada 3 3 4 4" xfId="7508" xr:uid="{F4C23802-368E-4FA3-9F36-F4E22555E543}"/>
    <cellStyle name="Entrada 3 3 5" xfId="3271" xr:uid="{6A655883-5C74-433D-BFCE-6AA54D10D62B}"/>
    <cellStyle name="Entrada 3 3 5 2" xfId="5908" xr:uid="{B3151BB1-1EEB-4EE1-8834-06F0C098989D}"/>
    <cellStyle name="Entrada 3 3 5 2 2" xfId="12219" xr:uid="{FB40D925-FC8E-4B8F-AD2C-BF49917F988F}"/>
    <cellStyle name="Entrada 3 3 5 2 3" xfId="8733" xr:uid="{1D6A7955-F062-4744-94A7-1051A53E5856}"/>
    <cellStyle name="Entrada 3 3 5 3" xfId="9653" xr:uid="{A4785794-182B-4628-85CF-EC02918165D7}"/>
    <cellStyle name="Entrada 3 3 5 4" xfId="7991" xr:uid="{C5E4E3AB-3FD3-4CC2-ABDD-C8637745B6FA}"/>
    <cellStyle name="Entrada 3 3 6" xfId="3577" xr:uid="{766AB5B6-65FC-420D-BDA1-75CB3912D660}"/>
    <cellStyle name="Entrada 3 3 6 2" xfId="6214" xr:uid="{FD2934BD-EAA2-4B6F-A348-6A60CBE9679C}"/>
    <cellStyle name="Entrada 3 3 6 2 2" xfId="12525" xr:uid="{4B4B2FE5-5827-4B90-BD9A-6B5BA94509DA}"/>
    <cellStyle name="Entrada 3 3 6 2 3" xfId="15073" xr:uid="{06DBCF25-8A94-4DD2-8473-D9223B76C29E}"/>
    <cellStyle name="Entrada 3 3 6 3" xfId="9959" xr:uid="{C7E7392B-A954-455D-8DEB-B0AA170278E7}"/>
    <cellStyle name="Entrada 3 3 6 4" xfId="7604" xr:uid="{7706ADF4-C6B1-48A4-B29B-5D0F6436937E}"/>
    <cellStyle name="Entrada 3 3 7" xfId="3923" xr:uid="{385F108C-D804-40E6-B24E-29B0E4F6D201}"/>
    <cellStyle name="Entrada 3 3 7 2" xfId="6560" xr:uid="{A74F58A1-678A-48F7-8CC0-1DCE786C7762}"/>
    <cellStyle name="Entrada 3 3 7 2 2" xfId="12871" xr:uid="{FBE98B4C-9AFE-4AFC-8E79-08904FA944BD}"/>
    <cellStyle name="Entrada 3 3 7 2 3" xfId="16576" xr:uid="{F838B827-375F-423B-8AC2-2FC383C676F3}"/>
    <cellStyle name="Entrada 3 3 7 3" xfId="10305" xr:uid="{87FC4FC8-C9CC-4601-A699-F8250F8F6318}"/>
    <cellStyle name="Entrada 3 3 7 4" xfId="14793" xr:uid="{CBC19CFE-5276-46A8-91B4-41E108610BE6}"/>
    <cellStyle name="Entrada 3 3 8" xfId="4488" xr:uid="{8AFCE500-F2A5-4F2E-A492-0BFEE509A9FB}"/>
    <cellStyle name="Entrada 3 3 8 2" xfId="10870" xr:uid="{4C2A4534-96D5-42D7-8D70-9148CE4B2E3F}"/>
    <cellStyle name="Entrada 3 3 8 3" xfId="16253" xr:uid="{F13EDD05-C19B-4C69-AE49-5F55CC8D6E3F}"/>
    <cellStyle name="Entrada 3 3 9" xfId="8352" xr:uid="{9D6CBC7F-F85A-4CCC-AAC3-D87AB6E8E4F7}"/>
    <cellStyle name="Entrada 3 4" xfId="2088" xr:uid="{6ABAB19F-CACD-4111-989A-400AFB9792A4}"/>
    <cellStyle name="Entrada 3 4 10" xfId="15288" xr:uid="{E7FF1D46-D2F2-45BE-A9F1-D63F716B5E65}"/>
    <cellStyle name="Entrada 3 4 11" xfId="16537" xr:uid="{353DF8C3-D067-4049-8F6D-1C4B0862807D}"/>
    <cellStyle name="Entrada 3 4 2" xfId="2578" xr:uid="{75EF1028-1CB4-40E8-BA2D-4D68782A6C09}"/>
    <cellStyle name="Entrada 3 4 2 2" xfId="5215" xr:uid="{9F9ACA07-6B58-49BA-99AD-7FE21FF39066}"/>
    <cellStyle name="Entrada 3 4 2 2 2" xfId="11579" xr:uid="{F1285129-2616-4F21-BDD5-A02D7D74B524}"/>
    <cellStyle name="Entrada 3 4 2 2 3" xfId="7081" xr:uid="{332C0591-72FD-4E36-B82E-B5213E4EC35A}"/>
    <cellStyle name="Entrada 3 4 2 3" xfId="9045" xr:uid="{EA84F3FB-6F74-403F-8F17-7479E5EB4D9D}"/>
    <cellStyle name="Entrada 3 4 2 4" xfId="15279" xr:uid="{96253A49-C389-4D06-A514-23360A5DC51C}"/>
    <cellStyle name="Entrada 3 4 2 5" xfId="7938" xr:uid="{11D9B720-6016-4C9A-8981-7CF44649484F}"/>
    <cellStyle name="Entrada 3 4 3" xfId="2848" xr:uid="{0CF34120-40F9-4DAC-995C-B25E4B34C4CF}"/>
    <cellStyle name="Entrada 3 4 3 2" xfId="5485" xr:uid="{B6C29619-D19E-4F0A-800D-B1891DED1840}"/>
    <cellStyle name="Entrada 3 4 3 2 2" xfId="7540" xr:uid="{BAF88CD0-8348-4ADB-8605-FC26B649E305}"/>
    <cellStyle name="Entrada 3 4 3 3" xfId="7624" xr:uid="{93EB8A64-B33F-4F6B-A43E-AF6A15FFBD0F}"/>
    <cellStyle name="Entrada 3 4 4" xfId="3151" xr:uid="{45B73B8A-C28D-4797-8C77-8A8971C32B72}"/>
    <cellStyle name="Entrada 3 4 4 2" xfId="5788" xr:uid="{89444985-42E2-46BA-A867-EBE216047FF9}"/>
    <cellStyle name="Entrada 3 4 4 2 2" xfId="12099" xr:uid="{2FB680B1-4201-4F9C-A1EA-F7DAC1A21C0C}"/>
    <cellStyle name="Entrada 3 4 4 2 3" xfId="13940" xr:uid="{7AAD317D-883B-4578-ADCC-6389548A4E9B}"/>
    <cellStyle name="Entrada 3 4 4 3" xfId="9533" xr:uid="{102594BF-810D-4BDC-BB29-463CAB33D41D}"/>
    <cellStyle name="Entrada 3 4 4 4" xfId="13497" xr:uid="{65741427-FC2D-4B8D-901F-7E44522B6532}"/>
    <cellStyle name="Entrada 3 4 5" xfId="3477" xr:uid="{97B82D54-4B0E-4C97-A054-7BB14311C5E8}"/>
    <cellStyle name="Entrada 3 4 5 2" xfId="6114" xr:uid="{AEF4D9CA-3A07-4F49-9C80-293F0A4B0710}"/>
    <cellStyle name="Entrada 3 4 5 2 2" xfId="12425" xr:uid="{7616F364-24A1-465D-AB1A-84FE48C775E5}"/>
    <cellStyle name="Entrada 3 4 5 2 3" xfId="14455" xr:uid="{CAF4065B-EDAC-4F2E-89EB-232C182AF390}"/>
    <cellStyle name="Entrada 3 4 5 3" xfId="9859" xr:uid="{5AA61F2C-931D-44AF-8F0B-0D572301AB2D}"/>
    <cellStyle name="Entrada 3 4 5 4" xfId="7427" xr:uid="{7B163714-1AC9-4CD9-AC6B-F1639428B910}"/>
    <cellStyle name="Entrada 3 4 6" xfId="3783" xr:uid="{97BA722A-B466-4EB0-9C21-87030F0B3EDF}"/>
    <cellStyle name="Entrada 3 4 6 2" xfId="6420" xr:uid="{4E2F59A2-083C-44CC-8AE8-145568BFA639}"/>
    <cellStyle name="Entrada 3 4 6 2 2" xfId="12731" xr:uid="{4F4C0403-B6E0-4398-A1DF-42E4B14CE1BE}"/>
    <cellStyle name="Entrada 3 4 6 2 3" xfId="15161" xr:uid="{43313FF4-A9FA-4F21-AEC7-714181BF3E65}"/>
    <cellStyle name="Entrada 3 4 6 3" xfId="10165" xr:uid="{2AE0A092-0786-4876-96EE-E630E9DD9FEC}"/>
    <cellStyle name="Entrada 3 4 6 4" xfId="15567" xr:uid="{4191D30A-35B3-4563-B825-1EDE963399BA}"/>
    <cellStyle name="Entrada 3 4 7" xfId="4160" xr:uid="{07B0BF66-7993-4A10-8D2D-F73CA4E838E8}"/>
    <cellStyle name="Entrada 3 4 7 2" xfId="6797" xr:uid="{D3FB2482-CF2F-429A-9008-B1F319547A28}"/>
    <cellStyle name="Entrada 3 4 7 2 2" xfId="13108" xr:uid="{DBD48E2D-3B48-4F8A-BC69-F395149E528B}"/>
    <cellStyle name="Entrada 3 4 7 2 3" xfId="16782" xr:uid="{7D7B0491-C46C-4F5E-993F-60F557FD1984}"/>
    <cellStyle name="Entrada 3 4 7 3" xfId="10542" xr:uid="{29478627-6A7B-4C6A-A51E-4EC3D3AFC174}"/>
    <cellStyle name="Entrada 3 4 7 4" xfId="15887" xr:uid="{8D324C35-0DF6-4840-9F94-19B913FD1CB8}"/>
    <cellStyle name="Entrada 3 4 8" xfId="4725" xr:uid="{BDE2DA20-A92C-4D71-AD75-ACA72CC30B9A}"/>
    <cellStyle name="Entrada 3 4 8 2" xfId="11107" xr:uid="{0F540985-DF39-4B6F-8629-0BEC5CB4F08A}"/>
    <cellStyle name="Entrada 3 4 8 3" xfId="13726" xr:uid="{15A2C01E-636C-454C-BBD2-C75EB95ACE57}"/>
    <cellStyle name="Entrada 3 4 9" xfId="8586" xr:uid="{6A28709A-9E09-4B51-8E92-D097E5085C1E}"/>
    <cellStyle name="Entrada 3 5" xfId="2033" xr:uid="{392548E9-E175-45A2-B860-2307E18C3597}"/>
    <cellStyle name="Entrada 3 5 10" xfId="13721" xr:uid="{E420BE04-6A47-4118-B74C-215EB4EB1668}"/>
    <cellStyle name="Entrada 3 5 2" xfId="2793" xr:uid="{29031FB6-B428-4377-84B1-EB5D7A31CBB9}"/>
    <cellStyle name="Entrada 3 5 2 2" xfId="5430" xr:uid="{23AE30DE-1471-4675-817B-DFE2FCE9D92F}"/>
    <cellStyle name="Entrada 3 5 2 2 2" xfId="13789" xr:uid="{5C1DE39C-C505-496D-8FA0-D9510E6D621C}"/>
    <cellStyle name="Entrada 3 5 2 3" xfId="9244" xr:uid="{12C06224-3F3C-4E99-BB9C-CD4990D7BA6A}"/>
    <cellStyle name="Entrada 3 5 3" xfId="3096" xr:uid="{BAC0F861-FEC3-4211-BC87-FE640D7A8E5B}"/>
    <cellStyle name="Entrada 3 5 3 2" xfId="5733" xr:uid="{99E40A3A-BAE1-46CE-B389-410BB45DF00A}"/>
    <cellStyle name="Entrada 3 5 3 2 2" xfId="12044" xr:uid="{2BA2A8D5-C38A-4291-879F-5844F46E62ED}"/>
    <cellStyle name="Entrada 3 5 3 2 3" xfId="15620" xr:uid="{077832BD-5895-4545-9D2C-12D7884302FE}"/>
    <cellStyle name="Entrada 3 5 3 3" xfId="9478" xr:uid="{4BF6AF29-9436-4C1E-B203-AEB6059F0088}"/>
    <cellStyle name="Entrada 3 5 3 4" xfId="13803" xr:uid="{37E86A30-BD4C-491A-9528-3745A5E6E577}"/>
    <cellStyle name="Entrada 3 5 4" xfId="3422" xr:uid="{790557EA-FA9E-42C1-9DFB-5C8E0F5F304C}"/>
    <cellStyle name="Entrada 3 5 4 2" xfId="6059" xr:uid="{A7CCB5B8-77DD-47BE-B637-7E218EB40226}"/>
    <cellStyle name="Entrada 3 5 4 2 2" xfId="12370" xr:uid="{BA920C01-C5EE-4837-988C-DEDE656C4ACC}"/>
    <cellStyle name="Entrada 3 5 4 2 3" xfId="13885" xr:uid="{C1EF4905-7932-42F0-96DB-E0AE6205C92A}"/>
    <cellStyle name="Entrada 3 5 4 3" xfId="9804" xr:uid="{247CAD00-DD0C-43BB-B351-51F9C98B528D}"/>
    <cellStyle name="Entrada 3 5 4 4" xfId="9221" xr:uid="{E0840A07-BFFF-481A-916D-CBDA1501A058}"/>
    <cellStyle name="Entrada 3 5 5" xfId="3728" xr:uid="{CE54D90C-C1CD-4E2F-BDFE-0688AEAA69C8}"/>
    <cellStyle name="Entrada 3 5 5 2" xfId="6365" xr:uid="{BF75F918-771E-48EE-B8AC-B5B025B61D6B}"/>
    <cellStyle name="Entrada 3 5 5 2 2" xfId="12676" xr:uid="{E754748C-2BA1-47A5-976D-C3F5119F9E58}"/>
    <cellStyle name="Entrada 3 5 5 2 3" xfId="16103" xr:uid="{F7FE0CA2-A6F5-4FFC-BD84-9A3F05460F1C}"/>
    <cellStyle name="Entrada 3 5 5 3" xfId="10110" xr:uid="{260A4096-661E-4798-AC72-19DCD9A8CE6C}"/>
    <cellStyle name="Entrada 3 5 5 4" xfId="9287" xr:uid="{D5AD3B3B-62A1-4E1E-A476-7693467E1D92}"/>
    <cellStyle name="Entrada 3 5 6" xfId="4105" xr:uid="{FE7BF7A3-FF55-4751-A4AA-D5E812C59E14}"/>
    <cellStyle name="Entrada 3 5 6 2" xfId="6742" xr:uid="{E70BA382-28A7-42E9-A67F-0E64DD49C840}"/>
    <cellStyle name="Entrada 3 5 6 2 2" xfId="13053" xr:uid="{5E46AD86-3F31-4BF8-AE69-56BF404AA388}"/>
    <cellStyle name="Entrada 3 5 6 2 3" xfId="16727" xr:uid="{BD18DC67-C654-4C7B-987E-13A34AFDD252}"/>
    <cellStyle name="Entrada 3 5 6 3" xfId="10487" xr:uid="{CF7614E4-5DCD-4A97-89EF-9151CC045BB7}"/>
    <cellStyle name="Entrada 3 5 6 4" xfId="15319" xr:uid="{7275E6D4-424F-4AA9-9C48-6E2F79B0007F}"/>
    <cellStyle name="Entrada 3 5 7" xfId="4670" xr:uid="{872E5B1F-F421-4230-9BE7-41C7EBFFB738}"/>
    <cellStyle name="Entrada 3 5 7 2" xfId="11052" xr:uid="{2197A980-52CB-4CB6-A39C-3234E25E10B5}"/>
    <cellStyle name="Entrada 3 5 7 3" xfId="7976" xr:uid="{40586E37-12FB-4514-BD59-B258B50E6F24}"/>
    <cellStyle name="Entrada 3 5 8" xfId="8531" xr:uid="{CAEC7B6A-4016-4319-8B85-AF6474B49A57}"/>
    <cellStyle name="Entrada 3 5 9" xfId="7859" xr:uid="{7E7D176B-A078-4C31-A3BA-1721EB5FF9CF}"/>
    <cellStyle name="Entrada 4" xfId="1153" xr:uid="{00000000-0005-0000-0000-000083040000}"/>
    <cellStyle name="Entrada 4 2" xfId="1869" xr:uid="{6F691F8F-E226-4966-BD13-91BE6249C396}"/>
    <cellStyle name="Entrada 4 2 10" xfId="8370" xr:uid="{CE61FF35-8F4F-4BF5-9CE1-BBFEB5EB782F}"/>
    <cellStyle name="Entrada 4 2 11" xfId="8075" xr:uid="{6063E043-F80A-49CD-B1EB-431AF0255C0B}"/>
    <cellStyle name="Entrada 4 2 12" xfId="15891" xr:uid="{F55295A9-67C8-4529-96D4-04165D83C748}"/>
    <cellStyle name="Entrada 4 2 2" xfId="2429" xr:uid="{D3B98269-8AE3-42D0-AEF4-EC5FD9B9F6E2}"/>
    <cellStyle name="Entrada 4 2 2 2" xfId="5066" xr:uid="{2D5C3B18-A481-4593-AF81-C06DB7C03439}"/>
    <cellStyle name="Entrada 4 2 2 2 2" xfId="11430" xr:uid="{52AE34DE-2300-47A2-8E9B-6C59FD22C940}"/>
    <cellStyle name="Entrada 4 2 2 2 3" xfId="14115" xr:uid="{4988561C-57EB-4C0B-B07D-1AE73ED02F69}"/>
    <cellStyle name="Entrada 4 2 2 3" xfId="8896" xr:uid="{BD20BE07-F987-462F-A202-A005AD4204F1}"/>
    <cellStyle name="Entrada 4 2 3" xfId="2191" xr:uid="{D00AF422-BFF3-41A4-AA37-CEF9CC0658FD}"/>
    <cellStyle name="Entrada 4 2 3 2" xfId="4828" xr:uid="{F0828C48-AEFF-4466-A19F-D4BB971C6EC2}"/>
    <cellStyle name="Entrada 4 2 3 2 2" xfId="8251" xr:uid="{FC2E2F6F-1702-47D5-933F-0454D1970908}"/>
    <cellStyle name="Entrada 4 2 3 3" xfId="15037" xr:uid="{129A8FAC-00A3-46F0-A229-8ADC0588AA3D}"/>
    <cellStyle name="Entrada 4 2 4" xfId="2963" xr:uid="{ACCFD72E-CAD5-4230-8F45-FA21B4AE50D1}"/>
    <cellStyle name="Entrada 4 2 4 2" xfId="5600" xr:uid="{D5EAD011-5996-4245-9048-CD8AF4564CCA}"/>
    <cellStyle name="Entrada 4 2 4 2 2" xfId="11911" xr:uid="{F60D6CE6-F9E9-4AB8-A66C-88C3A92DFB09}"/>
    <cellStyle name="Entrada 4 2 4 2 3" xfId="7489" xr:uid="{670EF873-DA95-49F5-BE43-DDF742574713}"/>
    <cellStyle name="Entrada 4 2 4 3" xfId="9345" xr:uid="{0CCF181B-F8D5-421E-9012-4D7325C8CDFF}"/>
    <cellStyle name="Entrada 4 2 4 4" xfId="8194" xr:uid="{C0B6B9C6-B627-4E9E-9967-F0A4C5220775}"/>
    <cellStyle name="Entrada 4 2 5" xfId="3289" xr:uid="{C91CBCBC-B75E-4EA6-81F1-959E66F27199}"/>
    <cellStyle name="Entrada 4 2 5 2" xfId="5926" xr:uid="{9C5738A6-85E9-44CA-B32E-37A89893C5CF}"/>
    <cellStyle name="Entrada 4 2 5 2 2" xfId="12237" xr:uid="{1BE6FFD8-53C7-409B-9861-A78CB42F2301}"/>
    <cellStyle name="Entrada 4 2 5 2 3" xfId="15283" xr:uid="{20D000FA-2883-4BEC-B2DA-EA6A7CD423D2}"/>
    <cellStyle name="Entrada 4 2 5 3" xfId="9671" xr:uid="{288D423C-27EC-4954-8060-C50DBFE6E991}"/>
    <cellStyle name="Entrada 4 2 5 4" xfId="15515" xr:uid="{DE71B4DC-4073-402B-BE4C-DB9743CB00F9}"/>
    <cellStyle name="Entrada 4 2 6" xfId="3595" xr:uid="{747B9C2D-70CF-49F8-A57A-1D9418FBDB13}"/>
    <cellStyle name="Entrada 4 2 6 2" xfId="6232" xr:uid="{E9D09D8C-71A3-4754-8634-7EAC27884DF7}"/>
    <cellStyle name="Entrada 4 2 6 2 2" xfId="12543" xr:uid="{F8F9EAE8-82CC-4276-BF03-D3D324A33CFE}"/>
    <cellStyle name="Entrada 4 2 6 2 3" xfId="7247" xr:uid="{C4166901-5FBB-4337-8D35-964C24407698}"/>
    <cellStyle name="Entrada 4 2 6 3" xfId="9977" xr:uid="{FAEE4E42-063B-4B05-B6CD-959C007BDAAC}"/>
    <cellStyle name="Entrada 4 2 6 4" xfId="16421" xr:uid="{6464F6BA-FC5F-4DC2-A2A5-4E1803DACE44}"/>
    <cellStyle name="Entrada 4 2 7" xfId="3941" xr:uid="{A5011FA6-4A93-4837-A667-2D0C18DA9E1D}"/>
    <cellStyle name="Entrada 4 2 7 2" xfId="6578" xr:uid="{64485F63-67A6-4E5D-9711-28CC2E47F42F}"/>
    <cellStyle name="Entrada 4 2 7 2 2" xfId="12889" xr:uid="{BA864725-56B0-4985-A388-90333D1059AD}"/>
    <cellStyle name="Entrada 4 2 7 2 3" xfId="16594" xr:uid="{07476416-7591-430C-B149-5234E11E0772}"/>
    <cellStyle name="Entrada 4 2 7 3" xfId="10323" xr:uid="{36DD60E5-257B-43EB-82DF-E08904CDD4E0}"/>
    <cellStyle name="Entrada 4 2 7 4" xfId="7155" xr:uid="{DEF133AE-63DE-4E26-95A3-E2554A5BFD89}"/>
    <cellStyle name="Entrada 4 2 8" xfId="4288" xr:uid="{ECF38506-F712-4361-9EF5-0194FC22A803}"/>
    <cellStyle name="Entrada 4 2 8 2" xfId="6925" xr:uid="{F1301BDD-4875-4F09-AB95-CC7D90C015C2}"/>
    <cellStyle name="Entrada 4 2 8 2 2" xfId="13236" xr:uid="{F26468DB-04A2-4EF8-B130-E8B9AF3ABA73}"/>
    <cellStyle name="Entrada 4 2 8 2 3" xfId="16900" xr:uid="{7FAA9E97-3090-4DE4-9C28-A0A7D092EE79}"/>
    <cellStyle name="Entrada 4 2 8 3" xfId="10670" xr:uid="{D3618339-6B93-495F-8A47-75EED3E273EF}"/>
    <cellStyle name="Entrada 4 2 8 4" xfId="13388" xr:uid="{8B4E75B4-A86F-4B52-94E3-7FB6F06E9FC4}"/>
    <cellStyle name="Entrada 4 2 9" xfId="4506" xr:uid="{11BE8C83-6396-40BB-AF26-D1E72396C706}"/>
    <cellStyle name="Entrada 4 2 9 2" xfId="10888" xr:uid="{DF4A3641-9354-4F60-A1D0-D51E62506076}"/>
    <cellStyle name="Entrada 4 2 9 3" xfId="15597" xr:uid="{ACE26E99-5813-4C42-9C1A-4C686A593AE5}"/>
    <cellStyle name="Entrada 4 3" xfId="1852" xr:uid="{B735A04D-5FAC-4FD4-AB5F-306799DDE58C}"/>
    <cellStyle name="Entrada 4 3 10" xfId="15643" xr:uid="{1BA30D6C-B738-4563-803C-8A1215F4A895}"/>
    <cellStyle name="Entrada 4 3 11" xfId="14109" xr:uid="{EFA31BBC-9568-4016-A659-970F04096AC6}"/>
    <cellStyle name="Entrada 4 3 2" xfId="2412" xr:uid="{56973C21-7890-4644-84F0-FE18E5CF16A0}"/>
    <cellStyle name="Entrada 4 3 2 2" xfId="5049" xr:uid="{6BB48F3D-0617-45EB-9168-943385E18366}"/>
    <cellStyle name="Entrada 4 3 2 2 2" xfId="11413" xr:uid="{8BF58A4A-9BE2-4AFA-9595-4791D02287A2}"/>
    <cellStyle name="Entrada 4 3 2 2 3" xfId="7860" xr:uid="{05D3A725-6EF5-42A7-ABDD-14C3E8BEE154}"/>
    <cellStyle name="Entrada 4 3 2 3" xfId="8879" xr:uid="{62CCDEC9-4A96-4121-96A5-08ABCB66C6EE}"/>
    <cellStyle name="Entrada 4 3 2 4" xfId="14120" xr:uid="{D5EAA59C-29BB-4074-9100-DC557FB0306B}"/>
    <cellStyle name="Entrada 4 3 2 5" xfId="15550" xr:uid="{999838C9-47B3-449E-87BF-0702BDC659D3}"/>
    <cellStyle name="Entrada 4 3 3" xfId="2208" xr:uid="{DD27EB6D-FEB4-4ABA-AF10-8D771F0A09D4}"/>
    <cellStyle name="Entrada 4 3 3 2" xfId="4845" xr:uid="{E975897D-3243-4352-A423-3A51631A8DAA}"/>
    <cellStyle name="Entrada 4 3 3 2 2" xfId="16342" xr:uid="{05595912-37E2-4020-87C4-E7FE24B6328F}"/>
    <cellStyle name="Entrada 4 3 3 3" xfId="14486" xr:uid="{48C07496-1A22-4F47-8C3A-602A20A14A51}"/>
    <cellStyle name="Entrada 4 3 4" xfId="2946" xr:uid="{40E8D8A0-1774-462B-94DC-070BEA165029}"/>
    <cellStyle name="Entrada 4 3 4 2" xfId="5583" xr:uid="{BDD47635-530A-46A2-9C16-15A4F7E2285F}"/>
    <cellStyle name="Entrada 4 3 4 2 2" xfId="11894" xr:uid="{32E9E363-1A67-4572-81D8-F10EB9265697}"/>
    <cellStyle name="Entrada 4 3 4 2 3" xfId="13687" xr:uid="{7B8C2512-5BD0-456E-B0D6-45FC0BDDA7EC}"/>
    <cellStyle name="Entrada 4 3 4 3" xfId="9328" xr:uid="{EE9AF096-E278-4D26-A068-D9C26F188143}"/>
    <cellStyle name="Entrada 4 3 4 4" xfId="14138" xr:uid="{683677D0-FC9B-4BF8-B9E9-1F1CB002ED10}"/>
    <cellStyle name="Entrada 4 3 5" xfId="3272" xr:uid="{FD4D0515-EFD4-47BE-A0D3-862E290DDCD4}"/>
    <cellStyle name="Entrada 4 3 5 2" xfId="5909" xr:uid="{E773045F-4F34-4D24-92CB-D52F2BF97C79}"/>
    <cellStyle name="Entrada 4 3 5 2 2" xfId="12220" xr:uid="{42CF7C0D-FD11-482D-9B6B-00BDB6A5F272}"/>
    <cellStyle name="Entrada 4 3 5 2 3" xfId="16112" xr:uid="{36940112-FCE3-44EB-A7E5-CED67D4F4858}"/>
    <cellStyle name="Entrada 4 3 5 3" xfId="9654" xr:uid="{833F38C0-7F46-4955-A2D8-185364AA8D9C}"/>
    <cellStyle name="Entrada 4 3 5 4" xfId="14145" xr:uid="{7564F0CB-3E47-4D76-A17C-0D74F9DB3EF1}"/>
    <cellStyle name="Entrada 4 3 6" xfId="3578" xr:uid="{91F52662-B729-42D3-A008-769949D9AC02}"/>
    <cellStyle name="Entrada 4 3 6 2" xfId="6215" xr:uid="{9DFBAC54-3A06-4187-A72B-73C3C42C500D}"/>
    <cellStyle name="Entrada 4 3 6 2 2" xfId="12526" xr:uid="{F9B9E02E-23C5-4CAD-99E5-3F60F7C0D848}"/>
    <cellStyle name="Entrada 4 3 6 2 3" xfId="14628" xr:uid="{92F67C8C-E855-4E35-800D-AA72A98833E8}"/>
    <cellStyle name="Entrada 4 3 6 3" xfId="9960" xr:uid="{A36E6C0C-4BBE-4375-9983-224FC3A2BB3D}"/>
    <cellStyle name="Entrada 4 3 6 4" xfId="16554" xr:uid="{83067C77-6890-4783-8DDC-9BAC5BF9818C}"/>
    <cellStyle name="Entrada 4 3 7" xfId="3924" xr:uid="{33C4A8E0-4DFE-4051-97CF-96C916CD797B}"/>
    <cellStyle name="Entrada 4 3 7 2" xfId="6561" xr:uid="{C981A626-CACE-40EF-B23E-07C97B9841BD}"/>
    <cellStyle name="Entrada 4 3 7 2 2" xfId="12872" xr:uid="{E5F804C5-C9BD-4366-9EB8-14D54FBA0D8C}"/>
    <cellStyle name="Entrada 4 3 7 2 3" xfId="16577" xr:uid="{B018F299-D680-4C06-8F1E-02B2D471EBAB}"/>
    <cellStyle name="Entrada 4 3 7 3" xfId="10306" xr:uid="{4D533A72-C64A-45F7-B7A0-8F56312B0B61}"/>
    <cellStyle name="Entrada 4 3 7 4" xfId="8181" xr:uid="{91EEF528-A2B8-4253-8255-44886041C577}"/>
    <cellStyle name="Entrada 4 3 8" xfId="4489" xr:uid="{59924AD1-E781-4480-B7C5-93A894758990}"/>
    <cellStyle name="Entrada 4 3 8 2" xfId="10871" xr:uid="{9E0C1383-96BD-45B1-9DF4-9017B1B35C99}"/>
    <cellStyle name="Entrada 4 3 8 3" xfId="14839" xr:uid="{C01FE7F8-6B45-4776-B26A-4B1D4FF557E2}"/>
    <cellStyle name="Entrada 4 3 9" xfId="8353" xr:uid="{050C1931-6F1D-42B9-9109-F47A41E20EA2}"/>
    <cellStyle name="Entrada 4 4" xfId="2089" xr:uid="{160BCB18-449C-4AA2-853C-0E7C9BD8DB29}"/>
    <cellStyle name="Entrada 4 4 10" xfId="7749" xr:uid="{BB561C90-0FA1-41BA-B110-129E892CA622}"/>
    <cellStyle name="Entrada 4 4 11" xfId="16191" xr:uid="{126B9B4A-BBCB-41D9-9557-ED79D0E33A40}"/>
    <cellStyle name="Entrada 4 4 2" xfId="2579" xr:uid="{212B61A4-03C8-423A-8ECF-D6A82581583D}"/>
    <cellStyle name="Entrada 4 4 2 2" xfId="5216" xr:uid="{8FB685D6-23DC-42BC-ADD8-28DDDE88F188}"/>
    <cellStyle name="Entrada 4 4 2 2 2" xfId="11580" xr:uid="{AC91B469-2105-4232-8285-1377E872486C}"/>
    <cellStyle name="Entrada 4 4 2 2 3" xfId="16206" xr:uid="{130473D7-1828-4099-82A9-213F9BE4EF92}"/>
    <cellStyle name="Entrada 4 4 2 3" xfId="9046" xr:uid="{0D5DCCC5-9286-4072-8515-32E577BC4C49}"/>
    <cellStyle name="Entrada 4 4 2 4" xfId="15242" xr:uid="{E7DAB3A8-7FEB-4496-9462-C9942EE30068}"/>
    <cellStyle name="Entrada 4 4 2 5" xfId="7040" xr:uid="{51B4BA91-269B-419C-9D64-AA9F4E1B62D5}"/>
    <cellStyle name="Entrada 4 4 3" xfId="2849" xr:uid="{D5990BA0-EC8B-4DE3-8028-FE21541E1258}"/>
    <cellStyle name="Entrada 4 4 3 2" xfId="5486" xr:uid="{1F84B159-431B-4DD6-9B9C-4C05820CBDE2}"/>
    <cellStyle name="Entrada 4 4 3 2 2" xfId="15819" xr:uid="{E2699337-1305-436C-9348-A76701F56082}"/>
    <cellStyle name="Entrada 4 4 3 3" xfId="15850" xr:uid="{4A1D1EF2-A14E-4954-9613-6ADA6A991DAF}"/>
    <cellStyle name="Entrada 4 4 4" xfId="3152" xr:uid="{3E6AE382-800F-4F3D-AD30-41101F17CD21}"/>
    <cellStyle name="Entrada 4 4 4 2" xfId="5789" xr:uid="{849F5B2A-6A33-4B8E-A4CF-7DBC0946B0D6}"/>
    <cellStyle name="Entrada 4 4 4 2 2" xfId="12100" xr:uid="{6B5A3968-130C-43A7-95E5-1A17E986F3F7}"/>
    <cellStyle name="Entrada 4 4 4 2 3" xfId="15522" xr:uid="{064E5581-E183-45E7-8302-6B2878A8D5F5}"/>
    <cellStyle name="Entrada 4 4 4 3" xfId="9534" xr:uid="{B8DB5E8A-0BC0-4462-AEA4-0D06D8F0B8FF}"/>
    <cellStyle name="Entrada 4 4 4 4" xfId="15320" xr:uid="{F0612B42-D59E-4F4E-A3A6-3AB970A1F306}"/>
    <cellStyle name="Entrada 4 4 5" xfId="3478" xr:uid="{869F2CBF-1B4A-4B52-AC0F-CAE27632D028}"/>
    <cellStyle name="Entrada 4 4 5 2" xfId="6115" xr:uid="{9ED8C82D-E2EE-4487-85EA-B466DCDAD1F8}"/>
    <cellStyle name="Entrada 4 4 5 2 2" xfId="12426" xr:uid="{31FA4FB6-F3FF-4326-88C6-82015E5E7C65}"/>
    <cellStyle name="Entrada 4 4 5 2 3" xfId="13513" xr:uid="{563CFD42-0C62-4C28-B1B7-56B623D17DFA}"/>
    <cellStyle name="Entrada 4 4 5 3" xfId="9860" xr:uid="{AE18DDBD-B867-42B9-B435-41BA410D9B7B}"/>
    <cellStyle name="Entrada 4 4 5 4" xfId="16557" xr:uid="{EEEAFCBB-8847-440C-A9AC-64E3C5334DCB}"/>
    <cellStyle name="Entrada 4 4 6" xfId="3784" xr:uid="{A3CC4287-EA03-4D26-AABA-338CD3CD3925}"/>
    <cellStyle name="Entrada 4 4 6 2" xfId="6421" xr:uid="{D863FDF0-2937-4320-ADAD-1BDB2B241714}"/>
    <cellStyle name="Entrada 4 4 6 2 2" xfId="12732" xr:uid="{B3B113D5-343D-4F0E-A844-62687840E115}"/>
    <cellStyle name="Entrada 4 4 6 2 3" xfId="13356" xr:uid="{2D6F3504-D8FA-437D-8AD6-03B0A6796EE3}"/>
    <cellStyle name="Entrada 4 4 6 3" xfId="10166" xr:uid="{D481BA6C-5BF3-49B3-9736-3B83C154893B}"/>
    <cellStyle name="Entrada 4 4 6 4" xfId="8273" xr:uid="{256327BB-E74B-4E3E-BFE8-90EFB1B874CB}"/>
    <cellStyle name="Entrada 4 4 7" xfId="4161" xr:uid="{104129E1-3DD5-4444-BBEB-373249A267F8}"/>
    <cellStyle name="Entrada 4 4 7 2" xfId="6798" xr:uid="{82CBF977-8780-4354-BB93-AE2ECF9F6364}"/>
    <cellStyle name="Entrada 4 4 7 2 2" xfId="13109" xr:uid="{F64D0086-9692-478E-99C5-223436CEBE75}"/>
    <cellStyle name="Entrada 4 4 7 2 3" xfId="16783" xr:uid="{FA1F9790-FB9B-4AFB-862B-83020D0B65BA}"/>
    <cellStyle name="Entrada 4 4 7 3" xfId="10543" xr:uid="{4303D8E3-74CF-44FF-9C92-1193F612F16F}"/>
    <cellStyle name="Entrada 4 4 7 4" xfId="15187" xr:uid="{0FDCB115-187D-43F2-AB89-506EC04A956E}"/>
    <cellStyle name="Entrada 4 4 8" xfId="4726" xr:uid="{056CDF3E-D30F-47A3-8907-687F7A99E45C}"/>
    <cellStyle name="Entrada 4 4 8 2" xfId="11108" xr:uid="{E373216C-0766-4FF4-93AF-505507A1236C}"/>
    <cellStyle name="Entrada 4 4 8 3" xfId="7378" xr:uid="{4FB600F3-7802-4753-93E9-6DCDCEBE3CD0}"/>
    <cellStyle name="Entrada 4 4 9" xfId="8587" xr:uid="{57EE8923-7208-49BB-A1CA-BCD8CA15A0E8}"/>
    <cellStyle name="Entrada 4 5" xfId="2032" xr:uid="{1BCF6755-2278-4B52-B434-645E7F9B6391}"/>
    <cellStyle name="Entrada 4 5 10" xfId="13967" xr:uid="{B31C3384-2AB3-4612-99C7-B18A88E0A32F}"/>
    <cellStyle name="Entrada 4 5 2" xfId="2792" xr:uid="{30EC8192-9CDF-42C7-86D9-6AF28B9B4772}"/>
    <cellStyle name="Entrada 4 5 2 2" xfId="5429" xr:uid="{BC1B5F5B-7694-4A86-8764-790F1D5F168E}"/>
    <cellStyle name="Entrada 4 5 2 2 2" xfId="14382" xr:uid="{D1A66480-B0B5-4D90-8254-E4A8C7BB1781}"/>
    <cellStyle name="Entrada 4 5 2 3" xfId="14273" xr:uid="{A09674CC-2849-43F7-915D-23E56A729AB0}"/>
    <cellStyle name="Entrada 4 5 3" xfId="3095" xr:uid="{EA8DFE0C-A81B-4345-A416-8B2A12F59E6C}"/>
    <cellStyle name="Entrada 4 5 3 2" xfId="5732" xr:uid="{DB61BEA0-E526-48EC-A373-78EEC5821D99}"/>
    <cellStyle name="Entrada 4 5 3 2 2" xfId="12043" xr:uid="{8EA2F974-A051-4384-BD65-E7E9C05A1862}"/>
    <cellStyle name="Entrada 4 5 3 2 3" xfId="14826" xr:uid="{1A2AC264-0FE9-40CC-AF91-F944CD2D3E29}"/>
    <cellStyle name="Entrada 4 5 3 3" xfId="9477" xr:uid="{32E0A3D1-C1E4-40ED-8D4B-7386E2FA7A06}"/>
    <cellStyle name="Entrada 4 5 3 4" xfId="15482" xr:uid="{BBCE2F27-9027-4BE1-B473-787716A02F2A}"/>
    <cellStyle name="Entrada 4 5 4" xfId="3421" xr:uid="{CF35D49D-C174-4F04-BA1B-6C9B2782C068}"/>
    <cellStyle name="Entrada 4 5 4 2" xfId="6058" xr:uid="{73EDA4A5-7169-4DF1-BE35-51EC6E564A77}"/>
    <cellStyle name="Entrada 4 5 4 2 2" xfId="12369" xr:uid="{29D5A967-8FA8-4236-BFDF-385F04274B68}"/>
    <cellStyle name="Entrada 4 5 4 2 3" xfId="15274" xr:uid="{AE064941-7ACE-477A-8B03-35B921CCBFC8}"/>
    <cellStyle name="Entrada 4 5 4 3" xfId="9803" xr:uid="{2D899202-4002-41F7-ABAE-3F039B518D6A}"/>
    <cellStyle name="Entrada 4 5 4 4" xfId="14095" xr:uid="{0D65D32C-AD43-40B8-94EC-3AD5A902726E}"/>
    <cellStyle name="Entrada 4 5 5" xfId="3727" xr:uid="{15365553-C9B4-408D-9536-FE34DD4E8188}"/>
    <cellStyle name="Entrada 4 5 5 2" xfId="6364" xr:uid="{742A0944-60E1-4581-806B-4A51B5D6FF39}"/>
    <cellStyle name="Entrada 4 5 5 2 2" xfId="12675" xr:uid="{CE842DE8-B7AE-4A6C-894B-AD5F0BB37B12}"/>
    <cellStyle name="Entrada 4 5 5 2 3" xfId="14984" xr:uid="{56949396-D00F-41F1-A1B0-7A86D561A72B}"/>
    <cellStyle name="Entrada 4 5 5 3" xfId="10109" xr:uid="{7D3E3B22-4B6A-4B4E-9B1B-B8016CA33DCC}"/>
    <cellStyle name="Entrada 4 5 5 4" xfId="15572" xr:uid="{CB782ADE-9176-4838-825C-7949076C5CB9}"/>
    <cellStyle name="Entrada 4 5 6" xfId="4104" xr:uid="{BFCB14E7-9984-4DD8-9DF5-713C44A13151}"/>
    <cellStyle name="Entrada 4 5 6 2" xfId="6741" xr:uid="{B7612613-D1AC-47D5-9456-19997E0AF0C8}"/>
    <cellStyle name="Entrada 4 5 6 2 2" xfId="13052" xr:uid="{998CD14C-8140-4055-A7EE-52DC11EF5220}"/>
    <cellStyle name="Entrada 4 5 6 2 3" xfId="16726" xr:uid="{E6D56EF8-D3A1-4401-B38D-A22AFADA24B9}"/>
    <cellStyle name="Entrada 4 5 6 3" xfId="10486" xr:uid="{7C38FBBA-C1C4-4CDD-96F5-4032E6A264E5}"/>
    <cellStyle name="Entrada 4 5 6 4" xfId="13551" xr:uid="{B072C1EE-3E0D-4202-A8B0-746836774FFE}"/>
    <cellStyle name="Entrada 4 5 7" xfId="4669" xr:uid="{BFC7F566-CD89-4C4B-BD03-72849B40575B}"/>
    <cellStyle name="Entrada 4 5 7 2" xfId="11051" xr:uid="{4E26C6E2-D282-4C92-AE1D-4B0A06F4F304}"/>
    <cellStyle name="Entrada 4 5 7 3" xfId="16252" xr:uid="{6F8B8690-F569-4D31-AB82-4CFC383C3521}"/>
    <cellStyle name="Entrada 4 5 8" xfId="8530" xr:uid="{3ACF2B7F-7FEA-4F76-B764-57A45E80C93D}"/>
    <cellStyle name="Entrada 4 5 9" xfId="16240" xr:uid="{BCD7E9B8-7434-4C32-B9C8-4C090DA48C55}"/>
    <cellStyle name="Entrada 5" xfId="1154" xr:uid="{00000000-0005-0000-0000-000084040000}"/>
    <cellStyle name="Entrada 5 2" xfId="1870" xr:uid="{B4F4CC2D-00C0-487F-94DB-9C770D285D6F}"/>
    <cellStyle name="Entrada 5 2 10" xfId="8371" xr:uid="{45FD01BB-C2E0-46A3-8340-AC75AEFD327C}"/>
    <cellStyle name="Entrada 5 2 11" xfId="11227" xr:uid="{58ACEB3B-6397-48FF-B831-322040546F0B}"/>
    <cellStyle name="Entrada 5 2 12" xfId="7853" xr:uid="{ADDC2439-77F3-4EE1-A567-6917ED0CA8F0}"/>
    <cellStyle name="Entrada 5 2 2" xfId="2430" xr:uid="{5DA7FB13-346B-4BAC-A23A-AF8939D9DB22}"/>
    <cellStyle name="Entrada 5 2 2 2" xfId="5067" xr:uid="{634C507F-70EA-4790-9BC4-2661E9E38AFE}"/>
    <cellStyle name="Entrada 5 2 2 2 2" xfId="11431" xr:uid="{AE1CEAE6-12D1-45B2-AD99-538B8354CFA5}"/>
    <cellStyle name="Entrada 5 2 2 2 3" xfId="8113" xr:uid="{7554F2DE-E4F0-4F42-9C73-831B2D8511C5}"/>
    <cellStyle name="Entrada 5 2 2 3" xfId="8897" xr:uid="{85F3B5A7-A7E5-44B4-9433-69764B5BE7F1}"/>
    <cellStyle name="Entrada 5 2 3" xfId="2660" xr:uid="{F96EDC3C-29DA-413A-B4A5-43409E9F37C3}"/>
    <cellStyle name="Entrada 5 2 3 2" xfId="5297" xr:uid="{AE19E6E9-832E-45F5-B490-D9B84DC2F1D8}"/>
    <cellStyle name="Entrada 5 2 3 2 2" xfId="7297" xr:uid="{275B0FC9-DEDA-4CAE-9429-41345CA33032}"/>
    <cellStyle name="Entrada 5 2 3 3" xfId="14475" xr:uid="{1C3359BD-0B13-4621-AF39-99A72746E15B}"/>
    <cellStyle name="Entrada 5 2 4" xfId="2964" xr:uid="{70DEC9F1-AE4D-4551-9444-20894D37D12F}"/>
    <cellStyle name="Entrada 5 2 4 2" xfId="5601" xr:uid="{91D74D9F-4159-4757-BF4C-EF2E4D5C9002}"/>
    <cellStyle name="Entrada 5 2 4 2 2" xfId="11912" xr:uid="{F5E09FB2-998F-4510-A73E-1DE5329F8CEC}"/>
    <cellStyle name="Entrada 5 2 4 2 3" xfId="14140" xr:uid="{9A3F4453-E0B4-4AC7-8A03-1F8FCA771AEC}"/>
    <cellStyle name="Entrada 5 2 4 3" xfId="9346" xr:uid="{0614DD92-7BB1-4A5A-AB29-F8359C0C1188}"/>
    <cellStyle name="Entrada 5 2 4 4" xfId="15626" xr:uid="{256D2E25-726F-461F-8915-1A3A908E4DF7}"/>
    <cellStyle name="Entrada 5 2 5" xfId="3290" xr:uid="{3F3D3405-6022-47D1-A6EC-7294EEA93716}"/>
    <cellStyle name="Entrada 5 2 5 2" xfId="5927" xr:uid="{2B62BEE9-1DBC-4A60-B489-98C5A48A5A3B}"/>
    <cellStyle name="Entrada 5 2 5 2 2" xfId="12238" xr:uid="{3348826D-591F-4EEF-96A7-E73B5148EB0C}"/>
    <cellStyle name="Entrada 5 2 5 2 3" xfId="15857" xr:uid="{AB6ADAB3-FDD7-41CE-96DD-0527C5D5A308}"/>
    <cellStyle name="Entrada 5 2 5 3" xfId="9672" xr:uid="{056FD2A2-7AB3-48B5-A440-8D0130619629}"/>
    <cellStyle name="Entrada 5 2 5 4" xfId="13855" xr:uid="{934B3FEF-085F-4377-853C-4472DCBB09B9}"/>
    <cellStyle name="Entrada 5 2 6" xfId="3596" xr:uid="{D35620E9-874D-4A26-AA4C-A5FF9A069DE4}"/>
    <cellStyle name="Entrada 5 2 6 2" xfId="6233" xr:uid="{D9F9E946-9FCA-467E-A563-D4B6FE50E2F9}"/>
    <cellStyle name="Entrada 5 2 6 2 2" xfId="12544" xr:uid="{DB2A222A-74DD-4AFC-83C6-702B882BDD65}"/>
    <cellStyle name="Entrada 5 2 6 2 3" xfId="7864" xr:uid="{ED807ABE-64D1-400F-9FB6-4596306AAE19}"/>
    <cellStyle name="Entrada 5 2 6 3" xfId="9978" xr:uid="{AD583341-4380-411C-A41B-02747D581D4C}"/>
    <cellStyle name="Entrada 5 2 6 4" xfId="13461" xr:uid="{B685B0B7-2073-4D51-8A1F-92DF54D95F4C}"/>
    <cellStyle name="Entrada 5 2 7" xfId="3942" xr:uid="{DDBDAC85-D122-4218-81D6-6DCE1A1DD1A9}"/>
    <cellStyle name="Entrada 5 2 7 2" xfId="6579" xr:uid="{2387B3EA-407B-4152-892D-95D72960EF45}"/>
    <cellStyle name="Entrada 5 2 7 2 2" xfId="12890" xr:uid="{9F398224-D60F-480F-BB58-90A71570E638}"/>
    <cellStyle name="Entrada 5 2 7 2 3" xfId="16595" xr:uid="{99C849BC-675E-490D-9165-97C94421D610}"/>
    <cellStyle name="Entrada 5 2 7 3" xfId="10324" xr:uid="{06C37E39-F7B8-4366-9EA3-7D48375B8F18}"/>
    <cellStyle name="Entrada 5 2 7 4" xfId="13466" xr:uid="{FC40B537-0D40-4670-A70B-19C5EC0D0373}"/>
    <cellStyle name="Entrada 5 2 8" xfId="4289" xr:uid="{017B2828-66FC-4DFA-B3AA-675071ED9CE7}"/>
    <cellStyle name="Entrada 5 2 8 2" xfId="6926" xr:uid="{9DD25739-EE1D-4443-A37E-01590171FCE5}"/>
    <cellStyle name="Entrada 5 2 8 2 2" xfId="13237" xr:uid="{1C4FE61F-F6A7-425F-A93A-1BC1EE4EB718}"/>
    <cellStyle name="Entrada 5 2 8 2 3" xfId="16901" xr:uid="{91A9E138-CAD5-40C9-87CF-0723D20739BD}"/>
    <cellStyle name="Entrada 5 2 8 3" xfId="10671" xr:uid="{318DA3FE-CF5C-448B-8501-EBD746BD3A01}"/>
    <cellStyle name="Entrada 5 2 8 4" xfId="7807" xr:uid="{BA69CB1E-1597-4387-B07D-800E995E24B9}"/>
    <cellStyle name="Entrada 5 2 9" xfId="4507" xr:uid="{EDD0592F-6FE3-415B-992D-31A529AE4E73}"/>
    <cellStyle name="Entrada 5 2 9 2" xfId="10889" xr:uid="{AD6728B5-AA1C-446F-A555-FBA907F78D1E}"/>
    <cellStyle name="Entrada 5 2 9 3" xfId="7417" xr:uid="{830EDB89-98AD-4DD9-B2DC-E652E92C7CE5}"/>
    <cellStyle name="Entrada 5 3" xfId="1853" xr:uid="{E3CE766A-2F20-41C6-8B5C-104F4830D309}"/>
    <cellStyle name="Entrada 5 3 10" xfId="15592" xr:uid="{64416A28-067A-4A20-8F15-5D4F5AC02450}"/>
    <cellStyle name="Entrada 5 3 11" xfId="14515" xr:uid="{6C6B198F-0241-4631-B114-695B5398E91E}"/>
    <cellStyle name="Entrada 5 3 2" xfId="2413" xr:uid="{459F1F9B-5872-4F58-BCED-4ED2A527BFDD}"/>
    <cellStyle name="Entrada 5 3 2 2" xfId="5050" xr:uid="{0D169D12-08D5-4EC8-AC87-D8EA2564DBB0}"/>
    <cellStyle name="Entrada 5 3 2 2 2" xfId="11414" xr:uid="{9ABDA128-77EB-471F-9779-8FCDF341942B}"/>
    <cellStyle name="Entrada 5 3 2 2 3" xfId="15154" xr:uid="{2EF8C529-2412-44D2-BEFF-93365DA08B9F}"/>
    <cellStyle name="Entrada 5 3 2 3" xfId="8880" xr:uid="{7124D916-255A-4163-A0CB-756C9126DD6F}"/>
    <cellStyle name="Entrada 5 3 2 4" xfId="15627" xr:uid="{B1D9D322-3E48-4539-8D2F-E9B6F3D3D7AE}"/>
    <cellStyle name="Entrada 5 3 2 5" xfId="15494" xr:uid="{F6F45CE1-C689-4193-ACBE-3CE92C936BBB}"/>
    <cellStyle name="Entrada 5 3 3" xfId="2207" xr:uid="{81885228-A06F-4162-BD07-1A2360C4D24E}"/>
    <cellStyle name="Entrada 5 3 3 2" xfId="4844" xr:uid="{DBDCF717-601D-45A0-B3A9-FD42C28DBB54}"/>
    <cellStyle name="Entrada 5 3 3 2 2" xfId="14177" xr:uid="{07EAA14C-E3F6-4578-9C76-005CBBC17CFE}"/>
    <cellStyle name="Entrada 5 3 3 3" xfId="15236" xr:uid="{C325E88E-5ACC-4901-88FA-6E90A6CA7D71}"/>
    <cellStyle name="Entrada 5 3 4" xfId="2947" xr:uid="{90D5E31F-3BAE-44A2-92BA-00A457EA1613}"/>
    <cellStyle name="Entrada 5 3 4 2" xfId="5584" xr:uid="{EB33A7B8-9294-41DB-ABD8-4E85B22CB6E8}"/>
    <cellStyle name="Entrada 5 3 4 2 2" xfId="11895" xr:uid="{6402A122-00B5-4B0F-BFAE-F93D4BB2F0A1}"/>
    <cellStyle name="Entrada 5 3 4 2 3" xfId="13545" xr:uid="{C2D7F7E0-6285-4EF3-AF06-7E7BA50FF105}"/>
    <cellStyle name="Entrada 5 3 4 3" xfId="9329" xr:uid="{9587F7FE-E186-4F7B-ACC1-51DBC3451FA2}"/>
    <cellStyle name="Entrada 5 3 4 4" xfId="13896" xr:uid="{273A0B1B-083F-410F-92E6-64B317F6F065}"/>
    <cellStyle name="Entrada 5 3 5" xfId="3273" xr:uid="{AC4AD215-5274-4BBF-BD77-03D83E130172}"/>
    <cellStyle name="Entrada 5 3 5 2" xfId="5910" xr:uid="{A4A64300-9EAD-474A-9981-789E7115F499}"/>
    <cellStyle name="Entrada 5 3 5 2 2" xfId="12221" xr:uid="{98C61748-B2EB-4A15-A4B4-E267BAC87197}"/>
    <cellStyle name="Entrada 5 3 5 2 3" xfId="16568" xr:uid="{55D29EAE-0D99-4E0F-9A2A-84E570059C52}"/>
    <cellStyle name="Entrada 5 3 5 3" xfId="9655" xr:uid="{91871864-F3CF-4EC8-A9C9-1FB0F5E83334}"/>
    <cellStyle name="Entrada 5 3 5 4" xfId="15213" xr:uid="{7790B331-AA22-4F11-B8E0-06F4E992FF35}"/>
    <cellStyle name="Entrada 5 3 6" xfId="3579" xr:uid="{AE20C310-30C0-4CE7-82AA-7C45BC8F596D}"/>
    <cellStyle name="Entrada 5 3 6 2" xfId="6216" xr:uid="{42E111A8-08D6-4646-991B-501AAE5E6F67}"/>
    <cellStyle name="Entrada 5 3 6 2 2" xfId="12527" xr:uid="{CEF37278-DF76-4992-A60B-6E5E269EE301}"/>
    <cellStyle name="Entrada 5 3 6 2 3" xfId="11765" xr:uid="{D6BD2712-A8E9-4E61-8669-F0D2DFE510A0}"/>
    <cellStyle name="Entrada 5 3 6 3" xfId="9961" xr:uid="{F02F89B6-843A-492D-BF3A-AB464164D323}"/>
    <cellStyle name="Entrada 5 3 6 4" xfId="11755" xr:uid="{2AE71E65-D231-460C-A2D1-44B9C6EBAFA7}"/>
    <cellStyle name="Entrada 5 3 7" xfId="3925" xr:uid="{16FB8BB6-AEEA-4377-BDA4-FC6D5A767886}"/>
    <cellStyle name="Entrada 5 3 7 2" xfId="6562" xr:uid="{F540485D-CAE7-407E-9092-FD00F19E8784}"/>
    <cellStyle name="Entrada 5 3 7 2 2" xfId="12873" xr:uid="{E5C766A6-DC20-4046-9427-1ED647354A60}"/>
    <cellStyle name="Entrada 5 3 7 2 3" xfId="16578" xr:uid="{883424F5-A04C-4818-8E70-38460C3582F7}"/>
    <cellStyle name="Entrada 5 3 7 3" xfId="10307" xr:uid="{F315499A-4C30-4C26-8F51-F0DB96CB1479}"/>
    <cellStyle name="Entrada 5 3 7 4" xfId="16131" xr:uid="{1D7FCEC4-FA7D-4440-A65C-49691F689E10}"/>
    <cellStyle name="Entrada 5 3 8" xfId="4490" xr:uid="{1CDDD0B5-3FD4-4B07-A5E6-E97324CC3D4F}"/>
    <cellStyle name="Entrada 5 3 8 2" xfId="10872" xr:uid="{34E436C2-9418-4855-B01E-16E5D0187C0E}"/>
    <cellStyle name="Entrada 5 3 8 3" xfId="15940" xr:uid="{8CC1DBB4-9575-47C0-8825-C571AACD1D70}"/>
    <cellStyle name="Entrada 5 3 9" xfId="8354" xr:uid="{44CD15C3-87DA-4EDD-BD66-6ADEACEBC1D7}"/>
    <cellStyle name="Entrada 5 4" xfId="2090" xr:uid="{25128C77-D2A8-4BC5-A87F-D0D871CC3A45}"/>
    <cellStyle name="Entrada 5 4 10" xfId="13960" xr:uid="{6AE5D002-8D3A-4216-86FC-1E8597D5B580}"/>
    <cellStyle name="Entrada 5 4 11" xfId="14692" xr:uid="{D7726625-7D5B-4483-A874-F815C6F43FD6}"/>
    <cellStyle name="Entrada 5 4 2" xfId="2580" xr:uid="{2174A63D-5F8D-4252-8839-7EBBC1CE5D5E}"/>
    <cellStyle name="Entrada 5 4 2 2" xfId="5217" xr:uid="{C3E91681-A8D0-472B-924C-570F33900C01}"/>
    <cellStyle name="Entrada 5 4 2 2 2" xfId="11581" xr:uid="{99C735F4-2D8C-43AA-8A7E-4CB38096F362}"/>
    <cellStyle name="Entrada 5 4 2 2 3" xfId="7200" xr:uid="{A3E04A0C-F508-4E0F-8D9E-BC5E03F7F4EF}"/>
    <cellStyle name="Entrada 5 4 2 3" xfId="9047" xr:uid="{9AF8109B-7972-468C-BFF0-5B9A12DF2DF9}"/>
    <cellStyle name="Entrada 5 4 2 4" xfId="9205" xr:uid="{E6A80057-81C2-4CF1-B49C-764C16C82398}"/>
    <cellStyle name="Entrada 5 4 2 5" xfId="15665" xr:uid="{94E9599B-1E51-4FF3-8A40-6A397985AA9F}"/>
    <cellStyle name="Entrada 5 4 3" xfId="2850" xr:uid="{39F2F0BB-E0B6-470E-A5E9-C1A647A20077}"/>
    <cellStyle name="Entrada 5 4 3 2" xfId="5487" xr:uid="{A9A3A70C-D50E-41E6-9BA9-DC25AC04CDFC}"/>
    <cellStyle name="Entrada 5 4 3 2 2" xfId="16489" xr:uid="{B24F1585-B809-4D0F-ABDE-DAA1FC01E1B5}"/>
    <cellStyle name="Entrada 5 4 3 3" xfId="7637" xr:uid="{09FE58CF-8E90-4B66-952D-A48829EBB366}"/>
    <cellStyle name="Entrada 5 4 4" xfId="3153" xr:uid="{6215F6A8-8B69-44B2-A30A-0B55CF6DBE78}"/>
    <cellStyle name="Entrada 5 4 4 2" xfId="5790" xr:uid="{BBF35827-BAB0-4D26-824E-53AAF9E38AE0}"/>
    <cellStyle name="Entrada 5 4 4 2 2" xfId="12101" xr:uid="{36827E41-3F63-46BA-BAC2-C00CB9A04E4B}"/>
    <cellStyle name="Entrada 5 4 4 2 3" xfId="14769" xr:uid="{90332B96-29B6-41FD-B7DE-22DB2985B868}"/>
    <cellStyle name="Entrada 5 4 4 3" xfId="9535" xr:uid="{007B6991-A195-4340-AF06-7443FB461710}"/>
    <cellStyle name="Entrada 5 4 4 4" xfId="13741" xr:uid="{F8EC826B-5BE6-46BE-AF55-C3C9A1BF68DF}"/>
    <cellStyle name="Entrada 5 4 5" xfId="3479" xr:uid="{EB90C7E1-C2B7-47D6-A264-0DDEF50A2BE0}"/>
    <cellStyle name="Entrada 5 4 5 2" xfId="6116" xr:uid="{F3022776-9772-4D85-AFD2-AD35CA6990BA}"/>
    <cellStyle name="Entrada 5 4 5 2 2" xfId="12427" xr:uid="{27C4598F-C64E-4878-A939-4A1C3FC81E1C}"/>
    <cellStyle name="Entrada 5 4 5 2 3" xfId="13546" xr:uid="{AD88FE3E-DAC9-4C69-AA57-4F112A64EACF}"/>
    <cellStyle name="Entrada 5 4 5 3" xfId="9861" xr:uid="{546617D2-C0B7-48BF-9AE4-213715945640}"/>
    <cellStyle name="Entrada 5 4 5 4" xfId="15737" xr:uid="{30EEB503-66BA-4341-88F0-6F43FC3EEBA3}"/>
    <cellStyle name="Entrada 5 4 6" xfId="3785" xr:uid="{9777137C-247C-4CC0-B85E-9F27F51B817C}"/>
    <cellStyle name="Entrada 5 4 6 2" xfId="6422" xr:uid="{DF7FBED1-575F-4B47-AD17-4CF5B445B355}"/>
    <cellStyle name="Entrada 5 4 6 2 2" xfId="12733" xr:uid="{793C756E-579D-4A88-96D2-D226F71CF399}"/>
    <cellStyle name="Entrada 5 4 6 2 3" xfId="14044" xr:uid="{0E4E989B-E5C3-4CA7-AD87-6C841BE482BA}"/>
    <cellStyle name="Entrada 5 4 6 3" xfId="10167" xr:uid="{C2FC9540-5DC4-4D65-8A51-365145F6058B}"/>
    <cellStyle name="Entrada 5 4 6 4" xfId="15718" xr:uid="{F36928EA-3B81-42EB-AE44-A05E189408E9}"/>
    <cellStyle name="Entrada 5 4 7" xfId="4162" xr:uid="{55D9EEED-1326-4E04-9284-4BCE986609E2}"/>
    <cellStyle name="Entrada 5 4 7 2" xfId="6799" xr:uid="{FE1F5C1E-EE16-4764-BE8C-1E5F44A2ED09}"/>
    <cellStyle name="Entrada 5 4 7 2 2" xfId="13110" xr:uid="{84738934-DD50-4987-9017-3203EFD09C18}"/>
    <cellStyle name="Entrada 5 4 7 2 3" xfId="16784" xr:uid="{4152C26F-F792-4AFE-A37D-A320A6E2300B}"/>
    <cellStyle name="Entrada 5 4 7 3" xfId="10544" xr:uid="{432549F9-B4F8-474E-A8E7-607765DC9D64}"/>
    <cellStyle name="Entrada 5 4 7 4" xfId="13585" xr:uid="{FFCCE9BB-6C16-401D-86AA-D9764DB40C2D}"/>
    <cellStyle name="Entrada 5 4 8" xfId="4727" xr:uid="{8C89E650-1EFB-40EA-B9BC-AF229642FEE5}"/>
    <cellStyle name="Entrada 5 4 8 2" xfId="11109" xr:uid="{8820CBE8-66F9-42EF-8459-8BD6E4F55E75}"/>
    <cellStyle name="Entrada 5 4 8 3" xfId="8083" xr:uid="{E707659A-9F89-4E17-9EA1-154297FFEC63}"/>
    <cellStyle name="Entrada 5 4 9" xfId="8588" xr:uid="{BBE978F4-A338-4531-9689-2894FAAB85EF}"/>
    <cellStyle name="Entrada 5 5" xfId="2031" xr:uid="{9539623D-F928-4FD3-9566-08874D791FD7}"/>
    <cellStyle name="Entrada 5 5 10" xfId="16232" xr:uid="{2CD03069-C1E1-4E2F-8DEC-67F17E927205}"/>
    <cellStyle name="Entrada 5 5 2" xfId="2791" xr:uid="{A33E6320-2472-459C-85FB-4645D37D9FC3}"/>
    <cellStyle name="Entrada 5 5 2 2" xfId="5428" xr:uid="{90CED311-7CE7-4A3E-9295-599CF48C4A97}"/>
    <cellStyle name="Entrada 5 5 2 2 2" xfId="16277" xr:uid="{B7718DC0-B9EA-4611-9F30-62A9BBC647A4}"/>
    <cellStyle name="Entrada 5 5 2 3" xfId="13875" xr:uid="{A2931B02-0523-4482-8784-280FCDA2F480}"/>
    <cellStyle name="Entrada 5 5 3" xfId="3094" xr:uid="{A217DCA4-FF0A-4194-8278-A2D450E57120}"/>
    <cellStyle name="Entrada 5 5 3 2" xfId="5731" xr:uid="{62A3933A-ADE0-4AFE-A4B6-FF20C631A8E6}"/>
    <cellStyle name="Entrada 5 5 3 2 2" xfId="12042" xr:uid="{59123239-C215-4AB8-AD8E-4B7292BEA949}"/>
    <cellStyle name="Entrada 5 5 3 2 3" xfId="7447" xr:uid="{788FD4D7-50BB-4E98-A231-99B393794E9A}"/>
    <cellStyle name="Entrada 5 5 3 3" xfId="9476" xr:uid="{3DB95364-F304-4DF5-89D0-070C6767C8B7}"/>
    <cellStyle name="Entrada 5 5 3 4" xfId="15349" xr:uid="{CB1A2D73-4DDC-4E64-99FB-506023E76D2B}"/>
    <cellStyle name="Entrada 5 5 4" xfId="3420" xr:uid="{2EA0DE68-A664-497B-8568-E2F06653C3B0}"/>
    <cellStyle name="Entrada 5 5 4 2" xfId="6057" xr:uid="{B87203CF-2C06-44DD-B270-CF4605AA6A1B}"/>
    <cellStyle name="Entrada 5 5 4 2 2" xfId="12368" xr:uid="{7BD61B99-15C2-4383-9A3F-5AB10E2C5251}"/>
    <cellStyle name="Entrada 5 5 4 2 3" xfId="7179" xr:uid="{D1B84DA2-54AC-416C-9B25-7C2F92FBE5F6}"/>
    <cellStyle name="Entrada 5 5 4 3" xfId="9802" xr:uid="{858EDE5D-6315-4A25-8E96-C32A7EDCCC85}"/>
    <cellStyle name="Entrada 5 5 4 4" xfId="14072" xr:uid="{F213E8A0-540C-4102-BA6A-76DBB9F69867}"/>
    <cellStyle name="Entrada 5 5 5" xfId="3726" xr:uid="{45393801-EC6A-472D-8362-643C1C946E08}"/>
    <cellStyle name="Entrada 5 5 5 2" xfId="6363" xr:uid="{4689A8A6-5064-4EC8-B883-0BA9B6EA7C38}"/>
    <cellStyle name="Entrada 5 5 5 2 2" xfId="12674" xr:uid="{8BEA5637-6E61-47B0-B49C-EDAC296991FE}"/>
    <cellStyle name="Entrada 5 5 5 2 3" xfId="15625" xr:uid="{ADCDF18D-C132-4BDF-B4D6-A49B031B9FDD}"/>
    <cellStyle name="Entrada 5 5 5 3" xfId="10108" xr:uid="{1A8873EC-099A-41EC-956D-FCF8926DE153}"/>
    <cellStyle name="Entrada 5 5 5 4" xfId="15523" xr:uid="{891DE264-C38B-49BF-88DC-67661F3C7166}"/>
    <cellStyle name="Entrada 5 5 6" xfId="4103" xr:uid="{6AAAA6BC-4189-4679-B29F-D40203ADDBFA}"/>
    <cellStyle name="Entrada 5 5 6 2" xfId="6740" xr:uid="{AC9EA62B-ACCB-4801-9092-8F213EEFBC58}"/>
    <cellStyle name="Entrada 5 5 6 2 2" xfId="13051" xr:uid="{FAB6F1AB-5150-4B5C-9E3C-34A293EA2B62}"/>
    <cellStyle name="Entrada 5 5 6 2 3" xfId="16725" xr:uid="{C25E05A6-B125-487A-8C74-C204E47C909E}"/>
    <cellStyle name="Entrada 5 5 6 3" xfId="10485" xr:uid="{3345AA21-D77C-4EE0-A447-FB3AB1A573B1}"/>
    <cellStyle name="Entrada 5 5 6 4" xfId="7401" xr:uid="{3D4D4531-083C-47B5-8F4B-C77A77A5317F}"/>
    <cellStyle name="Entrada 5 5 7" xfId="4668" xr:uid="{9D6E85DD-2DC5-4FE3-A7C6-0E17E4953A0E}"/>
    <cellStyle name="Entrada 5 5 7 2" xfId="11050" xr:uid="{CF621407-D9AA-4D71-AC3A-0D8F7DD463C0}"/>
    <cellStyle name="Entrada 5 5 7 3" xfId="8082" xr:uid="{C944A25C-9748-47AA-8C5D-F4BA3C652B43}"/>
    <cellStyle name="Entrada 5 5 8" xfId="8529" xr:uid="{8F6EE178-3418-415B-B22C-7DA5045D8D6B}"/>
    <cellStyle name="Entrada 5 5 9" xfId="15756" xr:uid="{88A490CC-8C21-4B77-8FBA-A363E43C3011}"/>
    <cellStyle name="Entrada 6" xfId="1155" xr:uid="{00000000-0005-0000-0000-000085040000}"/>
    <cellStyle name="Entrada 6 2" xfId="1871" xr:uid="{461402DC-B5E2-4795-BF34-C2533A27B0EC}"/>
    <cellStyle name="Entrada 6 2 10" xfId="8372" xr:uid="{B8267406-AB25-4F6D-A380-EEF307BCE30B}"/>
    <cellStyle name="Entrada 6 2 11" xfId="7899" xr:uid="{6C0E0393-AEB3-4946-BA12-25E666BBC843}"/>
    <cellStyle name="Entrada 6 2 12" xfId="16558" xr:uid="{9C078091-BFE8-402C-9F9F-0FFA65E6FAC9}"/>
    <cellStyle name="Entrada 6 2 2" xfId="2431" xr:uid="{CC5DC458-AEDA-40C5-8ABA-274BA7F0EA0B}"/>
    <cellStyle name="Entrada 6 2 2 2" xfId="5068" xr:uid="{9EA44845-2EBB-40F2-9A52-15CD76D5EB79}"/>
    <cellStyle name="Entrada 6 2 2 2 2" xfId="11432" xr:uid="{8F96E53B-D686-4FAE-B1E8-AD0124044BCC}"/>
    <cellStyle name="Entrada 6 2 2 2 3" xfId="15931" xr:uid="{4AE0AED8-C5B0-4E07-9225-8FBF9B38DC16}"/>
    <cellStyle name="Entrada 6 2 2 3" xfId="8898" xr:uid="{90C3DB76-BDF9-4A09-8E6D-E94DEE8945E6}"/>
    <cellStyle name="Entrada 6 2 3" xfId="2661" xr:uid="{991C830C-CFDB-4716-A7D2-2E2E6388A04D}"/>
    <cellStyle name="Entrada 6 2 3 2" xfId="5298" xr:uid="{1D47F406-A7B7-4168-95A2-4BA3A6042EC7}"/>
    <cellStyle name="Entrada 6 2 3 2 2" xfId="15656" xr:uid="{C2CD9C62-399C-45C9-BFFA-F649EF0F9443}"/>
    <cellStyle name="Entrada 6 2 3 3" xfId="14429" xr:uid="{A4DC7736-7D60-4808-AEA3-0114BCCB0505}"/>
    <cellStyle name="Entrada 6 2 4" xfId="2965" xr:uid="{ED92AA69-64FB-48E1-AF38-83D518C7C5CF}"/>
    <cellStyle name="Entrada 6 2 4 2" xfId="5602" xr:uid="{5F225245-26E6-4B09-841F-0EFA175B8698}"/>
    <cellStyle name="Entrada 6 2 4 2 2" xfId="11913" xr:uid="{CC394CDA-0477-4C31-B210-4B9D4C44EE64}"/>
    <cellStyle name="Entrada 6 2 4 2 3" xfId="14454" xr:uid="{DCA4645B-6F95-4421-B8AE-74CC6CF804FD}"/>
    <cellStyle name="Entrada 6 2 4 3" xfId="9347" xr:uid="{188A3844-3636-4B80-8E87-5554C3043629}"/>
    <cellStyle name="Entrada 6 2 4 4" xfId="8735" xr:uid="{889B1405-FEB4-4E51-807E-9301E96C012F}"/>
    <cellStyle name="Entrada 6 2 5" xfId="3291" xr:uid="{78BDA906-4BAC-4A82-A204-BF20D284874A}"/>
    <cellStyle name="Entrada 6 2 5 2" xfId="5928" xr:uid="{5D7D6E2B-41FB-4D66-9572-1B2A1F5281FC}"/>
    <cellStyle name="Entrada 6 2 5 2 2" xfId="12239" xr:uid="{4E8F05A5-A8FC-4DB6-B7BD-FD73BCCCB2C3}"/>
    <cellStyle name="Entrada 6 2 5 2 3" xfId="14269" xr:uid="{BBF695FF-DBD0-4512-B7FC-5A8F0BC4BC4E}"/>
    <cellStyle name="Entrada 6 2 5 3" xfId="9673" xr:uid="{3BD49C5A-62BE-4033-96D6-BCF2CCFCDD58}"/>
    <cellStyle name="Entrada 6 2 5 4" xfId="14221" xr:uid="{2816BC5C-F544-45EA-9817-DACE92C40D48}"/>
    <cellStyle name="Entrada 6 2 6" xfId="3597" xr:uid="{038369AD-B55B-420C-BD90-A493EED51820}"/>
    <cellStyle name="Entrada 6 2 6 2" xfId="6234" xr:uid="{2DEEB825-D561-4C2C-9131-ADC791DC4CE2}"/>
    <cellStyle name="Entrada 6 2 6 2 2" xfId="12545" xr:uid="{AAD75AF7-49F8-4E53-94D2-C3D555EB8B17}"/>
    <cellStyle name="Entrada 6 2 6 2 3" xfId="13725" xr:uid="{CF5066B8-2AD3-4C01-AC0A-E54E9B94FF7D}"/>
    <cellStyle name="Entrada 6 2 6 3" xfId="9979" xr:uid="{6D18FB4F-664C-4BA5-91F2-1D98E080E8AD}"/>
    <cellStyle name="Entrada 6 2 6 4" xfId="7271" xr:uid="{8BCF3CA7-661D-43B7-A553-297E421E1CDC}"/>
    <cellStyle name="Entrada 6 2 7" xfId="3943" xr:uid="{4FF9C230-C8E7-4C2A-BAC0-B61E32DF397B}"/>
    <cellStyle name="Entrada 6 2 7 2" xfId="6580" xr:uid="{D9EB8DCD-B0E6-4380-81AC-FE02EF9A3218}"/>
    <cellStyle name="Entrada 6 2 7 2 2" xfId="12891" xr:uid="{8A20385E-8BE5-4346-A092-A9487EDC0949}"/>
    <cellStyle name="Entrada 6 2 7 2 3" xfId="16596" xr:uid="{7016304A-E94C-4091-A12C-A86BC99EB690}"/>
    <cellStyle name="Entrada 6 2 7 3" xfId="10325" xr:uid="{858F7A99-AF9B-402F-9A14-10203103E9D4}"/>
    <cellStyle name="Entrada 6 2 7 4" xfId="14803" xr:uid="{4B78AC1B-021F-49E3-97A9-F33FD5D7CCE7}"/>
    <cellStyle name="Entrada 6 2 8" xfId="4290" xr:uid="{B4F76DB8-9D58-4C93-A597-BB9BB34492BF}"/>
    <cellStyle name="Entrada 6 2 8 2" xfId="6927" xr:uid="{65219C7C-E695-42AF-89E5-BD4A617B1CD5}"/>
    <cellStyle name="Entrada 6 2 8 2 2" xfId="13238" xr:uid="{92988ACD-285D-4B34-9B2E-9047433BFC17}"/>
    <cellStyle name="Entrada 6 2 8 2 3" xfId="16902" xr:uid="{073EBEB3-817C-4AF7-A81B-2AC430B9CBF1}"/>
    <cellStyle name="Entrada 6 2 8 3" xfId="10672" xr:uid="{7BD6EAFD-BDE5-4B48-A13B-8E8B74B1C6B3}"/>
    <cellStyle name="Entrada 6 2 8 4" xfId="7759" xr:uid="{C0D75C55-AFDD-48B2-B25E-9B93A4F3D459}"/>
    <cellStyle name="Entrada 6 2 9" xfId="4508" xr:uid="{29E96525-A16B-449A-85A7-7BACCF3DB748}"/>
    <cellStyle name="Entrada 6 2 9 2" xfId="10890" xr:uid="{0BD6BE4B-1D71-4418-9799-FA36E7CEAE99}"/>
    <cellStyle name="Entrada 6 2 9 3" xfId="15690" xr:uid="{774D2FA2-2464-4B6C-B37E-490780221730}"/>
    <cellStyle name="Entrada 6 3" xfId="1854" xr:uid="{87FAE260-4485-45DE-8A51-FE5114DE9C6B}"/>
    <cellStyle name="Entrada 6 3 10" xfId="14380" xr:uid="{8C8476F9-105B-4BD2-8674-7218BA23DF94}"/>
    <cellStyle name="Entrada 6 3 11" xfId="13431" xr:uid="{33110DCE-3782-4884-B53E-FD35172C6BC4}"/>
    <cellStyle name="Entrada 6 3 2" xfId="2414" xr:uid="{8D51D745-BE8E-4AAA-8AFE-AEA57291376B}"/>
    <cellStyle name="Entrada 6 3 2 2" xfId="5051" xr:uid="{C836195B-BAA2-45C5-8729-DFAEDB1FA90C}"/>
    <cellStyle name="Entrada 6 3 2 2 2" xfId="11415" xr:uid="{66873E50-8136-46CE-AE2D-3E8351974ACE}"/>
    <cellStyle name="Entrada 6 3 2 2 3" xfId="7253" xr:uid="{CD6E58EE-0D04-4F6D-9017-803CB2F15A63}"/>
    <cellStyle name="Entrada 6 3 2 3" xfId="8881" xr:uid="{76FFE70C-3637-4426-AD2A-56BBF7770186}"/>
    <cellStyle name="Entrada 6 3 2 4" xfId="14215" xr:uid="{A5EC1529-D672-4D4A-9BFF-D1349967E8EF}"/>
    <cellStyle name="Entrada 6 3 2 5" xfId="14931" xr:uid="{17FD74E2-1073-4A4A-9AF8-332B0277F83D}"/>
    <cellStyle name="Entrada 6 3 3" xfId="2206" xr:uid="{45E9AD53-1E2C-45CD-8E0B-BCF6CA778219}"/>
    <cellStyle name="Entrada 6 3 3 2" xfId="4843" xr:uid="{B6B6B7F7-ADA5-4FD9-B8FF-6CEAE795B97E}"/>
    <cellStyle name="Entrada 6 3 3 2 2" xfId="16141" xr:uid="{DEE8B5BA-CF63-4347-A182-4404813A58D5}"/>
    <cellStyle name="Entrada 6 3 3 3" xfId="14047" xr:uid="{40E71CEC-967C-4FF9-8D72-C2E6F09D8EDA}"/>
    <cellStyle name="Entrada 6 3 4" xfId="2948" xr:uid="{C68262B2-842F-4CC7-BF29-59ABC26FD3FF}"/>
    <cellStyle name="Entrada 6 3 4 2" xfId="5585" xr:uid="{2B081244-75A7-45D4-B046-6AEAC485A0DA}"/>
    <cellStyle name="Entrada 6 3 4 2 2" xfId="11896" xr:uid="{9C05BA29-7F88-41F7-B3EE-EBCE99624681}"/>
    <cellStyle name="Entrada 6 3 4 2 3" xfId="13568" xr:uid="{3888A113-6398-4143-94D0-F2249FB91CD8}"/>
    <cellStyle name="Entrada 6 3 4 3" xfId="9330" xr:uid="{99997E13-8ECE-47CF-A277-CCB832DD0DD9}"/>
    <cellStyle name="Entrada 6 3 4 4" xfId="15683" xr:uid="{A5001462-D415-4822-939C-364D09195CA4}"/>
    <cellStyle name="Entrada 6 3 5" xfId="3274" xr:uid="{4151C211-E87A-4C8A-9644-EA81975F07AC}"/>
    <cellStyle name="Entrada 6 3 5 2" xfId="5911" xr:uid="{E5F6F791-E9E5-49F2-9908-573717D2F072}"/>
    <cellStyle name="Entrada 6 3 5 2 2" xfId="12222" xr:uid="{83E96058-EF60-451B-A3C5-E0AF415A48A8}"/>
    <cellStyle name="Entrada 6 3 5 2 3" xfId="14266" xr:uid="{B54C9C2F-100C-42BA-8B5E-9B32CA9D9281}"/>
    <cellStyle name="Entrada 6 3 5 3" xfId="9656" xr:uid="{5C91D944-DE7C-4013-8C44-ACB62C9DBEFB}"/>
    <cellStyle name="Entrada 6 3 5 4" xfId="14820" xr:uid="{3218E709-8FF2-4A6D-AA0C-7C7B3A64F1F8}"/>
    <cellStyle name="Entrada 6 3 6" xfId="3580" xr:uid="{A9158683-ED33-4557-9F84-50A1B2028C4B}"/>
    <cellStyle name="Entrada 6 3 6 2" xfId="6217" xr:uid="{5175BE8A-56AE-4315-A68A-27ABD36BFC4F}"/>
    <cellStyle name="Entrada 6 3 6 2 2" xfId="12528" xr:uid="{8E84D5EE-EBAB-48F7-AC90-6AAA7D33CB6D}"/>
    <cellStyle name="Entrada 6 3 6 2 3" xfId="14933" xr:uid="{D449EAF8-FB53-4AA3-A0AD-7C48868A3CCF}"/>
    <cellStyle name="Entrada 6 3 6 3" xfId="9962" xr:uid="{87C48743-AD31-41A3-ACDA-39C248CA91AB}"/>
    <cellStyle name="Entrada 6 3 6 4" xfId="14990" xr:uid="{F591195E-8348-40B8-8BF7-41A34DA9D266}"/>
    <cellStyle name="Entrada 6 3 7" xfId="3926" xr:uid="{1ECCCD16-297B-4476-9E8B-7820DD24011E}"/>
    <cellStyle name="Entrada 6 3 7 2" xfId="6563" xr:uid="{F1F001CF-8470-45D0-9C0E-95BFA31B52FC}"/>
    <cellStyle name="Entrada 6 3 7 2 2" xfId="12874" xr:uid="{67E2F869-D251-4F4A-894C-725A2247B77B}"/>
    <cellStyle name="Entrada 6 3 7 2 3" xfId="16579" xr:uid="{7EFFB4C2-6602-4109-9D5F-7C3DDCFE59D3}"/>
    <cellStyle name="Entrada 6 3 7 3" xfId="10308" xr:uid="{8010068E-9770-479A-808C-390FF041113A}"/>
    <cellStyle name="Entrada 6 3 7 4" xfId="8237" xr:uid="{FC077421-D030-41D5-9581-9E9E25FCC5CD}"/>
    <cellStyle name="Entrada 6 3 8" xfId="4491" xr:uid="{AE103A37-BDB8-4486-BA0E-58E56A0A69AF}"/>
    <cellStyle name="Entrada 6 3 8 2" xfId="10873" xr:uid="{7565869F-36AC-4F51-9D7B-A93D265B611B}"/>
    <cellStyle name="Entrada 6 3 8 3" xfId="11776" xr:uid="{A98FDCF9-6D04-4EA5-88DF-7867D4F7954E}"/>
    <cellStyle name="Entrada 6 3 9" xfId="8355" xr:uid="{AC2CF412-A173-42E3-9678-EE70FFDA8774}"/>
    <cellStyle name="Entrada 6 4" xfId="2091" xr:uid="{80507D83-AB0F-4430-A020-78847FC85967}"/>
    <cellStyle name="Entrada 6 4 10" xfId="8146" xr:uid="{0EF8C1C5-B1AE-429E-92E1-7DB7739BBB25}"/>
    <cellStyle name="Entrada 6 4 11" xfId="16454" xr:uid="{83E31836-7B2C-482A-9276-902014EE748B}"/>
    <cellStyle name="Entrada 6 4 2" xfId="2581" xr:uid="{8ACC3DEA-C329-4E8A-8C34-4B6C2AA522B7}"/>
    <cellStyle name="Entrada 6 4 2 2" xfId="5218" xr:uid="{8F8EDCF0-346A-4C13-A0ED-F122A1CCBF88}"/>
    <cellStyle name="Entrada 6 4 2 2 2" xfId="11582" xr:uid="{0AA31EFF-150A-45BC-BF4D-68539264A6A7}"/>
    <cellStyle name="Entrada 6 4 2 2 3" xfId="16024" xr:uid="{5D91E8BF-28C3-4DF6-9DBA-3E2C916B9517}"/>
    <cellStyle name="Entrada 6 4 2 3" xfId="9048" xr:uid="{F4816D9C-3FED-4331-BA11-E4F4E6756B3C}"/>
    <cellStyle name="Entrada 6 4 2 4" xfId="8010" xr:uid="{8BACCECC-C166-45FC-9A83-73FB7C947BFA}"/>
    <cellStyle name="Entrada 6 4 2 5" xfId="16363" xr:uid="{0EC4815F-3E71-43D5-A9B2-487D6A151F94}"/>
    <cellStyle name="Entrada 6 4 3" xfId="2851" xr:uid="{E625E900-1B36-4FE1-8AA6-BAF82CAD20DD}"/>
    <cellStyle name="Entrada 6 4 3 2" xfId="5488" xr:uid="{0051A8CA-25BB-4A4E-BFF3-D3A237610403}"/>
    <cellStyle name="Entrada 6 4 3 2 2" xfId="13459" xr:uid="{F7D945B3-E0BB-477C-8895-DAECBD2ED3E7}"/>
    <cellStyle name="Entrada 6 4 3 3" xfId="14000" xr:uid="{FCEA78A6-3AEC-412E-8D83-C936EA8D2903}"/>
    <cellStyle name="Entrada 6 4 4" xfId="3154" xr:uid="{87468C7B-826E-49EB-82C8-B4C33FE01E8D}"/>
    <cellStyle name="Entrada 6 4 4 2" xfId="5791" xr:uid="{E849E120-83BB-455B-8516-B0F2944469E5}"/>
    <cellStyle name="Entrada 6 4 4 2 2" xfId="12102" xr:uid="{852CDBBB-5EEE-417E-A48E-A472C0346C03}"/>
    <cellStyle name="Entrada 6 4 4 2 3" xfId="11229" xr:uid="{EEB4A09B-3E74-4F02-A277-17518D0B9185}"/>
    <cellStyle name="Entrada 6 4 4 3" xfId="9536" xr:uid="{5D70DCE1-A19C-46D1-BD96-CBC2B862A629}"/>
    <cellStyle name="Entrada 6 4 4 4" xfId="16551" xr:uid="{61CF3F2A-8959-4F93-9A42-B7A2E7404599}"/>
    <cellStyle name="Entrada 6 4 5" xfId="3480" xr:uid="{3BB999E8-D3BB-483D-824E-E44A54BCB386}"/>
    <cellStyle name="Entrada 6 4 5 2" xfId="6117" xr:uid="{3AEEE233-BB63-4DF0-A30A-2B02389D37E3}"/>
    <cellStyle name="Entrada 6 4 5 2 2" xfId="12428" xr:uid="{15FB916F-E178-4E0E-AE2C-5AECA16AC080}"/>
    <cellStyle name="Entrada 6 4 5 2 3" xfId="15988" xr:uid="{576D5B8C-6ACF-4BBD-915E-5CB2E0222A99}"/>
    <cellStyle name="Entrada 6 4 5 3" xfId="9862" xr:uid="{6B577A9A-6ECA-4ED5-A7A7-52F743EE9F54}"/>
    <cellStyle name="Entrada 6 4 5 4" xfId="15461" xr:uid="{1A70E273-26FA-4F0B-BF9C-5AA83B1210C9}"/>
    <cellStyle name="Entrada 6 4 6" xfId="3786" xr:uid="{F2F4D395-0B3E-4A5F-A001-2221E920EFCB}"/>
    <cellStyle name="Entrada 6 4 6 2" xfId="6423" xr:uid="{5FFB9CB8-A15A-4141-96C1-9324B11B196F}"/>
    <cellStyle name="Entrada 6 4 6 2 2" xfId="12734" xr:uid="{EAE60B37-6351-4BDA-9EC8-00C58A220A6B}"/>
    <cellStyle name="Entrada 6 4 6 2 3" xfId="15787" xr:uid="{A8ACDFC2-8EF6-4F6D-AB3B-71E417F03B74}"/>
    <cellStyle name="Entrada 6 4 6 3" xfId="10168" xr:uid="{D4C31FC1-02D8-4B10-84C6-7DFCE7000E9F}"/>
    <cellStyle name="Entrada 6 4 6 4" xfId="14397" xr:uid="{99BF3009-5A4B-4543-80FB-0CE0B9E8457B}"/>
    <cellStyle name="Entrada 6 4 7" xfId="4163" xr:uid="{1AC57868-7EAE-4440-A1B6-26260464056A}"/>
    <cellStyle name="Entrada 6 4 7 2" xfId="6800" xr:uid="{AFC8D5CC-2AEC-42AF-99B8-5ECDB6DC44C0}"/>
    <cellStyle name="Entrada 6 4 7 2 2" xfId="13111" xr:uid="{CEAAF8D3-9A59-430C-AE17-8C155715636F}"/>
    <cellStyle name="Entrada 6 4 7 2 3" xfId="16785" xr:uid="{B4D3079D-92C4-41AD-8C73-B1A13CCC73B2}"/>
    <cellStyle name="Entrada 6 4 7 3" xfId="10545" xr:uid="{02DC017F-2AD9-42C3-A861-86EA2A427116}"/>
    <cellStyle name="Entrada 6 4 7 4" xfId="7163" xr:uid="{F4AEB988-193D-4C32-8932-4BDA46678315}"/>
    <cellStyle name="Entrada 6 4 8" xfId="4728" xr:uid="{E7C30F34-81DE-4554-ACFE-A4063C490167}"/>
    <cellStyle name="Entrada 6 4 8 2" xfId="11110" xr:uid="{484406C3-2E3B-48E1-92BF-0CACE061F643}"/>
    <cellStyle name="Entrada 6 4 8 3" xfId="14458" xr:uid="{91147123-5EC3-4711-91AB-BD332A1F41C1}"/>
    <cellStyle name="Entrada 6 4 9" xfId="8589" xr:uid="{DA9DBAD0-67D9-41CD-9255-0F1A1B7A5576}"/>
    <cellStyle name="Entrada 6 5" xfId="2030" xr:uid="{BC363AB0-3579-4D0F-BA19-438AFD361B86}"/>
    <cellStyle name="Entrada 6 5 10" xfId="13444" xr:uid="{EA252343-9459-4DD4-83C3-B702509FA797}"/>
    <cellStyle name="Entrada 6 5 2" xfId="2790" xr:uid="{CAE4471E-02E3-43CC-A5DB-5D5EE5B50398}"/>
    <cellStyle name="Entrada 6 5 2 2" xfId="5427" xr:uid="{307BD574-F2A8-4F7A-85AA-D749202AAC97}"/>
    <cellStyle name="Entrada 6 5 2 2 2" xfId="13613" xr:uid="{0E96CE31-4031-40D1-BA94-027D36CBAFAD}"/>
    <cellStyle name="Entrada 6 5 2 3" xfId="7950" xr:uid="{19353E89-5BAA-4205-BED2-651A25EAFB29}"/>
    <cellStyle name="Entrada 6 5 3" xfId="3093" xr:uid="{5473FA2B-0C1C-4AE8-8F41-E272C1044469}"/>
    <cellStyle name="Entrada 6 5 3 2" xfId="5730" xr:uid="{2E1F3F26-3EED-47B1-8406-6E827113DA7E}"/>
    <cellStyle name="Entrada 6 5 3 2 2" xfId="12041" xr:uid="{F8CAA9FE-EDCC-4E65-8107-0DBC6CA821C0}"/>
    <cellStyle name="Entrada 6 5 3 2 3" xfId="7347" xr:uid="{559BAA3B-08DF-4E58-B87C-B2402A5CD82C}"/>
    <cellStyle name="Entrada 6 5 3 3" xfId="9475" xr:uid="{4BE22810-97B4-42DF-968A-EDC35B769E0E}"/>
    <cellStyle name="Entrada 6 5 3 4" xfId="15484" xr:uid="{C92FEAC7-2818-4DB0-8E4F-289A9988B876}"/>
    <cellStyle name="Entrada 6 5 4" xfId="3419" xr:uid="{856B1CB7-E7AB-49C6-831D-A4740978C373}"/>
    <cellStyle name="Entrada 6 5 4 2" xfId="6056" xr:uid="{4F4926B9-9F73-453B-B877-CCAB0FEF226C}"/>
    <cellStyle name="Entrada 6 5 4 2 2" xfId="12367" xr:uid="{75D3C8C8-F859-465E-A468-3110D8FEBC77}"/>
    <cellStyle name="Entrada 6 5 4 2 3" xfId="14476" xr:uid="{E5C453A9-04FE-434A-B2D0-C244A821E747}"/>
    <cellStyle name="Entrada 6 5 4 3" xfId="9801" xr:uid="{A8B50647-95D6-4134-AB0B-83DCACA7F4A4}"/>
    <cellStyle name="Entrada 6 5 4 4" xfId="14470" xr:uid="{57D85F1C-BFAD-4E0F-B377-CF89A05B178F}"/>
    <cellStyle name="Entrada 6 5 5" xfId="3725" xr:uid="{D562E461-5298-4694-B236-164F3A7F662B}"/>
    <cellStyle name="Entrada 6 5 5 2" xfId="6362" xr:uid="{34028FFF-C842-461E-8780-A8A51E324537}"/>
    <cellStyle name="Entrada 6 5 5 2 2" xfId="12673" xr:uid="{A881967E-873D-4A53-862C-147E1A6D266B}"/>
    <cellStyle name="Entrada 6 5 5 2 3" xfId="11241" xr:uid="{71C71C85-30E4-424C-8677-528E82261554}"/>
    <cellStyle name="Entrada 6 5 5 3" xfId="10107" xr:uid="{D2848CBC-3DD4-44A7-BAEF-46627F701413}"/>
    <cellStyle name="Entrada 6 5 5 4" xfId="15282" xr:uid="{A4034788-5D25-435A-95D2-00E5FD8CA537}"/>
    <cellStyle name="Entrada 6 5 6" xfId="4102" xr:uid="{46CA4DCB-DF10-41B5-A6BC-6E778F8C5C32}"/>
    <cellStyle name="Entrada 6 5 6 2" xfId="6739" xr:uid="{A51B39C1-873A-459D-AD30-8841F14E8F1B}"/>
    <cellStyle name="Entrada 6 5 6 2 2" xfId="13050" xr:uid="{4BF88B00-7999-4C99-AC1D-D256EF15B18F}"/>
    <cellStyle name="Entrada 6 5 6 2 3" xfId="16724" xr:uid="{39377C26-7537-4F55-9915-0CE02611F850}"/>
    <cellStyle name="Entrada 6 5 6 3" xfId="10484" xr:uid="{16FE159D-51B8-4E88-A562-E0AB651B1E9F}"/>
    <cellStyle name="Entrada 6 5 6 4" xfId="16438" xr:uid="{B5556664-693B-46B1-B218-312F4F0AFA19}"/>
    <cellStyle name="Entrada 6 5 7" xfId="4667" xr:uid="{025179EB-40CF-461A-9A78-60E3E9DE7B1F}"/>
    <cellStyle name="Entrada 6 5 7 2" xfId="11049" xr:uid="{57555DEC-C68A-47D2-BF25-4DBA1E4E75C6}"/>
    <cellStyle name="Entrada 6 5 7 3" xfId="13397" xr:uid="{E3EF8D53-3B3F-4F47-9C30-21DBAFD630E0}"/>
    <cellStyle name="Entrada 6 5 8" xfId="8528" xr:uid="{3E2AF796-A539-496E-8D26-D343820D57BF}"/>
    <cellStyle name="Entrada 6 5 9" xfId="15497" xr:uid="{6D7B1954-9788-4CD6-B9FA-F014E0D0CED1}"/>
    <cellStyle name="Entrada 7" xfId="1156" xr:uid="{00000000-0005-0000-0000-000086040000}"/>
    <cellStyle name="Entrada 7 2" xfId="1872" xr:uid="{E162A9FA-5AEB-46AE-A719-5572C05600B4}"/>
    <cellStyle name="Entrada 7 2 10" xfId="8373" xr:uid="{DE249A6A-CF34-45FD-AB7E-7E3D5D0B4FA8}"/>
    <cellStyle name="Entrada 7 2 11" xfId="13981" xr:uid="{78632439-104C-4228-A547-7A089149265C}"/>
    <cellStyle name="Entrada 7 2 12" xfId="8188" xr:uid="{CC4906EC-DDA3-4DC2-8E83-B70A8587CFE2}"/>
    <cellStyle name="Entrada 7 2 2" xfId="2432" xr:uid="{185B1272-96B8-4379-8F4E-0EB5C0D42DC0}"/>
    <cellStyle name="Entrada 7 2 2 2" xfId="5069" xr:uid="{509AFA51-D58A-4448-903A-B133539B5003}"/>
    <cellStyle name="Entrada 7 2 2 2 2" xfId="11433" xr:uid="{05A2D340-2370-4DA5-B20C-6C0A114C7C76}"/>
    <cellStyle name="Entrada 7 2 2 2 3" xfId="13900" xr:uid="{2D07A3D3-B684-47B6-AF0F-1DD33D2949DD}"/>
    <cellStyle name="Entrada 7 2 2 3" xfId="8899" xr:uid="{666F8FAB-4407-45C5-8E33-8F3371323592}"/>
    <cellStyle name="Entrada 7 2 3" xfId="2662" xr:uid="{99238C85-FF2A-474E-8CE9-7C771077D339}"/>
    <cellStyle name="Entrada 7 2 3 2" xfId="5299" xr:uid="{9CD7C932-FFA7-4721-B16D-EFAD8EE46429}"/>
    <cellStyle name="Entrada 7 2 3 2 2" xfId="13502" xr:uid="{57BC33F1-BD84-4438-B3C9-49BF0F913FC7}"/>
    <cellStyle name="Entrada 7 2 3 3" xfId="14581" xr:uid="{84635FBE-BD05-4C52-9466-06AB3C1B6ABC}"/>
    <cellStyle name="Entrada 7 2 4" xfId="2966" xr:uid="{9A1A2E68-FDD4-4180-9F1D-318058DC7ABB}"/>
    <cellStyle name="Entrada 7 2 4 2" xfId="5603" xr:uid="{B17FB0EB-CC6D-4477-ABBC-EA0D9DBD114C}"/>
    <cellStyle name="Entrada 7 2 4 2 2" xfId="11914" xr:uid="{C010B79F-1D89-4E7D-9CBA-3BC4694E55DF}"/>
    <cellStyle name="Entrada 7 2 4 2 3" xfId="14245" xr:uid="{640F3031-7030-4969-96EB-46CD6534FCB4}"/>
    <cellStyle name="Entrada 7 2 4 3" xfId="9348" xr:uid="{5250071F-355A-4B93-91F0-3D3275A94857}"/>
    <cellStyle name="Entrada 7 2 4 4" xfId="13987" xr:uid="{8FD7523D-A4C8-4B2C-9B97-61A10AFFA4F0}"/>
    <cellStyle name="Entrada 7 2 5" xfId="3292" xr:uid="{1434B90F-D282-46C7-BA04-9A15EF316D99}"/>
    <cellStyle name="Entrada 7 2 5 2" xfId="5929" xr:uid="{44FA0A32-15D9-4AE3-9117-4E5FA5E9DAD5}"/>
    <cellStyle name="Entrada 7 2 5 2 2" xfId="12240" xr:uid="{79732162-1B3D-4C57-B235-DD36CEDE2377}"/>
    <cellStyle name="Entrada 7 2 5 2 3" xfId="15026" xr:uid="{BAB2563F-3017-4FBE-AC42-D06EC215CE4E}"/>
    <cellStyle name="Entrada 7 2 5 3" xfId="9674" xr:uid="{BBBFD0AC-F8F9-411C-89D1-53BF08BC784A}"/>
    <cellStyle name="Entrada 7 2 5 4" xfId="16189" xr:uid="{A19B71C6-3E1F-4DFC-B500-2C3FE73B4AF2}"/>
    <cellStyle name="Entrada 7 2 6" xfId="3598" xr:uid="{03B96667-B2CD-4690-A736-49B2FE1CAB02}"/>
    <cellStyle name="Entrada 7 2 6 2" xfId="6235" xr:uid="{32012A5C-51C3-47F5-8B85-374B3C78207E}"/>
    <cellStyle name="Entrada 7 2 6 2 2" xfId="12546" xr:uid="{4477B1B3-A3FC-479E-8C3B-71DCAA09A09E}"/>
    <cellStyle name="Entrada 7 2 6 2 3" xfId="14328" xr:uid="{E818EFB1-1B7D-4A46-A491-D9F72D4059C9}"/>
    <cellStyle name="Entrada 7 2 6 3" xfId="9980" xr:uid="{CD61167D-684C-4016-A7AB-ECDC0310D128}"/>
    <cellStyle name="Entrada 7 2 6 4" xfId="7994" xr:uid="{E9231107-08FF-40A9-9C45-4DF8F8F26E3D}"/>
    <cellStyle name="Entrada 7 2 7" xfId="3944" xr:uid="{A1AA6103-9F7D-477C-81C5-E386609C90ED}"/>
    <cellStyle name="Entrada 7 2 7 2" xfId="6581" xr:uid="{8D3AC820-DCD3-41E3-BA80-110271164DD0}"/>
    <cellStyle name="Entrada 7 2 7 2 2" xfId="12892" xr:uid="{206831FA-4930-403F-876B-1D2853667DB5}"/>
    <cellStyle name="Entrada 7 2 7 2 3" xfId="16597" xr:uid="{F0C12810-32CC-4A95-B7EB-F0C3523E0C9F}"/>
    <cellStyle name="Entrada 7 2 7 3" xfId="10326" xr:uid="{7E372BBB-61AB-4C32-9CAC-A915C5B7607F}"/>
    <cellStyle name="Entrada 7 2 7 4" xfId="15099" xr:uid="{F76D84EE-3B1E-4AC2-98B0-D7C9AB887919}"/>
    <cellStyle name="Entrada 7 2 8" xfId="4291" xr:uid="{9D2F166D-47FB-4DEB-9381-23B40D870154}"/>
    <cellStyle name="Entrada 7 2 8 2" xfId="6928" xr:uid="{0D8761D2-D70C-4B2F-BC95-3B02FAFD3633}"/>
    <cellStyle name="Entrada 7 2 8 2 2" xfId="13239" xr:uid="{291F9F54-06A6-4144-8F6A-1EB287A16693}"/>
    <cellStyle name="Entrada 7 2 8 2 3" xfId="16903" xr:uid="{A80A2590-218E-441B-B739-42633ACB9AE7}"/>
    <cellStyle name="Entrada 7 2 8 3" xfId="10673" xr:uid="{F0646B27-CCBB-41D8-9AFF-BF172C77580D}"/>
    <cellStyle name="Entrada 7 2 8 4" xfId="14914" xr:uid="{EB3F4493-C394-486F-9078-2F7F9385B867}"/>
    <cellStyle name="Entrada 7 2 9" xfId="4509" xr:uid="{427A9E1D-1F67-426A-A58A-81B30BF36577}"/>
    <cellStyle name="Entrada 7 2 9 2" xfId="10891" xr:uid="{D389A2AC-587D-47AD-9BAC-5EBCDAD8DE06}"/>
    <cellStyle name="Entrada 7 2 9 3" xfId="16430" xr:uid="{515C2E5C-ECC8-4E62-8C9A-D8D4102041C9}"/>
    <cellStyle name="Entrada 7 3" xfId="1855" xr:uid="{C1665ABA-D3BB-4CAA-BC7B-C3A16C486045}"/>
    <cellStyle name="Entrada 7 3 10" xfId="15354" xr:uid="{AF826F01-D763-4550-9DED-6A0C50CA85B3}"/>
    <cellStyle name="Entrada 7 3 11" xfId="14311" xr:uid="{91B8D7D2-5155-442A-A383-1EEA0AEEAAB6}"/>
    <cellStyle name="Entrada 7 3 2" xfId="2415" xr:uid="{2AF63604-5700-4060-A85D-3088C3BDDA17}"/>
    <cellStyle name="Entrada 7 3 2 2" xfId="5052" xr:uid="{C76276F9-D8C1-40F7-87D2-B94DCA48B29C}"/>
    <cellStyle name="Entrada 7 3 2 2 2" xfId="11416" xr:uid="{AFFAC3AC-2C74-46BB-BC33-2943C51807B2}"/>
    <cellStyle name="Entrada 7 3 2 2 3" xfId="16006" xr:uid="{74502B6C-9536-4801-A387-F78A815EA026}"/>
    <cellStyle name="Entrada 7 3 2 3" xfId="8882" xr:uid="{DA6DC324-A2F1-4888-950C-E6939D661145}"/>
    <cellStyle name="Entrada 7 3 2 4" xfId="15895" xr:uid="{B00CDF1A-E752-41D9-83EB-61021F11FCB7}"/>
    <cellStyle name="Entrada 7 3 2 5" xfId="7375" xr:uid="{561FE720-ACF9-422B-BB36-44873B7804E3}"/>
    <cellStyle name="Entrada 7 3 3" xfId="2205" xr:uid="{378A5282-5CC0-4077-B7B0-0C8692DB57CB}"/>
    <cellStyle name="Entrada 7 3 3 2" xfId="4842" xr:uid="{878A6A27-4134-43FD-9CBD-7CDE70257681}"/>
    <cellStyle name="Entrada 7 3 3 2 2" xfId="13842" xr:uid="{415E2A71-7A7A-4A76-851F-6CE131F6CB64}"/>
    <cellStyle name="Entrada 7 3 3 3" xfId="16009" xr:uid="{260EFC7B-F9C7-4CA7-8C5A-4407301B2934}"/>
    <cellStyle name="Entrada 7 3 4" xfId="2949" xr:uid="{3E791F1E-5A51-4C83-9C30-06196D8BB600}"/>
    <cellStyle name="Entrada 7 3 4 2" xfId="5586" xr:uid="{8724107F-7D31-4729-BCBC-8E2F5D8CB654}"/>
    <cellStyle name="Entrada 7 3 4 2 2" xfId="11897" xr:uid="{90E2B922-CC0B-4CB9-AB8B-040AADB678A1}"/>
    <cellStyle name="Entrada 7 3 4 2 3" xfId="14216" xr:uid="{94E7BB2E-3BAE-4944-AE78-F3BF00430E1D}"/>
    <cellStyle name="Entrada 7 3 4 3" xfId="9331" xr:uid="{1B8265D5-2762-475B-AC3C-372165555D43}"/>
    <cellStyle name="Entrada 7 3 4 4" xfId="15493" xr:uid="{4D168DEB-5D5D-47B9-8CC4-A16D44D9AA7D}"/>
    <cellStyle name="Entrada 7 3 5" xfId="3275" xr:uid="{C3FA9D8A-3B28-48E3-800F-14616D5862CA}"/>
    <cellStyle name="Entrada 7 3 5 2" xfId="5912" xr:uid="{BD9BE79B-A281-43C7-81BE-486D6EDF2170}"/>
    <cellStyle name="Entrada 7 3 5 2 2" xfId="12223" xr:uid="{2882B57C-0501-494E-BD33-8BA2706C39A9}"/>
    <cellStyle name="Entrada 7 3 5 2 3" xfId="15514" xr:uid="{79D6FE5D-209E-41B3-9CDB-E4940FA11F86}"/>
    <cellStyle name="Entrada 7 3 5 3" xfId="9657" xr:uid="{9CEF60F0-1080-405A-BEBA-F3880BE42CBF}"/>
    <cellStyle name="Entrada 7 3 5 4" xfId="14282" xr:uid="{45B24FB0-F209-42CA-862B-D3F6F1B68CA0}"/>
    <cellStyle name="Entrada 7 3 6" xfId="3581" xr:uid="{CE10B874-497F-48C6-8A10-F7E0B1A001B7}"/>
    <cellStyle name="Entrada 7 3 6 2" xfId="6218" xr:uid="{8DA49624-1156-4193-B282-00ED7164D1BA}"/>
    <cellStyle name="Entrada 7 3 6 2 2" xfId="12529" xr:uid="{67D7F51E-D26C-48D1-9C9E-E2954A3E7577}"/>
    <cellStyle name="Entrada 7 3 6 2 3" xfId="15086" xr:uid="{FB3AF36F-9106-480E-8A7C-286B1E6A5670}"/>
    <cellStyle name="Entrada 7 3 6 3" xfId="9963" xr:uid="{E5844FD6-A40E-47DD-94F7-C98DBA2D2B9E}"/>
    <cellStyle name="Entrada 7 3 6 4" xfId="14568" xr:uid="{7C59EF62-CA17-410A-AED6-8C9052753F05}"/>
    <cellStyle name="Entrada 7 3 7" xfId="3927" xr:uid="{20EBE902-93BC-4C3C-A7B8-C51BD862AD36}"/>
    <cellStyle name="Entrada 7 3 7 2" xfId="6564" xr:uid="{D347630D-D7E5-4746-A853-68835351A0B0}"/>
    <cellStyle name="Entrada 7 3 7 2 2" xfId="12875" xr:uid="{7A8C5A62-A454-4538-8EB0-551E851DC040}"/>
    <cellStyle name="Entrada 7 3 7 2 3" xfId="16580" xr:uid="{C6E32663-63A5-426B-9595-93E1BD4E755A}"/>
    <cellStyle name="Entrada 7 3 7 3" xfId="10309" xr:uid="{3AF77FB7-1AC2-4FEE-980B-FCB6F0051FAA}"/>
    <cellStyle name="Entrada 7 3 7 4" xfId="13990" xr:uid="{7BE8E33A-64E0-4CEB-87CC-C0A0CB53AC0E}"/>
    <cellStyle name="Entrada 7 3 8" xfId="4492" xr:uid="{D7F89B27-12D9-448D-9EF9-A28ED5D21D60}"/>
    <cellStyle name="Entrada 7 3 8 2" xfId="10874" xr:uid="{D21C9C9A-4A06-4966-810F-E829DDAD0E58}"/>
    <cellStyle name="Entrada 7 3 8 3" xfId="14436" xr:uid="{6F5AB355-B7BD-4A3D-80D1-EC36A6C83F2A}"/>
    <cellStyle name="Entrada 7 3 9" xfId="8356" xr:uid="{AEBBC1F3-1A93-4A2B-B9F7-F3FA2E09A396}"/>
    <cellStyle name="Entrada 7 4" xfId="2092" xr:uid="{5305364E-53BB-4956-91C0-1EC3C60C0B0F}"/>
    <cellStyle name="Entrada 7 4 10" xfId="13583" xr:uid="{C8415C00-E103-4E3B-A732-F66EA384CCA0}"/>
    <cellStyle name="Entrada 7 4 11" xfId="15221" xr:uid="{C29C4C77-FF5B-4574-9CD6-BA45E65591BE}"/>
    <cellStyle name="Entrada 7 4 2" xfId="2582" xr:uid="{503A51F6-B3A3-4CEB-8575-899946C4B0C1}"/>
    <cellStyle name="Entrada 7 4 2 2" xfId="5219" xr:uid="{56300609-8F12-471C-B4A5-BAF185221570}"/>
    <cellStyle name="Entrada 7 4 2 2 2" xfId="11583" xr:uid="{B240AD1A-22C1-461B-9C56-448328E3DA97}"/>
    <cellStyle name="Entrada 7 4 2 2 3" xfId="15908" xr:uid="{9D9A6585-D90B-446E-BC2C-13E84CD22120}"/>
    <cellStyle name="Entrada 7 4 2 3" xfId="9049" xr:uid="{878387F0-C908-451B-8AB1-F3DF995A703C}"/>
    <cellStyle name="Entrada 7 4 2 4" xfId="15001" xr:uid="{7B02D2E2-B5A2-4EE9-9D12-778048E9DC39}"/>
    <cellStyle name="Entrada 7 4 2 5" xfId="14587" xr:uid="{A4A41D47-F99A-408B-9F4E-5E91A0C62DC0}"/>
    <cellStyle name="Entrada 7 4 3" xfId="2852" xr:uid="{3AB027CF-709C-4686-B8D9-B960C4615723}"/>
    <cellStyle name="Entrada 7 4 3 2" xfId="5489" xr:uid="{D6CF15B7-0C6E-4DB8-AF80-F3CBB507509F}"/>
    <cellStyle name="Entrada 7 4 3 2 2" xfId="13617" xr:uid="{881814B3-13F7-4A38-962C-857551D19037}"/>
    <cellStyle name="Entrada 7 4 3 3" xfId="14490" xr:uid="{67F0BA5F-2913-4B2B-A87B-866224823BA2}"/>
    <cellStyle name="Entrada 7 4 4" xfId="3155" xr:uid="{A0510D25-0306-4EF3-925E-1872ACD1D6FD}"/>
    <cellStyle name="Entrada 7 4 4 2" xfId="5792" xr:uid="{ABF9F601-C992-4746-8879-0583A06EECA6}"/>
    <cellStyle name="Entrada 7 4 4 2 2" xfId="12103" xr:uid="{98D859CA-A2EF-4B96-9D03-0675CF859092}"/>
    <cellStyle name="Entrada 7 4 4 2 3" xfId="15584" xr:uid="{4252F8BE-32DA-46DA-B8BF-315222384485}"/>
    <cellStyle name="Entrada 7 4 4 3" xfId="9537" xr:uid="{933E66EB-B9D3-4E26-A124-1E3AA81D6940}"/>
    <cellStyle name="Entrada 7 4 4 4" xfId="13974" xr:uid="{9269C3FB-F887-4B84-8938-C50AAF5F308A}"/>
    <cellStyle name="Entrada 7 4 5" xfId="3481" xr:uid="{A7AC2B75-5EC9-4668-B300-C69427A9FB08}"/>
    <cellStyle name="Entrada 7 4 5 2" xfId="6118" xr:uid="{EC90AC1F-819C-4AA1-A865-C789CDC264CB}"/>
    <cellStyle name="Entrada 7 4 5 2 2" xfId="12429" xr:uid="{8504095C-9699-43AC-8678-EFD0BF18D3EA}"/>
    <cellStyle name="Entrada 7 4 5 2 3" xfId="15810" xr:uid="{797003E7-D8FE-4606-BE5C-DF4C3DCCD51D}"/>
    <cellStyle name="Entrada 7 4 5 3" xfId="9863" xr:uid="{480EB4FC-86FB-4FB2-986F-C0A3229712AC}"/>
    <cellStyle name="Entrada 7 4 5 4" xfId="14808" xr:uid="{0D59B696-686B-4140-9F54-C1C6347D23ED}"/>
    <cellStyle name="Entrada 7 4 6" xfId="3787" xr:uid="{50B513C7-6FD1-47F4-8026-489824942CAE}"/>
    <cellStyle name="Entrada 7 4 6 2" xfId="6424" xr:uid="{30BAFE79-278F-417D-9662-C9B81658637F}"/>
    <cellStyle name="Entrada 7 4 6 2 2" xfId="12735" xr:uid="{A8B9E2E8-9F79-455B-95DE-0F0D66E79CE9}"/>
    <cellStyle name="Entrada 7 4 6 2 3" xfId="16216" xr:uid="{952EE650-8FD4-4D65-975C-94199E8B891C}"/>
    <cellStyle name="Entrada 7 4 6 3" xfId="10169" xr:uid="{70982349-7D27-43D1-96D2-6918AC4C34B4}"/>
    <cellStyle name="Entrada 7 4 6 4" xfId="9133" xr:uid="{4297C8EB-4FAF-4593-A645-F85FA09DE7C1}"/>
    <cellStyle name="Entrada 7 4 7" xfId="4164" xr:uid="{0DFABC72-DA7B-4E67-9F12-1873ABA4E89E}"/>
    <cellStyle name="Entrada 7 4 7 2" xfId="6801" xr:uid="{663B9859-D9BE-41A5-8DC5-23C0951BBE4D}"/>
    <cellStyle name="Entrada 7 4 7 2 2" xfId="13112" xr:uid="{2201043A-31B2-4101-863E-6BCD4D21C315}"/>
    <cellStyle name="Entrada 7 4 7 2 3" xfId="16786" xr:uid="{60AB7A60-194F-423E-9F15-DCD0AD2C4EA0}"/>
    <cellStyle name="Entrada 7 4 7 3" xfId="10546" xr:uid="{F53F9C6B-86A3-4AA5-8DDE-1E22212C5DD5}"/>
    <cellStyle name="Entrada 7 4 7 4" xfId="7670" xr:uid="{06EE52BF-4B7D-4310-9398-C9BE2BEB9E5D}"/>
    <cellStyle name="Entrada 7 4 8" xfId="4729" xr:uid="{DCFF8C6C-2F99-4496-81F5-465B6357165F}"/>
    <cellStyle name="Entrada 7 4 8 2" xfId="11111" xr:uid="{6C139191-17AD-472D-BD78-F3E24A2A105F}"/>
    <cellStyle name="Entrada 7 4 8 3" xfId="7977" xr:uid="{3C7A2932-9376-49E0-B15B-29B4679B5F97}"/>
    <cellStyle name="Entrada 7 4 9" xfId="8590" xr:uid="{9562E575-B7AE-4748-9F62-2B16CCAAEAD7}"/>
    <cellStyle name="Entrada 7 5" xfId="2029" xr:uid="{AF371DC9-EEBB-4EAE-A893-D65D0F7DB149}"/>
    <cellStyle name="Entrada 7 5 10" xfId="15432" xr:uid="{309834C4-F8FC-4C48-9855-6B1A087BC52E}"/>
    <cellStyle name="Entrada 7 5 2" xfId="2789" xr:uid="{33768ED3-6806-4193-8C0C-9C384618054F}"/>
    <cellStyle name="Entrada 7 5 2 2" xfId="5426" xr:uid="{73E19E6D-96AD-41D3-9F1E-8B36BE17E49B}"/>
    <cellStyle name="Entrada 7 5 2 2 2" xfId="16256" xr:uid="{4A07B6E8-5F4E-4734-9A68-7D9F52ECD0EE}"/>
    <cellStyle name="Entrada 7 5 2 3" xfId="15352" xr:uid="{36BAEE46-358E-46AE-A37B-5C23C5ABB3E9}"/>
    <cellStyle name="Entrada 7 5 3" xfId="3092" xr:uid="{88B6D4EE-9447-49E8-8243-C0943BC8CA33}"/>
    <cellStyle name="Entrada 7 5 3 2" xfId="5729" xr:uid="{30D9E21A-6BFF-42DD-A7E6-510FC1BFF804}"/>
    <cellStyle name="Entrada 7 5 3 2 2" xfId="12040" xr:uid="{86320B3C-5D1C-4305-AC9C-3041544D3158}"/>
    <cellStyle name="Entrada 7 5 3 2 3" xfId="7180" xr:uid="{4E37E72B-8C2C-45D7-9322-06F1E3E9F8EA}"/>
    <cellStyle name="Entrada 7 5 3 3" xfId="9474" xr:uid="{CB35AA1E-BC6A-46E5-A5FC-9C12A267BFE4}"/>
    <cellStyle name="Entrada 7 5 3 4" xfId="7278" xr:uid="{F4F5AD81-05F8-47E9-81D6-40745CE42FFA}"/>
    <cellStyle name="Entrada 7 5 4" xfId="3418" xr:uid="{C195015E-3AA7-4DCD-9D9C-587B9282AEDA}"/>
    <cellStyle name="Entrada 7 5 4 2" xfId="6055" xr:uid="{467E808A-0D23-4CAD-BBBE-5734ECC95E4F}"/>
    <cellStyle name="Entrada 7 5 4 2 2" xfId="12366" xr:uid="{E89E6D05-D4DE-4EC4-8923-5BB85D034827}"/>
    <cellStyle name="Entrada 7 5 4 2 3" xfId="8238" xr:uid="{7A02D86C-B20A-48AB-AE4A-AF0474CD9DC5}"/>
    <cellStyle name="Entrada 7 5 4 3" xfId="9800" xr:uid="{60D3EB3A-82E1-4AB2-9766-CF72938589C0}"/>
    <cellStyle name="Entrada 7 5 4 4" xfId="14135" xr:uid="{3234D9AF-771B-4EC7-AB31-B541F88AF996}"/>
    <cellStyle name="Entrada 7 5 5" xfId="3724" xr:uid="{E7E8E0DF-C43A-447C-A4EA-2FA50A58FA77}"/>
    <cellStyle name="Entrada 7 5 5 2" xfId="6361" xr:uid="{9094C49A-5440-4D93-AE80-8EE1BFD38A3A}"/>
    <cellStyle name="Entrada 7 5 5 2 2" xfId="12672" xr:uid="{91BA4754-8B25-4615-BFFF-D86825A2ACAD}"/>
    <cellStyle name="Entrada 7 5 5 2 3" xfId="15275" xr:uid="{7039AA17-1827-40B0-B4B8-ED3ABF6F5790}"/>
    <cellStyle name="Entrada 7 5 5 3" xfId="10106" xr:uid="{43BE7506-6596-427E-B717-7ACBECEB9CA7}"/>
    <cellStyle name="Entrada 7 5 5 4" xfId="7132" xr:uid="{33ED9710-1962-424D-950A-BF2A744CE3B4}"/>
    <cellStyle name="Entrada 7 5 6" xfId="4101" xr:uid="{213F4F39-8B63-41BD-8979-4BBF5E053C5A}"/>
    <cellStyle name="Entrada 7 5 6 2" xfId="6738" xr:uid="{4D0A74E2-8FDD-4B03-85C9-8D0B732869A8}"/>
    <cellStyle name="Entrada 7 5 6 2 2" xfId="13049" xr:uid="{F168399A-70D6-4E25-8BC1-1EA4C9BC1C9F}"/>
    <cellStyle name="Entrada 7 5 6 2 3" xfId="16723" xr:uid="{A92AC80F-2E55-453E-B2FF-BD415D724C95}"/>
    <cellStyle name="Entrada 7 5 6 3" xfId="10483" xr:uid="{133AFD0A-4280-482A-82DB-DFD6C104B58D}"/>
    <cellStyle name="Entrada 7 5 6 4" xfId="15526" xr:uid="{90B900F7-24A4-4241-988B-D656EC84648C}"/>
    <cellStyle name="Entrada 7 5 7" xfId="4666" xr:uid="{3D3BD934-3B52-42FC-BB10-B8C498682542}"/>
    <cellStyle name="Entrada 7 5 7 2" xfId="11048" xr:uid="{BF772401-56F2-4BF9-9A57-A5B0B6DFED33}"/>
    <cellStyle name="Entrada 7 5 7 3" xfId="15337" xr:uid="{9AC70316-6DD5-466D-BFEC-69ACD38C0F59}"/>
    <cellStyle name="Entrada 7 5 8" xfId="8527" xr:uid="{2715EEB5-C106-4258-8F7A-42A1535E9B14}"/>
    <cellStyle name="Entrada 7 5 9" xfId="13638" xr:uid="{BBBA4B1F-7F71-421A-A52F-9C3EAAF9CCC6}"/>
    <cellStyle name="Entrada 8" xfId="1157" xr:uid="{00000000-0005-0000-0000-000087040000}"/>
    <cellStyle name="Entrada 8 2" xfId="1873" xr:uid="{5D654CC9-3541-4D13-B756-66E7527E73BF}"/>
    <cellStyle name="Entrada 8 2 10" xfId="8374" xr:uid="{206ECA69-AF5E-4ADE-AFD2-D7DBDB189879}"/>
    <cellStyle name="Entrada 8 2 11" xfId="14928" xr:uid="{7F7B9EF1-1806-4B0A-BCF3-24A5CEBE5F78}"/>
    <cellStyle name="Entrada 8 2 12" xfId="15763" xr:uid="{178EFE6A-9927-43A3-A476-D7B021D7B5FC}"/>
    <cellStyle name="Entrada 8 2 2" xfId="2433" xr:uid="{DE8651C1-150F-478F-9BF5-2447097AADD9}"/>
    <cellStyle name="Entrada 8 2 2 2" xfId="5070" xr:uid="{E9CED60E-D427-4246-B596-AAD5509FF5FC}"/>
    <cellStyle name="Entrada 8 2 2 2 2" xfId="11434" xr:uid="{3EEB4B3F-87CC-4DE8-960F-DE514A724D26}"/>
    <cellStyle name="Entrada 8 2 2 2 3" xfId="11767" xr:uid="{03FE530A-8CF6-483B-BC7F-27B7EDE3783E}"/>
    <cellStyle name="Entrada 8 2 2 3" xfId="8900" xr:uid="{D7744347-E4E6-4FEC-A163-92888A566F01}"/>
    <cellStyle name="Entrada 8 2 3" xfId="2663" xr:uid="{7D1643A3-9A9B-48C7-B140-67428298906A}"/>
    <cellStyle name="Entrada 8 2 3 2" xfId="5300" xr:uid="{137D82BE-4AED-4D96-B746-BCD6BEFD1A1B}"/>
    <cellStyle name="Entrada 8 2 3 2 2" xfId="8062" xr:uid="{8779E205-E81C-4666-9790-B9EC1D93380B}"/>
    <cellStyle name="Entrada 8 2 3 3" xfId="11797" xr:uid="{D040AC56-DFF3-4ABE-A70D-FF7AE684341D}"/>
    <cellStyle name="Entrada 8 2 4" xfId="2967" xr:uid="{0BC6F242-7067-4D77-9E6A-EBB46300F641}"/>
    <cellStyle name="Entrada 8 2 4 2" xfId="5604" xr:uid="{5E15FE98-46BA-4C92-8812-A6ED840E8B1B}"/>
    <cellStyle name="Entrada 8 2 4 2 2" xfId="11915" xr:uid="{F25D2210-33E8-4DFC-BEDF-61BB13D45E22}"/>
    <cellStyle name="Entrada 8 2 4 2 3" xfId="13688" xr:uid="{9F309644-D51A-4852-BA03-49C8862D71AC}"/>
    <cellStyle name="Entrada 8 2 4 3" xfId="9349" xr:uid="{BB8D733B-E550-4FDF-AE90-C242A54672AB}"/>
    <cellStyle name="Entrada 8 2 4 4" xfId="8165" xr:uid="{BD4EC892-CE64-40FC-A340-BF0C21F0530C}"/>
    <cellStyle name="Entrada 8 2 5" xfId="3293" xr:uid="{341592B9-37AB-4769-AB6F-8C7D3BD5F073}"/>
    <cellStyle name="Entrada 8 2 5 2" xfId="5930" xr:uid="{47CE1A50-B7A3-4655-8A86-04034AAD6B80}"/>
    <cellStyle name="Entrada 8 2 5 2 2" xfId="12241" xr:uid="{E767895B-CDC8-4FC6-AE0D-EA3471C4646D}"/>
    <cellStyle name="Entrada 8 2 5 2 3" xfId="14637" xr:uid="{11073665-BC63-4FAB-A460-B253036CC918}"/>
    <cellStyle name="Entrada 8 2 5 3" xfId="9675" xr:uid="{07B94388-6F06-4C5B-8B55-114F59EBB5C4}"/>
    <cellStyle name="Entrada 8 2 5 4" xfId="14863" xr:uid="{D6EE560B-3C15-419F-A62D-3C6B0393860D}"/>
    <cellStyle name="Entrada 8 2 6" xfId="3599" xr:uid="{7D563A67-882B-4BE9-A332-2EACC028A359}"/>
    <cellStyle name="Entrada 8 2 6 2" xfId="6236" xr:uid="{E44D4C95-93D6-4370-BAED-752832A1E31A}"/>
    <cellStyle name="Entrada 8 2 6 2 2" xfId="12547" xr:uid="{39C1564A-916F-46B9-8C43-97F83E1F77E4}"/>
    <cellStyle name="Entrada 8 2 6 2 3" xfId="16405" xr:uid="{9EADEE3B-B6C4-4727-9B4F-89AACACE103E}"/>
    <cellStyle name="Entrada 8 2 6 3" xfId="9981" xr:uid="{3E0E0CD3-C50E-4D14-B8A9-040B8B21524C}"/>
    <cellStyle name="Entrada 8 2 6 4" xfId="15164" xr:uid="{8166A561-CAEB-4DC5-8257-43A5C169277F}"/>
    <cellStyle name="Entrada 8 2 7" xfId="3945" xr:uid="{3F0E1C70-748D-4F96-AD03-DCB712A70FB3}"/>
    <cellStyle name="Entrada 8 2 7 2" xfId="6582" xr:uid="{F14D1C37-B9DF-4241-BC45-6765EDC6595B}"/>
    <cellStyle name="Entrada 8 2 7 2 2" xfId="12893" xr:uid="{7A756188-3DF8-4602-9594-B605C3FC87B0}"/>
    <cellStyle name="Entrada 8 2 7 2 3" xfId="16598" xr:uid="{164F1141-B772-443E-B09B-D4753BCFCD62}"/>
    <cellStyle name="Entrada 8 2 7 3" xfId="10327" xr:uid="{F25F81EB-7078-4861-B4DC-9328A0B75104}"/>
    <cellStyle name="Entrada 8 2 7 4" xfId="14699" xr:uid="{9BA0B1FE-8900-4620-953C-01BDEB654E88}"/>
    <cellStyle name="Entrada 8 2 8" xfId="4292" xr:uid="{A0E9E40E-F254-46C0-9DA9-4B3C6DEAB78E}"/>
    <cellStyle name="Entrada 8 2 8 2" xfId="6929" xr:uid="{E534B5AA-50B3-4D1E-A41E-E9418B8FFFA5}"/>
    <cellStyle name="Entrada 8 2 8 2 2" xfId="13240" xr:uid="{71C49261-1D35-4126-82CE-FB17BF412DE4}"/>
    <cellStyle name="Entrada 8 2 8 2 3" xfId="16904" xr:uid="{0107EBCB-4FB5-4975-897D-A9E940146349}"/>
    <cellStyle name="Entrada 8 2 8 3" xfId="10674" xr:uid="{A70C411A-A306-4E91-8761-50F1124CCD4F}"/>
    <cellStyle name="Entrada 8 2 8 4" xfId="14512" xr:uid="{AD471B06-BF55-4F84-9609-D718F5CC43B7}"/>
    <cellStyle name="Entrada 8 2 9" xfId="4510" xr:uid="{240E5D36-7CBC-48DC-B80B-E68911575D50}"/>
    <cellStyle name="Entrada 8 2 9 2" xfId="10892" xr:uid="{45145767-1CC9-4636-958E-FE0FFAB4C432}"/>
    <cellStyle name="Entrada 8 2 9 3" xfId="15827" xr:uid="{B3384828-FD9B-4F5A-A088-48E10AFCCCAB}"/>
    <cellStyle name="Entrada 8 3" xfId="1856" xr:uid="{7F31658D-FAAE-4673-993F-63C45921B29B}"/>
    <cellStyle name="Entrada 8 3 10" xfId="15503" xr:uid="{0A3B4FB0-5F9A-4A35-8FCA-32193347432F}"/>
    <cellStyle name="Entrada 8 3 11" xfId="13532" xr:uid="{50B887CB-0BCD-4EB8-9E88-117B398A54EA}"/>
    <cellStyle name="Entrada 8 3 2" xfId="2416" xr:uid="{203C5462-2CAF-466B-818E-B8B9EB91E0CA}"/>
    <cellStyle name="Entrada 8 3 2 2" xfId="5053" xr:uid="{65885E5D-AEA9-404E-9583-8BE434540413}"/>
    <cellStyle name="Entrada 8 3 2 2 2" xfId="11417" xr:uid="{297C465F-2E30-42EF-91E6-D114C12047F1}"/>
    <cellStyle name="Entrada 8 3 2 2 3" xfId="14856" xr:uid="{91D3948D-3423-4969-A960-979588CFC685}"/>
    <cellStyle name="Entrada 8 3 2 3" xfId="8883" xr:uid="{142B0748-5ADB-422E-9C80-EADFE04EB16C}"/>
    <cellStyle name="Entrada 8 3 2 4" xfId="13614" xr:uid="{FAABD1AF-0615-4A82-9865-FBEB7801B68A}"/>
    <cellStyle name="Entrada 8 3 2 5" xfId="15541" xr:uid="{AC9E87FD-9B86-4A6A-91E0-EF3C2BEF7C1C}"/>
    <cellStyle name="Entrada 8 3 3" xfId="2204" xr:uid="{0696174E-F5FD-43BF-8C37-3E4F31DB1195}"/>
    <cellStyle name="Entrada 8 3 3 2" xfId="4841" xr:uid="{6FFE647B-1A9C-4414-AB2A-F4C4A5AC2C9D}"/>
    <cellStyle name="Entrada 8 3 3 2 2" xfId="14032" xr:uid="{0C327427-A9E0-4BCD-8CD6-AC7C427A51F5}"/>
    <cellStyle name="Entrada 8 3 3 3" xfId="14943" xr:uid="{13121DE5-2C87-4A53-86CA-ABD0613F243E}"/>
    <cellStyle name="Entrada 8 3 4" xfId="2950" xr:uid="{47239F01-8E85-4A89-9374-0A092DA43679}"/>
    <cellStyle name="Entrada 8 3 4 2" xfId="5587" xr:uid="{97CD5D1C-2DC4-4926-BC78-97F24E5F96A1}"/>
    <cellStyle name="Entrada 8 3 4 2 2" xfId="11898" xr:uid="{54E0033D-429A-4DF5-A873-FF6BA83AF187}"/>
    <cellStyle name="Entrada 8 3 4 2 3" xfId="14721" xr:uid="{65C2E144-4DCD-479F-9F11-90E2280BDEB6}"/>
    <cellStyle name="Entrada 8 3 4 3" xfId="9332" xr:uid="{F51A704D-8E42-464D-BD7A-78B543830E7A}"/>
    <cellStyle name="Entrada 8 3 4 4" xfId="13657" xr:uid="{77511D6D-70F8-4B8C-BCFA-DD50F7400B2C}"/>
    <cellStyle name="Entrada 8 3 5" xfId="3276" xr:uid="{6461E7DF-5870-46BE-808A-29D0573CA392}"/>
    <cellStyle name="Entrada 8 3 5 2" xfId="5913" xr:uid="{F98EF5AE-E3FF-406F-804F-6DE02D376C53}"/>
    <cellStyle name="Entrada 8 3 5 2 2" xfId="12224" xr:uid="{57DB95AC-FA34-468F-8FA4-C6F8C49F4655}"/>
    <cellStyle name="Entrada 8 3 5 2 3" xfId="14386" xr:uid="{570CC720-3FBB-4947-B8E1-55B65BDBEBAF}"/>
    <cellStyle name="Entrada 8 3 5 3" xfId="9658" xr:uid="{155DE8AE-8DC5-436C-B299-1C308A15DABC}"/>
    <cellStyle name="Entrada 8 3 5 4" xfId="14485" xr:uid="{848DFFF0-AC2F-449C-8C04-C067B8CD1817}"/>
    <cellStyle name="Entrada 8 3 6" xfId="3582" xr:uid="{F50A7C41-AF0C-4D3A-B5E7-B297501DFED9}"/>
    <cellStyle name="Entrada 8 3 6 2" xfId="6219" xr:uid="{0F7EC968-D17C-4FBD-9779-8278349D84F4}"/>
    <cellStyle name="Entrada 8 3 6 2 2" xfId="12530" xr:uid="{8D02D363-C8F5-4BC8-8C76-722B10663174}"/>
    <cellStyle name="Entrada 8 3 6 2 3" xfId="15688" xr:uid="{A2F27B00-9BDC-498B-86BD-1DF66567C572}"/>
    <cellStyle name="Entrada 8 3 6 3" xfId="9964" xr:uid="{0ABC0D94-A422-4137-A323-3EA00868F7CA}"/>
    <cellStyle name="Entrada 8 3 6 4" xfId="13963" xr:uid="{935E876E-CCBA-42D5-9FA7-3773887984CB}"/>
    <cellStyle name="Entrada 8 3 7" xfId="3928" xr:uid="{ECFF5D90-578C-4E62-8C11-446D428668FF}"/>
    <cellStyle name="Entrada 8 3 7 2" xfId="6565" xr:uid="{4942F8B0-A92C-4524-94BE-DB549AAA2FFF}"/>
    <cellStyle name="Entrada 8 3 7 2 2" xfId="12876" xr:uid="{65FAD9A4-9C49-41D3-80DA-63E05A8F2BC8}"/>
    <cellStyle name="Entrada 8 3 7 2 3" xfId="16581" xr:uid="{C40D3329-1B10-4608-9C91-687728A354B9}"/>
    <cellStyle name="Entrada 8 3 7 3" xfId="10310" xr:uid="{56868DA7-DE55-46F8-A170-BE1D45F38F1C}"/>
    <cellStyle name="Entrada 8 3 7 4" xfId="7089" xr:uid="{1A25C5F9-B6B8-4CA2-8224-0FB777D2C7AD}"/>
    <cellStyle name="Entrada 8 3 8" xfId="4493" xr:uid="{8BDAA5D2-1129-46E5-9F89-2F907C001DB7}"/>
    <cellStyle name="Entrada 8 3 8 2" xfId="10875" xr:uid="{1023AFF4-350B-4AB2-B585-1188FC52B05E}"/>
    <cellStyle name="Entrada 8 3 8 3" xfId="16521" xr:uid="{76DC0859-10AF-40A0-A6B3-825EEE36DED8}"/>
    <cellStyle name="Entrada 8 3 9" xfId="8357" xr:uid="{1D3D7C3A-7DD1-4879-BC4E-32D72F8928FA}"/>
    <cellStyle name="Entrada 8 4" xfId="2093" xr:uid="{9A5537A9-26B5-491B-99A9-E1BA89C25F31}"/>
    <cellStyle name="Entrada 8 4 10" xfId="15716" xr:uid="{C9DB0864-94EF-46C3-8189-5EC5861895AF}"/>
    <cellStyle name="Entrada 8 4 11" xfId="14947" xr:uid="{4942C5C4-E89B-4293-B0A6-A998A68EBE0D}"/>
    <cellStyle name="Entrada 8 4 2" xfId="2583" xr:uid="{005F95AD-67C9-4F44-993B-04DCA1205163}"/>
    <cellStyle name="Entrada 8 4 2 2" xfId="5220" xr:uid="{3AD857BD-C870-4577-949A-188E1B4143EB}"/>
    <cellStyle name="Entrada 8 4 2 2 2" xfId="11584" xr:uid="{B1498E36-D99D-4F53-A6CC-3F1521FE1BE8}"/>
    <cellStyle name="Entrada 8 4 2 2 3" xfId="7737" xr:uid="{39C5C6CD-EC67-4C03-AB58-E7EE346F22BA}"/>
    <cellStyle name="Entrada 8 4 2 3" xfId="9050" xr:uid="{DA83C0D0-1687-463E-92DF-AB501BC2B86E}"/>
    <cellStyle name="Entrada 8 4 2 4" xfId="15557" xr:uid="{6C2432F0-705A-4E07-945E-2C0F65BF6274}"/>
    <cellStyle name="Entrada 8 4 2 5" xfId="13996" xr:uid="{01063E86-B949-4155-BBD5-245AE7348624}"/>
    <cellStyle name="Entrada 8 4 3" xfId="2853" xr:uid="{CAEA0261-1785-4E09-AEFD-BD94F6372B08}"/>
    <cellStyle name="Entrada 8 4 3 2" xfId="5490" xr:uid="{2C8EF7CC-D33B-4537-8810-8E4990F7262B}"/>
    <cellStyle name="Entrada 8 4 3 2 2" xfId="15141" xr:uid="{6DABEEB8-12A0-4C93-8357-10B8376BCE34}"/>
    <cellStyle name="Entrada 8 4 3 3" xfId="14539" xr:uid="{22A6DF73-1FA1-4407-B0BB-B9F16B5D7325}"/>
    <cellStyle name="Entrada 8 4 4" xfId="3156" xr:uid="{38E4A3C2-1A4D-4ED0-8DAF-1FB0EABD1AE0}"/>
    <cellStyle name="Entrada 8 4 4 2" xfId="5793" xr:uid="{27A80829-95AA-49C6-8352-7DBD23A98056}"/>
    <cellStyle name="Entrada 8 4 4 2 2" xfId="12104" xr:uid="{73B80936-317A-4AF8-B477-B5709D3DD5FF}"/>
    <cellStyle name="Entrada 8 4 4 2 3" xfId="15361" xr:uid="{B299E156-5C1C-4D01-B195-979EA68FF96B}"/>
    <cellStyle name="Entrada 8 4 4 3" xfId="9538" xr:uid="{DE38258B-EA90-457B-8C3A-780C79BAA889}"/>
    <cellStyle name="Entrada 8 4 4 4" xfId="14677" xr:uid="{BCD6AE20-4D4E-4B91-A657-CF2463CF96B5}"/>
    <cellStyle name="Entrada 8 4 5" xfId="3482" xr:uid="{C4775022-C456-45F7-B4C4-EB755A8197F3}"/>
    <cellStyle name="Entrada 8 4 5 2" xfId="6119" xr:uid="{ADB026E2-43EE-481C-B4CB-2E4FB9C5C566}"/>
    <cellStyle name="Entrada 8 4 5 2 2" xfId="12430" xr:uid="{C7ED2899-7D6B-4404-BF2A-25853857C8BE}"/>
    <cellStyle name="Entrada 8 4 5 2 3" xfId="15537" xr:uid="{E00263D9-F707-463A-A51D-06BC9EF080F8}"/>
    <cellStyle name="Entrada 8 4 5 3" xfId="9864" xr:uid="{34EE28BD-46FF-46AA-AA5B-7D21BD9C7B36}"/>
    <cellStyle name="Entrada 8 4 5 4" xfId="14916" xr:uid="{C1F11DCF-8A12-43ED-B9F0-B9B869CA0DB0}"/>
    <cellStyle name="Entrada 8 4 6" xfId="3788" xr:uid="{DBA44B83-A257-41CE-BB85-D329255EF1BC}"/>
    <cellStyle name="Entrada 8 4 6 2" xfId="6425" xr:uid="{7A28BB7E-A267-4AE2-9CDD-78DF62855B52}"/>
    <cellStyle name="Entrada 8 4 6 2 2" xfId="12736" xr:uid="{06F6DAD7-7E6B-4C21-913D-F546A3DB2D6E}"/>
    <cellStyle name="Entrada 8 4 6 2 3" xfId="16380" xr:uid="{BDE4565E-EE00-416B-95CE-8B64EC15F0DA}"/>
    <cellStyle name="Entrada 8 4 6 3" xfId="10170" xr:uid="{EBA206B6-9A72-49D4-B5C1-AF39741769E1}"/>
    <cellStyle name="Entrada 8 4 6 4" xfId="14580" xr:uid="{37C977FC-5CAC-4DE2-A93E-F068C59999B0}"/>
    <cellStyle name="Entrada 8 4 7" xfId="4165" xr:uid="{F9379EBB-E34C-4A28-ACC6-ADC63DFC0C6B}"/>
    <cellStyle name="Entrada 8 4 7 2" xfId="6802" xr:uid="{6AE2DB9E-CEEB-4981-BB70-435CEE70CBC3}"/>
    <cellStyle name="Entrada 8 4 7 2 2" xfId="13113" xr:uid="{FE97B988-7314-43E8-9FE6-ECF0F21B3B08}"/>
    <cellStyle name="Entrada 8 4 7 2 3" xfId="16787" xr:uid="{42B01FC6-777D-42CB-B7F2-23D054D20738}"/>
    <cellStyle name="Entrada 8 4 7 3" xfId="10547" xr:uid="{2A950F23-1404-4069-9819-4AB68B832D87}"/>
    <cellStyle name="Entrada 8 4 7 4" xfId="14054" xr:uid="{71472055-9563-4004-AB85-61608C9327FA}"/>
    <cellStyle name="Entrada 8 4 8" xfId="4730" xr:uid="{14F01D3C-D91B-4E21-8550-50C4F9BCB28C}"/>
    <cellStyle name="Entrada 8 4 8 2" xfId="11112" xr:uid="{61226589-9859-49C7-8F77-CF7C8CFB5DAD}"/>
    <cellStyle name="Entrada 8 4 8 3" xfId="15216" xr:uid="{47A220A6-32B5-4162-A859-E39803B49F68}"/>
    <cellStyle name="Entrada 8 4 9" xfId="8591" xr:uid="{B4046A29-4F99-4A86-A439-935FDC89E5AB}"/>
    <cellStyle name="Entrada 8 5" xfId="2028" xr:uid="{4F06BAAE-2885-41C9-8333-42D6E6E8DE42}"/>
    <cellStyle name="Entrada 8 5 10" xfId="15830" xr:uid="{97263F64-2712-463F-A09B-F06F92C73422}"/>
    <cellStyle name="Entrada 8 5 2" xfId="2788" xr:uid="{69FAB71A-559B-489E-A2BB-4FE893DD75C3}"/>
    <cellStyle name="Entrada 8 5 2 2" xfId="5425" xr:uid="{027179D0-C5AF-4DEF-988B-47E1349C4C15}"/>
    <cellStyle name="Entrada 8 5 2 2 2" xfId="16434" xr:uid="{FCA03DB9-CBD7-4985-81E3-4D0F121ACD9E}"/>
    <cellStyle name="Entrada 8 5 2 3" xfId="16180" xr:uid="{42F0F5F1-A09A-4350-8A3B-75B18BF6C625}"/>
    <cellStyle name="Entrada 8 5 3" xfId="3091" xr:uid="{548E5132-D9C2-41F1-A633-33F8BDB7E286}"/>
    <cellStyle name="Entrada 8 5 3 2" xfId="5728" xr:uid="{849C5293-F841-41C1-AE29-A6711DEFB9C9}"/>
    <cellStyle name="Entrada 8 5 3 2 2" xfId="12039" xr:uid="{8B046941-2066-4304-A942-EF93354DF83E}"/>
    <cellStyle name="Entrada 8 5 3 2 3" xfId="7568" xr:uid="{107051D5-9473-4376-AAA2-2BA94D9E508C}"/>
    <cellStyle name="Entrada 8 5 3 3" xfId="9473" xr:uid="{CB328380-0553-4E03-A043-26E2A0B77E91}"/>
    <cellStyle name="Entrada 8 5 3 4" xfId="15945" xr:uid="{E1B37D88-AB86-4F07-A673-C5E4218DF106}"/>
    <cellStyle name="Entrada 8 5 4" xfId="3417" xr:uid="{D4E36561-D3DB-49C6-90AD-06E1EA9DD021}"/>
    <cellStyle name="Entrada 8 5 4 2" xfId="6054" xr:uid="{F0A9C9F4-3258-4A80-AF30-FA6917673DF3}"/>
    <cellStyle name="Entrada 8 5 4 2 2" xfId="12365" xr:uid="{76154D00-FAE6-46C2-9220-11FB8E9076C0}"/>
    <cellStyle name="Entrada 8 5 4 2 3" xfId="15364" xr:uid="{FCFBC826-4293-488A-AE0A-E9B6DC1AA9A5}"/>
    <cellStyle name="Entrada 8 5 4 3" xfId="9799" xr:uid="{4AB07F44-98CA-4F3A-BC26-A068331A0434}"/>
    <cellStyle name="Entrada 8 5 4 4" xfId="9131" xr:uid="{40FA38F2-41E7-4701-B051-AECE52FAF8EE}"/>
    <cellStyle name="Entrada 8 5 5" xfId="3723" xr:uid="{77207EA6-64AF-47E5-8097-0638E39FDF53}"/>
    <cellStyle name="Entrada 8 5 5 2" xfId="6360" xr:uid="{08089BC2-9239-45B8-827E-D6C81754D511}"/>
    <cellStyle name="Entrada 8 5 5 2 2" xfId="12671" xr:uid="{9CF283D1-1F4A-41AF-8612-F613DD1CEADA}"/>
    <cellStyle name="Entrada 8 5 5 2 3" xfId="14573" xr:uid="{C3C6A98E-8D66-4977-8AF7-9DFB381B1F95}"/>
    <cellStyle name="Entrada 8 5 5 3" xfId="10105" xr:uid="{30AC02CB-C22F-4669-8257-23AE94B6EFC8}"/>
    <cellStyle name="Entrada 8 5 5 4" xfId="15898" xr:uid="{CE4EA703-5601-4FD6-A5BC-081598C28A56}"/>
    <cellStyle name="Entrada 8 5 6" xfId="4100" xr:uid="{524F65B3-4B65-4956-9799-45AB0896B452}"/>
    <cellStyle name="Entrada 8 5 6 2" xfId="6737" xr:uid="{70FA122E-D201-4189-9C5E-924BB7C97802}"/>
    <cellStyle name="Entrada 8 5 6 2 2" xfId="13048" xr:uid="{6DB4A5B3-896F-4AE6-8394-4D8CABC0F5C2}"/>
    <cellStyle name="Entrada 8 5 6 2 3" xfId="16722" xr:uid="{142128D2-6F22-4571-AF4F-3C8AA935B995}"/>
    <cellStyle name="Entrada 8 5 6 3" xfId="10482" xr:uid="{2AB38547-0335-4500-8768-238EC12913E5}"/>
    <cellStyle name="Entrada 8 5 6 4" xfId="7504" xr:uid="{C1982BE3-CFC7-4B5E-9EFE-60F0137A2689}"/>
    <cellStyle name="Entrada 8 5 7" xfId="4665" xr:uid="{5AA2C974-313A-47AC-AD63-DAF0FB8CABDA}"/>
    <cellStyle name="Entrada 8 5 7 2" xfId="11047" xr:uid="{D8BFE71F-6483-466D-AA31-195BF6D2B499}"/>
    <cellStyle name="Entrada 8 5 7 3" xfId="13608" xr:uid="{2233C751-EC14-4469-956F-CCDFE1EF9133}"/>
    <cellStyle name="Entrada 8 5 8" xfId="8526" xr:uid="{E7409FBA-5AB8-4AE5-B28C-2C637711B92C}"/>
    <cellStyle name="Entrada 8 5 9" xfId="14336" xr:uid="{519F850F-D5EE-42BA-BC82-388579977C6E}"/>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1" xfId="14504" xr:uid="{13D5AE14-AFFD-498F-9105-928863B7A13F}"/>
    <cellStyle name="Entrada 9 23 12" xfId="7790" xr:uid="{E2F74F04-6BBD-4B51-BB28-F7B3824E8947}"/>
    <cellStyle name="Entrada 9 23 2" xfId="2434" xr:uid="{B5383839-E6A5-4D60-87EE-3CDD451E4692}"/>
    <cellStyle name="Entrada 9 23 2 2" xfId="5071" xr:uid="{1FA63654-DE23-4E24-8AFE-57AEBEAE3FCD}"/>
    <cellStyle name="Entrada 9 23 2 2 2" xfId="11435" xr:uid="{09B52CA5-6AAD-4383-82E3-3AF6DE3AB384}"/>
    <cellStyle name="Entrada 9 23 2 2 3" xfId="13523" xr:uid="{53BC079A-CD86-4C10-9AF7-A21DC3EB8264}"/>
    <cellStyle name="Entrada 9 23 2 3" xfId="8901" xr:uid="{8CB249ED-C40B-4760-8C15-705A5FFB3545}"/>
    <cellStyle name="Entrada 9 23 3" xfId="2664" xr:uid="{B2DAC50E-FB69-499E-8FB6-F2D9209280F2}"/>
    <cellStyle name="Entrada 9 23 3 2" xfId="5301" xr:uid="{16F41028-3B1F-40D0-941A-1661CF56A0A2}"/>
    <cellStyle name="Entrada 9 23 3 2 2" xfId="8079" xr:uid="{EB32A4A1-AC44-4F45-B8FD-128098DE1F00}"/>
    <cellStyle name="Entrada 9 23 3 3" xfId="8145" xr:uid="{5B96A6AF-E65A-42D7-8CFE-B67074FD4156}"/>
    <cellStyle name="Entrada 9 23 4" xfId="2968" xr:uid="{1EDF60FC-2768-4569-9F2D-B9B269A06FD8}"/>
    <cellStyle name="Entrada 9 23 4 2" xfId="5605" xr:uid="{96EEC8F3-2BB8-4CF3-930A-661F05AA1C77}"/>
    <cellStyle name="Entrada 9 23 4 2 2" xfId="11916" xr:uid="{CEB0ECA5-B13A-4308-9CBA-DDE42BEF3951}"/>
    <cellStyle name="Entrada 9 23 4 2 3" xfId="8090" xr:uid="{3CEE00AD-8C66-43C2-9AF1-3B7E57A9F789}"/>
    <cellStyle name="Entrada 9 23 4 3" xfId="9350" xr:uid="{509B4BA0-4328-4A97-87B6-002D99666780}"/>
    <cellStyle name="Entrada 9 23 4 4" xfId="13393" xr:uid="{0015B178-E596-427D-839E-D88F6BCE83FB}"/>
    <cellStyle name="Entrada 9 23 5" xfId="3294" xr:uid="{99DB87DD-4736-4F1E-9853-49EBAC18BB23}"/>
    <cellStyle name="Entrada 9 23 5 2" xfId="5931" xr:uid="{2793078F-27A2-410D-91C1-CB37A4E45948}"/>
    <cellStyle name="Entrada 9 23 5 2 2" xfId="12242" xr:uid="{09BC4D22-D79C-453A-8395-BF2B967F9D5B}"/>
    <cellStyle name="Entrada 9 23 5 2 3" xfId="15709" xr:uid="{81FFE256-E7A4-4DF7-9FFC-12E0B7FB20CE}"/>
    <cellStyle name="Entrada 9 23 5 3" xfId="9676" xr:uid="{568CD94E-C7AD-4D18-838A-344C9839B944}"/>
    <cellStyle name="Entrada 9 23 5 4" xfId="14181" xr:uid="{8D5BD28C-DF8E-444C-B331-B9618D59B80D}"/>
    <cellStyle name="Entrada 9 23 6" xfId="3600" xr:uid="{2EACB054-6056-4F89-8BAB-CBFC7A0133CD}"/>
    <cellStyle name="Entrada 9 23 6 2" xfId="6237" xr:uid="{E2D8360A-4299-4159-8E17-4E9BE6ED6EB2}"/>
    <cellStyle name="Entrada 9 23 6 2 2" xfId="12548" xr:uid="{79A9660F-2063-4C89-9084-D707A3D71FBA}"/>
    <cellStyle name="Entrada 9 23 6 2 3" xfId="15741" xr:uid="{C5C21AEA-460B-4D5D-8B2A-1A434DEEDC71}"/>
    <cellStyle name="Entrada 9 23 6 3" xfId="9982" xr:uid="{2BD3ECDC-F4A6-4610-9832-BD3571C15C6F}"/>
    <cellStyle name="Entrada 9 23 6 4" xfId="8054" xr:uid="{5DBD35E0-257B-4B89-9824-9C21905FDF20}"/>
    <cellStyle name="Entrada 9 23 7" xfId="3946" xr:uid="{B8A3B952-5562-4E4B-9CDA-00A3333CA582}"/>
    <cellStyle name="Entrada 9 23 7 2" xfId="6583" xr:uid="{02298B8A-E556-4888-BB21-A69199F34971}"/>
    <cellStyle name="Entrada 9 23 7 2 2" xfId="12894" xr:uid="{66ABDF79-A568-4856-85C7-4C58D27AD767}"/>
    <cellStyle name="Entrada 9 23 7 2 3" xfId="16599" xr:uid="{A94EE557-FC33-447D-A063-31AF14DD53DE}"/>
    <cellStyle name="Entrada 9 23 7 3" xfId="10328" xr:uid="{48DC13FD-3A2D-4168-A09E-814B8A0B7726}"/>
    <cellStyle name="Entrada 9 23 7 4" xfId="7961" xr:uid="{78437FA5-AE1E-45CA-92A6-B848C310022D}"/>
    <cellStyle name="Entrada 9 23 8" xfId="4293" xr:uid="{EBB83868-1934-4DB8-9A99-7B2F8AA578D0}"/>
    <cellStyle name="Entrada 9 23 8 2" xfId="6930" xr:uid="{ACB3262B-CC98-4498-B5F9-C2E50FB27ECC}"/>
    <cellStyle name="Entrada 9 23 8 2 2" xfId="13241" xr:uid="{4FAD6278-6CC3-44EA-BE76-5FB84E28BCC4}"/>
    <cellStyle name="Entrada 9 23 8 2 3" xfId="16905" xr:uid="{8E76D069-BFBD-463D-A207-25A4D3DAC147}"/>
    <cellStyle name="Entrada 9 23 8 3" xfId="10675" xr:uid="{9EC43953-3EC6-4403-A323-96DA26C0B436}"/>
    <cellStyle name="Entrada 9 23 8 4" xfId="14688" xr:uid="{BA75E2F1-7053-45AB-8673-4BF2AB61C340}"/>
    <cellStyle name="Entrada 9 23 9" xfId="4511" xr:uid="{9F75B85F-E134-444D-953F-5679561F4A7C}"/>
    <cellStyle name="Entrada 9 23 9 2" xfId="10893" xr:uid="{983852CD-1765-4DAF-9A83-49A935F4CD4E}"/>
    <cellStyle name="Entrada 9 23 9 3" xfId="14105" xr:uid="{4A38FA83-6E78-409D-A75C-B5A9C0402AA7}"/>
    <cellStyle name="Entrada 9 24" xfId="1857" xr:uid="{C7010FC3-97FC-4329-94A4-287F3DF9CC4F}"/>
    <cellStyle name="Entrada 9 24 10" xfId="15393" xr:uid="{9BFB1B4A-3C99-4696-87A1-995E0CB9E549}"/>
    <cellStyle name="Entrada 9 24 11" xfId="13587" xr:uid="{96BAE587-A2D7-4B34-B3C4-98D71049F549}"/>
    <cellStyle name="Entrada 9 24 2" xfId="2417" xr:uid="{603B67D3-6D95-4CDF-9818-6A7D5D864EBF}"/>
    <cellStyle name="Entrada 9 24 2 2" xfId="5054" xr:uid="{6EE14F5B-E9CE-49C6-9F47-BF1F4BEDDFB5}"/>
    <cellStyle name="Entrada 9 24 2 2 2" xfId="11418" xr:uid="{4BEA69AD-BCD2-4074-AA78-7FA42FE5E35D}"/>
    <cellStyle name="Entrada 9 24 2 2 3" xfId="15942" xr:uid="{81771181-F60E-4D17-BDFB-5C7C6894E1E6}"/>
    <cellStyle name="Entrada 9 24 2 3" xfId="8884" xr:uid="{0874CA87-190F-446A-B4B9-CD94FB45C183}"/>
    <cellStyle name="Entrada 9 24 2 4" xfId="13581" xr:uid="{2360528A-3A9D-445D-9E9E-31FC8D583C27}"/>
    <cellStyle name="Entrada 9 24 2 5" xfId="8017" xr:uid="{8CD94FA8-30E0-48CC-A12B-61B0510C29A0}"/>
    <cellStyle name="Entrada 9 24 3" xfId="2203" xr:uid="{B4B8437E-4F8D-4352-9A8B-B7C085B87D9B}"/>
    <cellStyle name="Entrada 9 24 3 2" xfId="4840" xr:uid="{79270AD1-04F6-4177-98B0-0DD914D9B493}"/>
    <cellStyle name="Entrada 9 24 3 2 2" xfId="16520" xr:uid="{1FFEC1BD-512D-450D-8FFB-AAFA3EA64F75}"/>
    <cellStyle name="Entrada 9 24 3 3" xfId="14156" xr:uid="{02A7AF92-842C-45FB-B6E7-854F65D7107A}"/>
    <cellStyle name="Entrada 9 24 4" xfId="2951" xr:uid="{8D8C1D3A-2335-437C-A7C6-946B7F881C1D}"/>
    <cellStyle name="Entrada 9 24 4 2" xfId="5588" xr:uid="{A4268FF5-AB64-4C9D-8615-30FEE5DC1CE2}"/>
    <cellStyle name="Entrada 9 24 4 2 2" xfId="11899" xr:uid="{3599D29C-6F59-48AC-898E-B0BA1AE14E97}"/>
    <cellStyle name="Entrada 9 24 4 2 3" xfId="15373" xr:uid="{E8A2A359-D5E8-494B-B2F4-1FD156E40A0A}"/>
    <cellStyle name="Entrada 9 24 4 3" xfId="9333" xr:uid="{0AB9CDB7-4144-4735-8BDC-A3F7A69E22E5}"/>
    <cellStyle name="Entrada 9 24 4 4" xfId="7539" xr:uid="{A749A60C-9A99-410A-8ED0-2E99F03491A0}"/>
    <cellStyle name="Entrada 9 24 5" xfId="3277" xr:uid="{B7DFA8EA-00D9-457D-8046-BEED2C0E4B5F}"/>
    <cellStyle name="Entrada 9 24 5 2" xfId="5914" xr:uid="{6863253B-E5B6-4406-AB58-FB0AA75E3A37}"/>
    <cellStyle name="Entrada 9 24 5 2 2" xfId="12225" xr:uid="{46EF5DB6-5908-4406-BC69-750DCD5200CF}"/>
    <cellStyle name="Entrada 9 24 5 2 3" xfId="7100" xr:uid="{6DFD39F4-B883-48F3-B896-5344A47DFE2F}"/>
    <cellStyle name="Entrada 9 24 5 3" xfId="9659" xr:uid="{F0EE3A07-8F27-4443-980A-0BB4B27EFAA7}"/>
    <cellStyle name="Entrada 9 24 5 4" xfId="8170" xr:uid="{89D56EFE-C262-448F-9F26-8E3C80805A5C}"/>
    <cellStyle name="Entrada 9 24 6" xfId="3583" xr:uid="{41B28D64-AED2-4A7A-A186-BC8562E9BC3F}"/>
    <cellStyle name="Entrada 9 24 6 2" xfId="6220" xr:uid="{73E9AC4E-A722-4429-AD49-E9836153BB17}"/>
    <cellStyle name="Entrada 9 24 6 2 2" xfId="12531" xr:uid="{9EAA80DE-85C5-42F3-A638-02423BCD97BC}"/>
    <cellStyle name="Entrada 9 24 6 2 3" xfId="8149" xr:uid="{CFFDA0F2-74AC-4761-A696-6F791C7FCC3E}"/>
    <cellStyle name="Entrada 9 24 6 3" xfId="9965" xr:uid="{9A364586-1202-4420-9A98-4005091CD289}"/>
    <cellStyle name="Entrada 9 24 6 4" xfId="9191" xr:uid="{B1E0375A-1AE6-4D2B-8463-63E15A8AA6B5}"/>
    <cellStyle name="Entrada 9 24 7" xfId="3929" xr:uid="{E8F900DD-F74E-4DA1-BE40-7647C02C8D1C}"/>
    <cellStyle name="Entrada 9 24 7 2" xfId="6566" xr:uid="{B08A62B8-17BA-4887-A754-40E9E6F84CC5}"/>
    <cellStyle name="Entrada 9 24 7 2 2" xfId="12877" xr:uid="{E29E19B2-AF85-46E9-BE8A-0CC9E4F47A46}"/>
    <cellStyle name="Entrada 9 24 7 2 3" xfId="16582" xr:uid="{66855C05-6B3B-47BA-98FD-44DBEF4FA4C9}"/>
    <cellStyle name="Entrada 9 24 7 3" xfId="10311" xr:uid="{920196B4-7CB9-498B-8445-966F48B72D5F}"/>
    <cellStyle name="Entrada 9 24 7 4" xfId="13609" xr:uid="{9A8E791E-EEFB-4CB2-B7B4-731E393A6C6E}"/>
    <cellStyle name="Entrada 9 24 8" xfId="4494" xr:uid="{37090819-3E65-484F-BB39-7CEDD22D6A52}"/>
    <cellStyle name="Entrada 9 24 8 2" xfId="10876" xr:uid="{07E5DC01-4D46-4672-B868-92688D890091}"/>
    <cellStyle name="Entrada 9 24 8 3" xfId="15191" xr:uid="{50E99530-869E-488C-AB82-A571C657DA73}"/>
    <cellStyle name="Entrada 9 24 9" xfId="8358" xr:uid="{6B4118CA-34D3-408E-B2A1-8D730A1CD0D3}"/>
    <cellStyle name="Entrada 9 25" xfId="2094" xr:uid="{8E7E21C6-1CC7-46D5-B375-3AABF3AA2251}"/>
    <cellStyle name="Entrada 9 25 10" xfId="15241" xr:uid="{87296AF6-BB61-48B8-BE23-899482DA7161}"/>
    <cellStyle name="Entrada 9 25 11" xfId="16398" xr:uid="{587B4472-9FCC-46D5-99FB-101AA64B0A30}"/>
    <cellStyle name="Entrada 9 25 2" xfId="2584" xr:uid="{4618EE90-B122-4352-8AC0-42C7AE87DCBC}"/>
    <cellStyle name="Entrada 9 25 2 2" xfId="5221" xr:uid="{0C451716-3D77-4C34-B161-EEA4C10AC7F6}"/>
    <cellStyle name="Entrada 9 25 2 2 2" xfId="11585" xr:uid="{DA87FFD6-1884-450C-8D5F-9C558BBAC242}"/>
    <cellStyle name="Entrada 9 25 2 2 3" xfId="11236" xr:uid="{6C8C2F83-B4E9-4A07-BAF5-2A797A5F4A46}"/>
    <cellStyle name="Entrada 9 25 2 3" xfId="9051" xr:uid="{3CD173CD-6241-42B0-95EB-D2B801CB00FA}"/>
    <cellStyle name="Entrada 9 25 2 4" xfId="14102" xr:uid="{0107EB92-B5D2-4105-AECB-CE9E2D3E1A2A}"/>
    <cellStyle name="Entrada 9 25 2 5" xfId="14624" xr:uid="{D1B17370-A099-4CBF-B36E-8FF0ACD3408F}"/>
    <cellStyle name="Entrada 9 25 3" xfId="2854" xr:uid="{07CA613C-0E62-42BF-92CC-9528A7DB1D7F}"/>
    <cellStyle name="Entrada 9 25 3 2" xfId="5491" xr:uid="{E94B05A2-D009-455E-BB33-03E74CDDCBB8}"/>
    <cellStyle name="Entrada 9 25 3 2 2" xfId="7576" xr:uid="{1117C3FC-A4B4-4016-A914-46F69069999C}"/>
    <cellStyle name="Entrada 9 25 3 3" xfId="8013" xr:uid="{9761AD08-192A-42CF-A69B-853EA0CCBB0D}"/>
    <cellStyle name="Entrada 9 25 4" xfId="3157" xr:uid="{C3536923-1F5A-4FDB-A7D2-70DE1AE7BC0C}"/>
    <cellStyle name="Entrada 9 25 4 2" xfId="5794" xr:uid="{B69484F2-49A3-4B02-A4CC-A08F6FF3D321}"/>
    <cellStyle name="Entrada 9 25 4 2 2" xfId="12105" xr:uid="{B7F00603-B50B-4988-AA07-60D68E52453A}"/>
    <cellStyle name="Entrada 9 25 4 2 3" xfId="14506" xr:uid="{6387F064-799E-41B3-8B5F-9E9170AEA8C3}"/>
    <cellStyle name="Entrada 9 25 4 3" xfId="9539" xr:uid="{E40B91BB-CEFB-489D-800F-D7F724464946}"/>
    <cellStyle name="Entrada 9 25 4 4" xfId="8713" xr:uid="{4E3AA82A-DE6D-4409-8290-9403E3384C56}"/>
    <cellStyle name="Entrada 9 25 5" xfId="3483" xr:uid="{EF4088DB-72A4-4C07-8873-53F963A484E8}"/>
    <cellStyle name="Entrada 9 25 5 2" xfId="6120" xr:uid="{07300058-3C8E-40D7-8676-FB2E53FF4254}"/>
    <cellStyle name="Entrada 9 25 5 2 2" xfId="12431" xr:uid="{C1B42E8F-70C7-49F0-BE71-81E10DEFCFFB}"/>
    <cellStyle name="Entrada 9 25 5 2 3" xfId="13703" xr:uid="{0B8B580C-EBFA-44CE-BB83-C2191AE9DD0C}"/>
    <cellStyle name="Entrada 9 25 5 3" xfId="9865" xr:uid="{8A6D88AE-7D59-4405-8136-657F66D4DE11}"/>
    <cellStyle name="Entrada 9 25 5 4" xfId="7717" xr:uid="{DD58273D-F3B5-46DE-9405-CB4777ABC5FF}"/>
    <cellStyle name="Entrada 9 25 6" xfId="3789" xr:uid="{16562661-9381-488F-A4B0-23F5E7D48ABB}"/>
    <cellStyle name="Entrada 9 25 6 2" xfId="6426" xr:uid="{488F66B7-1687-4A1D-8DE3-A84DC11821D9}"/>
    <cellStyle name="Entrada 9 25 6 2 2" xfId="12737" xr:uid="{AD9706D2-0985-403A-91AA-B5A8A930E8C5}"/>
    <cellStyle name="Entrada 9 25 6 2 3" xfId="16099" xr:uid="{1E202988-51C6-4333-ADE8-7217DA17CB04}"/>
    <cellStyle name="Entrada 9 25 6 3" xfId="10171" xr:uid="{D49EC1E7-E3A0-4602-93FA-2649DB06395F}"/>
    <cellStyle name="Entrada 9 25 6 4" xfId="9248" xr:uid="{5E8FA076-0404-420D-9E99-0603851B59BD}"/>
    <cellStyle name="Entrada 9 25 7" xfId="4166" xr:uid="{519F47B2-B1FE-4865-9644-DEA2CF13EEA8}"/>
    <cellStyle name="Entrada 9 25 7 2" xfId="6803" xr:uid="{1732383E-6054-4A08-8093-E5A2341781F4}"/>
    <cellStyle name="Entrada 9 25 7 2 2" xfId="13114" xr:uid="{4B574DF7-FE47-4240-9B3C-A44020B1561A}"/>
    <cellStyle name="Entrada 9 25 7 2 3" xfId="16788" xr:uid="{C6002AD4-819E-41F4-9606-8CEC423E3D5E}"/>
    <cellStyle name="Entrada 9 25 7 3" xfId="10548" xr:uid="{8F47F761-CF2C-4381-943A-FF9B2BC4D889}"/>
    <cellStyle name="Entrada 9 25 7 4" xfId="7545" xr:uid="{1346158A-EBA3-4164-A12A-F7B0AD86622E}"/>
    <cellStyle name="Entrada 9 25 8" xfId="4731" xr:uid="{E50A84BE-25C0-4C45-86F3-9CFB8DFCC950}"/>
    <cellStyle name="Entrada 9 25 8 2" xfId="11113" xr:uid="{C2A12E20-B7FE-41AF-9B57-4ED96E27497C}"/>
    <cellStyle name="Entrada 9 25 8 3" xfId="15123" xr:uid="{E4A218F6-AD48-4820-A7CA-92A50C577510}"/>
    <cellStyle name="Entrada 9 25 9" xfId="8592" xr:uid="{562214CD-6586-4269-8857-79D01B04C82B}"/>
    <cellStyle name="Entrada 9 26" xfId="2027" xr:uid="{78D0BF08-5EA0-43E9-9CC3-53F4E40E07F5}"/>
    <cellStyle name="Entrada 9 26 10" xfId="14053" xr:uid="{CD481E49-0E2A-4BA4-B510-89A4180D54D2}"/>
    <cellStyle name="Entrada 9 26 2" xfId="2787" xr:uid="{42C53400-27FD-431D-AD33-03064CAF3CA9}"/>
    <cellStyle name="Entrada 9 26 2 2" xfId="5424" xr:uid="{597829D4-28DE-4104-90F1-53240517F62C}"/>
    <cellStyle name="Entrada 9 26 2 2 2" xfId="15695" xr:uid="{C9E814EC-C012-454A-BF2C-26FA8CD9FE5A}"/>
    <cellStyle name="Entrada 9 26 2 3" xfId="13701" xr:uid="{A745D207-55A0-470D-A914-EF842D8DCC1C}"/>
    <cellStyle name="Entrada 9 26 3" xfId="3090" xr:uid="{B7F5C839-03D2-4853-BD92-7E900F3481CE}"/>
    <cellStyle name="Entrada 9 26 3 2" xfId="5727" xr:uid="{55B4B8A0-977D-47DD-98AF-1C3C5E7FB86F}"/>
    <cellStyle name="Entrada 9 26 3 2 2" xfId="12038" xr:uid="{3B44426D-44CC-4FE9-915C-84EABD4FA8A0}"/>
    <cellStyle name="Entrada 9 26 3 2 3" xfId="13460" xr:uid="{3DFB5940-4A20-4816-BA85-74C28BE313E5}"/>
    <cellStyle name="Entrada 9 26 3 3" xfId="9472" xr:uid="{B8ADD585-83B2-4D08-BD6B-B1A7389888D8}"/>
    <cellStyle name="Entrada 9 26 3 4" xfId="14255" xr:uid="{81C43C29-058E-4234-9B9F-81A9D18BD53E}"/>
    <cellStyle name="Entrada 9 26 4" xfId="3416" xr:uid="{A516FD75-ADC7-4C2E-A8AA-7F81758D5823}"/>
    <cellStyle name="Entrada 9 26 4 2" xfId="6053" xr:uid="{BCE0D96B-D3DF-4055-A1CF-28C811752FE8}"/>
    <cellStyle name="Entrada 9 26 4 2 2" xfId="12364" xr:uid="{9CFEE740-1669-4369-AABC-1EE543FA560E}"/>
    <cellStyle name="Entrada 9 26 4 2 3" xfId="13671" xr:uid="{CA4DC615-1F36-4AF7-BF72-C7526380827C}"/>
    <cellStyle name="Entrada 9 26 4 3" xfId="9798" xr:uid="{D7F07B6E-A09F-4AA8-A5EB-1B880FF76AD2}"/>
    <cellStyle name="Entrada 9 26 4 4" xfId="8102" xr:uid="{DC9B88C8-9F8B-45B8-8A9B-68B7964163FF}"/>
    <cellStyle name="Entrada 9 26 5" xfId="3722" xr:uid="{6459B944-9790-402B-BD4B-C7D01D162987}"/>
    <cellStyle name="Entrada 9 26 5 2" xfId="6359" xr:uid="{EA195C46-BE24-47B7-A8AE-DCA84C4CB099}"/>
    <cellStyle name="Entrada 9 26 5 2 2" xfId="12670" xr:uid="{6F59EC81-6090-49D9-8A90-E774658258DD}"/>
    <cellStyle name="Entrada 9 26 5 2 3" xfId="15634" xr:uid="{049FAD88-1E27-4E04-8539-3362FDB8567F}"/>
    <cellStyle name="Entrada 9 26 5 3" xfId="10104" xr:uid="{A07D3BB4-EE8E-4ECA-AE0C-4BA9DD379BF2}"/>
    <cellStyle name="Entrada 9 26 5 4" xfId="11253" xr:uid="{1737B98D-15FC-481E-A3B1-EA5246399DFA}"/>
    <cellStyle name="Entrada 9 26 6" xfId="4099" xr:uid="{BB9A5F86-5262-49E7-A17E-91B95D9FC5C9}"/>
    <cellStyle name="Entrada 9 26 6 2" xfId="6736" xr:uid="{EC331033-249D-45CC-BFF2-4FF7A2769C8B}"/>
    <cellStyle name="Entrada 9 26 6 2 2" xfId="13047" xr:uid="{B77F6CB4-2536-4795-9D2C-D7806028B8D5}"/>
    <cellStyle name="Entrada 9 26 6 2 3" xfId="16721" xr:uid="{E6301EB4-C0B2-476F-AC75-FCF170E0C816}"/>
    <cellStyle name="Entrada 9 26 6 3" xfId="10481" xr:uid="{00D70977-AAC5-4F6B-A1FD-74AB1EC32DEA}"/>
    <cellStyle name="Entrada 9 26 6 4" xfId="9202" xr:uid="{FC489BB0-B652-461C-8544-2B686453DEE3}"/>
    <cellStyle name="Entrada 9 26 7" xfId="4664" xr:uid="{102A47BA-0652-4F77-8BC8-C58D3A5811A8}"/>
    <cellStyle name="Entrada 9 26 7 2" xfId="11046" xr:uid="{9588C85A-1D68-4957-AC64-89E57EA2420C}"/>
    <cellStyle name="Entrada 9 26 7 3" xfId="15237" xr:uid="{2D80893A-FE1F-4D96-8EAB-F11D968584D0}"/>
    <cellStyle name="Entrada 9 26 8" xfId="8525" xr:uid="{3F69DFA7-1DD4-408C-BAA5-A0838B3C63A2}"/>
    <cellStyle name="Entrada 9 26 9" xfId="14232" xr:uid="{52B8012C-896B-427C-9184-4CEF2A0D18E2}"/>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1" xfId="4423" xr:uid="{F6CBDE32-6A0A-4E30-93BC-91A801C872FE}"/>
    <cellStyle name="Millares [0] 2 11 2" xfId="10805" xr:uid="{5A5C4020-F987-4D16-BAB1-966F18882482}"/>
    <cellStyle name="Millares [0] 2 12" xfId="7915" xr:uid="{8DB6EBBD-F90E-44AC-87F2-AF9709FBD119}"/>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3" xfId="8676" xr:uid="{46B07900-6A1E-4C35-9213-394332FFF070}"/>
    <cellStyle name="Millares [0] 2 2 3" xfId="2521" xr:uid="{21F494D9-D535-420C-9888-EA0D7CCC233F}"/>
    <cellStyle name="Millares [0] 2 2 3 2" xfId="5158" xr:uid="{164E4245-DBFA-4DA1-9356-2A6A9E1063B7}"/>
    <cellStyle name="Millares [0] 2 2 3 2 2" xfId="11522" xr:uid="{67CB4173-A4B0-458A-83F1-222FC456E289}"/>
    <cellStyle name="Millares [0] 2 2 3 3" xfId="8988" xr:uid="{DACDD099-AAB1-471C-979F-F5B7EF943CE3}"/>
    <cellStyle name="Millares [0] 2 2 4" xfId="4033" xr:uid="{A73B1B68-17D3-4E65-B2D4-20E58A14A079}"/>
    <cellStyle name="Millares [0] 2 2 4 2" xfId="6670" xr:uid="{F8DEA4D2-F300-4BA5-8567-6A4D940D1809}"/>
    <cellStyle name="Millares [0] 2 2 4 2 2" xfId="12981" xr:uid="{8FE07C33-9382-4605-B5F9-2C6A09BB97B0}"/>
    <cellStyle name="Millares [0] 2 2 4 3" xfId="10415" xr:uid="{5A8283F6-50C5-41D6-A0E6-99095A9886BD}"/>
    <cellStyle name="Millares [0] 2 2 5" xfId="4409" xr:uid="{8B1F33BB-19EC-4D9C-97FC-E44E0A3FBA5A}"/>
    <cellStyle name="Millares [0] 2 2 5 2" xfId="10791" xr:uid="{E3646412-06DA-4957-8909-6EE9647FB220}"/>
    <cellStyle name="Millares [0] 2 2 6" xfId="4598" xr:uid="{4445DC17-E0C9-4C22-AC34-50601BBA8474}"/>
    <cellStyle name="Millares [0] 2 2 6 2" xfId="10980" xr:uid="{FBAF3EE5-1532-489F-81E0-8E8742F8F733}"/>
    <cellStyle name="Millares [0] 2 2 7" xfId="8275" xr:uid="{BA12FFDD-162F-484A-955A-0627924BE220}"/>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3" xfId="8904" xr:uid="{20D9FB85-3AF3-4C4A-A2C3-71F4BCA7E13C}"/>
    <cellStyle name="Millares [0] 2 3 3" xfId="3949" xr:uid="{FB64FD4B-BB38-41CF-B490-E032463C6449}"/>
    <cellStyle name="Millares [0] 2 3 3 2" xfId="6586" xr:uid="{759DF4E6-9C29-4741-BB2A-BDCB7B24DE47}"/>
    <cellStyle name="Millares [0] 2 3 3 2 2" xfId="12897" xr:uid="{B18AB88D-C341-4E5B-AEBC-432EAD821DB8}"/>
    <cellStyle name="Millares [0] 2 3 3 3" xfId="10331" xr:uid="{90DC8480-64EB-4386-827B-4539CB030769}"/>
    <cellStyle name="Millares [0] 2 3 4" xfId="4514" xr:uid="{D236A526-B60F-4591-A067-D16285B152BB}"/>
    <cellStyle name="Millares [0] 2 3 4 2" xfId="10896" xr:uid="{A5806EE8-0858-40AB-9D4F-4DEEEC004BFF}"/>
    <cellStyle name="Millares [0] 2 3 5" xfId="8378" xr:uid="{17517168-1FCD-4E3E-BC18-86F2A39B77CB}"/>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3" xfId="9054" xr:uid="{593E2D45-F228-4CCC-A4D2-32B372039925}"/>
    <cellStyle name="Millares [0] 2 4 3" xfId="4169" xr:uid="{716AD151-C022-4469-BCAE-392E030DD069}"/>
    <cellStyle name="Millares [0] 2 4 3 2" xfId="6806" xr:uid="{C246D859-38D5-4A7F-A38B-732EEE382BD8}"/>
    <cellStyle name="Millares [0] 2 4 3 2 2" xfId="13117" xr:uid="{6513C3D0-F24A-4440-9BCB-B2E3BCD2AD99}"/>
    <cellStyle name="Millares [0] 2 4 3 3" xfId="10551" xr:uid="{76D2EA09-F016-48DE-AC83-9081D83B7ADF}"/>
    <cellStyle name="Millares [0] 2 4 4" xfId="4734" xr:uid="{3D04FA00-F339-4EB3-85AC-AE321253B2F2}"/>
    <cellStyle name="Millares [0] 2 4 4 2" xfId="11116" xr:uid="{F01E1DC0-4C73-4748-9689-2A2174C5369F}"/>
    <cellStyle name="Millares [0] 2 4 5" xfId="8595" xr:uid="{ED113BFA-6EAC-42BA-801E-437B11E0DA43}"/>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3" xfId="9124" xr:uid="{DFF2F2F5-DCE0-4179-AC63-A085822C8D17}"/>
    <cellStyle name="Millares [0] 2 5 3" xfId="4240" xr:uid="{E40E18FE-0083-441D-9984-9FBD7CB79E60}"/>
    <cellStyle name="Millares [0] 2 5 3 2" xfId="6877" xr:uid="{50F7E7D8-0F2C-4A25-B06C-FBA9E529FD3E}"/>
    <cellStyle name="Millares [0] 2 5 3 2 2" xfId="13188" xr:uid="{61900C1E-1EA8-49CD-BC69-EBEBE193A773}"/>
    <cellStyle name="Millares [0] 2 5 3 3" xfId="10622" xr:uid="{4AFA2265-4E47-4B45-B732-1C8493561A40}"/>
    <cellStyle name="Millares [0] 2 5 4" xfId="4805" xr:uid="{59ABB430-D882-40D5-B04D-34CF94918084}"/>
    <cellStyle name="Millares [0] 2 5 4 2" xfId="11187" xr:uid="{69CC2501-ED39-4A01-8902-13B53BDF5176}"/>
    <cellStyle name="Millares [0] 2 5 5" xfId="8666" xr:uid="{EF7703FA-8088-4562-A1D6-D584F94D2F7A}"/>
    <cellStyle name="Millares [0] 2 6" xfId="2174" xr:uid="{1A02E099-F3E0-4B04-BCE9-6A27A5E4234D}"/>
    <cellStyle name="Millares [0] 2 6 2" xfId="4811" xr:uid="{6035C93E-E293-471A-BAE0-D506FF08B761}"/>
    <cellStyle name="Millares [0] 2 6 2 2" xfId="11193" xr:uid="{B2865793-A49C-49D3-A829-C4208BB228C5}"/>
    <cellStyle name="Millares [0] 2 6 3" xfId="8672" xr:uid="{8109A4F7-C0C0-4518-A9B3-65C441B620B2}"/>
    <cellStyle name="Millares [0] 2 7" xfId="2288" xr:uid="{F61487B7-E7B8-4556-94D8-5307BC9E15C3}"/>
    <cellStyle name="Millares [0] 2 7 2" xfId="4925" xr:uid="{8EC5D159-1727-4E6E-9E00-850FDEDE8E35}"/>
    <cellStyle name="Millares [0] 2 7 2 2" xfId="11289" xr:uid="{21607BFD-8031-4C2B-BBE9-D236C31E2CB9}"/>
    <cellStyle name="Millares [0] 2 7 3" xfId="8755" xr:uid="{94ED9C64-26B7-462C-83EC-CA24A03594FF}"/>
    <cellStyle name="Millares [0] 2 8" xfId="3858" xr:uid="{76D861B7-1B01-4DC4-9D7F-DA7463FF8581}"/>
    <cellStyle name="Millares [0] 2 8 2" xfId="6495" xr:uid="{C8AD342F-7F0C-4909-B0E7-6FE8970A1B53}"/>
    <cellStyle name="Millares [0] 2 8 2 2" xfId="12806" xr:uid="{9F68D742-F861-4E1F-882A-3788B21225C7}"/>
    <cellStyle name="Millares [0] 2 8 3" xfId="10240" xr:uid="{7965C907-BB21-47DC-9903-16949815C86D}"/>
    <cellStyle name="Millares [0] 2 9" xfId="4399" xr:uid="{45A92A14-CD6B-41DF-AB7E-268511126C74}"/>
    <cellStyle name="Millares [0] 2 9 2" xfId="7036" xr:uid="{4E686D9F-0A7C-4801-9F00-E0C84D5E3E34}"/>
    <cellStyle name="Millares [0] 2 9 2 2" xfId="13347" xr:uid="{0882B61F-D2FD-4CCC-B9F5-B820FB499778}"/>
    <cellStyle name="Millares [0] 2 9 3" xfId="10781" xr:uid="{03FAC423-8B76-454F-A7C2-1C02884A340E}"/>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3" xfId="8903" xr:uid="{AC2AF604-446A-4590-B607-A033BB20B17C}"/>
    <cellStyle name="Millares 10 3" xfId="3948" xr:uid="{C6ACBC1B-E492-4713-9DBD-7208FFCD9A73}"/>
    <cellStyle name="Millares 10 3 2" xfId="6585" xr:uid="{86DA9015-07B7-4485-B433-4B9B96D586A9}"/>
    <cellStyle name="Millares 10 3 2 2" xfId="12896" xr:uid="{452933F1-C0D7-4A5A-B984-C82A582B4832}"/>
    <cellStyle name="Millares 10 3 3" xfId="10330" xr:uid="{DBE8164C-82B4-4EDF-A4F4-D01583F23393}"/>
    <cellStyle name="Millares 10 4" xfId="4513" xr:uid="{B7264FA9-2359-46C4-B89A-6341545401BE}"/>
    <cellStyle name="Millares 10 4 2" xfId="10895" xr:uid="{29BA6E69-9FAA-495B-B333-BD303F452113}"/>
    <cellStyle name="Millares 10 5" xfId="8377" xr:uid="{0847C2A6-B6EB-4E0D-AF53-52B385D01BC7}"/>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3" xfId="8833" xr:uid="{EE9FAF82-9185-4531-8267-9003987AD4BB}"/>
    <cellStyle name="Millares 11 3" xfId="3878" xr:uid="{DC0D9A2A-21FE-47E4-A647-01CCD79BDA23}"/>
    <cellStyle name="Millares 11 3 2" xfId="6515" xr:uid="{73EA535E-A1D8-449E-970D-9C4C14686C4A}"/>
    <cellStyle name="Millares 11 3 2 2" xfId="12826" xr:uid="{3E8FCF12-FFB2-4B91-ACF7-E4FCD893BA2C}"/>
    <cellStyle name="Millares 11 3 3" xfId="10260" xr:uid="{B254D5EB-87C0-4E3C-AA47-48B16FA9AB3C}"/>
    <cellStyle name="Millares 11 4" xfId="4443" xr:uid="{C4659650-F2DA-4888-8A62-4008E387C67A}"/>
    <cellStyle name="Millares 11 4 2" xfId="10825" xr:uid="{E86BD208-7F1D-4D1E-B4BD-D91E24A23F86}"/>
    <cellStyle name="Millares 11 5" xfId="8307" xr:uid="{CD50F281-6920-433D-B8F3-39C045AFEA98}"/>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3" xfId="8902" xr:uid="{134F00A1-86F1-4C13-AFF9-2AD0B2B32F0E}"/>
    <cellStyle name="Millares 12 3" xfId="3947" xr:uid="{C3417521-8A90-4015-9EDD-FF4C6D1F8479}"/>
    <cellStyle name="Millares 12 3 2" xfId="6584" xr:uid="{1EA37747-5763-43C0-A043-41E27F47EFB9}"/>
    <cellStyle name="Millares 12 3 2 2" xfId="12895" xr:uid="{8C4EADED-184D-452C-BB8D-33300D75348C}"/>
    <cellStyle name="Millares 12 3 3" xfId="10329" xr:uid="{AB8A7B2B-32E5-4988-ACFE-257DDF4A8A3E}"/>
    <cellStyle name="Millares 12 4" xfId="4512" xr:uid="{65731389-2957-41D6-80D5-6D22937C1442}"/>
    <cellStyle name="Millares 12 4 2" xfId="10894" xr:uid="{B04C9AE9-24D1-431F-8218-36A046A48CBC}"/>
    <cellStyle name="Millares 12 5" xfId="8376" xr:uid="{CE0AFD78-E8AA-43C2-88DF-D6CC9054758D}"/>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3" xfId="9053" xr:uid="{4167D4DD-4691-4DC3-AE83-5FEDDE986538}"/>
    <cellStyle name="Millares 13 3" xfId="4168" xr:uid="{32E0BF30-C733-48B8-A595-84BA40388F38}"/>
    <cellStyle name="Millares 13 3 2" xfId="6805" xr:uid="{03E4ADD3-96C5-4271-9B79-EFEA22826C7D}"/>
    <cellStyle name="Millares 13 3 2 2" xfId="13116" xr:uid="{8942A87B-B78D-4149-A6D5-D8276D6123ED}"/>
    <cellStyle name="Millares 13 3 3" xfId="10550" xr:uid="{E7778149-2227-4D66-B3B1-7E7FE15956B9}"/>
    <cellStyle name="Millares 13 4" xfId="4733" xr:uid="{4500B606-F8E2-4F60-9866-819011C998A1}"/>
    <cellStyle name="Millares 13 4 2" xfId="11115" xr:uid="{2F91B435-8799-42AE-8606-5FACCDB46D1D}"/>
    <cellStyle name="Millares 13 5" xfId="8594" xr:uid="{8F95E200-9999-4E95-A99B-1B6DDA72CA82}"/>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3" xfId="9017" xr:uid="{EBDAAAB4-61ED-4035-B87D-D47D9F248EBB}"/>
    <cellStyle name="Millares 14 3" xfId="4098" xr:uid="{7F91B246-C15C-48CC-B219-666AFE764B59}"/>
    <cellStyle name="Millares 14 3 2" xfId="6735" xr:uid="{7A9D44A5-8330-438F-9220-CCB3CFD8625C}"/>
    <cellStyle name="Millares 14 3 2 2" xfId="13046" xr:uid="{0117DA0E-A916-4779-A874-16B10A62B2EF}"/>
    <cellStyle name="Millares 14 3 3" xfId="10480" xr:uid="{1EA00DA0-62E9-4239-B098-AA629518BC5C}"/>
    <cellStyle name="Millares 14 4" xfId="4663" xr:uid="{F718E059-606D-48D3-AEAB-837C023C401F}"/>
    <cellStyle name="Millares 14 4 2" xfId="11045" xr:uid="{B5356B52-C9CE-4A60-BB13-A2F9ABD25132}"/>
    <cellStyle name="Millares 14 5" xfId="8524" xr:uid="{F6CF1FD6-4CBB-4A9D-A03C-58E750DB7F2E}"/>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3" xfId="9052" xr:uid="{6AF5D99B-D6A9-443C-9747-A5014B63B803}"/>
    <cellStyle name="Millares 15 3" xfId="4167" xr:uid="{21348ACA-434B-4546-9FE5-2A886FDC3818}"/>
    <cellStyle name="Millares 15 3 2" xfId="6804" xr:uid="{A6419938-DDBB-4406-B4CF-D18E7974087E}"/>
    <cellStyle name="Millares 15 3 2 2" xfId="13115" xr:uid="{1766A779-F8FA-413B-BA1D-510EA2BF3818}"/>
    <cellStyle name="Millares 15 3 3" xfId="10549" xr:uid="{0F537311-6DBE-4A38-89A3-BFBAE33AD8AA}"/>
    <cellStyle name="Millares 15 4" xfId="4732" xr:uid="{9B896F62-C152-4862-A1FA-2690767D8104}"/>
    <cellStyle name="Millares 15 4 2" xfId="11114" xr:uid="{B360769B-F402-4A5F-BE16-997991C9496F}"/>
    <cellStyle name="Millares 15 5" xfId="8593" xr:uid="{DDC385B1-AD59-42CF-B5A2-27D056499F6C}"/>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3" xfId="9016" xr:uid="{85200F7A-E178-492E-983B-6631356DD1C9}"/>
    <cellStyle name="Millares 16 3" xfId="4097" xr:uid="{EAFD7023-CD63-482C-B34D-D91E55B93A8B}"/>
    <cellStyle name="Millares 16 3 2" xfId="6734" xr:uid="{45F60A1D-404C-405C-B6D4-5600D63D18F4}"/>
    <cellStyle name="Millares 16 3 2 2" xfId="13045" xr:uid="{B896D8DE-0B4F-4857-90F0-DC7E123356F8}"/>
    <cellStyle name="Millares 16 3 3" xfId="10479" xr:uid="{643B5720-7C57-4B2F-9E28-CAF934D553C8}"/>
    <cellStyle name="Millares 16 4" xfId="4662" xr:uid="{7E6213A6-3BD6-41BD-8D2A-EC1BCA351D6D}"/>
    <cellStyle name="Millares 16 4 2" xfId="11044" xr:uid="{3B3D5A41-83ED-4AE6-A56F-133BDE41EF9A}"/>
    <cellStyle name="Millares 16 5" xfId="8523" xr:uid="{E3B3E752-61E8-431D-B7E8-426670BE3113}"/>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3" xfId="9123" xr:uid="{DA0B919F-87CA-4ED3-960B-EF385C42EFA0}"/>
    <cellStyle name="Millares 17 3" xfId="4239" xr:uid="{EFEB44E4-5223-4644-B5EF-E51C3F80ECE2}"/>
    <cellStyle name="Millares 17 3 2" xfId="6876" xr:uid="{0B818C6C-C939-4468-809B-9EEFBC58141B}"/>
    <cellStyle name="Millares 17 3 2 2" xfId="13187" xr:uid="{3CC3A510-092B-44DA-893C-D7D85C4F612B}"/>
    <cellStyle name="Millares 17 3 3" xfId="10621" xr:uid="{95E3D185-E5B2-4D56-BE2F-85561221C716}"/>
    <cellStyle name="Millares 17 4" xfId="4804" xr:uid="{D6D02059-B7F2-4614-B3BF-38D7489C44EF}"/>
    <cellStyle name="Millares 17 4 2" xfId="11186" xr:uid="{B72AAA5C-34CD-474F-9E82-E5D36B2CB41B}"/>
    <cellStyle name="Millares 17 5" xfId="8665" xr:uid="{FDBDE244-65C3-463F-8D59-2CEFF2AEF0E9}"/>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3" xfId="9122" xr:uid="{986E4380-C96A-4593-9FFE-9BB0DD10CA74}"/>
    <cellStyle name="Millares 18 3" xfId="4238" xr:uid="{AFAB8712-0921-4369-9B64-3083CFEBDB38}"/>
    <cellStyle name="Millares 18 3 2" xfId="6875" xr:uid="{7A2548F0-A96F-471A-B23A-B0116ED47DA3}"/>
    <cellStyle name="Millares 18 3 2 2" xfId="13186" xr:uid="{C481461D-B294-4147-86DA-815659C6AAB9}"/>
    <cellStyle name="Millares 18 3 3" xfId="10620" xr:uid="{21977490-3E28-4AA2-8919-69FC4D595209}"/>
    <cellStyle name="Millares 18 4" xfId="4803" xr:uid="{7922E786-D9DE-4334-9C7A-1495EC589783}"/>
    <cellStyle name="Millares 18 4 2" xfId="11185" xr:uid="{03490E9A-72AF-4F08-9854-42686700FADB}"/>
    <cellStyle name="Millares 18 5" xfId="8664" xr:uid="{83F37298-0387-49FD-8E4C-49E59C401296}"/>
    <cellStyle name="Millares 19" xfId="2173" xr:uid="{6543402C-4A7F-4E09-AF62-189C8259A2EA}"/>
    <cellStyle name="Millares 19 2" xfId="4810" xr:uid="{5C100F38-255A-48C1-A6A3-4C3316A87030}"/>
    <cellStyle name="Millares 19 2 2" xfId="11192" xr:uid="{CF296A94-C2BE-41A1-81F8-DA60822D1870}"/>
    <cellStyle name="Millares 19 3" xfId="8671" xr:uid="{7CEFC548-8C14-4B67-8390-9E27D4F527B5}"/>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3" xfId="8680" xr:uid="{49F034C4-C867-4421-A75C-26C6B46C8252}"/>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3" xfId="8992" xr:uid="{CF1BED4E-DD25-4D44-8B5A-73845A66BF1B}"/>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3" xfId="10419" xr:uid="{CE559D11-F5C8-4A9E-A5C1-65259E703746}"/>
    <cellStyle name="Millares 2 13 2 2 2 2 5" xfId="4413" xr:uid="{80273B6F-2375-4CC5-B5CA-468BE7A4DBC7}"/>
    <cellStyle name="Millares 2 13 2 2 2 2 5 2" xfId="10795" xr:uid="{60C31EE4-5751-4590-AEF6-C4E604794FC9}"/>
    <cellStyle name="Millares 2 13 2 2 2 2 6" xfId="4602" xr:uid="{14D60C3D-780D-41CE-9F6C-E60C5C957DBC}"/>
    <cellStyle name="Millares 2 13 2 2 2 2 6 2" xfId="10984" xr:uid="{4E208721-9028-469D-BA81-A974C684DC72}"/>
    <cellStyle name="Millares 2 13 2 2 2 2 7" xfId="8279" xr:uid="{1C9F8513-C17D-4097-B0EB-B1FB0EE96649}"/>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3" xfId="8908" xr:uid="{0CAFF42C-0B22-4689-BA4C-0B43CC806FF2}"/>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3" xfId="10335" xr:uid="{1302B34A-63B5-4077-9AB3-09729F3F4DC5}"/>
    <cellStyle name="Millares 2 13 2 2 2 3 4" xfId="4518" xr:uid="{3CD2C461-9622-4FC2-ABEB-4233BFF98DE0}"/>
    <cellStyle name="Millares 2 13 2 2 2 3 4 2" xfId="10900" xr:uid="{BF123700-F2E0-4A7A-AA1A-055498C21402}"/>
    <cellStyle name="Millares 2 13 2 2 2 3 5" xfId="8382" xr:uid="{38204DDA-B478-4AD7-89B9-1637157E1532}"/>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3" xfId="8679" xr:uid="{DC47B49E-8E6D-48ED-ACA4-49881665C539}"/>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3" xfId="8991" xr:uid="{29BA6EFE-0153-4848-8455-A1A3B1F98A83}"/>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3" xfId="10418" xr:uid="{FC5D7DB9-7100-4D7C-ABBC-8D6F851920C7}"/>
    <cellStyle name="Millares 2 13 2 2 3 5" xfId="4412" xr:uid="{FD9F8F03-DFC1-4E65-85BE-83A2279755CE}"/>
    <cellStyle name="Millares 2 13 2 2 3 5 2" xfId="10794" xr:uid="{F0756F9A-48E5-419D-A084-D21A8151382C}"/>
    <cellStyle name="Millares 2 13 2 2 3 6" xfId="4601" xr:uid="{31CE7574-527A-42C5-BF6E-A6DFF00533A9}"/>
    <cellStyle name="Millares 2 13 2 2 3 6 2" xfId="10983" xr:uid="{B4559536-687D-45D4-8E3D-EE2628548EE2}"/>
    <cellStyle name="Millares 2 13 2 2 3 7" xfId="8278" xr:uid="{D8B19A6A-211B-464D-AEE7-E5B3DD802F04}"/>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3" xfId="8907" xr:uid="{2D623116-B0D4-4702-A574-9380C3287596}"/>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3" xfId="10334" xr:uid="{B2B0B7A3-3F38-455F-A73D-EC4C10CFAEE7}"/>
    <cellStyle name="Millares 2 13 2 2 4 4" xfId="4517" xr:uid="{46C958B4-B2D6-4765-B215-CD00B1ECA007}"/>
    <cellStyle name="Millares 2 13 2 2 4 4 2" xfId="10899" xr:uid="{12FB5F7F-B6F7-4DFF-BF45-464B687C3645}"/>
    <cellStyle name="Millares 2 13 2 2 4 5" xfId="8381" xr:uid="{C8F962E5-0D3B-437A-A9BD-9553BD64FD99}"/>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3" xfId="8678" xr:uid="{464A3EB8-0F9D-4A29-92DC-83D65A90C8F8}"/>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3" xfId="8990" xr:uid="{E87ABB59-7517-41BB-ABE0-65CAA76B50C6}"/>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3" xfId="10417" xr:uid="{5048FC02-B114-42CB-8B73-37FCAF51F7A2}"/>
    <cellStyle name="Millares 2 13 2 3 5" xfId="4411" xr:uid="{177D00E1-E482-40E1-8584-1FE22B8C05F6}"/>
    <cellStyle name="Millares 2 13 2 3 5 2" xfId="10793" xr:uid="{F19E40FF-9B66-4601-BF33-C96672DE9D66}"/>
    <cellStyle name="Millares 2 13 2 3 6" xfId="4600" xr:uid="{59682F45-A8CC-45B8-AC0C-E25D27244874}"/>
    <cellStyle name="Millares 2 13 2 3 6 2" xfId="10982" xr:uid="{8084E638-183A-4F13-8A8C-A114109928CA}"/>
    <cellStyle name="Millares 2 13 2 3 7" xfId="8277" xr:uid="{988F53DA-D260-4198-8C15-E0164439B33A}"/>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3" xfId="8906" xr:uid="{40841E7E-DF24-4CE0-A997-7341CC1D1320}"/>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3" xfId="10333" xr:uid="{279D96ED-DC28-4A88-B96A-1A032401019F}"/>
    <cellStyle name="Millares 2 13 2 4 4" xfId="4516" xr:uid="{200293B9-8601-4EA0-BD0A-1944A06153D5}"/>
    <cellStyle name="Millares 2 13 2 4 4 2" xfId="10898" xr:uid="{A6909F31-7D9C-4A2D-8352-0509EC55B3BA}"/>
    <cellStyle name="Millares 2 13 2 4 5" xfId="8380" xr:uid="{6431FDB4-FE5C-4B55-9C3E-348D3070178A}"/>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3" xfId="8677" xr:uid="{D4750FD7-44CF-49E1-AEA6-AE54312DDB62}"/>
    <cellStyle name="Millares 2 13 3 3" xfId="2522" xr:uid="{8C0B0B3E-4AC2-4771-B38A-427B01A87B2A}"/>
    <cellStyle name="Millares 2 13 3 3 2" xfId="5159" xr:uid="{C28BF8CD-D678-486C-B3E7-6053DA1C155E}"/>
    <cellStyle name="Millares 2 13 3 3 2 2" xfId="11523" xr:uid="{B1AB27F5-A844-4823-8392-33C5C14C3251}"/>
    <cellStyle name="Millares 2 13 3 3 3" xfId="8989" xr:uid="{07176144-7F44-43A5-8E54-6DAA7DA0462F}"/>
    <cellStyle name="Millares 2 13 3 4" xfId="4034" xr:uid="{5648B15F-C4BF-46F5-A6C3-D0474E711C03}"/>
    <cellStyle name="Millares 2 13 3 4 2" xfId="6671" xr:uid="{6DB812F0-F8A1-459F-A50C-5D63FC1F0D72}"/>
    <cellStyle name="Millares 2 13 3 4 2 2" xfId="12982" xr:uid="{3BC206A4-F35B-44EC-B77C-F4826B1E036C}"/>
    <cellStyle name="Millares 2 13 3 4 3" xfId="10416" xr:uid="{44A37C33-0722-4C76-8015-025F3357ADF5}"/>
    <cellStyle name="Millares 2 13 3 5" xfId="4410" xr:uid="{758F4220-C25F-4339-A487-DFAE937429D6}"/>
    <cellStyle name="Millares 2 13 3 5 2" xfId="10792" xr:uid="{F1112265-167E-4DF6-A004-7105908B0D75}"/>
    <cellStyle name="Millares 2 13 3 6" xfId="4599" xr:uid="{313AB968-143C-4AC9-A5DB-4230F8A28C5F}"/>
    <cellStyle name="Millares 2 13 3 6 2" xfId="10981" xr:uid="{3477C1EA-915D-4123-8CA6-8C7C2DBD6A09}"/>
    <cellStyle name="Millares 2 13 3 7" xfId="8276" xr:uid="{A30E047B-CEB7-4B3F-934F-D0B217976C6D}"/>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3" xfId="8905" xr:uid="{2AB3F2CB-72C8-4393-98ED-1A49ABB894F8}"/>
    <cellStyle name="Millares 2 13 4 3" xfId="3950" xr:uid="{51138CF2-CEC9-4A61-AAE8-7165A9EDE140}"/>
    <cellStyle name="Millares 2 13 4 3 2" xfId="6587" xr:uid="{CCD5315B-12E8-46D5-833B-79C5FF578356}"/>
    <cellStyle name="Millares 2 13 4 3 2 2" xfId="12898" xr:uid="{E82CCF5F-BC31-4B0A-8F87-D08701856B46}"/>
    <cellStyle name="Millares 2 13 4 3 3" xfId="10332" xr:uid="{DE4A33B5-8FA0-425D-9CBD-ACB9D55230DD}"/>
    <cellStyle name="Millares 2 13 4 4" xfId="4515" xr:uid="{F1A4B5D1-D01A-47C3-B6B8-50E9A7517556}"/>
    <cellStyle name="Millares 2 13 4 4 2" xfId="10897" xr:uid="{8721BFDC-5845-472E-8E38-06F539BBE630}"/>
    <cellStyle name="Millares 2 13 4 5" xfId="8379" xr:uid="{35A30982-3AC1-4DFD-A77C-9EC97DA940C3}"/>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3" xfId="8681" xr:uid="{226839E7-7D03-4253-A559-CBA63B24838D}"/>
    <cellStyle name="Millares 2 14 2 3" xfId="2526" xr:uid="{30F190CF-001C-4FFF-A630-704A566DA7A8}"/>
    <cellStyle name="Millares 2 14 2 3 2" xfId="5163" xr:uid="{A2733320-ED31-4B1D-8142-E0F4F6569E39}"/>
    <cellStyle name="Millares 2 14 2 3 2 2" xfId="11527" xr:uid="{A027A564-8C13-410C-9E4E-446F47CCCF3A}"/>
    <cellStyle name="Millares 2 14 2 3 3" xfId="8993" xr:uid="{93800055-17EF-4E2F-B494-94254F129865}"/>
    <cellStyle name="Millares 2 14 2 4" xfId="4038" xr:uid="{49FE0870-7521-49BB-A8B8-4CC492617858}"/>
    <cellStyle name="Millares 2 14 2 4 2" xfId="6675" xr:uid="{959D9D2C-937E-41DC-83AA-C4A210980233}"/>
    <cellStyle name="Millares 2 14 2 4 2 2" xfId="12986" xr:uid="{3511E39D-4E9D-48B7-AA54-6CD3EB5CA0F3}"/>
    <cellStyle name="Millares 2 14 2 4 3" xfId="10420" xr:uid="{2EF19901-02C0-4E4D-9093-459890716FA2}"/>
    <cellStyle name="Millares 2 14 2 5" xfId="4414" xr:uid="{0CFF70CE-CA24-4415-9D3D-4CCB8EE14966}"/>
    <cellStyle name="Millares 2 14 2 5 2" xfId="10796" xr:uid="{614DEB97-C415-4F64-886D-478611D493EC}"/>
    <cellStyle name="Millares 2 14 2 6" xfId="4603" xr:uid="{58210809-54CD-4849-BB61-631104A540A5}"/>
    <cellStyle name="Millares 2 14 2 6 2" xfId="10985" xr:uid="{52FA8A78-BC8C-4560-B5FF-BFB6EC4BB68D}"/>
    <cellStyle name="Millares 2 14 2 7" xfId="8280" xr:uid="{4657E19C-5740-4CE9-8C48-9F3E1AE51793}"/>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3" xfId="8909" xr:uid="{795DBC72-105E-4609-9BDE-FE5174589379}"/>
    <cellStyle name="Millares 2 14 3 3" xfId="3954" xr:uid="{65F267B6-0E4E-4C2F-9A26-214350EB7DE4}"/>
    <cellStyle name="Millares 2 14 3 3 2" xfId="6591" xr:uid="{B3C8E13F-880F-49B3-8500-74D654F89F92}"/>
    <cellStyle name="Millares 2 14 3 3 2 2" xfId="12902" xr:uid="{76DA8517-7381-4B62-890B-DD9B7076E111}"/>
    <cellStyle name="Millares 2 14 3 3 3" xfId="10336" xr:uid="{DD373A9E-CE08-4682-8766-DEE98D8809E5}"/>
    <cellStyle name="Millares 2 14 3 4" xfId="4519" xr:uid="{D90F7847-1BA8-4F26-ACA3-B35DD4A22E97}"/>
    <cellStyle name="Millares 2 14 3 4 2" xfId="10901" xr:uid="{3A186C39-260F-4733-A57C-0FDC5BE7DAAB}"/>
    <cellStyle name="Millares 2 14 3 5" xfId="8383" xr:uid="{B9172119-1CF7-499A-BCD1-A101751B3E14}"/>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3" xfId="8757" xr:uid="{2F4D5877-099A-4BBE-BB11-6DE30356D77A}"/>
    <cellStyle name="Millares 2 2 11" xfId="3859" xr:uid="{98E7118A-057C-4A6D-A638-CB2B6D06C4FA}"/>
    <cellStyle name="Millares 2 2 11 2" xfId="6496" xr:uid="{7B2C2F36-A25E-4C42-9F9E-4E89B9901D23}"/>
    <cellStyle name="Millares 2 2 11 2 2" xfId="12807" xr:uid="{93367858-6947-4081-9F85-2CB58A4A6230}"/>
    <cellStyle name="Millares 2 2 11 3" xfId="10241" xr:uid="{04C63705-BD12-42FB-BB81-9FF5722DDD88}"/>
    <cellStyle name="Millares 2 2 12" xfId="4400" xr:uid="{9D02E68A-CC67-473D-987E-50B13FD2CEB5}"/>
    <cellStyle name="Millares 2 2 12 2" xfId="7037" xr:uid="{FC8703C9-84CC-48BA-A39C-550B1064E8D7}"/>
    <cellStyle name="Millares 2 2 12 2 2" xfId="13348" xr:uid="{083B75C5-64E5-438A-B4DE-193D0B9A820C}"/>
    <cellStyle name="Millares 2 2 12 3" xfId="10782" xr:uid="{F9D2F8DE-C1A0-478B-A367-F22452CEE49C}"/>
    <cellStyle name="Millares 2 2 13" xfId="4406" xr:uid="{75D7058D-0180-4AE2-B636-0CE1D9B6A8DB}"/>
    <cellStyle name="Millares 2 2 13 2" xfId="10788" xr:uid="{701B51D7-5C8C-460B-9AFC-13C119BA9953}"/>
    <cellStyle name="Millares 2 2 14" xfId="4424" xr:uid="{5390F34E-18EA-43B3-9E87-F1F3D057523A}"/>
    <cellStyle name="Millares 2 2 14 2" xfId="10806" xr:uid="{A7DFCD10-A96E-4EC7-8733-EE88A6D1DB1B}"/>
    <cellStyle name="Millares 2 2 15" xfId="7921" xr:uid="{5921835F-5BC6-4350-B5F7-127C74680A43}"/>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3" xfId="8682" xr:uid="{66309072-A2D5-4BC8-9901-9AF47BAEE94B}"/>
    <cellStyle name="Millares 2 2 5 3" xfId="2527" xr:uid="{5A7857F9-6CE4-4D16-A515-E0A54B803251}"/>
    <cellStyle name="Millares 2 2 5 3 2" xfId="5164" xr:uid="{1B6806B2-8A24-4B86-831A-530D78C10CA2}"/>
    <cellStyle name="Millares 2 2 5 3 2 2" xfId="11528" xr:uid="{68B28E2F-F2D1-4CBE-A823-70EF2DE647CF}"/>
    <cellStyle name="Millares 2 2 5 3 3" xfId="8994" xr:uid="{38425124-5CFF-4C03-81EE-AD181B21C461}"/>
    <cellStyle name="Millares 2 2 5 4" xfId="4039" xr:uid="{75DC399B-5F5C-4274-9744-32B0E706EC9F}"/>
    <cellStyle name="Millares 2 2 5 4 2" xfId="6676" xr:uid="{4F71652D-AAF5-4B8E-969E-A8EDABC76D4B}"/>
    <cellStyle name="Millares 2 2 5 4 2 2" xfId="12987" xr:uid="{CB7CFF38-C6DD-45FC-BB54-3549A0D4693E}"/>
    <cellStyle name="Millares 2 2 5 4 3" xfId="10421" xr:uid="{E1D2D728-B400-4129-AAE4-1BDB65E94C99}"/>
    <cellStyle name="Millares 2 2 5 5" xfId="4415" xr:uid="{1E51A146-06E3-45CA-9DAE-F9F46C6C0178}"/>
    <cellStyle name="Millares 2 2 5 5 2" xfId="10797" xr:uid="{3C25A340-3856-42F6-9BFE-7E809E2F90F4}"/>
    <cellStyle name="Millares 2 2 5 6" xfId="4604" xr:uid="{6AC3614A-D06B-4265-9390-F264DDD3C93E}"/>
    <cellStyle name="Millares 2 2 5 6 2" xfId="10986" xr:uid="{C6B979FF-3EA3-47DC-AB09-3EDCBD566C39}"/>
    <cellStyle name="Millares 2 2 5 7" xfId="8281" xr:uid="{9F7A147C-5C98-4AD6-8F66-6AE647F00BEA}"/>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3" xfId="8910" xr:uid="{291F709F-C86C-46AF-853F-4CFE8ED1715B}"/>
    <cellStyle name="Millares 2 2 6 3" xfId="3955" xr:uid="{71139416-FE7F-40B4-A69C-248F9EA3AF43}"/>
    <cellStyle name="Millares 2 2 6 3 2" xfId="6592" xr:uid="{89DB73E4-DE6F-4330-871F-AE1F6FCA49ED}"/>
    <cellStyle name="Millares 2 2 6 3 2 2" xfId="12903" xr:uid="{A0698A95-D27D-406D-AEB5-E3BBE06E895A}"/>
    <cellStyle name="Millares 2 2 6 3 3" xfId="10337" xr:uid="{E74214BC-4953-4BB5-8F30-5533FC416828}"/>
    <cellStyle name="Millares 2 2 6 4" xfId="4520" xr:uid="{971FAAC7-7E52-4C6E-AAC6-6DD00A80E2EF}"/>
    <cellStyle name="Millares 2 2 6 4 2" xfId="10902" xr:uid="{40094D4F-A315-48C5-9860-55D19F062EC7}"/>
    <cellStyle name="Millares 2 2 6 5" xfId="8384" xr:uid="{69860118-BD32-4C5C-B93A-11A9DD735103}"/>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3" xfId="9055" xr:uid="{315CD646-5EBA-44FD-AD77-F5868DA232DD}"/>
    <cellStyle name="Millares 2 2 7 3" xfId="4170" xr:uid="{7006B09C-1742-4C63-ACE6-DEB29FF2F7C1}"/>
    <cellStyle name="Millares 2 2 7 3 2" xfId="6807" xr:uid="{44E15158-F694-48E7-8C24-2E8C56BCB6B3}"/>
    <cellStyle name="Millares 2 2 7 3 2 2" xfId="13118" xr:uid="{37BEA617-442C-42D1-8503-785DB6573D69}"/>
    <cellStyle name="Millares 2 2 7 3 3" xfId="10552" xr:uid="{C6AAB34E-635E-43E2-90DD-24D438DA4A15}"/>
    <cellStyle name="Millares 2 2 7 4" xfId="4735" xr:uid="{DF2E152D-89CA-4657-9AC2-003B138FB9CF}"/>
    <cellStyle name="Millares 2 2 7 4 2" xfId="11117" xr:uid="{0DC26813-A7F1-4138-B871-299173573389}"/>
    <cellStyle name="Millares 2 2 7 5" xfId="8596" xr:uid="{2CE5506D-C39C-4E34-A862-9D29BCDAD54A}"/>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3" xfId="9125" xr:uid="{C9B2AB91-7F57-4761-A652-E8ED4E8D88B9}"/>
    <cellStyle name="Millares 2 2 8 3" xfId="4241" xr:uid="{107CC137-4BF3-4C09-BC25-754398EE84DC}"/>
    <cellStyle name="Millares 2 2 8 3 2" xfId="6878" xr:uid="{BF7538A1-BFC2-4807-A191-3E903775D73B}"/>
    <cellStyle name="Millares 2 2 8 3 2 2" xfId="13189" xr:uid="{24171383-70D7-4C20-B20A-02A7041BCD15}"/>
    <cellStyle name="Millares 2 2 8 3 3" xfId="10623" xr:uid="{ED043861-4BC6-4158-9015-09EAE37161AC}"/>
    <cellStyle name="Millares 2 2 8 4" xfId="4806" xr:uid="{8C873126-D6B1-4FBF-B64D-5B1C514180F2}"/>
    <cellStyle name="Millares 2 2 8 4 2" xfId="11188" xr:uid="{33757B1F-C100-41C8-8727-49212666FD08}"/>
    <cellStyle name="Millares 2 2 8 5" xfId="8667" xr:uid="{54DADC3E-0197-4116-8BF4-16378BACC666}"/>
    <cellStyle name="Millares 2 2 9" xfId="2175" xr:uid="{89036650-0026-47E6-BFE5-22ABEF75153B}"/>
    <cellStyle name="Millares 2 2 9 2" xfId="4812" xr:uid="{7FC8D4A4-AAE3-4313-A010-471AA7615E31}"/>
    <cellStyle name="Millares 2 2 9 2 2" xfId="11194" xr:uid="{8149D4F4-59CA-4737-9110-879597CF2262}"/>
    <cellStyle name="Millares 2 2 9 3" xfId="8673" xr:uid="{D1626E5F-4E13-436C-894E-244D2293456C}"/>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3" xfId="8669" xr:uid="{DCB157B1-2B5E-4FE6-AEE1-9EAF96BF2FA0}"/>
    <cellStyle name="Millares 21" xfId="2172" xr:uid="{9C763F1B-3B24-4524-8AF3-C973A42815ED}"/>
    <cellStyle name="Millares 21 2" xfId="4809" xr:uid="{60004CDD-632E-4A54-895E-D003D927F20C}"/>
    <cellStyle name="Millares 21 2 2" xfId="11191" xr:uid="{ABF9AC08-D48E-44E5-BF8F-62DC342F58F7}"/>
    <cellStyle name="Millares 21 3" xfId="8670" xr:uid="{63EFABEB-566D-4360-937A-80E23094FC53}"/>
    <cellStyle name="Millares 22" xfId="2287" xr:uid="{CDF216C0-870C-4BD9-B35C-96B2C43F4640}"/>
    <cellStyle name="Millares 22 2" xfId="4924" xr:uid="{4507D18C-9F17-4C11-9E65-719A27FA9A6A}"/>
    <cellStyle name="Millares 22 2 2" xfId="11288" xr:uid="{95168D7F-AABD-457A-AA00-B0172F5D93DE}"/>
    <cellStyle name="Millares 22 3" xfId="8754" xr:uid="{5BE4DD08-7090-4F32-9B95-4979B3CEC3F7}"/>
    <cellStyle name="Millares 23" xfId="2285" xr:uid="{8B5BC046-41EC-4D6E-B77C-2C5A70B650C1}"/>
    <cellStyle name="Millares 23 2" xfId="4922" xr:uid="{0B3101FE-1FA8-4A26-923F-4A17372F4B9D}"/>
    <cellStyle name="Millares 23 2 2" xfId="11286" xr:uid="{DC6BC031-B9C5-4729-9695-D36373619278}"/>
    <cellStyle name="Millares 23 3" xfId="8752" xr:uid="{D3BFECEB-7F1C-475F-B50F-4850C8A2F821}"/>
    <cellStyle name="Millares 24" xfId="2289" xr:uid="{E2D194BD-795C-4A3C-9625-2575CA897C32}"/>
    <cellStyle name="Millares 24 2" xfId="4926" xr:uid="{358A76FE-C35D-4CB0-9B92-BC1CEDFDC8C5}"/>
    <cellStyle name="Millares 24 2 2" xfId="11290" xr:uid="{AA8289FB-35BC-45C0-BD3D-3E4F8F442F6A}"/>
    <cellStyle name="Millares 24 3" xfId="8756" xr:uid="{3BAC803D-6A69-492A-AB13-2A5C22A05081}"/>
    <cellStyle name="Millares 25" xfId="2665" xr:uid="{A312113E-53BE-405B-8141-49B215CDFAE7}"/>
    <cellStyle name="Millares 25 2" xfId="5302" xr:uid="{9BAEF6EE-71A4-4BB6-B626-35931951CA15}"/>
    <cellStyle name="Millares 25 2 2" xfId="11663" xr:uid="{02C714C3-C83D-4183-9BE3-C30E02C2DAF9}"/>
    <cellStyle name="Millares 25 3" xfId="9130" xr:uid="{9E79D25F-F15F-4AB9-9F88-13A883A4D7ED}"/>
    <cellStyle name="Millares 26" xfId="2286" xr:uid="{050BB190-B5E7-41FB-AECB-B0E27D72DC45}"/>
    <cellStyle name="Millares 26 2" xfId="4923" xr:uid="{8B3390E3-B83C-4C5B-AF6D-68ECB8AC4D8F}"/>
    <cellStyle name="Millares 26 2 2" xfId="11287" xr:uid="{DA57C042-C96B-4772-BFB8-9E2834D232E7}"/>
    <cellStyle name="Millares 26 3" xfId="8753" xr:uid="{DD607482-2AAD-4B74-803D-7ED38005DE6D}"/>
    <cellStyle name="Millares 27" xfId="3857" xr:uid="{ED382885-D712-4A36-BA48-0D5CE5CFF513}"/>
    <cellStyle name="Millares 27 2" xfId="6494" xr:uid="{7250A39C-9337-45E8-B322-2656B4AAB15A}"/>
    <cellStyle name="Millares 27 2 2" xfId="12805" xr:uid="{982D8CEF-6EA2-4FFD-9EBB-6EBE2F75E550}"/>
    <cellStyle name="Millares 27 3" xfId="10239" xr:uid="{33FE3F28-AF3E-4DEC-80DA-DEC5E024B580}"/>
    <cellStyle name="Millares 28" xfId="3856" xr:uid="{C46FA44D-8224-4AD0-B651-180E05DECB5C}"/>
    <cellStyle name="Millares 28 2" xfId="6493" xr:uid="{100CFBB9-8E9E-4D00-AC4F-31888BED3024}"/>
    <cellStyle name="Millares 28 2 2" xfId="12804" xr:uid="{EABDDF01-5F65-4CF8-9D46-85AE4A50C84F}"/>
    <cellStyle name="Millares 28 3" xfId="10238" xr:uid="{B127C1BA-12C9-4D6D-AA4F-A4257996DE79}"/>
    <cellStyle name="Millares 29" xfId="4398" xr:uid="{FDFD942A-8EF8-408B-A0CD-A106563C42F2}"/>
    <cellStyle name="Millares 29 2" xfId="7035" xr:uid="{90027803-16CF-40D9-BB61-E410A33730E2}"/>
    <cellStyle name="Millares 29 2 2" xfId="13346" xr:uid="{CFFC5C8F-4903-4C96-BE0A-994F17BE9560}"/>
    <cellStyle name="Millares 29 3" xfId="10780" xr:uid="{948F1CD1-D92B-45EE-A7CC-EF7C52ACEE82}"/>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1" xfId="4402" xr:uid="{59371159-BEE5-4146-A719-BD302AAEEF82}"/>
    <cellStyle name="Millares 31 2" xfId="10784" xr:uid="{9BC9D376-67CE-4050-9ED8-4EDFE6D7E6F7}"/>
    <cellStyle name="Millares 32" xfId="4403" xr:uid="{D3BCC163-BCC6-42CB-98B8-7F7EFC37601C}"/>
    <cellStyle name="Millares 32 2" xfId="10785" xr:uid="{B37960E5-350E-4F93-A6D2-6B67175ABE08}"/>
    <cellStyle name="Millares 33" xfId="4422" xr:uid="{C2F04790-D99F-4DC9-A89C-A85EF66F3CE4}"/>
    <cellStyle name="Millares 33 2" xfId="10804" xr:uid="{E334E0C3-637C-4F88-BC94-226ECF3D5A3D}"/>
    <cellStyle name="Millares 34" xfId="7913" xr:uid="{0C148CAE-E31E-4B61-9FC9-CFB3B9A69CAB}"/>
    <cellStyle name="Millares 34 2" xfId="7418" xr:uid="{390A76BE-6332-465A-B6AF-733BA5E9ED6D}"/>
    <cellStyle name="Millares 35" xfId="7416" xr:uid="{BE5E0F4D-12E0-4F75-95CD-698FCC7901E0}"/>
    <cellStyle name="Millares 36" xfId="7904" xr:uid="{2C8BCB29-64D8-41E2-A60F-E1FAA78FA0D4}"/>
    <cellStyle name="Millares 37" xfId="7705" xr:uid="{FB0389C4-5BF0-4790-B9B2-EC7D22B72E2E}"/>
    <cellStyle name="Millares 38" xfId="7309" xr:uid="{3AC95250-B071-4B3C-8A18-429DDB105517}"/>
    <cellStyle name="Millares 39" xfId="14326" xr:uid="{76E9841B-E13E-442B-B93A-810C6ABF3DB8}"/>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3" xfId="10242" xr:uid="{E4442FA1-FAF5-41C2-B403-34C565526CC2}"/>
    <cellStyle name="Millares 4 11" xfId="4401" xr:uid="{5EEECC9F-C46E-4EC0-B072-C8C01FE7E3E5}"/>
    <cellStyle name="Millares 4 11 2" xfId="7038" xr:uid="{68E22156-717B-4CDB-8481-425ABB5F10F0}"/>
    <cellStyle name="Millares 4 11 2 2" xfId="13349" xr:uid="{AEBF301F-82AF-4193-950D-1C8A53A5042D}"/>
    <cellStyle name="Millares 4 11 3" xfId="10783" xr:uid="{25F114EF-CDD8-493D-8AAB-996BD771685A}"/>
    <cellStyle name="Millares 4 12" xfId="4407" xr:uid="{AE3C914E-8EFA-4D42-8FD1-4E94E562FDAB}"/>
    <cellStyle name="Millares 4 12 2" xfId="10789" xr:uid="{A29B7FDB-4E7F-4721-9458-1EA97B51AF81}"/>
    <cellStyle name="Millares 4 13" xfId="4425" xr:uid="{1FF43A86-D600-4EE3-A214-BC7FE661A996}"/>
    <cellStyle name="Millares 4 13 2" xfId="10807" xr:uid="{92036798-F093-4D3C-88CE-E50055270E6B}"/>
    <cellStyle name="Millares 4 14" xfId="7929" xr:uid="{7EDEEAB9-2109-488A-B5E7-B5FAE9CCBF96}"/>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3" xfId="8686" xr:uid="{39BFC86C-6E9E-4615-8E7C-942810E262ED}"/>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3" xfId="8998" xr:uid="{5B4AAB29-19C5-4211-89BD-1A3119C7BAE1}"/>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3" xfId="10425" xr:uid="{D1D70107-8409-4737-81FE-8E5CC4E3D9B3}"/>
    <cellStyle name="Millares 4 2 2 2 2 5" xfId="4419" xr:uid="{AB8DCC18-437F-486E-83B1-7AA6541EF667}"/>
    <cellStyle name="Millares 4 2 2 2 2 5 2" xfId="10801" xr:uid="{72DEEF1E-E7B9-4C0F-B2A3-96BF4E2D84CC}"/>
    <cellStyle name="Millares 4 2 2 2 2 6" xfId="4608" xr:uid="{73426A51-6FC2-4501-9B01-C9E7584608C0}"/>
    <cellStyle name="Millares 4 2 2 2 2 6 2" xfId="10990" xr:uid="{AD6A4BEE-961A-4FD4-868D-109C5C6A67AC}"/>
    <cellStyle name="Millares 4 2 2 2 2 7" xfId="8285" xr:uid="{22B025F5-519B-473E-A965-58533C97DC47}"/>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3" xfId="8914" xr:uid="{5B30699B-8E79-4B58-8865-A5001DEE291B}"/>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3" xfId="10341" xr:uid="{CD35E7D6-36A5-4B1A-A7EF-A9943510AF0A}"/>
    <cellStyle name="Millares 4 2 2 2 3 4" xfId="4524" xr:uid="{4FB85B13-1615-4403-A136-DDAE30E81545}"/>
    <cellStyle name="Millares 4 2 2 2 3 4 2" xfId="10906" xr:uid="{28FC7CE7-C5D5-4D8E-AC20-434C0464D249}"/>
    <cellStyle name="Millares 4 2 2 2 3 5" xfId="8388" xr:uid="{A3DEAB57-0EF8-4E73-A65D-B4FCE4C6C8FF}"/>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3" xfId="8685" xr:uid="{04EFE805-FA40-48ED-A6A0-BD2F331A335C}"/>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3" xfId="8997" xr:uid="{50BABBEE-8FF0-44CF-9154-8EE381175B5E}"/>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3" xfId="10424" xr:uid="{A4D53156-7DA5-4DB2-A7AB-408E23869F6A}"/>
    <cellStyle name="Millares 4 2 2 3 5" xfId="4418" xr:uid="{FF9A3133-92A1-47D4-8D77-9D8636EA911B}"/>
    <cellStyle name="Millares 4 2 2 3 5 2" xfId="10800" xr:uid="{38A80653-F034-48DF-A7F7-4739756A19E1}"/>
    <cellStyle name="Millares 4 2 2 3 6" xfId="4607" xr:uid="{3914307F-1BAD-4329-96C7-8BE29DA43ABE}"/>
    <cellStyle name="Millares 4 2 2 3 6 2" xfId="10989" xr:uid="{666E1502-47BF-4AF9-B14F-6EB0B3E3B156}"/>
    <cellStyle name="Millares 4 2 2 3 7" xfId="8284" xr:uid="{D6F492D5-2898-4F79-BD0D-4F776B856F96}"/>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3" xfId="8913" xr:uid="{C92F953A-7176-4737-9590-D54DE235759B}"/>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3" xfId="10340" xr:uid="{B58991D7-2F16-42A4-8E89-5614D5FF6C99}"/>
    <cellStyle name="Millares 4 2 2 4 4" xfId="4523" xr:uid="{CF8A19AE-53CB-4B5E-9EC0-C579A14CCC25}"/>
    <cellStyle name="Millares 4 2 2 4 4 2" xfId="10905" xr:uid="{F364D941-1375-48B9-BEB7-40E5AEBA50A9}"/>
    <cellStyle name="Millares 4 2 2 4 5" xfId="8387" xr:uid="{1B338C1C-2089-4B46-9177-4FD9FF4ACB29}"/>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3" xfId="8684" xr:uid="{F67C026E-ACC4-4D86-BDDA-1771CDA0E903}"/>
    <cellStyle name="Millares 4 2 3 3" xfId="2529" xr:uid="{05219810-76A2-46E7-B7D6-01FE6384C638}"/>
    <cellStyle name="Millares 4 2 3 3 2" xfId="5166" xr:uid="{397E9A2C-C6C1-4C51-ABBD-6F94F9723463}"/>
    <cellStyle name="Millares 4 2 3 3 2 2" xfId="11530" xr:uid="{AAD4A86B-01B7-496E-9B93-18C11A995B49}"/>
    <cellStyle name="Millares 4 2 3 3 3" xfId="8996" xr:uid="{0ECFE821-0099-467E-BFA9-66F40CB9C2CE}"/>
    <cellStyle name="Millares 4 2 3 4" xfId="4041" xr:uid="{E04D0AAE-8B8C-4BC5-868F-364A872685FA}"/>
    <cellStyle name="Millares 4 2 3 4 2" xfId="6678" xr:uid="{808629C8-3A59-4423-AF47-0E1957565BBF}"/>
    <cellStyle name="Millares 4 2 3 4 2 2" xfId="12989" xr:uid="{C8BE7E60-EC72-41A8-A4D0-0932DFD9A4DB}"/>
    <cellStyle name="Millares 4 2 3 4 3" xfId="10423" xr:uid="{24FE6FC3-F567-4C68-9D63-C70973D862EF}"/>
    <cellStyle name="Millares 4 2 3 5" xfId="4417" xr:uid="{3F761FDC-7103-424E-91BC-4CC7F6B46DCB}"/>
    <cellStyle name="Millares 4 2 3 5 2" xfId="10799" xr:uid="{D269B88D-EA25-400C-AB7F-414CF760F9C2}"/>
    <cellStyle name="Millares 4 2 3 6" xfId="4606" xr:uid="{08B38FF2-2F7E-4311-9153-44A9E2308354}"/>
    <cellStyle name="Millares 4 2 3 6 2" xfId="10988" xr:uid="{F06A7DE0-0581-4F2F-87D3-231E04AD7667}"/>
    <cellStyle name="Millares 4 2 3 7" xfId="8283" xr:uid="{2FB22372-635C-4A3D-B1A9-992D99476967}"/>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3" xfId="8912" xr:uid="{89CFC724-5F8B-4820-A4A6-9F8A45DEADB3}"/>
    <cellStyle name="Millares 4 2 4 3" xfId="3957" xr:uid="{3EA1418B-F9E1-490D-A52C-E62F6A062255}"/>
    <cellStyle name="Millares 4 2 4 3 2" xfId="6594" xr:uid="{E15FE338-D142-4616-B5AF-3C0F382753D6}"/>
    <cellStyle name="Millares 4 2 4 3 2 2" xfId="12905" xr:uid="{3CE61339-FC4A-441F-AACD-64B060412284}"/>
    <cellStyle name="Millares 4 2 4 3 3" xfId="10339" xr:uid="{64773B0D-1D59-400B-8683-9917367CA8A5}"/>
    <cellStyle name="Millares 4 2 4 4" xfId="4522" xr:uid="{C1C543D0-1412-4052-AC79-08300866D87C}"/>
    <cellStyle name="Millares 4 2 4 4 2" xfId="10904" xr:uid="{BA9BC58C-BEA0-4126-A368-7BF2CB55DC57}"/>
    <cellStyle name="Millares 4 2 4 5" xfId="8386" xr:uid="{A0409469-1425-4631-88C9-3E16A11FE7EF}"/>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3" xfId="8687" xr:uid="{3A4E22E0-6D71-4A76-8567-F8275978E471}"/>
    <cellStyle name="Millares 4 3 2 3" xfId="2532" xr:uid="{1BA95775-6503-4328-A5E3-2C8DB48FFF5E}"/>
    <cellStyle name="Millares 4 3 2 3 2" xfId="5169" xr:uid="{584BE736-D237-458E-8A31-532CA89E2CB4}"/>
    <cellStyle name="Millares 4 3 2 3 2 2" xfId="11533" xr:uid="{3CF55F97-8BF1-4A20-9B86-AE08C77214DC}"/>
    <cellStyle name="Millares 4 3 2 3 3" xfId="8999" xr:uid="{8FFA8C32-2967-4966-BCB1-6455F9FDBF05}"/>
    <cellStyle name="Millares 4 3 2 4" xfId="4044" xr:uid="{D5CB0CE2-E000-4614-88C3-7094218A07BA}"/>
    <cellStyle name="Millares 4 3 2 4 2" xfId="6681" xr:uid="{23656201-5325-4EF7-882D-21022A4370C7}"/>
    <cellStyle name="Millares 4 3 2 4 2 2" xfId="12992" xr:uid="{FD79650D-37AA-47CA-88E3-2C817268A91D}"/>
    <cellStyle name="Millares 4 3 2 4 3" xfId="10426" xr:uid="{69606757-C7D4-416D-988E-240F801005F9}"/>
    <cellStyle name="Millares 4 3 2 5" xfId="4420" xr:uid="{06AA8043-868D-4960-A638-BA493E5DE1BA}"/>
    <cellStyle name="Millares 4 3 2 5 2" xfId="10802" xr:uid="{F098608D-6078-4C38-AFAB-D5BFFF013CAE}"/>
    <cellStyle name="Millares 4 3 2 6" xfId="4609" xr:uid="{F67326C5-7E04-4CA0-B435-81C0F65948EA}"/>
    <cellStyle name="Millares 4 3 2 6 2" xfId="10991" xr:uid="{06379180-7457-4987-879B-32C8345FD129}"/>
    <cellStyle name="Millares 4 3 2 7" xfId="8286" xr:uid="{543A8BB5-EA0D-48BB-802B-98021553F06B}"/>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3" xfId="8915" xr:uid="{8C53F364-7C6E-4C57-ACB1-593F8928EE46}"/>
    <cellStyle name="Millares 4 3 3 3" xfId="3960" xr:uid="{A8618906-8075-4F34-AAC7-06219282B188}"/>
    <cellStyle name="Millares 4 3 3 3 2" xfId="6597" xr:uid="{D6BF2967-1E49-48C5-92A6-787BC1AB63E7}"/>
    <cellStyle name="Millares 4 3 3 3 2 2" xfId="12908" xr:uid="{F004638E-DF6D-4279-B6F3-948BC2E8C9CC}"/>
    <cellStyle name="Millares 4 3 3 3 3" xfId="10342" xr:uid="{8D8DC67D-F9F3-4A22-8D0B-06C80A2302C6}"/>
    <cellStyle name="Millares 4 3 3 4" xfId="4525" xr:uid="{04695384-E470-4957-8565-F2F2806F149B}"/>
    <cellStyle name="Millares 4 3 3 4 2" xfId="10907" xr:uid="{B669EF7D-CAF6-45BB-87B3-BC69188DDED6}"/>
    <cellStyle name="Millares 4 3 3 5" xfId="8389" xr:uid="{64B2A4D7-E00A-41C0-9AE0-0AB601029D7B}"/>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3" xfId="8683" xr:uid="{7F1CCE7A-CABF-4BAF-BE2E-8A774E5E6BBA}"/>
    <cellStyle name="Millares 4 4 3" xfId="2528" xr:uid="{FDD2E656-2F2A-413B-B163-0BFDA24ED2C4}"/>
    <cellStyle name="Millares 4 4 3 2" xfId="5165" xr:uid="{62B1ED88-1FDB-49C2-98EA-60E586C23514}"/>
    <cellStyle name="Millares 4 4 3 2 2" xfId="11529" xr:uid="{4706ADBD-13CF-4699-AC62-4E3DBE8BBA35}"/>
    <cellStyle name="Millares 4 4 3 3" xfId="8995" xr:uid="{632E40AE-64F6-4290-BF86-4BFEE988A664}"/>
    <cellStyle name="Millares 4 4 4" xfId="4040" xr:uid="{299D40C1-A1FB-46E3-9A0D-A7F6B046C932}"/>
    <cellStyle name="Millares 4 4 4 2" xfId="6677" xr:uid="{2B24C817-852D-4CE2-ACAD-7C90C86DC9B9}"/>
    <cellStyle name="Millares 4 4 4 2 2" xfId="12988" xr:uid="{0E916498-F197-443D-AE44-C457B63F399B}"/>
    <cellStyle name="Millares 4 4 4 3" xfId="10422" xr:uid="{25672065-D05F-4AE3-B66A-83EEBCA466B0}"/>
    <cellStyle name="Millares 4 4 5" xfId="4416" xr:uid="{7F6B9A4D-E892-4717-9FAA-6A738912CD2B}"/>
    <cellStyle name="Millares 4 4 5 2" xfId="10798" xr:uid="{A9853375-2EDD-4AC8-9B7B-BA53798D955F}"/>
    <cellStyle name="Millares 4 4 6" xfId="4605" xr:uid="{51A9490A-F772-40B6-ABED-573E0787E4DA}"/>
    <cellStyle name="Millares 4 4 6 2" xfId="10987" xr:uid="{14ADBBFF-F21D-4609-81CC-821A33D8288D}"/>
    <cellStyle name="Millares 4 4 7" xfId="8282" xr:uid="{3C37F108-F3B3-4450-8DF9-823922BECA33}"/>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3" xfId="8911" xr:uid="{650D87DD-E172-4B92-BA80-08C093013329}"/>
    <cellStyle name="Millares 4 5 3" xfId="3956" xr:uid="{9B4E6447-709D-4B55-A228-A0CCCA4A6242}"/>
    <cellStyle name="Millares 4 5 3 2" xfId="6593" xr:uid="{DB6E43CA-AC16-4AF9-9F23-15344AD6EC63}"/>
    <cellStyle name="Millares 4 5 3 2 2" xfId="12904" xr:uid="{13ABC868-1222-4ABF-A67C-E1FF156FD541}"/>
    <cellStyle name="Millares 4 5 3 3" xfId="10338" xr:uid="{51D8EE53-C7D2-4028-BBBD-C70893227F98}"/>
    <cellStyle name="Millares 4 5 4" xfId="4521" xr:uid="{B4334B08-5F75-43FE-8A3B-B90069CEAB9B}"/>
    <cellStyle name="Millares 4 5 4 2" xfId="10903" xr:uid="{6051529E-C52B-4949-8FD3-4EE74078BB61}"/>
    <cellStyle name="Millares 4 5 5" xfId="8385" xr:uid="{7B44182A-4CD8-4E3F-9381-80F402E4E83D}"/>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3" xfId="9056" xr:uid="{058D14D0-505F-4A44-96C4-279F709187F2}"/>
    <cellStyle name="Millares 4 6 3" xfId="4171" xr:uid="{E5CBDB03-A3D8-443D-A8A4-BCE4D40EBEBC}"/>
    <cellStyle name="Millares 4 6 3 2" xfId="6808" xr:uid="{D6EE0A73-E83E-4EF8-B9C5-65B40250AB6C}"/>
    <cellStyle name="Millares 4 6 3 2 2" xfId="13119" xr:uid="{AD838DEA-3D30-49C6-95C3-68E0E3D33195}"/>
    <cellStyle name="Millares 4 6 3 3" xfId="10553" xr:uid="{07303A10-3220-4C6E-A910-89F59BC6903F}"/>
    <cellStyle name="Millares 4 6 4" xfId="4736" xr:uid="{4F4FF6B8-6EEB-4EF6-B8DE-4F3D7A32A4A8}"/>
    <cellStyle name="Millares 4 6 4 2" xfId="11118" xr:uid="{7E2F642E-E47E-4D02-BB1A-B9DA6301542A}"/>
    <cellStyle name="Millares 4 6 5" xfId="8597" xr:uid="{6405C754-CC94-4073-B41F-FD0597FAD978}"/>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3" xfId="9126" xr:uid="{313879F4-537F-44A7-A091-2707B1955E99}"/>
    <cellStyle name="Millares 4 7 3" xfId="4242" xr:uid="{AE0BF63F-0C99-43DF-B4E2-CE52674A7699}"/>
    <cellStyle name="Millares 4 7 3 2" xfId="6879" xr:uid="{BC4BE3B4-ED1B-44AD-A528-3B518F7BE527}"/>
    <cellStyle name="Millares 4 7 3 2 2" xfId="13190" xr:uid="{552F6971-A5E9-4A3E-8A50-FF74E316BE91}"/>
    <cellStyle name="Millares 4 7 3 3" xfId="10624" xr:uid="{9F59D326-72DF-4D96-B44B-AA90C7682E06}"/>
    <cellStyle name="Millares 4 7 4" xfId="4807" xr:uid="{298AF762-B561-4FB6-8081-34E28C561BAF}"/>
    <cellStyle name="Millares 4 7 4 2" xfId="11189" xr:uid="{B425AAD4-7007-4911-A493-415F1D756D26}"/>
    <cellStyle name="Millares 4 7 5" xfId="8668" xr:uid="{557A5FD1-6DBD-4975-A2C9-C746026ADF2D}"/>
    <cellStyle name="Millares 4 8" xfId="2176" xr:uid="{5AAD2543-7B13-45E0-A90A-A10291AC2159}"/>
    <cellStyle name="Millares 4 8 2" xfId="4813" xr:uid="{30AA9E59-11D1-48A9-8443-9E41D309B4AE}"/>
    <cellStyle name="Millares 4 8 2 2" xfId="11195" xr:uid="{6406FDDE-0837-4833-B340-5DC63CAD726B}"/>
    <cellStyle name="Millares 4 8 3" xfId="8674" xr:uid="{42DD04D3-6B48-4D32-A816-F7930B70579B}"/>
    <cellStyle name="Millares 4 9" xfId="2291" xr:uid="{6CA34425-5FE8-42E1-8DC4-03D95C80A9EC}"/>
    <cellStyle name="Millares 4 9 2" xfId="4928" xr:uid="{FE90B623-8AAC-4041-8400-4E096C82900F}"/>
    <cellStyle name="Millares 4 9 2 2" xfId="11292" xr:uid="{592DB4A3-12CA-429A-8EB4-B115115E463B}"/>
    <cellStyle name="Millares 4 9 3" xfId="8758" xr:uid="{52D6060B-CDBF-483B-8347-EF997F7288BD}"/>
    <cellStyle name="Millares 40" xfId="15863" xr:uid="{BB90EAA8-F472-4EFE-8558-2750694AD1DC}"/>
    <cellStyle name="Millares 41" xfId="14746" xr:uid="{7649A348-0301-433C-A514-F5FC294A325A}"/>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3" xfId="8688" xr:uid="{809A619C-8023-43A2-A220-A59B5AC3BCDF}"/>
    <cellStyle name="Millares 8 2 3" xfId="2533" xr:uid="{7B4FBA3D-F4AA-4B1F-AF92-8CCF22139368}"/>
    <cellStyle name="Millares 8 2 3 2" xfId="5170" xr:uid="{00F9921C-738F-406F-87D3-894A092FB58D}"/>
    <cellStyle name="Millares 8 2 3 2 2" xfId="11534" xr:uid="{D5FF3D00-9917-4787-9B6A-19A6630BC03B}"/>
    <cellStyle name="Millares 8 2 3 3" xfId="9000" xr:uid="{6BA89761-3DF4-4729-B3D7-3738BECEC666}"/>
    <cellStyle name="Millares 8 2 4" xfId="4045" xr:uid="{80F09984-3A92-4D41-A31E-6B0E41335D2D}"/>
    <cellStyle name="Millares 8 2 4 2" xfId="6682" xr:uid="{46A8792D-0809-4A35-B951-7BC10BE2EFF8}"/>
    <cellStyle name="Millares 8 2 4 2 2" xfId="12993" xr:uid="{21041EC1-CABD-4198-9570-BB05EBD1C249}"/>
    <cellStyle name="Millares 8 2 4 3" xfId="10427" xr:uid="{29D8D277-C06B-4F70-9FE2-F5D9C0DBCEB1}"/>
    <cellStyle name="Millares 8 2 5" xfId="4421" xr:uid="{2D04BFB3-9E85-487F-A5DE-69B667E5D8F0}"/>
    <cellStyle name="Millares 8 2 5 2" xfId="10803" xr:uid="{FA55CA32-09F0-4ABA-B610-465801135868}"/>
    <cellStyle name="Millares 8 2 6" xfId="4610" xr:uid="{979B4CD4-A1C5-4B88-AFDB-479B88FCAF98}"/>
    <cellStyle name="Millares 8 2 6 2" xfId="10992" xr:uid="{2F2DAFC5-F1C0-4A26-BE7E-E4DC88858464}"/>
    <cellStyle name="Millares 8 2 7" xfId="8287" xr:uid="{B1E8CD3D-F1E5-4E37-9ABE-141F7F32B587}"/>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3" xfId="8916" xr:uid="{9DD02629-C5C3-4842-81F0-89E93B68A043}"/>
    <cellStyle name="Millares 8 3 3" xfId="3961" xr:uid="{C4D1261A-210C-45F9-BBD3-1E6DF037214A}"/>
    <cellStyle name="Millares 8 3 3 2" xfId="6598" xr:uid="{B12265B6-32F6-4772-B8FE-DA49C884DE8D}"/>
    <cellStyle name="Millares 8 3 3 2 2" xfId="12909" xr:uid="{9B3CEE66-8060-4E5E-95C8-4EAB0AC1294B}"/>
    <cellStyle name="Millares 8 3 3 3" xfId="10343" xr:uid="{2A9D1DA7-F2F3-4475-BCD4-4DABDC58EAC1}"/>
    <cellStyle name="Millares 8 3 4" xfId="4526" xr:uid="{03BB87B1-3C71-4B29-8689-204DED7B54C6}"/>
    <cellStyle name="Millares 8 3 4 2" xfId="10908" xr:uid="{88A010E2-7CBD-4286-809E-AA0DBBEA257F}"/>
    <cellStyle name="Millares 8 3 5" xfId="8390" xr:uid="{6D10778E-310D-4788-8FD7-1B05AF6655B4}"/>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3" xfId="8675" xr:uid="{A90FD09F-1135-4F66-85B8-053EDCA7441E}"/>
    <cellStyle name="Millares 9 3" xfId="2520" xr:uid="{FCC6FA5B-9CEF-4E9C-A5DC-1F36FA74F208}"/>
    <cellStyle name="Millares 9 3 2" xfId="5157" xr:uid="{302BB61B-1AD4-48A6-82FD-C01C90264C01}"/>
    <cellStyle name="Millares 9 3 2 2" xfId="11521" xr:uid="{107ACE0C-DD1E-427B-A82E-B97D8012A856}"/>
    <cellStyle name="Millares 9 3 3" xfId="8987" xr:uid="{B9091EB4-546F-4493-91BA-B6AEDC0D4706}"/>
    <cellStyle name="Millares 9 4" xfId="4032" xr:uid="{4F117C41-475C-4A2E-8B30-50C2187D32E6}"/>
    <cellStyle name="Millares 9 4 2" xfId="6669" xr:uid="{A2B9E553-F440-41A8-966A-5978B2808911}"/>
    <cellStyle name="Millares 9 4 2 2" xfId="12980" xr:uid="{BAEE6716-AF4F-41D7-959B-A4A7AFE91B8B}"/>
    <cellStyle name="Millares 9 4 3" xfId="10414" xr:uid="{B579B7DD-0493-4B51-A08B-88F40243462F}"/>
    <cellStyle name="Millares 9 5" xfId="4408" xr:uid="{64F94FDC-DE9D-406C-9B59-DC440317427B}"/>
    <cellStyle name="Millares 9 5 2" xfId="10790" xr:uid="{0A15309D-B677-4693-907C-E5FD9EA20D58}"/>
    <cellStyle name="Millares 9 6" xfId="4597" xr:uid="{494C6EFF-F668-4FED-83DA-B812EC0AFDEB}"/>
    <cellStyle name="Millares 9 6 2" xfId="10979" xr:uid="{542B9616-BEB0-4FAB-BA92-8A02D72A2323}"/>
    <cellStyle name="Millares 9 7" xfId="8274" xr:uid="{A84F212C-9B76-4806-A7E4-98623BF6A2F3}"/>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1" xfId="13464" xr:uid="{71492220-AF50-4574-9404-856992897AD3}"/>
    <cellStyle name="Notas 10 2 2" xfId="2463" xr:uid="{6BAF1F8A-95EC-4F47-BABD-68287035B3B5}"/>
    <cellStyle name="Notas 10 2 2 2" xfId="5100" xr:uid="{639937B3-61E1-45DB-8545-F68078F2A913}"/>
    <cellStyle name="Notas 10 2 2 2 2" xfId="11464" xr:uid="{046D0E33-A69C-48B8-B24B-6E91493B58A2}"/>
    <cellStyle name="Notas 10 2 2 2 3" xfId="13850" xr:uid="{71B08B31-FBE2-4DF6-ABE2-DE937F44CCE2}"/>
    <cellStyle name="Notas 10 2 2 3" xfId="8930" xr:uid="{B352A053-700F-4F79-9C41-2C9FE1C838BF}"/>
    <cellStyle name="Notas 10 2 3" xfId="2679" xr:uid="{417ADB3B-AE8D-45D7-9F0F-3E385AEC153E}"/>
    <cellStyle name="Notas 10 2 3 2" xfId="5316" xr:uid="{46A0B901-1F9E-483F-AE62-5EDBC7CF0D63}"/>
    <cellStyle name="Notas 10 2 3 2 2" xfId="15944" xr:uid="{C8D9DC15-8F8F-4030-865A-C918CA796B40}"/>
    <cellStyle name="Notas 10 2 3 3" xfId="7284" xr:uid="{D2071DAD-7529-4DD2-A0CA-42C5AF2A91E1}"/>
    <cellStyle name="Notas 10 2 4" xfId="2982" xr:uid="{0A7A574D-323D-4CBA-BDB1-E93D84E1DC34}"/>
    <cellStyle name="Notas 10 2 4 2" xfId="5619" xr:uid="{6685B4EC-36A1-4055-85C3-AB62955D67B4}"/>
    <cellStyle name="Notas 10 2 4 2 2" xfId="11930" xr:uid="{8234BE32-074D-4983-A718-95D60C5AA58C}"/>
    <cellStyle name="Notas 10 2 4 2 3" xfId="15448" xr:uid="{3EEB7E56-1D98-4720-B165-A97B6717C38F}"/>
    <cellStyle name="Notas 10 2 4 3" xfId="9364" xr:uid="{DA73360C-5662-4310-A816-A970451909D2}"/>
    <cellStyle name="Notas 10 2 4 4" xfId="16025" xr:uid="{D452B95C-43D2-4A43-9D16-7B48E5157AE7}"/>
    <cellStyle name="Notas 10 2 5" xfId="3308" xr:uid="{D6835D8C-5149-4E2C-B942-5B34A23FA53F}"/>
    <cellStyle name="Notas 10 2 5 2" xfId="5945" xr:uid="{99517883-3FED-4F9D-9D15-B871DF3DD4AD}"/>
    <cellStyle name="Notas 10 2 5 2 2" xfId="12256" xr:uid="{1BDFC1CC-A0D6-43A5-9B30-FDF493789706}"/>
    <cellStyle name="Notas 10 2 5 2 3" xfId="7235" xr:uid="{83A0889F-5116-49A0-9FCC-D76C8659F15E}"/>
    <cellStyle name="Notas 10 2 5 3" xfId="9690" xr:uid="{75EAA239-4C95-4294-A1D0-3B752810015D}"/>
    <cellStyle name="Notas 10 2 5 4" xfId="14841" xr:uid="{76E3BD4D-331C-43D2-B6C4-FCA1B9B7E814}"/>
    <cellStyle name="Notas 10 2 6" xfId="3614" xr:uid="{8B1643AB-F18E-47D0-88C8-B61208D850B8}"/>
    <cellStyle name="Notas 10 2 6 2" xfId="6251" xr:uid="{9702EE5E-AA6E-4D18-955D-BA72B17DB84A}"/>
    <cellStyle name="Notas 10 2 6 2 2" xfId="12562" xr:uid="{EE2F588A-0737-4B6B-BC1F-3655EE2FC75F}"/>
    <cellStyle name="Notas 10 2 6 2 3" xfId="15377" xr:uid="{46F694C9-86D8-4780-86B1-8847E1316E0A}"/>
    <cellStyle name="Notas 10 2 6 3" xfId="9996" xr:uid="{164E4756-3284-43C2-B760-80D448E8B9B4}"/>
    <cellStyle name="Notas 10 2 6 4" xfId="14249" xr:uid="{01E289A2-C255-4973-B095-C0FFCEC9408C}"/>
    <cellStyle name="Notas 10 2 7" xfId="3975" xr:uid="{723AF24E-51AE-4E17-BB56-93BDD395A84F}"/>
    <cellStyle name="Notas 10 2 7 2" xfId="6612" xr:uid="{7A8B7DB1-108F-4267-87D3-C8FB33ED438E}"/>
    <cellStyle name="Notas 10 2 7 2 2" xfId="12923" xr:uid="{DF68B7EF-3FF3-42B1-BEB8-35A823B099D6}"/>
    <cellStyle name="Notas 10 2 7 2 3" xfId="16613" xr:uid="{8FA5681C-B1F1-442E-8DA6-994C9824260D}"/>
    <cellStyle name="Notas 10 2 7 3" xfId="10357" xr:uid="{585746B9-F127-441A-AE2A-67279F31BC12}"/>
    <cellStyle name="Notas 10 2 7 4" xfId="15937" xr:uid="{883492A3-F488-4B07-AA08-F3D5E7E31890}"/>
    <cellStyle name="Notas 10 2 8" xfId="4540" xr:uid="{9AFC0D97-3903-4A3F-8456-F1E4A808E71C}"/>
    <cellStyle name="Notas 10 2 8 2" xfId="10922" xr:uid="{4FD45E71-B21B-4E85-B31B-B215827FEB6C}"/>
    <cellStyle name="Notas 10 2 8 3" xfId="15556" xr:uid="{81F5F72E-2E6C-48EA-8097-AE3FCAE8E1BB}"/>
    <cellStyle name="Notas 10 2 9" xfId="8404" xr:uid="{505AE855-E0E8-4AF4-92AD-2BEE1F6B49F8}"/>
    <cellStyle name="Notas 10 3" xfId="1890" xr:uid="{1251BC98-7E31-4B9C-91AA-E4AEB4737914}"/>
    <cellStyle name="Notas 10 3 10" xfId="8391" xr:uid="{618E5296-3AB9-452E-A7B6-688A239D6A52}"/>
    <cellStyle name="Notas 10 3 11" xfId="11759" xr:uid="{3946E258-7321-461C-B0EC-1D673E06D7C4}"/>
    <cellStyle name="Notas 10 3 12" xfId="8110" xr:uid="{654B7E20-AF7E-41DA-B7CD-2BF7C0B0044B}"/>
    <cellStyle name="Notas 10 3 2" xfId="2450" xr:uid="{CC0AD049-8F9C-4365-89AB-5E84323785CD}"/>
    <cellStyle name="Notas 10 3 2 2" xfId="5087" xr:uid="{FFC878E4-FA06-427D-9492-227D49B00169}"/>
    <cellStyle name="Notas 10 3 2 2 2" xfId="11451" xr:uid="{B7DD248C-FEC3-4EC0-821E-FF017E05ED25}"/>
    <cellStyle name="Notas 10 3 2 2 3" xfId="15392" xr:uid="{F029C949-C9C2-4FEA-912D-1EA2C83DE5CC}"/>
    <cellStyle name="Notas 10 3 2 3" xfId="8917" xr:uid="{43FA89D4-D90C-4CB7-9036-C296A97A1A91}"/>
    <cellStyle name="Notas 10 3 2 4" xfId="8689" xr:uid="{179E8B26-D563-451E-8CB8-AD03F0ACDDC6}"/>
    <cellStyle name="Notas 10 3 2 5" xfId="14980" xr:uid="{0EE4A934-D736-41DF-AF3D-BE1C1295F9F0}"/>
    <cellStyle name="Notas 10 3 3" xfId="2666" xr:uid="{DE79F1FB-59C5-4611-BA3C-82D22F012A55}"/>
    <cellStyle name="Notas 10 3 3 2" xfId="5303" xr:uid="{D307BF7D-C786-43F5-9F1B-D35A278FE1A7}"/>
    <cellStyle name="Notas 10 3 3 2 2" xfId="14373" xr:uid="{F9AAAC5A-7C47-446E-9D63-BA1811D1B4E5}"/>
    <cellStyle name="Notas 10 3 3 3" xfId="14057" xr:uid="{69339CB0-C201-4079-8BF6-079C95890289}"/>
    <cellStyle name="Notas 10 3 4" xfId="2969" xr:uid="{AAD5E71F-A66F-402D-B45D-DBD025CAABF7}"/>
    <cellStyle name="Notas 10 3 4 2" xfId="5606" xr:uid="{9E151BA2-1896-4DA8-B77D-872C77C73521}"/>
    <cellStyle name="Notas 10 3 4 2 2" xfId="11917" xr:uid="{7601DE26-C188-4EDD-9EAC-E2CB06D5219A}"/>
    <cellStyle name="Notas 10 3 4 2 3" xfId="16472" xr:uid="{72D8A733-8A4B-4767-A2AB-F16BB0FA5097}"/>
    <cellStyle name="Notas 10 3 4 3" xfId="9351" xr:uid="{FD3C979B-5A12-4017-8C12-0FD541150B3E}"/>
    <cellStyle name="Notas 10 3 4 4" xfId="7981" xr:uid="{954FBF8D-42D0-4780-9AA0-33498BA8AE33}"/>
    <cellStyle name="Notas 10 3 5" xfId="3295" xr:uid="{6A197CF9-EBAA-4667-A1D1-C21A6CA0AD0C}"/>
    <cellStyle name="Notas 10 3 5 2" xfId="5932" xr:uid="{EF3B9912-3291-4BCA-B298-9F0E78048B67}"/>
    <cellStyle name="Notas 10 3 5 2 2" xfId="12243" xr:uid="{044E160D-A4A7-43B9-9E33-EB3774EB6BFB}"/>
    <cellStyle name="Notas 10 3 5 2 3" xfId="14760" xr:uid="{92E84E32-845C-41D5-871C-456CB1D5A542}"/>
    <cellStyle name="Notas 10 3 5 3" xfId="9677" xr:uid="{33C466B3-7B57-456E-B2A9-352E9B8DE5E3}"/>
    <cellStyle name="Notas 10 3 5 4" xfId="11683" xr:uid="{6E78EA01-8514-4330-AAC5-3AA22D0E07CF}"/>
    <cellStyle name="Notas 10 3 6" xfId="3601" xr:uid="{3101FF6C-2A94-4223-AD1B-BCD5B45F5BA1}"/>
    <cellStyle name="Notas 10 3 6 2" xfId="6238" xr:uid="{AACAA3EB-E32B-48C4-9895-63053B18D44D}"/>
    <cellStyle name="Notas 10 3 6 2 2" xfId="12549" xr:uid="{E0D7AFD7-83FC-4065-AA1C-3410E0F6B797}"/>
    <cellStyle name="Notas 10 3 6 2 3" xfId="13531" xr:uid="{73760326-98BC-4DDC-B0C8-9E4AB09E3144}"/>
    <cellStyle name="Notas 10 3 6 3" xfId="9983" xr:uid="{808BEC61-910D-419A-9DB6-A06F22375DD5}"/>
    <cellStyle name="Notas 10 3 6 4" xfId="15828" xr:uid="{8ACC2909-6A86-4B5F-BD30-0D1BD9FA9D7E}"/>
    <cellStyle name="Notas 10 3 7" xfId="3962" xr:uid="{B01F9639-673B-4341-94F7-A7166A2FFF50}"/>
    <cellStyle name="Notas 10 3 7 2" xfId="6599" xr:uid="{E2318A52-332E-4328-A60E-667A2E460D16}"/>
    <cellStyle name="Notas 10 3 7 2 2" xfId="12910" xr:uid="{7FF8B6D0-C14C-404C-BC61-F14369F59E58}"/>
    <cellStyle name="Notas 10 3 7 2 3" xfId="16600" xr:uid="{CF77B444-035D-4002-B109-1F11026B02CA}"/>
    <cellStyle name="Notas 10 3 7 3" xfId="10344" xr:uid="{A9A9F605-7D33-4B13-A0F9-7F401B07F2B4}"/>
    <cellStyle name="Notas 10 3 7 4" xfId="13382" xr:uid="{123F2E47-F61F-4770-96C6-36FE9D342326}"/>
    <cellStyle name="Notas 10 3 8" xfId="4294" xr:uid="{B1B9BEE9-3BE6-4952-858B-69A5CEEEC5A9}"/>
    <cellStyle name="Notas 10 3 8 2" xfId="6931" xr:uid="{303FCFC7-2400-4347-B97E-51ADB3D51E3B}"/>
    <cellStyle name="Notas 10 3 8 2 2" xfId="13242" xr:uid="{B5BD7B2B-2A16-42A3-A100-417E4285E3E3}"/>
    <cellStyle name="Notas 10 3 8 2 3" xfId="16906" xr:uid="{2687CAB1-79BA-4715-80B3-0123C8601BEA}"/>
    <cellStyle name="Notas 10 3 8 3" xfId="10676" xr:uid="{54A32D28-3A54-489E-BBBA-F758458EC7CB}"/>
    <cellStyle name="Notas 10 3 8 4" xfId="13685" xr:uid="{C50B1472-D7E9-4ABF-A6A4-343903852EBA}"/>
    <cellStyle name="Notas 10 3 9" xfId="4527" xr:uid="{FB4B9434-10F2-4BDF-BC2F-0D3B406E86C5}"/>
    <cellStyle name="Notas 10 3 9 2" xfId="10909" xr:uid="{5784048F-6B82-4C6F-A965-08F97B9F8D29}"/>
    <cellStyle name="Notas 10 3 9 3" xfId="16221" xr:uid="{64329E2A-6861-4D36-B74B-C061296BFE62}"/>
    <cellStyle name="Notas 10 4" xfId="2100" xr:uid="{5525120C-FC91-49A7-BEEB-0039651F841D}"/>
    <cellStyle name="Notas 10 4 10" xfId="8598" xr:uid="{08A10321-D67D-4259-B5EC-FDA60A07539A}"/>
    <cellStyle name="Notas 10 4 11" xfId="14675" xr:uid="{F86927D9-55FD-4295-B1EE-A9894D7D6BD7}"/>
    <cellStyle name="Notas 10 4 12" xfId="14494" xr:uid="{EE8AF0B0-CC23-44CB-8080-A64F1BEC11E7}"/>
    <cellStyle name="Notas 10 4 2" xfId="2590" xr:uid="{DB26FC12-CED9-472F-85FF-00D4807C6DE4}"/>
    <cellStyle name="Notas 10 4 2 2" xfId="5227" xr:uid="{AF48D05D-53DB-41B8-ABA5-CC418B2D78F5}"/>
    <cellStyle name="Notas 10 4 2 2 2" xfId="11591" xr:uid="{72FD9622-082B-4D88-A2B7-9E90FA2413C9}"/>
    <cellStyle name="Notas 10 4 2 2 3" xfId="15112" xr:uid="{CDA36185-2DC9-4970-9135-65764C789947}"/>
    <cellStyle name="Notas 10 4 2 3" xfId="9057" xr:uid="{2175E995-C4BE-4728-8C7D-A8DFE23EC79F}"/>
    <cellStyle name="Notas 10 4 2 4" xfId="16312" xr:uid="{5BB05207-7250-4CCA-967F-247F6477F04D}"/>
    <cellStyle name="Notas 10 4 2 5" xfId="16134" xr:uid="{EF1CE8D7-D98F-4091-BF3E-1E8EBB439F16}"/>
    <cellStyle name="Notas 10 4 3" xfId="2855" xr:uid="{F19470F5-B98F-472D-8A85-F0EEE73F8E47}"/>
    <cellStyle name="Notas 10 4 3 2" xfId="5492" xr:uid="{47585E52-09F3-4DA6-8ECC-AC083D6DE3EC}"/>
    <cellStyle name="Notas 10 4 3 2 2" xfId="15661" xr:uid="{16E4267C-1F9C-4153-AA7D-747FC168A825}"/>
    <cellStyle name="Notas 10 4 3 3" xfId="9173" xr:uid="{8DDF40CD-A477-4815-9D41-4F9A0B85BCB3}"/>
    <cellStyle name="Notas 10 4 4" xfId="3158" xr:uid="{3D36E149-A12C-45E6-8256-D2B54A546444}"/>
    <cellStyle name="Notas 10 4 4 2" xfId="5795" xr:uid="{4FC4BDF5-32C3-438F-A45F-0AA997584138}"/>
    <cellStyle name="Notas 10 4 4 2 2" xfId="12106" xr:uid="{6D41509E-6757-4921-91C4-8F2B92AFF3FF}"/>
    <cellStyle name="Notas 10 4 4 2 3" xfId="16224" xr:uid="{B1582E41-F5C7-4F1E-B0CB-B42A13201DB7}"/>
    <cellStyle name="Notas 10 4 4 3" xfId="9540" xr:uid="{75792318-0340-4FFB-A28E-C61830F354B9}"/>
    <cellStyle name="Notas 10 4 4 4" xfId="16209" xr:uid="{BC660659-D987-4C46-B33C-95FAB7EB1AE9}"/>
    <cellStyle name="Notas 10 4 5" xfId="3484" xr:uid="{85019E6D-BA52-4DCA-8D66-8314AA2A35B4}"/>
    <cellStyle name="Notas 10 4 5 2" xfId="6121" xr:uid="{235CCD1E-6FB3-4D80-BCE5-A3185173A646}"/>
    <cellStyle name="Notas 10 4 5 2 2" xfId="12432" xr:uid="{B3ED6C3D-B482-46B4-B044-35A1E6EB780D}"/>
    <cellStyle name="Notas 10 4 5 2 3" xfId="15022" xr:uid="{4D702943-F393-4389-B357-0041FF182925}"/>
    <cellStyle name="Notas 10 4 5 3" xfId="9866" xr:uid="{3B67D8B4-C91C-4F5F-BAFB-CE06DF1A4EE7}"/>
    <cellStyle name="Notas 10 4 5 4" xfId="7869" xr:uid="{9364E528-F542-493E-B08A-897863CA550B}"/>
    <cellStyle name="Notas 10 4 6" xfId="3790" xr:uid="{A3DD0938-87B5-4EC1-8572-F85BE871FC98}"/>
    <cellStyle name="Notas 10 4 6 2" xfId="6427" xr:uid="{9A34AF1A-286E-4EF7-96AC-AC34AF9DC661}"/>
    <cellStyle name="Notas 10 4 6 2 2" xfId="12738" xr:uid="{7E961BAC-F609-47CC-B51B-247C75BC6CD0}"/>
    <cellStyle name="Notas 10 4 6 2 3" xfId="8699" xr:uid="{02FC8357-9F1D-44AA-A736-B1181E610487}"/>
    <cellStyle name="Notas 10 4 6 3" xfId="10172" xr:uid="{E4B5ACE0-D245-41AD-A647-810D6E7F1653}"/>
    <cellStyle name="Notas 10 4 6 4" xfId="16026" xr:uid="{F8E1995F-E9E4-4CB4-B1A0-C8E270C406D0}"/>
    <cellStyle name="Notas 10 4 7" xfId="4172" xr:uid="{23B817BB-49D5-4155-A10B-F5D6D14BCC0B}"/>
    <cellStyle name="Notas 10 4 7 2" xfId="6809" xr:uid="{D62323A2-A82D-4A80-A597-EE3D148E8A81}"/>
    <cellStyle name="Notas 10 4 7 2 2" xfId="13120" xr:uid="{FB57CE64-9E68-4967-BBB6-2C5E16A91BDE}"/>
    <cellStyle name="Notas 10 4 7 2 3" xfId="16789" xr:uid="{803FD0AB-3BF0-4F2B-B615-A425D15FE9BE}"/>
    <cellStyle name="Notas 10 4 7 3" xfId="10554" xr:uid="{5BD30A89-A442-4D03-B169-656A8DB4C38F}"/>
    <cellStyle name="Notas 10 4 7 4" xfId="14338" xr:uid="{6E392772-77E9-4E0C-94B0-DCA5065C3FFD}"/>
    <cellStyle name="Notas 10 4 8" xfId="4379" xr:uid="{09782DD6-3423-4B80-B9BF-C770815B6FCB}"/>
    <cellStyle name="Notas 10 4 8 2" xfId="7016" xr:uid="{0B19052C-AB12-419D-8146-470549BE87E1}"/>
    <cellStyle name="Notas 10 4 8 2 2" xfId="13327" xr:uid="{9C740ACE-40BB-4C5B-B204-ED9921D0584A}"/>
    <cellStyle name="Notas 10 4 8 2 3" xfId="16991" xr:uid="{FD97E659-DAD8-4067-8AF8-DD236E8BEE74}"/>
    <cellStyle name="Notas 10 4 8 3" xfId="10761" xr:uid="{6CCA1DA8-5898-42A5-9CA1-081530032F35}"/>
    <cellStyle name="Notas 10 4 8 4" xfId="13380" xr:uid="{2ECBA4D3-5322-4D57-8135-C004809BF749}"/>
    <cellStyle name="Notas 10 4 9" xfId="4737" xr:uid="{2652AD1C-D662-46F1-9AA3-708B5E0C2CC1}"/>
    <cellStyle name="Notas 10 4 9 2" xfId="11119" xr:uid="{026DDF77-0BE2-4CDC-8B59-CEE06E8C83E9}"/>
    <cellStyle name="Notas 10 4 9 3" xfId="13456" xr:uid="{C5B203B3-DC37-4A7C-8F6E-FD7D856628A6}"/>
    <cellStyle name="Notas 10 5" xfId="2024" xr:uid="{6CF927A0-845B-4E9A-92B6-59E45CA05049}"/>
    <cellStyle name="Notas 10 5 10" xfId="15489" xr:uid="{A267BD75-8E95-4B7A-AF63-B91F650071FE}"/>
    <cellStyle name="Notas 10 5 11" xfId="15004" xr:uid="{343E35E8-E237-417E-B582-0E47DAD28205}"/>
    <cellStyle name="Notas 10 5 2" xfId="2786" xr:uid="{3C624ADC-A745-4EC4-9F61-835FA6FD5C48}"/>
    <cellStyle name="Notas 10 5 2 2" xfId="5423" xr:uid="{D1E067FD-BFDF-4A33-9D22-F8232D2C50AC}"/>
    <cellStyle name="Notas 10 5 2 2 2" xfId="14784" xr:uid="{04FEDFB8-204A-45E3-AF0B-5D9672703128}"/>
    <cellStyle name="Notas 10 5 2 3" xfId="13985" xr:uid="{2D3DC46A-AC73-4052-880A-B70F7A748A62}"/>
    <cellStyle name="Notas 10 5 3" xfId="3089" xr:uid="{AAA3883B-AF5B-4D79-9C05-BFE6E0D44246}"/>
    <cellStyle name="Notas 10 5 3 2" xfId="5726" xr:uid="{6CAE98E4-1B1D-4740-855B-37E717B33441}"/>
    <cellStyle name="Notas 10 5 3 2 2" xfId="12037" xr:uid="{CA14F67C-5582-45DD-94E9-6E02CE20301E}"/>
    <cellStyle name="Notas 10 5 3 2 3" xfId="13453" xr:uid="{44E5620D-8B63-47BE-B20B-A641F738D682}"/>
    <cellStyle name="Notas 10 5 3 3" xfId="9471" xr:uid="{140C46D8-23B8-4F39-B471-469B2B91760A}"/>
    <cellStyle name="Notas 10 5 3 4" xfId="14166" xr:uid="{BB348E17-4886-4857-B5D0-66FEE9F00C26}"/>
    <cellStyle name="Notas 10 5 4" xfId="3415" xr:uid="{CC81E39B-599D-49CC-B8BC-3E9F42982B3D}"/>
    <cellStyle name="Notas 10 5 4 2" xfId="6052" xr:uid="{6C030E96-97AA-48D7-9476-6C3E363F3F36}"/>
    <cellStyle name="Notas 10 5 4 2 2" xfId="12363" xr:uid="{FAF7DE20-1D81-48F8-813B-035D66A95683}"/>
    <cellStyle name="Notas 10 5 4 2 3" xfId="7460" xr:uid="{DDE27BD9-E6EE-4226-90CA-A2DF1A1697A2}"/>
    <cellStyle name="Notas 10 5 4 3" xfId="9797" xr:uid="{1372CFB6-0209-4895-B7DE-D1EF0D410C2E}"/>
    <cellStyle name="Notas 10 5 4 4" xfId="15411" xr:uid="{C087379F-8B4F-4E1A-82CE-5F2484CECD71}"/>
    <cellStyle name="Notas 10 5 5" xfId="3721" xr:uid="{C2FC6DA2-3962-415C-84A2-C94D40DCEC88}"/>
    <cellStyle name="Notas 10 5 5 2" xfId="6358" xr:uid="{ED241499-D30A-408B-BF68-C502C36E5BBC}"/>
    <cellStyle name="Notas 10 5 5 2 2" xfId="12669" xr:uid="{61793FC8-3A57-433E-9FF2-09A63A97B6F2}"/>
    <cellStyle name="Notas 10 5 5 2 3" xfId="14610" xr:uid="{6988D0BB-1F1B-420B-9C0E-ECFA7B42538B}"/>
    <cellStyle name="Notas 10 5 5 3" xfId="10103" xr:uid="{2D9C0623-EB1F-4FEF-AB40-F9327DD937CB}"/>
    <cellStyle name="Notas 10 5 5 4" xfId="15111" xr:uid="{56B8986C-AE67-477F-99E4-DABA08C24B60}"/>
    <cellStyle name="Notas 10 5 6" xfId="4096" xr:uid="{E20FDCCE-A7CF-4C23-AF08-83F9122ACF70}"/>
    <cellStyle name="Notas 10 5 6 2" xfId="6733" xr:uid="{42F00177-9669-41A7-BC53-E6AFF092F3B4}"/>
    <cellStyle name="Notas 10 5 6 2 2" xfId="13044" xr:uid="{C134A0B2-B0F3-4A02-95C3-8F8CA86259DD}"/>
    <cellStyle name="Notas 10 5 6 2 3" xfId="16720" xr:uid="{2B4E56EE-332C-4CE6-ABD2-B72E9E38D6CA}"/>
    <cellStyle name="Notas 10 5 6 3" xfId="10478" xr:uid="{E1975AE4-04F2-4E18-B487-3FF68E5E66A2}"/>
    <cellStyle name="Notas 10 5 6 4" xfId="7111" xr:uid="{E222362C-1280-4C4F-8B71-EA7BB2E09872}"/>
    <cellStyle name="Notas 10 5 7" xfId="4378" xr:uid="{5C3FF32F-E423-4C8F-9E3D-12CCC56B1BF8}"/>
    <cellStyle name="Notas 10 5 7 2" xfId="7015" xr:uid="{3D7F8778-AA0A-457E-B66B-3420B1F534BA}"/>
    <cellStyle name="Notas 10 5 7 2 2" xfId="13326" xr:uid="{770401CA-ED02-4342-AE9D-EE90FB6B8AFB}"/>
    <cellStyle name="Notas 10 5 7 2 3" xfId="16990" xr:uid="{91762A28-8A74-4DC6-BDF1-24D2FC2F81FF}"/>
    <cellStyle name="Notas 10 5 7 3" xfId="10760" xr:uid="{3984ACAE-EB6A-446E-83D3-A8BD18455816}"/>
    <cellStyle name="Notas 10 5 7 4" xfId="14829" xr:uid="{7763BE01-4859-4923-9DBF-4A08789BE3F2}"/>
    <cellStyle name="Notas 10 5 8" xfId="4661" xr:uid="{3433FB80-CF29-46A1-A71F-59A3C61EB148}"/>
    <cellStyle name="Notas 10 5 8 2" xfId="11043" xr:uid="{946FD81D-89DA-469B-97AE-0D134CB72E1B}"/>
    <cellStyle name="Notas 10 5 8 3" xfId="15056" xr:uid="{DE42BA03-706B-460A-9958-3F5FFC334A09}"/>
    <cellStyle name="Notas 10 5 9" xfId="8522" xr:uid="{254FB83D-81AD-403E-B02C-7419230C08AD}"/>
    <cellStyle name="Notas 11" xfId="1449" xr:uid="{00000000-0005-0000-0000-0000AD050000}"/>
    <cellStyle name="Notas 11 2" xfId="1904" xr:uid="{26733C46-EB30-43C6-AB1B-D4D5DEB3E307}"/>
    <cellStyle name="Notas 11 2 10" xfId="16084" xr:uid="{4D9CC2E4-7D11-4B8F-9BC5-3C848DBD59DF}"/>
    <cellStyle name="Notas 11 2 11" xfId="16267" xr:uid="{30F21E1A-0359-4537-9608-E40C2DACEA56}"/>
    <cellStyle name="Notas 11 2 2" xfId="2464" xr:uid="{05BCBC1E-8828-42DD-A619-112AD3658F11}"/>
    <cellStyle name="Notas 11 2 2 2" xfId="5101" xr:uid="{CB9513B0-364C-4A9D-8CD7-A867AF93EB31}"/>
    <cellStyle name="Notas 11 2 2 2 2" xfId="11465" xr:uid="{EDA17F8F-0A27-4EC6-AF72-51780B7D0BB1}"/>
    <cellStyle name="Notas 11 2 2 2 3" xfId="15778" xr:uid="{31DC1737-85BF-4E25-A535-43851023F65C}"/>
    <cellStyle name="Notas 11 2 2 3" xfId="8931" xr:uid="{0768DE73-0AE9-4E9F-90A9-8DB6A978ADA5}"/>
    <cellStyle name="Notas 11 2 3" xfId="2680" xr:uid="{53503E49-1394-4FD7-8E8F-1FED0F61F4A3}"/>
    <cellStyle name="Notas 11 2 3 2" xfId="5317" xr:uid="{5925ACE4-6BC7-494F-A265-102050D2B0E9}"/>
    <cellStyle name="Notas 11 2 3 2 2" xfId="13559" xr:uid="{0EB1CBCD-0F36-42FF-8CF5-DAB72BC74E39}"/>
    <cellStyle name="Notas 11 2 3 3" xfId="16225" xr:uid="{7C11029D-4709-48FE-A79D-591FB9A6B316}"/>
    <cellStyle name="Notas 11 2 4" xfId="2983" xr:uid="{C90626A2-D691-4B8D-BE43-9C3DD4D2721F}"/>
    <cellStyle name="Notas 11 2 4 2" xfId="5620" xr:uid="{AF94D780-A9BC-43D6-B30E-FC8C1D9B0D50}"/>
    <cellStyle name="Notas 11 2 4 2 2" xfId="11931" xr:uid="{06F14BF0-EE27-4389-AA20-E96610100C64}"/>
    <cellStyle name="Notas 11 2 4 2 3" xfId="7892" xr:uid="{42EC62C3-5C5C-47A1-8B4B-7945D2F1AFB8}"/>
    <cellStyle name="Notas 11 2 4 3" xfId="9365" xr:uid="{7B1F9CB1-481C-4A3D-B766-7463FA6EFFEE}"/>
    <cellStyle name="Notas 11 2 4 4" xfId="16034" xr:uid="{5CA4A1F6-4A48-4FA1-9C54-C1A3742406B2}"/>
    <cellStyle name="Notas 11 2 5" xfId="3309" xr:uid="{E6E1DBE1-3D9B-4BD3-A3A4-070012266152}"/>
    <cellStyle name="Notas 11 2 5 2" xfId="5946" xr:uid="{44718BBC-88B3-4CE9-AD7E-2F74BB602FD0}"/>
    <cellStyle name="Notas 11 2 5 2 2" xfId="12257" xr:uid="{CF985248-DFFF-46CF-BCF0-C6D7336EC197}"/>
    <cellStyle name="Notas 11 2 5 2 3" xfId="7429" xr:uid="{DD538AF7-6FC2-4B8B-9E2F-E1018EFCF6EC}"/>
    <cellStyle name="Notas 11 2 5 3" xfId="9691" xr:uid="{F2D0B84F-7876-45F1-BCB0-A62F62634591}"/>
    <cellStyle name="Notas 11 2 5 4" xfId="15516" xr:uid="{F23DC9C9-4B1D-494F-A5C9-60F0D46C6A92}"/>
    <cellStyle name="Notas 11 2 6" xfId="3615" xr:uid="{3B5CE224-8918-42B2-9DF6-C06E0CF3C302}"/>
    <cellStyle name="Notas 11 2 6 2" xfId="6252" xr:uid="{FD086CDF-E003-459C-9524-B9A49A65E82D}"/>
    <cellStyle name="Notas 11 2 6 2 2" xfId="12563" xr:uid="{1563794F-F9EF-42C3-9417-8501DDAE188D}"/>
    <cellStyle name="Notas 11 2 6 2 3" xfId="7826" xr:uid="{6DFD6AE4-B800-42C5-AF62-64A404601198}"/>
    <cellStyle name="Notas 11 2 6 3" xfId="9997" xr:uid="{E1531B5C-FDC7-464E-96D4-6924B584A6CE}"/>
    <cellStyle name="Notas 11 2 6 4" xfId="13806" xr:uid="{F8E18FDB-9628-4D0E-B527-B27F29AFC250}"/>
    <cellStyle name="Notas 11 2 7" xfId="3976" xr:uid="{794E708B-424E-4240-842A-FBCE622599DC}"/>
    <cellStyle name="Notas 11 2 7 2" xfId="6613" xr:uid="{BA439277-0C91-4ABD-92FC-9133AFA85EB7}"/>
    <cellStyle name="Notas 11 2 7 2 2" xfId="12924" xr:uid="{4B01899E-6124-4581-A69F-D899D221C2D0}"/>
    <cellStyle name="Notas 11 2 7 2 3" xfId="16614" xr:uid="{F56C8350-B2EE-4BCC-8610-72F71475F598}"/>
    <cellStyle name="Notas 11 2 7 3" xfId="10358" xr:uid="{9547B995-C1F0-431A-B737-0BEC469D56DF}"/>
    <cellStyle name="Notas 11 2 7 4" xfId="16550" xr:uid="{0D875A3A-00B2-49AC-849D-27D918BA91B3}"/>
    <cellStyle name="Notas 11 2 8" xfId="4541" xr:uid="{DC746AF6-C3B5-41CD-9133-7B3348AE4C4A}"/>
    <cellStyle name="Notas 11 2 8 2" xfId="10923" xr:uid="{108D427C-4D0E-47F5-B60A-7F5BFF3A31A1}"/>
    <cellStyle name="Notas 11 2 8 3" xfId="16341" xr:uid="{AEE10760-B54E-4A21-AB2D-6DFB29B7981B}"/>
    <cellStyle name="Notas 11 2 9" xfId="8405" xr:uid="{F4FDB1D2-A1C0-4D17-B519-A42601E89D72}"/>
    <cellStyle name="Notas 11 3" xfId="1891" xr:uid="{CA8F2F30-7891-4DD4-92C4-3250D3E9B8A4}"/>
    <cellStyle name="Notas 11 3 10" xfId="8392" xr:uid="{DE80535D-1CD4-4A78-BA64-B84E25F76FBE}"/>
    <cellStyle name="Notas 11 3 11" xfId="14992" xr:uid="{02F7F8E2-CCD4-4D68-A2C0-29BCD71FB890}"/>
    <cellStyle name="Notas 11 3 12" xfId="16100" xr:uid="{20029D2D-69C4-4CAC-ABD8-77473AE91232}"/>
    <cellStyle name="Notas 11 3 2" xfId="2451" xr:uid="{4DD09200-46F7-4C02-8617-CF17CFAC5CC7}"/>
    <cellStyle name="Notas 11 3 2 2" xfId="5088" xr:uid="{185123BB-4198-40BF-AE2F-7BEFCF54C65F}"/>
    <cellStyle name="Notas 11 3 2 2 2" xfId="11452" xr:uid="{9FCC3056-1E65-4B04-B3AE-9DF4990F2858}"/>
    <cellStyle name="Notas 11 3 2 2 3" xfId="15619" xr:uid="{EFDFC847-D1A1-4B3E-9A2F-19F0EDAC5096}"/>
    <cellStyle name="Notas 11 3 2 3" xfId="8918" xr:uid="{0827784B-927A-4E1F-A66B-A83F59FB4F6D}"/>
    <cellStyle name="Notas 11 3 2 4" xfId="7514" xr:uid="{7950EEDE-9849-4213-894B-CDAA91A517F5}"/>
    <cellStyle name="Notas 11 3 2 5" xfId="14944" xr:uid="{32CAE249-0668-4F27-A816-7AAD923C4BBB}"/>
    <cellStyle name="Notas 11 3 3" xfId="2667" xr:uid="{9A42C855-5307-4C28-BCB3-12F25CFFF3F1}"/>
    <cellStyle name="Notas 11 3 3 2" xfId="5304" xr:uid="{D4492D3C-2480-4EF6-A106-A7499916E432}"/>
    <cellStyle name="Notas 11 3 3 2 2" xfId="14445" xr:uid="{7940C6B0-CD13-4302-A38E-CCA84B551ACA}"/>
    <cellStyle name="Notas 11 3 3 3" xfId="15120" xr:uid="{F199950E-B2DF-492A-8295-AFAAE17DE809}"/>
    <cellStyle name="Notas 11 3 4" xfId="2970" xr:uid="{9A3200D8-5B9B-4D9A-A10E-340522594FA0}"/>
    <cellStyle name="Notas 11 3 4 2" xfId="5607" xr:uid="{11838397-1068-4A9D-9C9E-C1C54C206D81}"/>
    <cellStyle name="Notas 11 3 4 2 2" xfId="11918" xr:uid="{B81EDE29-9A22-4811-9947-3B7895554DD5}"/>
    <cellStyle name="Notas 11 3 4 2 3" xfId="16415" xr:uid="{2D0D9B5B-DC0D-4B21-8276-70808F330A15}"/>
    <cellStyle name="Notas 11 3 4 3" xfId="9352" xr:uid="{6C31CB66-AC58-4568-A8DD-C6D08B863E63}"/>
    <cellStyle name="Notas 11 3 4 4" xfId="14751" xr:uid="{AA7346DD-7108-48F0-A7A9-7724006F45EC}"/>
    <cellStyle name="Notas 11 3 5" xfId="3296" xr:uid="{F50B5AFB-9449-42D7-962D-789B9FBEE0C9}"/>
    <cellStyle name="Notas 11 3 5 2" xfId="5933" xr:uid="{F8CAA23F-7232-4BDE-A031-D1F18114D503}"/>
    <cellStyle name="Notas 11 3 5 2 2" xfId="12244" xr:uid="{5213D07E-3851-4404-8D4B-258D08749524}"/>
    <cellStyle name="Notas 11 3 5 2 3" xfId="8161" xr:uid="{804206E7-7AE4-438C-86F1-048F4AC1E19B}"/>
    <cellStyle name="Notas 11 3 5 3" xfId="9678" xr:uid="{9C12DA65-2B81-4D2B-943D-AAFFE2E496A3}"/>
    <cellStyle name="Notas 11 3 5 4" xfId="14018" xr:uid="{53A4F159-48E7-4B01-B23B-2DA971955A9A}"/>
    <cellStyle name="Notas 11 3 6" xfId="3602" xr:uid="{1B96180E-DDCE-405A-9B80-7ED411A5DE04}"/>
    <cellStyle name="Notas 11 3 6 2" xfId="6239" xr:uid="{A71E8788-E4B8-4AB1-8453-1DCD20BF07CE}"/>
    <cellStyle name="Notas 11 3 6 2 2" xfId="12550" xr:uid="{957D4AB2-D01D-41D7-A4E4-9F45F96382AC}"/>
    <cellStyle name="Notas 11 3 6 2 3" xfId="7300" xr:uid="{45DC696D-85E6-4075-915D-8D3C01D823C1}"/>
    <cellStyle name="Notas 11 3 6 3" xfId="9984" xr:uid="{AC7A1AAE-C5F4-42EE-8C6B-929D2DBAC7CB}"/>
    <cellStyle name="Notas 11 3 6 4" xfId="14854" xr:uid="{D947D172-2187-4373-B397-C9939FB6621C}"/>
    <cellStyle name="Notas 11 3 7" xfId="3963" xr:uid="{34BC7E81-7BDB-4B71-90C7-7C2A9D37A86A}"/>
    <cellStyle name="Notas 11 3 7 2" xfId="6600" xr:uid="{A24E0349-4ED5-4C77-8AEC-CB47B7A2E103}"/>
    <cellStyle name="Notas 11 3 7 2 2" xfId="12911" xr:uid="{B1CA484E-528B-4398-9ED2-A2E3A1944BFF}"/>
    <cellStyle name="Notas 11 3 7 2 3" xfId="16601" xr:uid="{34F0D122-EB8D-4476-9327-C1C2E16C3FBE}"/>
    <cellStyle name="Notas 11 3 7 3" xfId="10345" xr:uid="{EC6BDC1B-782B-4E74-A8CC-286397C9A0AB}"/>
    <cellStyle name="Notas 11 3 7 4" xfId="8185" xr:uid="{235B406E-DC45-4F26-A406-5537C5BF9146}"/>
    <cellStyle name="Notas 11 3 8" xfId="4295" xr:uid="{51F8003C-1D98-4D0A-B462-AE66CC09E713}"/>
    <cellStyle name="Notas 11 3 8 2" xfId="6932" xr:uid="{3530EBDB-DE9A-4FDF-A67B-CA1465ACDA50}"/>
    <cellStyle name="Notas 11 3 8 2 2" xfId="13243" xr:uid="{765CBE23-81B7-4384-A89C-758349464E0D}"/>
    <cellStyle name="Notas 11 3 8 2 3" xfId="16907" xr:uid="{61AB6764-6A91-49D1-911D-085BF42D032B}"/>
    <cellStyle name="Notas 11 3 8 3" xfId="10677" xr:uid="{1260DDEA-2BC4-445B-8F79-776CC9D49545}"/>
    <cellStyle name="Notas 11 3 8 4" xfId="9206" xr:uid="{40FCFA88-1E6F-457D-83FD-BE0C3D7A6096}"/>
    <cellStyle name="Notas 11 3 9" xfId="4528" xr:uid="{A937C096-7D45-4342-8202-44C92E784B18}"/>
    <cellStyle name="Notas 11 3 9 2" xfId="10910" xr:uid="{075CC3B5-9DA6-4D4C-8071-0FAB833EEBBB}"/>
    <cellStyle name="Notas 11 3 9 3" xfId="7129" xr:uid="{8EC9F930-C991-41D0-9F4E-D5D8311DBC4B}"/>
    <cellStyle name="Notas 11 4" xfId="2101" xr:uid="{4915A7F0-86A4-4B68-85CF-D655060E488A}"/>
    <cellStyle name="Notas 11 4 10" xfId="8599" xr:uid="{23800EC9-E98B-44B4-9451-E39A2D414BBC}"/>
    <cellStyle name="Notas 11 4 11" xfId="16502" xr:uid="{20474709-EE77-4A56-A6A4-A47F93C92246}"/>
    <cellStyle name="Notas 11 4 12" xfId="16031" xr:uid="{77A32552-84EF-4059-B18C-0DF3C3288CCB}"/>
    <cellStyle name="Notas 11 4 2" xfId="2591" xr:uid="{EC98B610-4C6B-401E-8739-3448F6A09F5D}"/>
    <cellStyle name="Notas 11 4 2 2" xfId="5228" xr:uid="{E077D4A2-A22C-4C66-A8B0-8A1919BC07A9}"/>
    <cellStyle name="Notas 11 4 2 2 2" xfId="11592" xr:uid="{A006072E-1569-4124-8DA7-54EDED62CC59}"/>
    <cellStyle name="Notas 11 4 2 2 3" xfId="13424" xr:uid="{AA0B4A88-62B3-4C28-A8D1-D32926E1BCAA}"/>
    <cellStyle name="Notas 11 4 2 3" xfId="9058" xr:uid="{59C4D96A-07EA-4040-B616-36622A2B4068}"/>
    <cellStyle name="Notas 11 4 2 4" xfId="11813" xr:uid="{61A6BE73-E4B4-4AC6-9476-B7881B4BAB54}"/>
    <cellStyle name="Notas 11 4 2 5" xfId="16236" xr:uid="{BDAA5282-5379-4D0F-90D4-231F042B533E}"/>
    <cellStyle name="Notas 11 4 3" xfId="2856" xr:uid="{18F9AD66-D095-4D77-BF0D-18C4934D98D6}"/>
    <cellStyle name="Notas 11 4 3 2" xfId="5493" xr:uid="{2E3E6DBB-5FFC-49F5-A3FF-FB694A7B15E6}"/>
    <cellStyle name="Notas 11 4 3 2 2" xfId="15615" xr:uid="{0A0C8BD7-728B-4812-A466-2013DFD26F6C}"/>
    <cellStyle name="Notas 11 4 3 3" xfId="16340" xr:uid="{469B3064-A311-445A-AA44-4F86F269CD69}"/>
    <cellStyle name="Notas 11 4 4" xfId="3159" xr:uid="{793A54C9-F864-4680-850A-B7985ABB5ABA}"/>
    <cellStyle name="Notas 11 4 4 2" xfId="5796" xr:uid="{1E1F2BDE-0778-4A8F-9788-111FFBE09916}"/>
    <cellStyle name="Notas 11 4 4 2 2" xfId="12107" xr:uid="{9114BF6C-0B5D-47F7-A5BF-1A55FB1D02E4}"/>
    <cellStyle name="Notas 11 4 4 2 3" xfId="8250" xr:uid="{2B5DC3C5-F14B-42DB-BAAE-2B17A596C03D}"/>
    <cellStyle name="Notas 11 4 4 3" xfId="9541" xr:uid="{5AC3ACAE-16FB-4C17-A209-D24FBE5F8DEE}"/>
    <cellStyle name="Notas 11 4 4 4" xfId="7699" xr:uid="{87475D46-7F47-4E43-BC1C-62B98978DF38}"/>
    <cellStyle name="Notas 11 4 5" xfId="3485" xr:uid="{7464B246-18D4-4144-B125-F4F5CA5C08D8}"/>
    <cellStyle name="Notas 11 4 5 2" xfId="6122" xr:uid="{1F133F04-931A-4A26-92CD-827D0517CE2B}"/>
    <cellStyle name="Notas 11 4 5 2 2" xfId="12433" xr:uid="{22E60523-74A9-419B-8ED4-400A775AC551}"/>
    <cellStyle name="Notas 11 4 5 2 3" xfId="7332" xr:uid="{FEBCA02B-757A-406A-B1E3-DE01B5B7D1DF}"/>
    <cellStyle name="Notas 11 4 5 3" xfId="9867" xr:uid="{0687A62B-6265-40BA-8A71-7A1F65C6E63E}"/>
    <cellStyle name="Notas 11 4 5 4" xfId="13846" xr:uid="{D76DA365-EF95-4208-87D6-BD84A1B7752F}"/>
    <cellStyle name="Notas 11 4 6" xfId="3791" xr:uid="{EA0C765F-C8BB-4B42-BD4B-853333E93ADB}"/>
    <cellStyle name="Notas 11 4 6 2" xfId="6428" xr:uid="{D15FD8C1-E4A7-4F21-BF74-895A96F84C59}"/>
    <cellStyle name="Notas 11 4 6 2 2" xfId="12739" xr:uid="{6695C500-FF11-4FAE-9298-35A8AF00FB47}"/>
    <cellStyle name="Notas 11 4 6 2 3" xfId="15803" xr:uid="{B5E9CF69-8BC4-4F2C-B7B1-BB2CA57D2C6A}"/>
    <cellStyle name="Notas 11 4 6 3" xfId="10173" xr:uid="{107B99CA-E9B1-4CDB-8D74-C7F054838C76}"/>
    <cellStyle name="Notas 11 4 6 4" xfId="8025" xr:uid="{CE097C52-D6E0-47FF-8364-AF444B1F5EFC}"/>
    <cellStyle name="Notas 11 4 7" xfId="4173" xr:uid="{C861EEA2-ACB2-414D-B30D-59C2B4A5012D}"/>
    <cellStyle name="Notas 11 4 7 2" xfId="6810" xr:uid="{4C8D5882-1247-40A3-A19C-AC2EE11C5A95}"/>
    <cellStyle name="Notas 11 4 7 2 2" xfId="13121" xr:uid="{38B64EC3-10BD-4D84-972B-1996AAD6F75B}"/>
    <cellStyle name="Notas 11 4 7 2 3" xfId="16790" xr:uid="{11D27E2E-55E7-4686-BE43-835673445B3F}"/>
    <cellStyle name="Notas 11 4 7 3" xfId="10555" xr:uid="{53FA161A-1CCC-4E50-8DDB-DBF907B1543D}"/>
    <cellStyle name="Notas 11 4 7 4" xfId="14837" xr:uid="{5520774F-60B1-4C8C-85FA-AB982805EE85}"/>
    <cellStyle name="Notas 11 4 8" xfId="4380" xr:uid="{286D3CAB-C432-4F8A-B76A-5ECEB2C1652B}"/>
    <cellStyle name="Notas 11 4 8 2" xfId="7017" xr:uid="{A0464CDD-DA8F-45D2-926C-BA4C299D5DC9}"/>
    <cellStyle name="Notas 11 4 8 2 2" xfId="13328" xr:uid="{8BED3597-58D9-48E1-AED6-1B68CB0CCA73}"/>
    <cellStyle name="Notas 11 4 8 2 3" xfId="16992" xr:uid="{FE40D656-BC3C-4393-ACE4-1B47AF006CDB}"/>
    <cellStyle name="Notas 11 4 8 3" xfId="10762" xr:uid="{4A059B6D-12C3-4765-94A8-8FA3EA919B6B}"/>
    <cellStyle name="Notas 11 4 8 4" xfId="13847" xr:uid="{BA4D7141-C7AE-4866-8E81-DD4C653DBF39}"/>
    <cellStyle name="Notas 11 4 9" xfId="4738" xr:uid="{C8013EF4-ECB0-4E65-B333-0B97847BF2E9}"/>
    <cellStyle name="Notas 11 4 9 2" xfId="11120" xr:uid="{E00F7250-4012-4688-869A-B59B58296950}"/>
    <cellStyle name="Notas 11 4 9 3" xfId="15201" xr:uid="{F28EBF9E-D8FE-4E4C-9D35-9CC90619C2F8}"/>
    <cellStyle name="Notas 11 5" xfId="2023" xr:uid="{EE9EF3A4-B8DC-4298-BD25-E260123233E2}"/>
    <cellStyle name="Notas 11 5 10" xfId="7723" xr:uid="{54E04444-B183-4198-B5B3-36B467C40CBB}"/>
    <cellStyle name="Notas 11 5 11" xfId="7267" xr:uid="{7C02F2D2-E35C-48C8-A3C3-06399EF3A869}"/>
    <cellStyle name="Notas 11 5 2" xfId="2785" xr:uid="{5FB865EE-F62B-4A51-88A0-8277BFFFA108}"/>
    <cellStyle name="Notas 11 5 2 2" xfId="5422" xr:uid="{0B9B7D64-9A6D-437B-A0D9-5BCC91C66D2A}"/>
    <cellStyle name="Notas 11 5 2 2 2" xfId="8226" xr:uid="{53A211B6-4C51-4F33-963F-EBFD91D7FC29}"/>
    <cellStyle name="Notas 11 5 2 3" xfId="7917" xr:uid="{B1082753-26B6-412E-94FE-DBCE5E99515F}"/>
    <cellStyle name="Notas 11 5 3" xfId="3088" xr:uid="{A06D77CE-45BE-408D-817B-CC8A866E6549}"/>
    <cellStyle name="Notas 11 5 3 2" xfId="5725" xr:uid="{0EDD9F49-B684-455B-9CCA-B3F25461FA22}"/>
    <cellStyle name="Notas 11 5 3 2 2" xfId="12036" xr:uid="{27A2A9A0-6986-4F03-B648-915A3CCEB9C5}"/>
    <cellStyle name="Notas 11 5 3 2 3" xfId="14657" xr:uid="{ADF4D87A-3237-46BD-AD9C-71353FD91101}"/>
    <cellStyle name="Notas 11 5 3 3" xfId="9470" xr:uid="{5C478026-F748-4C9A-BBBA-5346F9E17538}"/>
    <cellStyle name="Notas 11 5 3 4" xfId="14314" xr:uid="{DDDBEC1F-0441-4391-AEC5-522B400BF3CB}"/>
    <cellStyle name="Notas 11 5 4" xfId="3414" xr:uid="{3F051D88-0C27-4C3A-9213-925C2795EDC7}"/>
    <cellStyle name="Notas 11 5 4 2" xfId="6051" xr:uid="{24ECA29C-F147-4C5F-9D2C-98D911B7C0B5}"/>
    <cellStyle name="Notas 11 5 4 2 2" xfId="12362" xr:uid="{4DEA867B-6FD1-4FBB-BFEC-0423D2B30821}"/>
    <cellStyle name="Notas 11 5 4 2 3" xfId="9210" xr:uid="{D10EC787-622F-4023-826C-27B91CC82112}"/>
    <cellStyle name="Notas 11 5 4 3" xfId="9796" xr:uid="{808C071D-AC96-454C-B788-F5DD0F72F86D}"/>
    <cellStyle name="Notas 11 5 4 4" xfId="7882" xr:uid="{573A51FB-E23D-4D5E-B424-6029253C0E24}"/>
    <cellStyle name="Notas 11 5 5" xfId="3720" xr:uid="{B0B43EAF-E662-4F7B-A1E8-263878E24739}"/>
    <cellStyle name="Notas 11 5 5 2" xfId="6357" xr:uid="{B663C1EC-EF07-49A9-9281-CF438E82164B}"/>
    <cellStyle name="Notas 11 5 5 2 2" xfId="12668" xr:uid="{D53793CE-E4E3-41D2-BF6B-82A08EDDC4A5}"/>
    <cellStyle name="Notas 11 5 5 2 3" xfId="15264" xr:uid="{E537CA9F-7DBA-4603-BF89-8DA3F0A3E746}"/>
    <cellStyle name="Notas 11 5 5 3" xfId="10102" xr:uid="{26DC1202-618E-493A-A26E-A45DDF1D9487}"/>
    <cellStyle name="Notas 11 5 5 4" xfId="16381" xr:uid="{7A24A08A-0AF5-4691-B578-0BEAD51A937A}"/>
    <cellStyle name="Notas 11 5 6" xfId="4095" xr:uid="{AFA72A98-6428-4006-A06A-1B85BC680791}"/>
    <cellStyle name="Notas 11 5 6 2" xfId="6732" xr:uid="{84F187EB-1462-464B-BED8-356A4D3E0E55}"/>
    <cellStyle name="Notas 11 5 6 2 2" xfId="13043" xr:uid="{9F7506F4-7CCB-4C1C-86B8-9FEFA47552B1}"/>
    <cellStyle name="Notas 11 5 6 2 3" xfId="16719" xr:uid="{5231555D-D2A3-46D4-BCF7-A2AF241B1149}"/>
    <cellStyle name="Notas 11 5 6 3" xfId="10477" xr:uid="{5ABD46FE-DAB5-44EB-B2AA-4A135839C7CC}"/>
    <cellStyle name="Notas 11 5 6 4" xfId="8246" xr:uid="{0D6703B7-4E76-45E6-BBCB-A7BDF65C8FE6}"/>
    <cellStyle name="Notas 11 5 7" xfId="4377" xr:uid="{28D35603-8E37-4C2F-9167-72530C8D8A92}"/>
    <cellStyle name="Notas 11 5 7 2" xfId="7014" xr:uid="{9B3F3B14-CA18-4CED-B885-E5F22D611731}"/>
    <cellStyle name="Notas 11 5 7 2 2" xfId="13325" xr:uid="{0730392B-233D-4749-B2C6-B480970D7F4E}"/>
    <cellStyle name="Notas 11 5 7 2 3" xfId="16989" xr:uid="{48928F36-1FCC-4628-A303-8FF206EE789B}"/>
    <cellStyle name="Notas 11 5 7 3" xfId="10759" xr:uid="{192A3D95-B9EF-42BD-8E71-2CF99C14E4C8}"/>
    <cellStyle name="Notas 11 5 7 4" xfId="9225" xr:uid="{320CE0F6-D876-4770-9CDC-76BED26C67E7}"/>
    <cellStyle name="Notas 11 5 8" xfId="4660" xr:uid="{73E4C5E9-0918-4BC1-84D4-60039613915D}"/>
    <cellStyle name="Notas 11 5 8 2" xfId="11042" xr:uid="{7BBF367F-7D6C-433E-8AFB-151470C38BD5}"/>
    <cellStyle name="Notas 11 5 8 3" xfId="14092" xr:uid="{7A88EAD4-AB17-48AF-821B-C50C3E95AF80}"/>
    <cellStyle name="Notas 11 5 9" xfId="8521" xr:uid="{1F62AACF-993F-4C45-BEED-54A1F9C1BA6B}"/>
    <cellStyle name="Notas 12" xfId="1450" xr:uid="{00000000-0005-0000-0000-0000AE050000}"/>
    <cellStyle name="Notas 12 2" xfId="1905" xr:uid="{70387B07-5074-4829-BD59-A3B7117A0733}"/>
    <cellStyle name="Notas 12 2 10" xfId="14339" xr:uid="{4017F3AF-C52B-4E02-8C50-B4E8E7DA9993}"/>
    <cellStyle name="Notas 12 2 11" xfId="15958" xr:uid="{4CEEAFC6-DA01-47AB-9AE8-420A35CC7E40}"/>
    <cellStyle name="Notas 12 2 2" xfId="2465" xr:uid="{EE45D282-6E84-4669-988A-7865602CD553}"/>
    <cellStyle name="Notas 12 2 2 2" xfId="5102" xr:uid="{49D9A58C-5832-48B5-BBD2-8589FC4784CB}"/>
    <cellStyle name="Notas 12 2 2 2 2" xfId="11466" xr:uid="{A8360AB3-5337-4B17-B5CD-96E747206939}"/>
    <cellStyle name="Notas 12 2 2 2 3" xfId="14556" xr:uid="{FCFE3E05-8B73-4ADE-A95F-4231B86C3AAC}"/>
    <cellStyle name="Notas 12 2 2 3" xfId="8932" xr:uid="{A1339071-A77F-423B-97A3-D4D15597399F}"/>
    <cellStyle name="Notas 12 2 3" xfId="2681" xr:uid="{9406B2F8-0C11-47AF-8A23-50B0E41AF19C}"/>
    <cellStyle name="Notas 12 2 3 2" xfId="5318" xr:uid="{92933A94-269A-41C9-B239-20BA0BEDD894}"/>
    <cellStyle name="Notas 12 2 3 2 2" xfId="7646" xr:uid="{7A72D400-7435-43A1-9EE5-4AA9D0B54763}"/>
    <cellStyle name="Notas 12 2 3 3" xfId="14408" xr:uid="{93EA7921-E2EB-43C3-9D77-6663058BC774}"/>
    <cellStyle name="Notas 12 2 4" xfId="2984" xr:uid="{2A32775D-5697-4CC1-A67E-938441C7C445}"/>
    <cellStyle name="Notas 12 2 4 2" xfId="5621" xr:uid="{EAD23117-0558-4E12-A2B8-31B5CBB497A6}"/>
    <cellStyle name="Notas 12 2 4 2 2" xfId="11932" xr:uid="{F5A86431-A6DF-48F4-85A9-2FBDCC9D92B8}"/>
    <cellStyle name="Notas 12 2 4 2 3" xfId="13844" xr:uid="{E3FA135B-5709-4669-A98E-D485AD9D02CE}"/>
    <cellStyle name="Notas 12 2 4 3" xfId="9366" xr:uid="{BEAC3E4D-1B6B-4294-9209-B63810F39351}"/>
    <cellStyle name="Notas 12 2 4 4" xfId="16298" xr:uid="{E37F0543-F48C-4C8C-B993-397FA4C12811}"/>
    <cellStyle name="Notas 12 2 5" xfId="3310" xr:uid="{E6FDEFCE-EB61-4BC3-9A91-4FB7CABBF940}"/>
    <cellStyle name="Notas 12 2 5 2" xfId="5947" xr:uid="{85762AE4-7ECA-4CC2-8A87-8F7AFA5EA7F0}"/>
    <cellStyle name="Notas 12 2 5 2 2" xfId="12258" xr:uid="{71837228-B722-4B58-B130-698FEDBF2B51}"/>
    <cellStyle name="Notas 12 2 5 2 3" xfId="13667" xr:uid="{7738FC8C-8DE2-47DF-95F4-49AB0B4DBDCD}"/>
    <cellStyle name="Notas 12 2 5 3" xfId="9692" xr:uid="{9B9C2C87-8876-455B-9271-E16DFF47ED78}"/>
    <cellStyle name="Notas 12 2 5 4" xfId="8227" xr:uid="{B331A583-1862-49AF-8D6C-F889ADA427AC}"/>
    <cellStyle name="Notas 12 2 6" xfId="3616" xr:uid="{753F428A-DA74-482A-A745-78D8B7554D93}"/>
    <cellStyle name="Notas 12 2 6 2" xfId="6253" xr:uid="{C026C1FA-7958-431F-9616-69DEF6564D4A}"/>
    <cellStyle name="Notas 12 2 6 2 2" xfId="12564" xr:uid="{21942595-F755-4141-BA3C-093B0769CDB7}"/>
    <cellStyle name="Notas 12 2 6 2 3" xfId="7281" xr:uid="{22DF32A4-C603-4BE2-975F-CE0A9E9D00DE}"/>
    <cellStyle name="Notas 12 2 6 3" xfId="9998" xr:uid="{8481D359-8ACF-43F7-8CD2-A4012B75B205}"/>
    <cellStyle name="Notas 12 2 6 4" xfId="16172" xr:uid="{BB391989-3780-4CEE-A7C0-A4183818874B}"/>
    <cellStyle name="Notas 12 2 7" xfId="3977" xr:uid="{D499630C-44C2-4C3B-9347-3A5E6008D937}"/>
    <cellStyle name="Notas 12 2 7 2" xfId="6614" xr:uid="{40CE4823-9686-4560-8494-7CE53FBEB8ED}"/>
    <cellStyle name="Notas 12 2 7 2 2" xfId="12925" xr:uid="{FBA7B237-3C3A-41DF-9A42-2332F41E0E1F}"/>
    <cellStyle name="Notas 12 2 7 2 3" xfId="16615" xr:uid="{45188821-3DFA-4EFF-9F2F-F9E524F71658}"/>
    <cellStyle name="Notas 12 2 7 3" xfId="10359" xr:uid="{2B03C1F8-B593-426E-A730-775E17CDDEAC}"/>
    <cellStyle name="Notas 12 2 7 4" xfId="15224" xr:uid="{46687F87-2EB9-45AB-89E3-DC8A4D904670}"/>
    <cellStyle name="Notas 12 2 8" xfId="4542" xr:uid="{3F468105-2E18-4651-A343-CF0884C06979}"/>
    <cellStyle name="Notas 12 2 8 2" xfId="10924" xr:uid="{BAE73EF9-9F2B-469F-84F9-E795C835D498}"/>
    <cellStyle name="Notas 12 2 8 3" xfId="15755" xr:uid="{10C9AB6F-EA4F-495B-A225-91795BC41275}"/>
    <cellStyle name="Notas 12 2 9" xfId="8406" xr:uid="{428B63F7-D973-4D6A-A008-2CD505FD0B92}"/>
    <cellStyle name="Notas 12 3" xfId="1892" xr:uid="{98A09983-8685-4555-B972-4C2FE105E5BD}"/>
    <cellStyle name="Notas 12 3 10" xfId="8393" xr:uid="{DD0A83A8-16DE-4BFF-8489-19C50DF286EA}"/>
    <cellStyle name="Notas 12 3 11" xfId="11247" xr:uid="{472E45A9-5660-443F-BBB2-2A8C857D4FB9}"/>
    <cellStyle name="Notas 12 3 12" xfId="15474" xr:uid="{DC64466C-5E15-4A22-851B-3EEF8410596E}"/>
    <cellStyle name="Notas 12 3 2" xfId="2452" xr:uid="{F10BEFD0-C884-4131-9765-01C9EAE15465}"/>
    <cellStyle name="Notas 12 3 2 2" xfId="5089" xr:uid="{1F908098-A17F-47BC-9875-D8A916E9CD3C}"/>
    <cellStyle name="Notas 12 3 2 2 2" xfId="11453" xr:uid="{2DD12046-EEF3-4FD2-BA37-797DB6057CBF}"/>
    <cellStyle name="Notas 12 3 2 2 3" xfId="7655" xr:uid="{6F765A06-DE5C-4B95-848C-6728B7464349}"/>
    <cellStyle name="Notas 12 3 2 3" xfId="8919" xr:uid="{9473832B-D46F-4A9B-9891-A9C053C2B8A2}"/>
    <cellStyle name="Notas 12 3 2 4" xfId="13646" xr:uid="{D7D2F907-ED34-4DFE-87B4-D2CB42441381}"/>
    <cellStyle name="Notas 12 3 2 5" xfId="14645" xr:uid="{4E63143E-1A45-4A79-9B15-48B9F78D7749}"/>
    <cellStyle name="Notas 12 3 3" xfId="2668" xr:uid="{951B5193-EB1D-4323-A68D-7BD7A7994DF5}"/>
    <cellStyle name="Notas 12 3 3 2" xfId="5305" xr:uid="{292427CC-E66B-4BC1-BF0B-B5EC94C38454}"/>
    <cellStyle name="Notas 12 3 3 2 2" xfId="9149" xr:uid="{9AA97C6D-D4F0-4F02-8E34-9120916B53F0}"/>
    <cellStyle name="Notas 12 3 3 3" xfId="14718" xr:uid="{64446E95-5C83-4E3C-928E-1B018B77B43D}"/>
    <cellStyle name="Notas 12 3 4" xfId="2971" xr:uid="{3C0E7571-44CB-4F97-9A4D-AE81F6B209C2}"/>
    <cellStyle name="Notas 12 3 4 2" xfId="5608" xr:uid="{D07EA839-A062-477B-959A-F04354C2421C}"/>
    <cellStyle name="Notas 12 3 4 2 2" xfId="11919" xr:uid="{3DB62041-B5FB-4F11-AD59-BDD7E5A0B3DE}"/>
    <cellStyle name="Notas 12 3 4 2 3" xfId="13814" xr:uid="{5FB8F934-00A2-42D9-9034-963E11AF5CBD}"/>
    <cellStyle name="Notas 12 3 4 3" xfId="9353" xr:uid="{59F67E69-A3E1-46A8-B986-67358CE37064}"/>
    <cellStyle name="Notas 12 3 4 4" xfId="13530" xr:uid="{B03DF46C-D28C-4047-8113-84110135878A}"/>
    <cellStyle name="Notas 12 3 5" xfId="3297" xr:uid="{8D1EDE15-BE1E-4D18-AC2B-601078D8194D}"/>
    <cellStyle name="Notas 12 3 5 2" xfId="5934" xr:uid="{8E2C9F53-8CB1-49F2-A6F7-6D4AB4FF8989}"/>
    <cellStyle name="Notas 12 3 5 2 2" xfId="12245" xr:uid="{B8E0F46F-28BE-4E20-AAB7-1DB5F59419B0}"/>
    <cellStyle name="Notas 12 3 5 2 3" xfId="7462" xr:uid="{474E1E92-D1DF-4B86-B068-AC8CE5D03596}"/>
    <cellStyle name="Notas 12 3 5 3" xfId="9679" xr:uid="{5C2AE0EA-0778-4525-9985-9AD9CB50F79E}"/>
    <cellStyle name="Notas 12 3 5 4" xfId="13711" xr:uid="{390F5BA3-75C5-4B15-B32A-21D78F3B05CB}"/>
    <cellStyle name="Notas 12 3 6" xfId="3603" xr:uid="{CCA642A3-3608-4867-A34B-A6B8E17085B8}"/>
    <cellStyle name="Notas 12 3 6 2" xfId="6240" xr:uid="{78A3146F-1CE4-4209-9549-5426823D0E0D}"/>
    <cellStyle name="Notas 12 3 6 2 2" xfId="12551" xr:uid="{12C99457-0E49-46CB-8191-E817685840A5}"/>
    <cellStyle name="Notas 12 3 6 2 3" xfId="11243" xr:uid="{A294442C-3B53-45AF-96B4-BF843D628B27}"/>
    <cellStyle name="Notas 12 3 6 3" xfId="9985" xr:uid="{060B67B1-46F6-488C-89A9-71D1A64303F9}"/>
    <cellStyle name="Notas 12 3 6 4" xfId="7161" xr:uid="{18FB1BA3-3CAA-4556-A4BE-F28FCD31B7C7}"/>
    <cellStyle name="Notas 12 3 7" xfId="3964" xr:uid="{AC400ACC-C0B9-40DD-9612-730F6EDCE317}"/>
    <cellStyle name="Notas 12 3 7 2" xfId="6601" xr:uid="{3DD9DAD7-E9B7-4BC5-831B-392DA5B32500}"/>
    <cellStyle name="Notas 12 3 7 2 2" xfId="12912" xr:uid="{5A168135-CA22-45B2-93EA-C73A59938284}"/>
    <cellStyle name="Notas 12 3 7 2 3" xfId="16602" xr:uid="{63D92808-FD01-40C0-8AFA-9934219EB67E}"/>
    <cellStyle name="Notas 12 3 7 3" xfId="10346" xr:uid="{7E0E9DE1-5424-424F-B970-EDF9957698F2}"/>
    <cellStyle name="Notas 12 3 7 4" xfId="14153" xr:uid="{3607CBE9-B70D-4412-90FB-BA1CF66CC84A}"/>
    <cellStyle name="Notas 12 3 8" xfId="4296" xr:uid="{1C38138E-E475-4099-A0B6-179D3CF77C26}"/>
    <cellStyle name="Notas 12 3 8 2" xfId="6933" xr:uid="{2E0E0535-33DF-4ADD-87E5-E5FB450D286E}"/>
    <cellStyle name="Notas 12 3 8 2 2" xfId="13244" xr:uid="{D5D16A0D-964E-409E-955A-C00B1D6DB7CB}"/>
    <cellStyle name="Notas 12 3 8 2 3" xfId="16908" xr:uid="{1188C1A5-DC81-45CE-9739-B13BE4F17E6C}"/>
    <cellStyle name="Notas 12 3 8 3" xfId="10678" xr:uid="{042ACB36-7B25-4FE6-8EEB-67DFBF952266}"/>
    <cellStyle name="Notas 12 3 8 4" xfId="15691" xr:uid="{C7E39F49-987F-4F88-AD20-DE1E439A2CBA}"/>
    <cellStyle name="Notas 12 3 9" xfId="4529" xr:uid="{D41824B4-BAA0-4724-92AE-1EE75841F81F}"/>
    <cellStyle name="Notas 12 3 9 2" xfId="10911" xr:uid="{3949547D-057B-40A8-9D96-F6B574E55B0F}"/>
    <cellStyle name="Notas 12 3 9 3" xfId="7591" xr:uid="{606C6DCD-D328-4661-8866-329CCEA5631A}"/>
    <cellStyle name="Notas 12 4" xfId="2102" xr:uid="{453D0426-08BE-4F04-A0F4-DD418DB0FBA2}"/>
    <cellStyle name="Notas 12 4 10" xfId="8600" xr:uid="{FC715D93-0D40-4078-A975-701C902DD443}"/>
    <cellStyle name="Notas 12 4 11" xfId="14528" xr:uid="{CB148A74-58F3-42F9-8DA9-E2EB68E99827}"/>
    <cellStyle name="Notas 12 4 12" xfId="14619" xr:uid="{588331C1-D06E-492A-8C65-797E6040DA20}"/>
    <cellStyle name="Notas 12 4 2" xfId="2592" xr:uid="{5ECCED31-D4B6-4F9E-B34E-48ACD140F6EA}"/>
    <cellStyle name="Notas 12 4 2 2" xfId="5229" xr:uid="{EB9EC94D-81BC-4996-85B6-09F775BFF4A3}"/>
    <cellStyle name="Notas 12 4 2 2 2" xfId="11593" xr:uid="{88101983-7107-46E4-A74C-A3282A0B50A9}"/>
    <cellStyle name="Notas 12 4 2 2 3" xfId="7940" xr:uid="{646F0529-EE1C-4CD6-B168-57151CE1D4C2}"/>
    <cellStyle name="Notas 12 4 2 3" xfId="9059" xr:uid="{EBD8422D-A1FD-48E8-B424-B0EB3BB6C212}"/>
    <cellStyle name="Notas 12 4 2 4" xfId="15362" xr:uid="{3312A4BE-459C-43A3-B3DE-B1AD145FC582}"/>
    <cellStyle name="Notas 12 4 2 5" xfId="9298" xr:uid="{E636EC8E-33AF-4F1D-9B0C-2582F46172F0}"/>
    <cellStyle name="Notas 12 4 3" xfId="2857" xr:uid="{B401BDF5-D8D8-4B73-A542-C77B4D68F257}"/>
    <cellStyle name="Notas 12 4 3 2" xfId="5494" xr:uid="{A0A5C58B-0380-4CE5-A1F8-19EFAC42A905}"/>
    <cellStyle name="Notas 12 4 3 2 2" xfId="15539" xr:uid="{4B95C2F5-62C5-4F6F-8B44-7C908E53C48B}"/>
    <cellStyle name="Notas 12 4 3 3" xfId="14188" xr:uid="{DB4B788E-4B7E-4166-ACB5-4091B26DDB38}"/>
    <cellStyle name="Notas 12 4 4" xfId="3160" xr:uid="{44EC9ED3-EB69-41B2-93C4-8CA052DDF25C}"/>
    <cellStyle name="Notas 12 4 4 2" xfId="5797" xr:uid="{10278646-97A7-4825-8F39-13DEC3E711D0}"/>
    <cellStyle name="Notas 12 4 4 2 2" xfId="12108" xr:uid="{DD3A2D7D-920D-492E-9503-BBF549E11DA4}"/>
    <cellStyle name="Notas 12 4 4 2 3" xfId="15223" xr:uid="{8CADDC1A-0F11-4B2F-BD5D-3B478CCE6DDE}"/>
    <cellStyle name="Notas 12 4 4 3" xfId="9542" xr:uid="{963A5353-AFFC-4421-9041-F0AD1E068E20}"/>
    <cellStyle name="Notas 12 4 4 4" xfId="7578" xr:uid="{BEBC6A0E-79D1-44EC-9372-383E6748CC26}"/>
    <cellStyle name="Notas 12 4 5" xfId="3486" xr:uid="{2E7C7ADA-7FA3-4E8B-98C0-37B4CFCB8E37}"/>
    <cellStyle name="Notas 12 4 5 2" xfId="6123" xr:uid="{9EB8D283-9E72-4FB3-9E8B-278A0A47515F}"/>
    <cellStyle name="Notas 12 4 5 2 2" xfId="12434" xr:uid="{36BC541C-0653-4835-9CE9-2F7FF7A2E8A1}"/>
    <cellStyle name="Notas 12 4 5 2 3" xfId="15268" xr:uid="{9DBA8F40-532C-433E-9845-5499574FB2E4}"/>
    <cellStyle name="Notas 12 4 5 3" xfId="9868" xr:uid="{A9BD7943-BB36-4991-B6F2-7E60DBCEF4F0}"/>
    <cellStyle name="Notas 12 4 5 4" xfId="9200" xr:uid="{80F73300-ED44-4975-898F-C8C8BA085442}"/>
    <cellStyle name="Notas 12 4 6" xfId="3792" xr:uid="{78A53154-DF48-437A-96F2-07DDA52E910E}"/>
    <cellStyle name="Notas 12 4 6 2" xfId="6429" xr:uid="{1B9EBF10-706D-43EB-BAB8-894C74F3320D}"/>
    <cellStyle name="Notas 12 4 6 2 2" xfId="12740" xr:uid="{3357FFFA-6412-43D7-9D6A-E4CEA025A3A9}"/>
    <cellStyle name="Notas 12 4 6 2 3" xfId="15795" xr:uid="{A79A141A-56DE-44FB-8609-71A4046CDCE2}"/>
    <cellStyle name="Notas 12 4 6 3" xfId="10174" xr:uid="{B3D3F7C9-E6D4-4139-B9F7-428B611AD2E4}"/>
    <cellStyle name="Notas 12 4 6 4" xfId="14878" xr:uid="{C57DA32E-F99A-4F94-933F-23C1EC5CD58F}"/>
    <cellStyle name="Notas 12 4 7" xfId="4174" xr:uid="{62B53686-1F86-47DA-BF5F-34456AFE1E27}"/>
    <cellStyle name="Notas 12 4 7 2" xfId="6811" xr:uid="{8B3B5A3D-353A-435B-BC03-BD5E128E18FF}"/>
    <cellStyle name="Notas 12 4 7 2 2" xfId="13122" xr:uid="{134A144B-B8EF-4A0D-9E24-75F407D37CED}"/>
    <cellStyle name="Notas 12 4 7 2 3" xfId="16791" xr:uid="{82744E16-278A-4640-97C7-A94A3177553B}"/>
    <cellStyle name="Notas 12 4 7 3" xfId="10556" xr:uid="{6584D9A0-AC0B-4380-B14E-96140FCFD5CA}"/>
    <cellStyle name="Notas 12 4 7 4" xfId="14174" xr:uid="{53DB7CA9-F5D2-4983-9F22-C75F97844E33}"/>
    <cellStyle name="Notas 12 4 8" xfId="4381" xr:uid="{C5A368E5-40E5-4F83-AF3F-80C0A20F308D}"/>
    <cellStyle name="Notas 12 4 8 2" xfId="7018" xr:uid="{6D71E895-D591-4064-8066-DED09332780F}"/>
    <cellStyle name="Notas 12 4 8 2 2" xfId="13329" xr:uid="{89E39055-EAAE-42E4-919E-AF46A72B2709}"/>
    <cellStyle name="Notas 12 4 8 2 3" xfId="16993" xr:uid="{1465E9EF-9C8A-4EEE-A900-9B100F709E92}"/>
    <cellStyle name="Notas 12 4 8 3" xfId="10763" xr:uid="{D73A2FCE-11E9-44F4-9586-B659CC2CDC8B}"/>
    <cellStyle name="Notas 12 4 8 4" xfId="16054" xr:uid="{8B65D988-2B71-41CA-AF1C-030667DC49F3}"/>
    <cellStyle name="Notas 12 4 9" xfId="4739" xr:uid="{512D7CE4-09BC-43B0-9B6C-4A3B1ED364F5}"/>
    <cellStyle name="Notas 12 4 9 2" xfId="11121" xr:uid="{05BFE651-4B53-43BC-B0A7-FC3305311D4D}"/>
    <cellStyle name="Notas 12 4 9 3" xfId="8172" xr:uid="{A1BC33C9-409A-45E7-A3F9-AF48A42EC27A}"/>
    <cellStyle name="Notas 12 5" xfId="2022" xr:uid="{9F4C4A20-1DF6-400C-9906-281AA198C258}"/>
    <cellStyle name="Notas 12 5 10" xfId="16332" xr:uid="{8DAD523A-B10A-4267-98F0-89A42E34471F}"/>
    <cellStyle name="Notas 12 5 11" xfId="9198" xr:uid="{AB1A9ACB-EA5C-451B-89CF-F81F945C0118}"/>
    <cellStyle name="Notas 12 5 2" xfId="2784" xr:uid="{89C76CE7-3538-4F4E-A9B6-B5F8AEA345E5}"/>
    <cellStyle name="Notas 12 5 2 2" xfId="5421" xr:uid="{936A0CFA-A4D0-41BB-8481-A57FB81D0987}"/>
    <cellStyle name="Notas 12 5 2 2 2" xfId="14142" xr:uid="{854910CA-2174-4A91-ACE2-8557B08D0C9E}"/>
    <cellStyle name="Notas 12 5 2 3" xfId="16114" xr:uid="{4FDC2D3C-581F-4C57-A10D-98137F3BEA78}"/>
    <cellStyle name="Notas 12 5 3" xfId="3087" xr:uid="{B4155F9B-244C-4929-BE43-FA8CD4DC134D}"/>
    <cellStyle name="Notas 12 5 3 2" xfId="5724" xr:uid="{2685CDE3-F319-45EB-9438-33D5C8F82167}"/>
    <cellStyle name="Notas 12 5 3 2 2" xfId="12035" xr:uid="{43B5EF60-6A04-4091-B2F2-8EB85E6D08F8}"/>
    <cellStyle name="Notas 12 5 3 2 3" xfId="15811" xr:uid="{72B5A192-1F64-416B-B064-C1E2538F45A5}"/>
    <cellStyle name="Notas 12 5 3 3" xfId="9469" xr:uid="{8D02BB2D-1826-4016-8944-5163ECE06F4B}"/>
    <cellStyle name="Notas 12 5 3 4" xfId="15621" xr:uid="{E82E9F2B-55E8-4279-8D84-B2BADB04CF82}"/>
    <cellStyle name="Notas 12 5 4" xfId="3413" xr:uid="{95787F9B-C8E3-416C-A6A8-3825888C6CD5}"/>
    <cellStyle name="Notas 12 5 4 2" xfId="6050" xr:uid="{F85A468F-5587-4F81-A574-3808A5BDC3C0}"/>
    <cellStyle name="Notas 12 5 4 2 2" xfId="12361" xr:uid="{1E2DD673-F772-4081-9B94-E970C9D9E74E}"/>
    <cellStyle name="Notas 12 5 4 2 3" xfId="16041" xr:uid="{ADBB85C8-02B1-4361-8279-F4B496C08781}"/>
    <cellStyle name="Notas 12 5 4 3" xfId="9795" xr:uid="{56397830-D93E-49A9-A955-6E1FECF6B4C5}"/>
    <cellStyle name="Notas 12 5 4 4" xfId="14351" xr:uid="{892404B9-1064-44A8-8B98-E038F13F59BD}"/>
    <cellStyle name="Notas 12 5 5" xfId="3719" xr:uid="{5CD58204-238E-40B3-8102-A09BBACF3C57}"/>
    <cellStyle name="Notas 12 5 5 2" xfId="6356" xr:uid="{A8BBBB0A-8B0C-4D53-8ADB-0EC11C346EC9}"/>
    <cellStyle name="Notas 12 5 5 2 2" xfId="12667" xr:uid="{34C4509B-F9F7-48E8-AD38-135DA0329707}"/>
    <cellStyle name="Notas 12 5 5 2 3" xfId="14548" xr:uid="{955899DC-C0CF-462C-8D4B-7A503954C158}"/>
    <cellStyle name="Notas 12 5 5 3" xfId="10101" xr:uid="{C02E90C5-2D70-4A10-935D-7685387E1581}"/>
    <cellStyle name="Notas 12 5 5 4" xfId="14043" xr:uid="{E0390DD2-8E1C-43CC-8BA5-28DCDDB7BE40}"/>
    <cellStyle name="Notas 12 5 6" xfId="4094" xr:uid="{0237F279-1865-4642-B0AC-D78E5AA0B445}"/>
    <cellStyle name="Notas 12 5 6 2" xfId="6731" xr:uid="{2858240C-B4DD-4EF1-9EE0-46A9F3003439}"/>
    <cellStyle name="Notas 12 5 6 2 2" xfId="13042" xr:uid="{F2D6DC88-B2C4-4E22-9294-59E9601A712E}"/>
    <cellStyle name="Notas 12 5 6 2 3" xfId="16718" xr:uid="{C8237D35-C0C6-4D86-A801-7B9F34456E5A}"/>
    <cellStyle name="Notas 12 5 6 3" xfId="10476" xr:uid="{CCAF3F1A-DCB2-412C-B6C1-A7FF8E761F91}"/>
    <cellStyle name="Notas 12 5 6 4" xfId="15832" xr:uid="{E87A31D4-64D7-47D7-A767-CB2D4B6EE3EF}"/>
    <cellStyle name="Notas 12 5 7" xfId="4376" xr:uid="{A47075C1-60ED-44A6-A246-0EA456F0C729}"/>
    <cellStyle name="Notas 12 5 7 2" xfId="7013" xr:uid="{F29CDB48-8902-4398-AD86-7D9B989C2FCD}"/>
    <cellStyle name="Notas 12 5 7 2 2" xfId="13324" xr:uid="{41C04343-1B59-40F3-BD13-C71B0D27CA2F}"/>
    <cellStyle name="Notas 12 5 7 2 3" xfId="16988" xr:uid="{7D1B1706-4F59-45A1-B9E3-A50EB0DEEE59}"/>
    <cellStyle name="Notas 12 5 7 3" xfId="10758" xr:uid="{5EB8F2AE-22A1-42B4-BD49-0868CF8CB917}"/>
    <cellStyle name="Notas 12 5 7 4" xfId="7951" xr:uid="{669D73DB-9C6B-4948-8118-EC1B73C0AB8C}"/>
    <cellStyle name="Notas 12 5 8" xfId="4659" xr:uid="{28412E2C-2F15-4DD5-A9FB-5FFB30ABE48B}"/>
    <cellStyle name="Notas 12 5 8 2" xfId="11041" xr:uid="{009279EF-CD0E-4C26-9299-7B05C1F63978}"/>
    <cellStyle name="Notas 12 5 8 3" xfId="7388" xr:uid="{47DA551D-A6EF-4941-9CF4-E8CDD3B9B77C}"/>
    <cellStyle name="Notas 12 5 9" xfId="8520" xr:uid="{072BCFC6-1270-4675-8A58-F63E149CDB6A}"/>
    <cellStyle name="Notas 13" xfId="1451" xr:uid="{00000000-0005-0000-0000-0000AF050000}"/>
    <cellStyle name="Notas 13 2" xfId="1906" xr:uid="{F8C6C10B-F0A0-4DF4-A567-A9D4CAAA2458}"/>
    <cellStyle name="Notas 13 2 10" xfId="7231" xr:uid="{2BC27EAC-F5FB-46D9-B0F3-03FB752E9CA5}"/>
    <cellStyle name="Notas 13 2 11" xfId="16525" xr:uid="{8F1069EF-8B27-4642-8F24-BBA4E9516D29}"/>
    <cellStyle name="Notas 13 2 2" xfId="2466" xr:uid="{CD481200-9D6A-42EF-A47A-994FDE1E8BE4}"/>
    <cellStyle name="Notas 13 2 2 2" xfId="5103" xr:uid="{83266639-BE21-452C-93A5-F5FD4B7C02FB}"/>
    <cellStyle name="Notas 13 2 2 2 2" xfId="11467" xr:uid="{577D3D9E-CF63-480A-ABE2-F0C175AC63C5}"/>
    <cellStyle name="Notas 13 2 2 2 3" xfId="9190" xr:uid="{48BACE0D-FF59-4D6B-ADC9-AF372A2A1D15}"/>
    <cellStyle name="Notas 13 2 2 3" xfId="8933" xr:uid="{57E87389-A326-404E-8E40-80A773A33502}"/>
    <cellStyle name="Notas 13 2 3" xfId="2682" xr:uid="{DE3A56FA-03CC-4D1E-B819-87D48DFC4FC2}"/>
    <cellStyle name="Notas 13 2 3 2" xfId="5319" xr:uid="{9BC9DB39-3CD9-4611-B230-B38A0E76A070}"/>
    <cellStyle name="Notas 13 2 3 2 2" xfId="7597" xr:uid="{44DC87D3-E713-4B99-94AF-DE3B1FC3EEF3}"/>
    <cellStyle name="Notas 13 2 3 3" xfId="7403" xr:uid="{585E5942-E9AE-4993-B4C5-196809BC0091}"/>
    <cellStyle name="Notas 13 2 4" xfId="2985" xr:uid="{B2A29F6C-582F-47D6-A2BD-68CFF4F92C00}"/>
    <cellStyle name="Notas 13 2 4 2" xfId="5622" xr:uid="{5C9175CA-14A9-4FF0-8A6E-3F00DCCF091A}"/>
    <cellStyle name="Notas 13 2 4 2 2" xfId="11933" xr:uid="{A8F0360A-8D59-4874-8EF5-420F7FB42AA5}"/>
    <cellStyle name="Notas 13 2 4 2 3" xfId="14996" xr:uid="{509D5AFE-6A74-4632-BA21-779A260E2A04}"/>
    <cellStyle name="Notas 13 2 4 3" xfId="9367" xr:uid="{84639D85-C203-43DC-BC43-4A1ACDAD6BD2}"/>
    <cellStyle name="Notas 13 2 4 4" xfId="14483" xr:uid="{40177622-84D4-48AC-B255-1C4E4D196BB2}"/>
    <cellStyle name="Notas 13 2 5" xfId="3311" xr:uid="{65A15825-2C4A-4245-9F32-CD208D4C9CBD}"/>
    <cellStyle name="Notas 13 2 5 2" xfId="5948" xr:uid="{20A9EB99-7E23-4091-86EA-D0166D09C196}"/>
    <cellStyle name="Notas 13 2 5 2 2" xfId="12259" xr:uid="{59953F02-B59F-4A54-97C3-4423EE2D4851}"/>
    <cellStyle name="Notas 13 2 5 2 3" xfId="7312" xr:uid="{6AA61EEC-2846-4F9B-AED9-682C6DC57A60}"/>
    <cellStyle name="Notas 13 2 5 3" xfId="9693" xr:uid="{68D52B6B-F946-475F-B6F9-7D5C04C81127}"/>
    <cellStyle name="Notas 13 2 5 4" xfId="15992" xr:uid="{4C123A31-EDC2-4868-87DD-6EC74FF72BC4}"/>
    <cellStyle name="Notas 13 2 6" xfId="3617" xr:uid="{237ECEC6-89D0-4C2A-906A-50877797BC92}"/>
    <cellStyle name="Notas 13 2 6 2" xfId="6254" xr:uid="{2EFBF652-B365-4FD9-8749-D28E1E8D3B12}"/>
    <cellStyle name="Notas 13 2 6 2 2" xfId="12565" xr:uid="{BAAB3A0E-EEBB-4197-B799-F011FCC38453}"/>
    <cellStyle name="Notas 13 2 6 2 3" xfId="8143" xr:uid="{4F6B3E81-A591-475C-9A47-4833B4157AA0}"/>
    <cellStyle name="Notas 13 2 6 3" xfId="9999" xr:uid="{0A9134AF-C0E7-4548-B4AF-32327BAE6390}"/>
    <cellStyle name="Notas 13 2 6 4" xfId="16303" xr:uid="{88E63863-0539-4357-995F-1ACE48EFA239}"/>
    <cellStyle name="Notas 13 2 7" xfId="3978" xr:uid="{6D43F3BC-D126-48E2-87D6-0DA04A3C86E8}"/>
    <cellStyle name="Notas 13 2 7 2" xfId="6615" xr:uid="{D79135E9-993E-4807-BF5F-F4ADFBC54F65}"/>
    <cellStyle name="Notas 13 2 7 2 2" xfId="12926" xr:uid="{D8621128-00EB-4F3B-A244-157D96D217DE}"/>
    <cellStyle name="Notas 13 2 7 2 3" xfId="16616" xr:uid="{FEC94C12-87FD-4F49-B632-C1C720872D0F}"/>
    <cellStyle name="Notas 13 2 7 3" xfId="10360" xr:uid="{02E4994A-07A4-4EB7-9B4F-8B5C9FB0188D}"/>
    <cellStyle name="Notas 13 2 7 4" xfId="8002" xr:uid="{3F3733C0-0933-4546-864C-B539A1082C46}"/>
    <cellStyle name="Notas 13 2 8" xfId="4543" xr:uid="{E13E9CFA-36C1-4900-B378-97629B0347F5}"/>
    <cellStyle name="Notas 13 2 8 2" xfId="10925" xr:uid="{5165C6C9-50BA-4F4D-938F-0E3E8DA830AF}"/>
    <cellStyle name="Notas 13 2 8 3" xfId="7635" xr:uid="{32B3C608-CBE3-439C-A09A-D86397184E0D}"/>
    <cellStyle name="Notas 13 2 9" xfId="8407" xr:uid="{29FF2DA1-A08D-4BA5-AAA3-4BFD9402AF5E}"/>
    <cellStyle name="Notas 13 3" xfId="1893" xr:uid="{F97266BB-BE6E-45F1-9B53-FED32CAB89E1}"/>
    <cellStyle name="Notas 13 3 10" xfId="8394" xr:uid="{935FF37B-E338-40A9-A082-CFFDB2C2694F}"/>
    <cellStyle name="Notas 13 3 11" xfId="9176" xr:uid="{F3A099BA-1277-42D2-BDFA-C0F42D71102D}"/>
    <cellStyle name="Notas 13 3 12" xfId="7608" xr:uid="{569273AA-FD37-4C5D-92F6-B8255972F8B9}"/>
    <cellStyle name="Notas 13 3 2" xfId="2453" xr:uid="{96967C2C-0C79-4211-BC16-F990C723F5C7}"/>
    <cellStyle name="Notas 13 3 2 2" xfId="5090" xr:uid="{CA560CC7-2C40-4E62-A06E-1C9936A0AB41}"/>
    <cellStyle name="Notas 13 3 2 2 2" xfId="11454" xr:uid="{12362452-1ECD-4023-8238-9A234B598047}"/>
    <cellStyle name="Notas 13 3 2 2 3" xfId="15472" xr:uid="{094B2EE4-B073-4B03-84FC-3B68FC13585D}"/>
    <cellStyle name="Notas 13 3 2 3" xfId="8920" xr:uid="{72B84C88-82F3-43AE-A89A-83F05ADE3031}"/>
    <cellStyle name="Notas 13 3 2 4" xfId="16270" xr:uid="{85B88B86-A67F-4900-B19A-11D144E809E9}"/>
    <cellStyle name="Notas 13 3 2 5" xfId="8736" xr:uid="{CF2A805B-E603-4FF8-9D73-E6B3243FB010}"/>
    <cellStyle name="Notas 13 3 3" xfId="2669" xr:uid="{D81D45D6-E60D-4493-8BB6-69E571210FA9}"/>
    <cellStyle name="Notas 13 3 3 2" xfId="5306" xr:uid="{16D4B0ED-8C18-4125-A47E-DFC20E98F942}"/>
    <cellStyle name="Notas 13 3 3 2 2" xfId="15139" xr:uid="{6391F201-1B99-4FD5-8EBE-748D23CBEA97}"/>
    <cellStyle name="Notas 13 3 3 3" xfId="15882" xr:uid="{189581D9-C926-4941-A61D-CF0E0D6AF968}"/>
    <cellStyle name="Notas 13 3 4" xfId="2972" xr:uid="{33FDAD44-9AE5-4D59-8DC0-3B125A70B01B}"/>
    <cellStyle name="Notas 13 3 4 2" xfId="5609" xr:uid="{35BB9946-1520-472C-8C23-7138CA63F134}"/>
    <cellStyle name="Notas 13 3 4 2 2" xfId="11920" xr:uid="{DF07020D-DC8B-4C77-A688-78E01590A929}"/>
    <cellStyle name="Notas 13 3 4 2 3" xfId="16207" xr:uid="{B6CD4B44-038A-40F4-A5C7-3B9A8C8DAA45}"/>
    <cellStyle name="Notas 13 3 4 3" xfId="9354" xr:uid="{F66C9CA7-923E-46E5-8BD6-8A06E096AB43}"/>
    <cellStyle name="Notas 13 3 4 4" xfId="15765" xr:uid="{73667EAA-85F7-45AC-816F-D5A9594FC4B7}"/>
    <cellStyle name="Notas 13 3 5" xfId="3298" xr:uid="{0C3E7E4E-0C11-4770-A658-AC4282FC3F73}"/>
    <cellStyle name="Notas 13 3 5 2" xfId="5935" xr:uid="{8FF7DE10-664E-473D-9C8B-C77258132D3A}"/>
    <cellStyle name="Notas 13 3 5 2 2" xfId="12246" xr:uid="{6977D21B-4DB6-4E19-9443-B5CE3188B250}"/>
    <cellStyle name="Notas 13 3 5 2 3" xfId="8059" xr:uid="{8100A247-1716-4CD5-B06F-4C62F90D3E47}"/>
    <cellStyle name="Notas 13 3 5 3" xfId="9680" xr:uid="{72C5B66E-D693-4A4F-8BB6-661F1B1C7AAA}"/>
    <cellStyle name="Notas 13 3 5 4" xfId="14872" xr:uid="{ECA57094-6078-4237-A1A7-66B7601FFFFF}"/>
    <cellStyle name="Notas 13 3 6" xfId="3604" xr:uid="{71D0ACD2-B555-4799-9AB6-AF82C97F5A5E}"/>
    <cellStyle name="Notas 13 3 6 2" xfId="6241" xr:uid="{67F3A40E-2E56-4115-8E38-A1BA6627B734}"/>
    <cellStyle name="Notas 13 3 6 2 2" xfId="12552" xr:uid="{39D7137A-B25C-471D-9693-FC5EEB94E30C}"/>
    <cellStyle name="Notas 13 3 6 2 3" xfId="15419" xr:uid="{8248B9F4-71D8-478A-9634-C4EDB4A5416D}"/>
    <cellStyle name="Notas 13 3 6 3" xfId="9986" xr:uid="{9D2501D1-D101-4E63-BEFF-BADF50C739E5}"/>
    <cellStyle name="Notas 13 3 6 4" xfId="14519" xr:uid="{B39A142A-2319-4CFA-9F28-08E1CEA4DACD}"/>
    <cellStyle name="Notas 13 3 7" xfId="3965" xr:uid="{90C8BC02-3481-4439-8752-0B41F45B66C5}"/>
    <cellStyle name="Notas 13 3 7 2" xfId="6602" xr:uid="{2A5D55B9-59B5-422A-BE42-D74A217F95F0}"/>
    <cellStyle name="Notas 13 3 7 2 2" xfId="12913" xr:uid="{F6801376-0661-4F15-A864-A2EB245DBF01}"/>
    <cellStyle name="Notas 13 3 7 2 3" xfId="16603" xr:uid="{A805F334-8178-4FD9-84B0-95C54CBF2E18}"/>
    <cellStyle name="Notas 13 3 7 3" xfId="10347" xr:uid="{0DD26FFB-7A05-4312-8895-735E2AE38251}"/>
    <cellStyle name="Notas 13 3 7 4" xfId="16028" xr:uid="{CE408CCF-F6AC-45F6-BC1C-9A05D7B39D2F}"/>
    <cellStyle name="Notas 13 3 8" xfId="4297" xr:uid="{A4DFCC31-88B4-4D9F-BD7F-4A8325A43EAE}"/>
    <cellStyle name="Notas 13 3 8 2" xfId="6934" xr:uid="{C6017F8E-E01A-44FB-BE84-61D87944861D}"/>
    <cellStyle name="Notas 13 3 8 2 2" xfId="13245" xr:uid="{0697B1FF-C911-4899-A3FB-60BE9D9E4201}"/>
    <cellStyle name="Notas 13 3 8 2 3" xfId="16909" xr:uid="{6603C203-4D05-4427-B00F-C503B93209C7}"/>
    <cellStyle name="Notas 13 3 8 3" xfId="10679" xr:uid="{7C3DA54D-2979-4AC1-B182-6524E6B8ECC7}"/>
    <cellStyle name="Notas 13 3 8 4" xfId="14333" xr:uid="{9E61E059-467C-469A-9A9B-A56C67913BC3}"/>
    <cellStyle name="Notas 13 3 9" xfId="4530" xr:uid="{4CDA31EA-DC49-473B-8CDC-8FA7268CADAA}"/>
    <cellStyle name="Notas 13 3 9 2" xfId="10912" xr:uid="{53782D61-4C9D-45B0-B8FD-39B3B1AA1F83}"/>
    <cellStyle name="Notas 13 3 9 3" xfId="15679" xr:uid="{25E037D9-8E20-4CFF-B772-E31B6445C133}"/>
    <cellStyle name="Notas 13 4" xfId="2103" xr:uid="{E2563713-D884-47DF-9E8C-6801AD08C748}"/>
    <cellStyle name="Notas 13 4 10" xfId="8601" xr:uid="{FF1004E2-44A0-4A89-BCC8-FBBCBAA7ADA0}"/>
    <cellStyle name="Notas 13 4 11" xfId="14496" xr:uid="{DA5D0B55-C723-4220-981A-DD5F1E3030B6}"/>
    <cellStyle name="Notas 13 4 12" xfId="7658" xr:uid="{359E17A7-DD70-4EC7-8E24-222ED11CD07F}"/>
    <cellStyle name="Notas 13 4 2" xfId="2593" xr:uid="{8C148CC2-3E62-433E-BFCC-6A4694D9B00E}"/>
    <cellStyle name="Notas 13 4 2 2" xfId="5230" xr:uid="{A8964833-F8BA-44E3-BD38-7973816DC0E3}"/>
    <cellStyle name="Notas 13 4 2 2 2" xfId="11594" xr:uid="{2690AB9D-E59C-4718-AC5D-DC99EBF73944}"/>
    <cellStyle name="Notas 13 4 2 2 3" xfId="13962" xr:uid="{F08C61FD-D990-433C-B52F-F25A86800643}"/>
    <cellStyle name="Notas 13 4 2 3" xfId="9060" xr:uid="{AEFD30BF-FAF9-436F-8D4E-3CFEDF2DC188}"/>
    <cellStyle name="Notas 13 4 2 4" xfId="8204" xr:uid="{59423E93-4F94-4E1B-82EB-32B114D3E604}"/>
    <cellStyle name="Notas 13 4 2 5" xfId="7953" xr:uid="{9E559C04-0CCF-42C7-B009-0BE70768C069}"/>
    <cellStyle name="Notas 13 4 3" xfId="2858" xr:uid="{F22AC511-C313-457F-A8D2-D162ADFCA008}"/>
    <cellStyle name="Notas 13 4 3 2" xfId="5495" xr:uid="{D1C05CD2-F343-4F6D-AFA2-F0E91EAD19C2}"/>
    <cellStyle name="Notas 13 4 3 2 2" xfId="13621" xr:uid="{804D5284-AE6A-4D2E-B4E5-6777B8E71DAE}"/>
    <cellStyle name="Notas 13 4 3 3" xfId="13777" xr:uid="{028882B6-D0A8-4682-B453-16DF023ED8E9}"/>
    <cellStyle name="Notas 13 4 4" xfId="3161" xr:uid="{8BD9D121-4F89-48CB-A965-39DB2A4F4A2A}"/>
    <cellStyle name="Notas 13 4 4 2" xfId="5798" xr:uid="{F6B3A47B-1716-4027-904A-A55F40256971}"/>
    <cellStyle name="Notas 13 4 4 2 2" xfId="12109" xr:uid="{31398F98-B1D9-4CE7-8FFD-B8F1D28BC568}"/>
    <cellStyle name="Notas 13 4 4 2 3" xfId="14913" xr:uid="{D4D94B2B-2E37-4A93-BE43-F7F948BD7302}"/>
    <cellStyle name="Notas 13 4 4 3" xfId="9543" xr:uid="{EB00A3F3-D191-4A19-9D10-93D802F2A8B5}"/>
    <cellStyle name="Notas 13 4 4 4" xfId="14906" xr:uid="{92856BCE-3093-4E4C-9243-F4BCD62CF261}"/>
    <cellStyle name="Notas 13 4 5" xfId="3487" xr:uid="{9ACB8A56-325D-46A8-A4B7-DEF8A6D788E6}"/>
    <cellStyle name="Notas 13 4 5 2" xfId="6124" xr:uid="{B0B3E59B-0C32-4D5E-B278-E90187A89CFF}"/>
    <cellStyle name="Notas 13 4 5 2 2" xfId="12435" xr:uid="{31BD5972-393E-4E7D-9087-EAD6CCE5A4B8}"/>
    <cellStyle name="Notas 13 4 5 2 3" xfId="9141" xr:uid="{A33251B6-4F3C-4EC4-8E2E-19752760B1A9}"/>
    <cellStyle name="Notas 13 4 5 3" xfId="9869" xr:uid="{6AC1FF59-0D65-460C-9EFF-37C0480ACAE0}"/>
    <cellStyle name="Notas 13 4 5 4" xfId="14346" xr:uid="{80B7C4DC-DC94-48F4-881A-D1944E8D8544}"/>
    <cellStyle name="Notas 13 4 6" xfId="3793" xr:uid="{189449E0-7B50-43A9-9192-A29AC66F4B1C}"/>
    <cellStyle name="Notas 13 4 6 2" xfId="6430" xr:uid="{719C191D-8BB1-452A-A323-86BE73E63ABD}"/>
    <cellStyle name="Notas 13 4 6 2 2" xfId="12741" xr:uid="{02C604E1-C090-4422-8493-E833AF704C63}"/>
    <cellStyle name="Notas 13 4 6 2 3" xfId="13633" xr:uid="{A7359D9B-0B81-4F3A-BE90-A39FFAF1828F}"/>
    <cellStyle name="Notas 13 4 6 3" xfId="10175" xr:uid="{4E9CFB7E-EA26-41E3-AAEE-9DFBB59A003E}"/>
    <cellStyle name="Notas 13 4 6 4" xfId="15049" xr:uid="{58AA219B-8119-4925-A1C4-E0CCE8E3B5F2}"/>
    <cellStyle name="Notas 13 4 7" xfId="4175" xr:uid="{2368C615-BC9B-4006-B281-FF1FF76E1153}"/>
    <cellStyle name="Notas 13 4 7 2" xfId="6812" xr:uid="{14732D61-706B-4D1B-9BE0-68644552FC77}"/>
    <cellStyle name="Notas 13 4 7 2 2" xfId="13123" xr:uid="{ED9FDC63-DCB7-4096-8B01-B52D35B8B9AA}"/>
    <cellStyle name="Notas 13 4 7 2 3" xfId="16792" xr:uid="{D3D31FE2-18CD-4D07-999F-BFC769CA0E69}"/>
    <cellStyle name="Notas 13 4 7 3" xfId="10557" xr:uid="{ACFFFDFD-A3C9-4FFF-BD53-916A4D429480}"/>
    <cellStyle name="Notas 13 4 7 4" xfId="7584" xr:uid="{5BC92B8D-62CE-4E92-8A91-1EF693C1F04B}"/>
    <cellStyle name="Notas 13 4 8" xfId="4382" xr:uid="{1854B30B-6A6E-4999-BE66-3061CA1293E4}"/>
    <cellStyle name="Notas 13 4 8 2" xfId="7019" xr:uid="{47958644-3404-4416-BF2F-EC3679DEFBE3}"/>
    <cellStyle name="Notas 13 4 8 2 2" xfId="13330" xr:uid="{64C16BDA-611D-4049-8A01-DD2ACC3C7A10}"/>
    <cellStyle name="Notas 13 4 8 2 3" xfId="16994" xr:uid="{6096972E-A14B-4FF0-A11F-7EAA1880A6F3}"/>
    <cellStyle name="Notas 13 4 8 3" xfId="10764" xr:uid="{281CA1C1-3469-46AD-99A7-B3012740C872}"/>
    <cellStyle name="Notas 13 4 8 4" xfId="15938" xr:uid="{C4D85EBF-743E-4F47-B52D-C0B8EDEEDE02}"/>
    <cellStyle name="Notas 13 4 9" xfId="4740" xr:uid="{63277FC4-99BC-4634-B897-F79A2F92D63E}"/>
    <cellStyle name="Notas 13 4 9 2" xfId="11122" xr:uid="{8787AE40-1842-4D9B-B08A-5A908B107B73}"/>
    <cellStyle name="Notas 13 4 9 3" xfId="16361" xr:uid="{8503A776-128C-4A89-8CC6-1DD48845973F}"/>
    <cellStyle name="Notas 13 5" xfId="2021" xr:uid="{E5A4B0C4-3002-4665-B50D-D731E512232F}"/>
    <cellStyle name="Notas 13 5 10" xfId="7708" xr:uid="{786509B3-08B9-4752-A3D9-D2D7C7D5DD57}"/>
    <cellStyle name="Notas 13 5 11" xfId="7855" xr:uid="{D5F9E9FD-E5AC-447E-BFD3-7A43F0024F7A}"/>
    <cellStyle name="Notas 13 5 2" xfId="2783" xr:uid="{6CE0AACC-5FF3-4360-8838-427868D25432}"/>
    <cellStyle name="Notas 13 5 2 2" xfId="5420" xr:uid="{DEF28675-55CB-4314-B478-B5D895E1C252}"/>
    <cellStyle name="Notas 13 5 2 2 2" xfId="14320" xr:uid="{DD2CD8D8-FF58-41B7-AC31-5A95715867C9}"/>
    <cellStyle name="Notas 13 5 2 3" xfId="7344" xr:uid="{6252EBC2-6805-4307-8B62-74CDB28C577A}"/>
    <cellStyle name="Notas 13 5 3" xfId="3086" xr:uid="{8D5E662C-7A67-4043-A936-ED2ED13834DC}"/>
    <cellStyle name="Notas 13 5 3 2" xfId="5723" xr:uid="{6D638C05-1A57-47A4-9BFD-885A2F135E86}"/>
    <cellStyle name="Notas 13 5 3 2 2" xfId="12034" xr:uid="{FA6FBA1E-379F-4476-84DA-5602B58016A0}"/>
    <cellStyle name="Notas 13 5 3 2 3" xfId="15885" xr:uid="{B7ECD034-9954-4FF4-AA5F-9ED008416AE6}"/>
    <cellStyle name="Notas 13 5 3 3" xfId="9468" xr:uid="{F98F379B-AAAC-4492-928E-C75E94F75F88}"/>
    <cellStyle name="Notas 13 5 3 4" xfId="13394" xr:uid="{06D94648-7113-4187-AB27-17619E5C163B}"/>
    <cellStyle name="Notas 13 5 4" xfId="3412" xr:uid="{968DC9BF-0847-41C4-9989-5A0CC7430B2A}"/>
    <cellStyle name="Notas 13 5 4 2" xfId="6049" xr:uid="{B0ECDAF7-E99E-4377-914F-9146A5EC3805}"/>
    <cellStyle name="Notas 13 5 4 2 2" xfId="12360" xr:uid="{18F75F31-D5FF-4514-862F-7851A7E1DF1C}"/>
    <cellStyle name="Notas 13 5 4 2 3" xfId="16007" xr:uid="{E8391AFF-A751-4918-9289-F96EE3A6EFD5}"/>
    <cellStyle name="Notas 13 5 4 3" xfId="9794" xr:uid="{BF4DBA32-84F0-40F3-BA98-1B9EBC05F92B}"/>
    <cellStyle name="Notas 13 5 4 4" xfId="8702" xr:uid="{62C17B84-AB34-4972-8900-D987E9B6054D}"/>
    <cellStyle name="Notas 13 5 5" xfId="3718" xr:uid="{C5D30832-A084-4845-8A12-F35F5BF60D4D}"/>
    <cellStyle name="Notas 13 5 5 2" xfId="6355" xr:uid="{EA194751-D168-4011-AFFB-C873CC4CB3E3}"/>
    <cellStyle name="Notas 13 5 5 2 2" xfId="12666" xr:uid="{410B624C-8D21-45A8-8CCA-F3D7F9619901}"/>
    <cellStyle name="Notas 13 5 5 2 3" xfId="15967" xr:uid="{6BFF0C0B-A433-4400-A211-E4C6E07F0759}"/>
    <cellStyle name="Notas 13 5 5 3" xfId="10100" xr:uid="{11F8A848-AE13-4DA0-8F58-B38349006EAB}"/>
    <cellStyle name="Notas 13 5 5 4" xfId="14283" xr:uid="{97BC4BB4-5494-449D-8D35-90B6430FB8EB}"/>
    <cellStyle name="Notas 13 5 6" xfId="4093" xr:uid="{E36C0252-16F3-4DA5-93BF-C4335B6A8AEF}"/>
    <cellStyle name="Notas 13 5 6 2" xfId="6730" xr:uid="{654A0B3E-7908-4BFA-8AC1-351F47860B48}"/>
    <cellStyle name="Notas 13 5 6 2 2" xfId="13041" xr:uid="{B0F3A2EA-7171-454E-B89F-BADFDD7A8C1C}"/>
    <cellStyle name="Notas 13 5 6 2 3" xfId="16717" xr:uid="{7F6F9CE1-E7A4-4C28-AF73-B1DA04CBE23C}"/>
    <cellStyle name="Notas 13 5 6 3" xfId="10475" xr:uid="{FBF38AB6-488B-40CC-A2F4-F49EA8B3C9DA}"/>
    <cellStyle name="Notas 13 5 6 4" xfId="14403" xr:uid="{2A54AACB-1016-43DB-AC43-2F175333028A}"/>
    <cellStyle name="Notas 13 5 7" xfId="4375" xr:uid="{75531848-6B1F-408D-A536-989692B94CDE}"/>
    <cellStyle name="Notas 13 5 7 2" xfId="7012" xr:uid="{7CB88F6E-8E36-467B-A666-6E7523F3F50A}"/>
    <cellStyle name="Notas 13 5 7 2 2" xfId="13323" xr:uid="{21ED57C0-1F83-4046-99B5-EDA3C5A61AE4}"/>
    <cellStyle name="Notas 13 5 7 2 3" xfId="16987" xr:uid="{FCCDF74C-2475-4D12-9F14-AC10F6103AE1}"/>
    <cellStyle name="Notas 13 5 7 3" xfId="10757" xr:uid="{51611C29-091B-465E-BDE5-E2619EE00EC0}"/>
    <cellStyle name="Notas 13 5 7 4" xfId="8715" xr:uid="{3F28298C-CBF8-4B31-B93A-BB74E7990D84}"/>
    <cellStyle name="Notas 13 5 8" xfId="4658" xr:uid="{38E506CC-AE9D-4356-80AC-38252C994384}"/>
    <cellStyle name="Notas 13 5 8 2" xfId="11040" xr:uid="{C0CD572A-DAA8-4128-8833-B40102BDFA86}"/>
    <cellStyle name="Notas 13 5 8 3" xfId="7588" xr:uid="{77D52AE3-9AF2-4F0B-8354-226F23DF9E66}"/>
    <cellStyle name="Notas 13 5 9" xfId="8519" xr:uid="{9C37B429-5E2F-4E83-AC7E-E0C146F79832}"/>
    <cellStyle name="Notas 14" xfId="1452" xr:uid="{00000000-0005-0000-0000-0000B0050000}"/>
    <cellStyle name="Notas 14 2" xfId="1907" xr:uid="{E031036B-CA96-409C-868A-2F04DE531252}"/>
    <cellStyle name="Notas 14 2 10" xfId="15840" xr:uid="{0DADF482-DF7A-4114-8A96-5A382DD37706}"/>
    <cellStyle name="Notas 14 2 11" xfId="7704" xr:uid="{680B312B-8B95-4D26-860C-10C34367B42B}"/>
    <cellStyle name="Notas 14 2 2" xfId="2467" xr:uid="{6E349D4B-FCCE-47F9-814C-FA296B835EC9}"/>
    <cellStyle name="Notas 14 2 2 2" xfId="5104" xr:uid="{67A00D20-C0CC-457E-90F9-B1325C9C7CC2}"/>
    <cellStyle name="Notas 14 2 2 2 2" xfId="11468" xr:uid="{6ADBFA14-5633-47D5-AAA0-29AA5A694540}"/>
    <cellStyle name="Notas 14 2 2 2 3" xfId="9255" xr:uid="{C00D486E-73C5-4A51-BEA1-E04657AB10AA}"/>
    <cellStyle name="Notas 14 2 2 3" xfId="8934" xr:uid="{4711EAF6-1572-438F-BE84-8E4C21CAC7D2}"/>
    <cellStyle name="Notas 14 2 3" xfId="2683" xr:uid="{5A11D768-3A6B-4A5A-936D-75B5BA924C92}"/>
    <cellStyle name="Notas 14 2 3 2" xfId="5320" xr:uid="{4E57E0EF-3FF0-4267-AE60-ED9A8769D2BD}"/>
    <cellStyle name="Notas 14 2 3 2 2" xfId="8085" xr:uid="{DC9E2828-C25D-47D6-A038-06D1E38BD252}"/>
    <cellStyle name="Notas 14 2 3 3" xfId="16259" xr:uid="{04AE14F4-904E-4FC2-934D-5BFACB54569D}"/>
    <cellStyle name="Notas 14 2 4" xfId="2986" xr:uid="{9E9C7373-B6A9-4458-A822-B89A9F1994DD}"/>
    <cellStyle name="Notas 14 2 4 2" xfId="5623" xr:uid="{2D2289C2-3317-427C-B046-566FDAAF4EA6}"/>
    <cellStyle name="Notas 14 2 4 2 2" xfId="11934" xr:uid="{904F4BCE-6134-4C7C-9896-E1C842531844}"/>
    <cellStyle name="Notas 14 2 4 2 3" xfId="14400" xr:uid="{790114E0-46D7-42DA-B2D5-D48AE51AF150}"/>
    <cellStyle name="Notas 14 2 4 3" xfId="9368" xr:uid="{15865EF7-A068-45DB-8A59-E28F10B0125A}"/>
    <cellStyle name="Notas 14 2 4 4" xfId="13422" xr:uid="{DAE45E08-3BC0-4FE1-BA81-4C28E182E541}"/>
    <cellStyle name="Notas 14 2 5" xfId="3312" xr:uid="{3A4A4682-6219-44F1-B095-718CC064DE32}"/>
    <cellStyle name="Notas 14 2 5 2" xfId="5949" xr:uid="{56C00CF4-8190-41ED-ABE8-E59207AB63C9}"/>
    <cellStyle name="Notas 14 2 5 2 2" xfId="12260" xr:uid="{48465ADF-210C-4A85-BE28-F04906E19BFF}"/>
    <cellStyle name="Notas 14 2 5 2 3" xfId="14157" xr:uid="{3FA4DAD1-25EB-408F-8987-4935346708FC}"/>
    <cellStyle name="Notas 14 2 5 3" xfId="9694" xr:uid="{CC639931-D5C0-456A-BC52-D52C49DF73B1}"/>
    <cellStyle name="Notas 14 2 5 4" xfId="7852" xr:uid="{DBA348BC-F410-4A7F-9C6A-277397759B07}"/>
    <cellStyle name="Notas 14 2 6" xfId="3618" xr:uid="{CFE68107-94A3-4873-8008-05D5E6B98A8E}"/>
    <cellStyle name="Notas 14 2 6 2" xfId="6255" xr:uid="{07CC2607-5414-49AB-A496-DFEA6A596B52}"/>
    <cellStyle name="Notas 14 2 6 2 2" xfId="12566" xr:uid="{5E302CEA-F841-4672-87AA-8F1C34481DFB}"/>
    <cellStyle name="Notas 14 2 6 2 3" xfId="16443" xr:uid="{6CAFD127-2463-459E-89FB-A29BC7ED4435}"/>
    <cellStyle name="Notas 14 2 6 3" xfId="10000" xr:uid="{2CEBFB5D-0228-4B5E-9988-8B630A06FDBA}"/>
    <cellStyle name="Notas 14 2 6 4" xfId="11214" xr:uid="{5DA411A1-3746-41FB-9D3B-404329C8A2D0}"/>
    <cellStyle name="Notas 14 2 7" xfId="3979" xr:uid="{1F66BB96-6164-4254-8F35-028DD92B2552}"/>
    <cellStyle name="Notas 14 2 7 2" xfId="6616" xr:uid="{2F92BA5B-55B9-4E90-AFE6-54F4F31A8B52}"/>
    <cellStyle name="Notas 14 2 7 2 2" xfId="12927" xr:uid="{ACDDCC46-A54E-4EF4-97C8-302D279D6A07}"/>
    <cellStyle name="Notas 14 2 7 2 3" xfId="16617" xr:uid="{5B9016D2-04CD-492C-A8AC-821498241BA6}"/>
    <cellStyle name="Notas 14 2 7 3" xfId="10361" xr:uid="{86882F8A-FAB6-4D2B-ACA3-2B644989522B}"/>
    <cellStyle name="Notas 14 2 7 4" xfId="16368" xr:uid="{6E1BB69E-43A4-4175-A4F1-7619106F4FED}"/>
    <cellStyle name="Notas 14 2 8" xfId="4544" xr:uid="{09D5E8BD-D807-4D2F-AD01-DC6AA2B7D601}"/>
    <cellStyle name="Notas 14 2 8 2" xfId="10926" xr:uid="{0DF2D4D7-7371-407B-AE3B-353B873E2750}"/>
    <cellStyle name="Notas 14 2 8 3" xfId="7246" xr:uid="{90F082E2-C11A-47D3-A9DE-8FBAD996CFF4}"/>
    <cellStyle name="Notas 14 2 9" xfId="8408" xr:uid="{C8B7532A-E3AA-461A-9034-C5545C62B556}"/>
    <cellStyle name="Notas 14 3" xfId="1894" xr:uid="{889C1E46-D607-40B9-8098-FB7E498E7765}"/>
    <cellStyle name="Notas 14 3 10" xfId="8395" xr:uid="{A67711A4-2E9B-4E8B-94E7-E5BFE1D66B47}"/>
    <cellStyle name="Notas 14 3 11" xfId="7499" xr:uid="{B443BB90-AF60-4A0C-A61A-CEBDCFAB0851}"/>
    <cellStyle name="Notas 14 3 12" xfId="8135" xr:uid="{FA18EB3D-82B2-43A7-8890-5893909B9907}"/>
    <cellStyle name="Notas 14 3 2" xfId="2454" xr:uid="{8B5CFB82-F00E-4DD5-AEB4-A00FF35844FD}"/>
    <cellStyle name="Notas 14 3 2 2" xfId="5091" xr:uid="{D33669CA-3A06-46A7-AC65-8F1662AD3486}"/>
    <cellStyle name="Notas 14 3 2 2 2" xfId="11455" xr:uid="{7B4E8AE2-FAA4-4E0F-9ADE-94D197B5198B}"/>
    <cellStyle name="Notas 14 3 2 2 3" xfId="8291" xr:uid="{C87C12CD-7F07-4D2A-8570-DD37E19A6929}"/>
    <cellStyle name="Notas 14 3 2 3" xfId="8921" xr:uid="{5C7F4F13-63DA-418E-9188-E5613E24B63E}"/>
    <cellStyle name="Notas 14 3 2 4" xfId="8139" xr:uid="{B30583A6-C67C-499D-A849-32263DA65E60}"/>
    <cellStyle name="Notas 14 3 2 5" xfId="11792" xr:uid="{324BA0FE-D331-4FD0-A788-82CCC04D8192}"/>
    <cellStyle name="Notas 14 3 3" xfId="2670" xr:uid="{380FC7D7-7573-41BE-A50A-C17DE0C0864E}"/>
    <cellStyle name="Notas 14 3 3 2" xfId="5307" xr:uid="{83BB337C-8FEE-4F72-B8F2-EC636B9C7B25}"/>
    <cellStyle name="Notas 14 3 3 2 2" xfId="14965" xr:uid="{CB683549-8516-46CF-B6A5-F883C79B8CA4}"/>
    <cellStyle name="Notas 14 3 3 3" xfId="14886" xr:uid="{777984EB-D777-4FC3-8A37-26B55BE1AA4C}"/>
    <cellStyle name="Notas 14 3 4" xfId="2973" xr:uid="{6040F090-63CC-478C-AF3E-69BD626B59A5}"/>
    <cellStyle name="Notas 14 3 4 2" xfId="5610" xr:uid="{D3F9AA0F-ADFB-4C9E-B097-6F30DA56D0E7}"/>
    <cellStyle name="Notas 14 3 4 2 2" xfId="11921" xr:uid="{FC8197D4-119F-41B9-87D6-8D1A3C353DE2}"/>
    <cellStyle name="Notas 14 3 4 2 3" xfId="14251" xr:uid="{06395052-B11C-4646-A3AC-040DEF64DDC3}"/>
    <cellStyle name="Notas 14 3 4 3" xfId="9355" xr:uid="{011A226E-1F31-4B4A-A692-49CC4342A0F3}"/>
    <cellStyle name="Notas 14 3 4 4" xfId="7058" xr:uid="{65CC30E6-F6E5-4F1C-B553-2840B9F2A5ED}"/>
    <cellStyle name="Notas 14 3 5" xfId="3299" xr:uid="{2574929C-6FAF-48C9-AAE9-ED830E83BC40}"/>
    <cellStyle name="Notas 14 3 5 2" xfId="5936" xr:uid="{A6247D3D-DFA7-45AD-9C6D-D18B3A874CC0}"/>
    <cellStyle name="Notas 14 3 5 2 2" xfId="12247" xr:uid="{420C271C-5C39-4262-A9C5-B26C0EE035F4}"/>
    <cellStyle name="Notas 14 3 5 2 3" xfId="14211" xr:uid="{8488C5CF-7B64-43FC-AB41-52B75BAB0FDB}"/>
    <cellStyle name="Notas 14 3 5 3" xfId="9681" xr:uid="{BFDD0171-39B4-43EF-9AF0-F366B7E4496A}"/>
    <cellStyle name="Notas 14 3 5 4" xfId="15151" xr:uid="{F90765A7-DB0F-4949-9546-BC12BE61BC20}"/>
    <cellStyle name="Notas 14 3 6" xfId="3605" xr:uid="{26E94548-6C64-48F1-9150-7D3D3C55D51B}"/>
    <cellStyle name="Notas 14 3 6 2" xfId="6242" xr:uid="{AA59D64C-CA77-49B7-B379-CBBB619D51A9}"/>
    <cellStyle name="Notas 14 3 6 2 2" xfId="12553" xr:uid="{5B4B8129-4FD3-428C-A118-9F749832BDFA}"/>
    <cellStyle name="Notas 14 3 6 2 3" xfId="8295" xr:uid="{7FAB693F-B3C0-4C9B-9054-34B5A7D3E0EE}"/>
    <cellStyle name="Notas 14 3 6 3" xfId="9987" xr:uid="{0F66EA71-24F4-4D24-BDEE-0BBD1575949C}"/>
    <cellStyle name="Notas 14 3 6 4" xfId="15329" xr:uid="{A51AB139-DE83-4A2F-98BB-8C2971AC7B65}"/>
    <cellStyle name="Notas 14 3 7" xfId="3966" xr:uid="{60CA4373-A5F3-4CBF-95C3-9E2FC4129250}"/>
    <cellStyle name="Notas 14 3 7 2" xfId="6603" xr:uid="{A6C9BB4C-BA04-46EC-8A3B-45FF2DE96960}"/>
    <cellStyle name="Notas 14 3 7 2 2" xfId="12914" xr:uid="{6B2ED6A5-4A1C-46B6-8969-A6D054665F3E}"/>
    <cellStyle name="Notas 14 3 7 2 3" xfId="16604" xr:uid="{16904935-2694-400D-9004-0B9650323A53}"/>
    <cellStyle name="Notas 14 3 7 3" xfId="10348" xr:uid="{7DEA63D4-FC82-476E-8147-6A162D8AC8E8}"/>
    <cellStyle name="Notas 14 3 7 4" xfId="7472" xr:uid="{2240625D-DE19-4FE3-9114-B257E1379BBF}"/>
    <cellStyle name="Notas 14 3 8" xfId="4298" xr:uid="{5D83CD09-1E6A-44D3-84FA-E1276C961EA1}"/>
    <cellStyle name="Notas 14 3 8 2" xfId="6935" xr:uid="{089CF16B-5569-46DD-9431-182DEA5D0F96}"/>
    <cellStyle name="Notas 14 3 8 2 2" xfId="13246" xr:uid="{9BFA4156-21E8-461C-BBD9-8B6AE08E1FAA}"/>
    <cellStyle name="Notas 14 3 8 2 3" xfId="16910" xr:uid="{68E35696-FFF1-4581-B374-0214430182C2}"/>
    <cellStyle name="Notas 14 3 8 3" xfId="10680" xr:uid="{755D9088-FB43-4FD5-B138-B54D35C9F5B8}"/>
    <cellStyle name="Notas 14 3 8 4" xfId="13467" xr:uid="{8258E303-2D18-400A-9953-13617CB970C3}"/>
    <cellStyle name="Notas 14 3 9" xfId="4531" xr:uid="{0F44648B-7510-4EE8-9395-5DF14AA61B4A}"/>
    <cellStyle name="Notas 14 3 9 2" xfId="10913" xr:uid="{1ACF346D-0F21-4289-B5DB-7CA97C162071}"/>
    <cellStyle name="Notas 14 3 9 3" xfId="7517" xr:uid="{1CFB4A99-E1ED-4E33-8CFB-D2E31E7EBADC}"/>
    <cellStyle name="Notas 14 4" xfId="2104" xr:uid="{103C101A-9B6F-4D01-ADD8-B5EE81239ECF}"/>
    <cellStyle name="Notas 14 4 10" xfId="8602" xr:uid="{880C718C-882F-4B0B-A752-1EEFEBEC125E}"/>
    <cellStyle name="Notas 14 4 11" xfId="7434" xr:uid="{F7400E61-569F-4593-A760-C76CE6FA3F6A}"/>
    <cellStyle name="Notas 14 4 12" xfId="14434" xr:uid="{8717FE12-5E29-495B-BC4A-F7CF22AF0F0E}"/>
    <cellStyle name="Notas 14 4 2" xfId="2594" xr:uid="{8A64DF2E-ED21-404C-A474-1260E20045F1}"/>
    <cellStyle name="Notas 14 4 2 2" xfId="5231" xr:uid="{8FC77E1D-1B88-476D-B499-DC03584A456D}"/>
    <cellStyle name="Notas 14 4 2 2 2" xfId="11595" xr:uid="{7879834D-B76C-43A5-8A9E-7780D6CEC581}"/>
    <cellStyle name="Notas 14 4 2 2 3" xfId="7964" xr:uid="{3A31D4B5-E787-4483-A16F-9B457DC0A95D}"/>
    <cellStyle name="Notas 14 4 2 3" xfId="9061" xr:uid="{650FD7E0-76D2-4E38-928A-203A481C5F82}"/>
    <cellStyle name="Notas 14 4 2 4" xfId="15163" xr:uid="{B7539A8C-7290-4AE6-8348-719DAF4C49C4}"/>
    <cellStyle name="Notas 14 4 2 5" xfId="15466" xr:uid="{4B9F388C-15CA-42AF-92DF-804D649D8581}"/>
    <cellStyle name="Notas 14 4 3" xfId="2859" xr:uid="{8579DB05-7FDA-4954-A0D3-3E88DD61BF3F}"/>
    <cellStyle name="Notas 14 4 3 2" xfId="5496" xr:uid="{0AD0EB1D-C3D1-492C-8F0C-DD6A131C4931}"/>
    <cellStyle name="Notas 14 4 3 2 2" xfId="16513" xr:uid="{5C154D93-372E-4C47-AEB9-6BEE468FD685}"/>
    <cellStyle name="Notas 14 4 3 3" xfId="16066" xr:uid="{A7C6966C-6883-4D0E-A322-6E92F9B7E780}"/>
    <cellStyle name="Notas 14 4 4" xfId="3162" xr:uid="{89D36A86-F6BA-43A6-8062-C01AE23C797C}"/>
    <cellStyle name="Notas 14 4 4 2" xfId="5799" xr:uid="{41E2EF55-AE0A-46C1-A12A-A98380BFC977}"/>
    <cellStyle name="Notas 14 4 4 2 2" xfId="12110" xr:uid="{923F4570-D3C3-4B14-8AAB-7445D87374DC}"/>
    <cellStyle name="Notas 14 4 4 2 3" xfId="8047" xr:uid="{A47F58EE-26E6-4CBA-B7A1-6234C1E33269}"/>
    <cellStyle name="Notas 14 4 4 3" xfId="9544" xr:uid="{0730C64B-56E2-448C-A752-4F9B1E7AD220}"/>
    <cellStyle name="Notas 14 4 4 4" xfId="13417" xr:uid="{487631BC-7AA2-4242-8A71-90C970F16160}"/>
    <cellStyle name="Notas 14 4 5" xfId="3488" xr:uid="{C67EE4F7-5E0E-487C-B58D-0611BD030EB8}"/>
    <cellStyle name="Notas 14 4 5 2" xfId="6125" xr:uid="{91FDF06A-C5E9-4E4A-8B80-A6065A1B1930}"/>
    <cellStyle name="Notas 14 4 5 2 2" xfId="12436" xr:uid="{2D0CBBC9-468E-43D7-ACB4-86950A73CC39}"/>
    <cellStyle name="Notas 14 4 5 2 3" xfId="15588" xr:uid="{20EFD29E-21D2-44B5-8D75-A445FD11D0A2}"/>
    <cellStyle name="Notas 14 4 5 3" xfId="9870" xr:uid="{8D19069C-6727-4C25-B7AA-0EFD0502F747}"/>
    <cellStyle name="Notas 14 4 5 4" xfId="14815" xr:uid="{E7C96621-44BF-4B93-B073-4C428EDAF6C3}"/>
    <cellStyle name="Notas 14 4 6" xfId="3794" xr:uid="{26232F71-A0D6-4612-A59D-3FDE37236A4D}"/>
    <cellStyle name="Notas 14 4 6 2" xfId="6431" xr:uid="{17BC4736-2A36-4465-9ED9-166548ECC37A}"/>
    <cellStyle name="Notas 14 4 6 2 2" xfId="12742" xr:uid="{82D2930A-23B5-44DD-B4E7-75CB34D77222}"/>
    <cellStyle name="Notas 14 4 6 2 3" xfId="14647" xr:uid="{E8496D0D-041A-43EC-ACBD-69C6E1080B0C}"/>
    <cellStyle name="Notas 14 4 6 3" xfId="10176" xr:uid="{C5CA88C3-4536-40F1-A7B1-C8D4B6F64876}"/>
    <cellStyle name="Notas 14 4 6 4" xfId="14039" xr:uid="{A2ECF662-597E-4ABC-8B96-AC413B36CBDE}"/>
    <cellStyle name="Notas 14 4 7" xfId="4176" xr:uid="{6539C27E-4CDD-4B12-9A60-8548253427BF}"/>
    <cellStyle name="Notas 14 4 7 2" xfId="6813" xr:uid="{2C23A838-96DF-42C4-B52A-BA2B8D021157}"/>
    <cellStyle name="Notas 14 4 7 2 2" xfId="13124" xr:uid="{8A90486C-2E02-4644-9A2C-4594A537C867}"/>
    <cellStyle name="Notas 14 4 7 2 3" xfId="16793" xr:uid="{58BDCDFC-1417-45F3-B066-C5C0BFE4E127}"/>
    <cellStyle name="Notas 14 4 7 3" xfId="10558" xr:uid="{2A02556B-C622-45AD-974C-2224F5A53440}"/>
    <cellStyle name="Notas 14 4 7 4" xfId="14711" xr:uid="{3138AED4-B493-48F2-9367-E1E950638731}"/>
    <cellStyle name="Notas 14 4 8" xfId="4383" xr:uid="{4C8BA6D1-6E0A-4BFF-A456-2A7AE9C1BCD9}"/>
    <cellStyle name="Notas 14 4 8 2" xfId="7020" xr:uid="{6CA3BBFD-3CE1-4D46-91E0-BF0245D7B2B7}"/>
    <cellStyle name="Notas 14 4 8 2 2" xfId="13331" xr:uid="{F76777EB-8C32-4C48-BE89-095B9410A864}"/>
    <cellStyle name="Notas 14 4 8 2 3" xfId="16995" xr:uid="{19C5366A-53B9-4C56-A9F6-8AE751270C7D}"/>
    <cellStyle name="Notas 14 4 8 3" xfId="10765" xr:uid="{A78AC04D-62C4-4B2C-86EB-5AEA71FC522D}"/>
    <cellStyle name="Notas 14 4 8 4" xfId="15457" xr:uid="{7E500161-EF07-44A1-900F-3B143B585598}"/>
    <cellStyle name="Notas 14 4 9" xfId="4741" xr:uid="{7311467B-1CAF-419D-9152-8365D2FD3090}"/>
    <cellStyle name="Notas 14 4 9 2" xfId="11123" xr:uid="{1DCB712A-5A91-4F21-9494-A390AFE725B5}"/>
    <cellStyle name="Notas 14 4 9 3" xfId="9134" xr:uid="{0DCE9FDE-D5BC-4BA7-BED2-2902DB765460}"/>
    <cellStyle name="Notas 14 5" xfId="2020" xr:uid="{5C8FA850-EF3B-41FB-992D-2C9E5478B8E2}"/>
    <cellStyle name="Notas 14 5 10" xfId="7758" xr:uid="{39AB6A97-9AA4-451C-A64C-115C6A8AB73B}"/>
    <cellStyle name="Notas 14 5 11" xfId="15806" xr:uid="{A8D915FE-40F3-4314-B3FC-3838CFFE50DC}"/>
    <cellStyle name="Notas 14 5 2" xfId="2782" xr:uid="{DFD49165-B7F4-4639-8C0C-37C3B499044F}"/>
    <cellStyle name="Notas 14 5 2 2" xfId="5419" xr:uid="{B11C4BC4-61C9-4EC6-B07B-0D1718BD2ED9}"/>
    <cellStyle name="Notas 14 5 2 2 2" xfId="7074" xr:uid="{A45E026A-361E-4D41-9492-638868A35D09}"/>
    <cellStyle name="Notas 14 5 2 3" xfId="13994" xr:uid="{74C1C10B-8684-4649-B430-23B850DD2192}"/>
    <cellStyle name="Notas 14 5 3" xfId="3085" xr:uid="{94FCD64A-13EF-4CC1-BF11-824EFA7D9D66}"/>
    <cellStyle name="Notas 14 5 3 2" xfId="5722" xr:uid="{584D7874-A77B-452A-8CFD-90A6DDAFAA9A}"/>
    <cellStyle name="Notas 14 5 3 2 2" xfId="12033" xr:uid="{85D9609F-BEE3-4741-81EC-3914F629ECF4}"/>
    <cellStyle name="Notas 14 5 3 2 3" xfId="13686" xr:uid="{064B836D-B3E0-4F7B-B627-98FC52F8C7E7}"/>
    <cellStyle name="Notas 14 5 3 3" xfId="9467" xr:uid="{C6F8DEDC-4EBB-4117-B1D3-CA46F2CA0202}"/>
    <cellStyle name="Notas 14 5 3 4" xfId="7992" xr:uid="{C4E4F4F8-8FBA-487A-B271-2E1BE7413EF8}"/>
    <cellStyle name="Notas 14 5 4" xfId="3411" xr:uid="{2CA34053-623D-4947-958A-2D13BD19789A}"/>
    <cellStyle name="Notas 14 5 4 2" xfId="6048" xr:uid="{0ECD3CCE-6379-42A2-88A2-B5C02F4EFC14}"/>
    <cellStyle name="Notas 14 5 4 2 2" xfId="12359" xr:uid="{011CA5A0-D113-43B3-BFCA-4BF00B944193}"/>
    <cellStyle name="Notas 14 5 4 2 3" xfId="15014" xr:uid="{0C94F29C-5D68-4B99-B4C3-042B860563F8}"/>
    <cellStyle name="Notas 14 5 4 3" xfId="9793" xr:uid="{8D53734B-D09C-430B-885E-88D0AC9C5183}"/>
    <cellStyle name="Notas 14 5 4 4" xfId="7769" xr:uid="{CFF4D73D-488B-4215-9A76-67E26158A70D}"/>
    <cellStyle name="Notas 14 5 5" xfId="3717" xr:uid="{E56E8E1B-7C8D-43E8-96BF-0DB99F5A1DC2}"/>
    <cellStyle name="Notas 14 5 5 2" xfId="6354" xr:uid="{79B381A0-587B-48A1-8EBF-7C6EFB57B419}"/>
    <cellStyle name="Notas 14 5 5 2 2" xfId="12665" xr:uid="{1CD59838-D4B4-4EA6-9FE0-84C93B4E4F89}"/>
    <cellStyle name="Notas 14 5 5 2 3" xfId="13651" xr:uid="{F7378161-637A-4544-80CD-207C338CC2A7}"/>
    <cellStyle name="Notas 14 5 5 3" xfId="10099" xr:uid="{3608DF3A-1349-46F3-B80E-F6BD5F202F86}"/>
    <cellStyle name="Notas 14 5 5 4" xfId="14635" xr:uid="{456CAE41-9ED7-4242-8AD9-BFD244EACEF4}"/>
    <cellStyle name="Notas 14 5 6" xfId="4092" xr:uid="{4CD5A537-63C6-4A6D-BC78-1CB5AB5EEBE1}"/>
    <cellStyle name="Notas 14 5 6 2" xfId="6729" xr:uid="{2CDD2621-39FC-47F6-A526-59A910A2BCF2}"/>
    <cellStyle name="Notas 14 5 6 2 2" xfId="13040" xr:uid="{1286591C-6BD1-4F20-8AEB-C83368E9CFF3}"/>
    <cellStyle name="Notas 14 5 6 2 3" xfId="16716" xr:uid="{D97B3A0E-BE59-4F98-9D96-38C0AB15F3F3}"/>
    <cellStyle name="Notas 14 5 6 3" xfId="10474" xr:uid="{10A9DB90-BEC6-48F0-A456-FDAC85FB8979}"/>
    <cellStyle name="Notas 14 5 6 4" xfId="15480" xr:uid="{B6B1F2DD-EE26-4BFA-8FBD-2F109E5DB11B}"/>
    <cellStyle name="Notas 14 5 7" xfId="4374" xr:uid="{543EC8CE-7464-4F3B-8105-59733053C613}"/>
    <cellStyle name="Notas 14 5 7 2" xfId="7011" xr:uid="{5EA0EC43-6B09-44DF-87DA-5D27CC829833}"/>
    <cellStyle name="Notas 14 5 7 2 2" xfId="13322" xr:uid="{8C92B2E5-BAD4-4F61-92CA-A750F1A6E9C4}"/>
    <cellStyle name="Notas 14 5 7 2 3" xfId="16986" xr:uid="{2C5569A5-0CC7-4944-BEB7-7394168CB5AF}"/>
    <cellStyle name="Notas 14 5 7 3" xfId="10756" xr:uid="{A21593BE-5836-4EEF-8CF9-8BAEC31A8A63}"/>
    <cellStyle name="Notas 14 5 7 4" xfId="7534" xr:uid="{DAB385F3-3B0E-42F9-B737-DB71CD4D805E}"/>
    <cellStyle name="Notas 14 5 8" xfId="4657" xr:uid="{0B4D1CCB-7690-4332-83A7-4B4570DEE943}"/>
    <cellStyle name="Notas 14 5 8 2" xfId="11039" xr:uid="{853783BF-3FD1-42DF-8BAE-54E0AB776D13}"/>
    <cellStyle name="Notas 14 5 8 3" xfId="7400" xr:uid="{013E92CD-C81A-4162-8990-99C90594286D}"/>
    <cellStyle name="Notas 14 5 9" xfId="8518" xr:uid="{3F1093E5-3191-4964-8FF6-47884762AB78}"/>
    <cellStyle name="Notas 15" xfId="1453" xr:uid="{00000000-0005-0000-0000-0000B1050000}"/>
    <cellStyle name="Notas 15 2" xfId="1908" xr:uid="{30C9E267-029D-4FEC-A0E5-EA4EA2AEB802}"/>
    <cellStyle name="Notas 15 2 10" xfId="11804" xr:uid="{F18B1F4E-6639-4A43-93B0-89F8E528EE3D}"/>
    <cellStyle name="Notas 15 2 11" xfId="14322" xr:uid="{AF33DF8C-ED97-48F2-A4EC-748E7C682E20}"/>
    <cellStyle name="Notas 15 2 2" xfId="2468" xr:uid="{E21A8E64-8C1A-4C83-81D2-2C767A0280E1}"/>
    <cellStyle name="Notas 15 2 2 2" xfId="5105" xr:uid="{C8ED46FB-62EC-490B-8A32-FCC5975D6641}"/>
    <cellStyle name="Notas 15 2 2 2 2" xfId="11469" xr:uid="{E6002BA0-7CB9-40D8-B44B-3A69CCC44BB6}"/>
    <cellStyle name="Notas 15 2 2 2 3" xfId="15922" xr:uid="{4298F18E-750B-4482-ABD6-7151F625986D}"/>
    <cellStyle name="Notas 15 2 2 3" xfId="8935" xr:uid="{1285E8A3-94F1-45D2-9550-BE4053D96CF4}"/>
    <cellStyle name="Notas 15 2 3" xfId="2684" xr:uid="{1C1D74BA-54EE-4A07-9862-3014EF6A889B}"/>
    <cellStyle name="Notas 15 2 3 2" xfId="5321" xr:uid="{C56F0427-69FE-4343-812C-BE870E8E46D6}"/>
    <cellStyle name="Notas 15 2 3 2 2" xfId="13660" xr:uid="{3EA39636-E8EB-4650-89DE-7E4D463DAD27}"/>
    <cellStyle name="Notas 15 2 3 3" xfId="15431" xr:uid="{BA2E642E-DBEB-4FD4-A212-9F3AA3A3F3EA}"/>
    <cellStyle name="Notas 15 2 4" xfId="2987" xr:uid="{3818C4B2-4477-4577-9BE3-6DF492FC368E}"/>
    <cellStyle name="Notas 15 2 4 2" xfId="5624" xr:uid="{C2F3BD0D-C854-4B00-A468-42372BE1944F}"/>
    <cellStyle name="Notas 15 2 4 2 2" xfId="11935" xr:uid="{BE3EA13C-0391-4464-AF93-D1F2DE52760F}"/>
    <cellStyle name="Notas 15 2 4 2 3" xfId="15108" xr:uid="{DC87C1F2-DC35-4F3B-993D-55AA6D16648B}"/>
    <cellStyle name="Notas 15 2 4 3" xfId="9369" xr:uid="{DB83563C-2C94-4E6A-82FD-97073C1924C9}"/>
    <cellStyle name="Notas 15 2 4 4" xfId="16294" xr:uid="{7EC3CB82-50BF-4B59-9850-32B2054BACB5}"/>
    <cellStyle name="Notas 15 2 5" xfId="3313" xr:uid="{68E0ED57-7501-495D-8265-3050D1AA1608}"/>
    <cellStyle name="Notas 15 2 5 2" xfId="5950" xr:uid="{77938672-0D9E-4ABE-988A-9AD944EB7320}"/>
    <cellStyle name="Notas 15 2 5 2 2" xfId="12261" xr:uid="{FCB7AAAF-1A30-4F42-BD42-667080D90B22}"/>
    <cellStyle name="Notas 15 2 5 2 3" xfId="7437" xr:uid="{014BF5A2-232F-474C-B9E6-19C0EBFCB844}"/>
    <cellStyle name="Notas 15 2 5 3" xfId="9695" xr:uid="{582ECAF0-654A-41B7-939B-360A53E1E127}"/>
    <cellStyle name="Notas 15 2 5 4" xfId="16514" xr:uid="{FD7E2C30-EB50-4395-9B29-3B77BDB59F59}"/>
    <cellStyle name="Notas 15 2 6" xfId="3619" xr:uid="{FF0D2F15-4620-4533-A1D9-0D9514EB2FFE}"/>
    <cellStyle name="Notas 15 2 6 2" xfId="6256" xr:uid="{98B427D6-3778-4AB5-BAAF-3AA9D609967C}"/>
    <cellStyle name="Notas 15 2 6 2 2" xfId="12567" xr:uid="{D13E0BD8-2E91-4F3B-BA41-2E80C4415C3F}"/>
    <cellStyle name="Notas 15 2 6 2 3" xfId="16027" xr:uid="{DF32625F-9FC4-423B-972D-296E517BBDBA}"/>
    <cellStyle name="Notas 15 2 6 3" xfId="10001" xr:uid="{E16A7E16-5FF7-462B-97D8-E74AB37731C0}"/>
    <cellStyle name="Notas 15 2 6 4" xfId="13635" xr:uid="{15CF9033-EE49-4595-BCF2-01D1676B83D3}"/>
    <cellStyle name="Notas 15 2 7" xfId="3980" xr:uid="{4713494E-5F8C-490D-8AEA-D36CFCB2361E}"/>
    <cellStyle name="Notas 15 2 7 2" xfId="6617" xr:uid="{5E6F3E9E-15CB-4F59-955E-1401672AAE68}"/>
    <cellStyle name="Notas 15 2 7 2 2" xfId="12928" xr:uid="{C872AC16-148B-498C-A139-853B101157CE}"/>
    <cellStyle name="Notas 15 2 7 2 3" xfId="16618" xr:uid="{41D4919D-B71B-492B-A80C-0D8F3ECB4D78}"/>
    <cellStyle name="Notas 15 2 7 3" xfId="10362" xr:uid="{E0ACA5E6-113D-4931-A302-B57CCF5BCA39}"/>
    <cellStyle name="Notas 15 2 7 4" xfId="15423" xr:uid="{C14FDA14-83C0-4CE3-B8CF-E700C493268D}"/>
    <cellStyle name="Notas 15 2 8" xfId="4545" xr:uid="{65B1E7A5-07C0-47E3-AB0E-D4EBEA9C5A23}"/>
    <cellStyle name="Notas 15 2 8 2" xfId="10927" xr:uid="{10CC756C-028A-4168-A4E6-D1703B35DFAB}"/>
    <cellStyle name="Notas 15 2 8 3" xfId="16204" xr:uid="{FFAE99F4-8317-4400-9A71-46A9B40AE106}"/>
    <cellStyle name="Notas 15 2 9" xfId="8409" xr:uid="{CBCCC076-43DD-4FCC-992E-724B6B38189E}"/>
    <cellStyle name="Notas 15 3" xfId="1895" xr:uid="{ECF78FF2-EACC-4B13-B117-D4519F7D7E4E}"/>
    <cellStyle name="Notas 15 3 10" xfId="8396" xr:uid="{4C4CD675-05DA-4359-B13E-7B069969567E}"/>
    <cellStyle name="Notas 15 3 11" xfId="15207" xr:uid="{442D64F1-B4DC-4B56-9467-06D404ED37D5}"/>
    <cellStyle name="Notas 15 3 12" xfId="11812" xr:uid="{BBF33B5A-5A34-49EC-B521-DC616E80D3A9}"/>
    <cellStyle name="Notas 15 3 2" xfId="2455" xr:uid="{B86BD7C4-B409-4B31-9963-AAFB9BCA176E}"/>
    <cellStyle name="Notas 15 3 2 2" xfId="5092" xr:uid="{4275B2F3-32BE-4639-B14F-9C3BD1FEF0BC}"/>
    <cellStyle name="Notas 15 3 2 2 2" xfId="11456" xr:uid="{3999DC21-342E-40A7-91AA-3D39C47B2D1F}"/>
    <cellStyle name="Notas 15 3 2 2 3" xfId="7339" xr:uid="{52D91164-7B65-4DFD-A260-265D0DE1FFD6}"/>
    <cellStyle name="Notas 15 3 2 3" xfId="8922" xr:uid="{CBBFD38E-42A8-43F6-B6BD-252D3A18A7F8}"/>
    <cellStyle name="Notas 15 3 2 4" xfId="15021" xr:uid="{2F856AAB-C46E-4826-B46A-D318E3010D67}"/>
    <cellStyle name="Notas 15 3 2 5" xfId="7595" xr:uid="{4DDD924B-4A17-4BD5-934F-6CB45694C96B}"/>
    <cellStyle name="Notas 15 3 3" xfId="2671" xr:uid="{51F3FB02-413E-4ECC-A024-CC4C2DE165FA}"/>
    <cellStyle name="Notas 15 3 3 2" xfId="5308" xr:uid="{64390C89-5F1D-4B66-BCF5-CE2D5F6956AD}"/>
    <cellStyle name="Notas 15 3 3 2 2" xfId="8001" xr:uid="{59B7049A-A5CB-4396-8B32-C086105211FE}"/>
    <cellStyle name="Notas 15 3 3 3" xfId="13746" xr:uid="{0126B1D4-BE14-4269-B9BB-15FB30D49D00}"/>
    <cellStyle name="Notas 15 3 4" xfId="2974" xr:uid="{FA3AE8E5-A799-4421-AEB3-D0BF2EBF7DA8}"/>
    <cellStyle name="Notas 15 3 4 2" xfId="5611" xr:uid="{05AFA7AA-AA64-4E2C-A918-EC10B74FB2D8}"/>
    <cellStyle name="Notas 15 3 4 2 2" xfId="11922" xr:uid="{E49EBC46-5F94-417D-9029-89D47C66A2AB}"/>
    <cellStyle name="Notas 15 3 4 2 3" xfId="7662" xr:uid="{2B4904CC-C2FC-419F-A83A-2F42C5029354}"/>
    <cellStyle name="Notas 15 3 4 3" xfId="9356" xr:uid="{65EF656C-AC6A-4ED9-8AB4-7E0A7AA57012}"/>
    <cellStyle name="Notas 15 3 4 4" xfId="14991" xr:uid="{4427F334-2109-4581-84D2-B05496CFBFAF}"/>
    <cellStyle name="Notas 15 3 5" xfId="3300" xr:uid="{FD857081-01FD-4EA7-B53A-5F4847CBE449}"/>
    <cellStyle name="Notas 15 3 5 2" xfId="5937" xr:uid="{E945DD5F-C341-4023-8523-E5D3C29E4599}"/>
    <cellStyle name="Notas 15 3 5 2 2" xfId="12248" xr:uid="{3F73E305-4B65-453E-8C14-D27A8412569D}"/>
    <cellStyle name="Notas 15 3 5 2 3" xfId="14697" xr:uid="{D7EF6EC1-AB03-472D-B3EC-FFE23E717AD6}"/>
    <cellStyle name="Notas 15 3 5 3" xfId="9682" xr:uid="{EA9FF447-E67E-4DAF-8FE5-9EFD40092E28}"/>
    <cellStyle name="Notas 15 3 5 4" xfId="16102" xr:uid="{2B908A1A-2462-4898-9B1F-D352ED25B974}"/>
    <cellStyle name="Notas 15 3 6" xfId="3606" xr:uid="{1D3D8518-2714-401A-BC23-169E9CA17186}"/>
    <cellStyle name="Notas 15 3 6 2" xfId="6243" xr:uid="{F0E0F9B4-B272-478C-803F-BD6A559F7F8F}"/>
    <cellStyle name="Notas 15 3 6 2 2" xfId="12554" xr:uid="{23957F30-5F42-49BC-990C-A76ACEA8CBB9}"/>
    <cellStyle name="Notas 15 3 6 2 3" xfId="13575" xr:uid="{722EE6AE-F063-468D-BFAA-A9AA16D32C1A}"/>
    <cellStyle name="Notas 15 3 6 3" xfId="9988" xr:uid="{B125077C-A2C1-4B4C-896E-F6DDC74854F3}"/>
    <cellStyle name="Notas 15 3 6 4" xfId="7909" xr:uid="{7FCF066C-6888-47B0-B153-E631B46EA62E}"/>
    <cellStyle name="Notas 15 3 7" xfId="3967" xr:uid="{2F998455-0542-411F-B801-73744217FFDC}"/>
    <cellStyle name="Notas 15 3 7 2" xfId="6604" xr:uid="{8AA976E0-CB93-476E-8D07-514B980D9177}"/>
    <cellStyle name="Notas 15 3 7 2 2" xfId="12915" xr:uid="{A412655B-3CB1-4205-832D-F55E3BF26DF6}"/>
    <cellStyle name="Notas 15 3 7 2 3" xfId="16605" xr:uid="{6756F9D6-5409-40C2-901D-43840A5A5C85}"/>
    <cellStyle name="Notas 15 3 7 3" xfId="10349" xr:uid="{60D06FC4-1C3A-415C-9DB4-84F3E628DBC3}"/>
    <cellStyle name="Notas 15 3 7 4" xfId="8006" xr:uid="{A3DB4BA6-2403-47A9-B8A0-5C9F9392371D}"/>
    <cellStyle name="Notas 15 3 8" xfId="4299" xr:uid="{3FD994AE-4511-437E-AEBF-BE9D14570C60}"/>
    <cellStyle name="Notas 15 3 8 2" xfId="6936" xr:uid="{C512CAF4-9141-4E72-ADEC-0C08781EFABA}"/>
    <cellStyle name="Notas 15 3 8 2 2" xfId="13247" xr:uid="{0C877CA7-B1D3-4EFF-8C04-F15D4C323354}"/>
    <cellStyle name="Notas 15 3 8 2 3" xfId="16911" xr:uid="{D2B0183D-A9E0-4B94-A02A-BF83694A8F5B}"/>
    <cellStyle name="Notas 15 3 8 3" xfId="10681" xr:uid="{2B02E88E-F86E-46C0-B147-01DA29CBFA37}"/>
    <cellStyle name="Notas 15 3 8 4" xfId="8122" xr:uid="{C426CF3B-44BC-407A-A087-721AC3665467}"/>
    <cellStyle name="Notas 15 3 9" xfId="4532" xr:uid="{BB41D0B4-9A78-4DA4-A624-A7975CE435CA}"/>
    <cellStyle name="Notas 15 3 9 2" xfId="10914" xr:uid="{25890F44-CFE2-4F5C-B6EB-7A3C0645F9F2}"/>
    <cellStyle name="Notas 15 3 9 3" xfId="13448" xr:uid="{EBCA70F9-C8D1-4A4E-8303-95AC88C086D7}"/>
    <cellStyle name="Notas 15 4" xfId="2105" xr:uid="{9D9BE87B-5A3C-4B87-901D-7052B7C948B5}"/>
    <cellStyle name="Notas 15 4 10" xfId="8603" xr:uid="{3740F223-6243-4D38-A9D7-84FB035E355B}"/>
    <cellStyle name="Notas 15 4 11" xfId="13995" xr:uid="{7E453BF8-2BEC-47AB-A824-D3FC0C915E7C}"/>
    <cellStyle name="Notas 15 4 12" xfId="13905" xr:uid="{AD3E8127-B070-4760-893E-1E7B16EDF73E}"/>
    <cellStyle name="Notas 15 4 2" xfId="2595" xr:uid="{DBD94381-645C-4DFF-921E-409E18566547}"/>
    <cellStyle name="Notas 15 4 2 2" xfId="5232" xr:uid="{7147C7F7-9A98-47CF-BA9B-8CC95D4A3CCC}"/>
    <cellStyle name="Notas 15 4 2 2 2" xfId="11596" xr:uid="{2A9C6F1F-706D-4491-9FA3-F5E78FA85E27}"/>
    <cellStyle name="Notas 15 4 2 2 3" xfId="7214" xr:uid="{BBF00385-13CC-4646-BE5D-ED23A89EEF5E}"/>
    <cellStyle name="Notas 15 4 2 3" xfId="9062" xr:uid="{03010FDF-7509-4FC9-BEA8-86042BA0B849}"/>
    <cellStyle name="Notas 15 4 2 4" xfId="13500" xr:uid="{3D406DFE-5E43-485C-AE72-6BE08CD614C0}"/>
    <cellStyle name="Notas 15 4 2 5" xfId="7903" xr:uid="{704331F6-9572-4BBF-B216-6A34F5BD2C2B}"/>
    <cellStyle name="Notas 15 4 3" xfId="2860" xr:uid="{A8FA3432-B5FF-43CC-B7CC-2B34B761EC55}"/>
    <cellStyle name="Notas 15 4 3 2" xfId="5497" xr:uid="{5A07EAB7-CFB1-4D1A-B41E-416AF9C2FBD5}"/>
    <cellStyle name="Notas 15 4 3 2 2" xfId="7511" xr:uid="{1D1DE1AC-8DA1-4376-BD41-D74B87ECFC93}"/>
    <cellStyle name="Notas 15 4 3 3" xfId="7641" xr:uid="{508F402D-5B4D-4C66-855E-798EBD717A52}"/>
    <cellStyle name="Notas 15 4 4" xfId="3163" xr:uid="{44DFBCD2-8A52-44EC-8007-DEF9735F7062}"/>
    <cellStyle name="Notas 15 4 4 2" xfId="5800" xr:uid="{C1211454-1957-44D2-AA17-F2547F2D60BC}"/>
    <cellStyle name="Notas 15 4 4 2 2" xfId="12111" xr:uid="{A6F74726-2906-494F-94C9-B3606C1D7F57}"/>
    <cellStyle name="Notas 15 4 4 2 3" xfId="15249" xr:uid="{431349A8-5D8E-4C58-8FB7-EA61C5BC9DB6}"/>
    <cellStyle name="Notas 15 4 4 3" xfId="9545" xr:uid="{6FE8C74A-3ACE-48F3-9DE6-4732E325FE05}"/>
    <cellStyle name="Notas 15 4 4 4" xfId="15278" xr:uid="{F8475AA3-398A-4C16-80F7-3FD20A8AE21D}"/>
    <cellStyle name="Notas 15 4 5" xfId="3489" xr:uid="{0A5F556D-D6CC-44B9-95F9-DD6410E2E0D2}"/>
    <cellStyle name="Notas 15 4 5 2" xfId="6126" xr:uid="{139A56F1-31ED-454C-95B2-DF9552B1B92D}"/>
    <cellStyle name="Notas 15 4 5 2 2" xfId="12437" xr:uid="{FDCDA692-74AE-49BB-B99B-72444E53CB3E}"/>
    <cellStyle name="Notas 15 4 5 2 3" xfId="15580" xr:uid="{49A16EF7-25DD-4F1B-BC6C-BC74BE71A657}"/>
    <cellStyle name="Notas 15 4 5 3" xfId="9871" xr:uid="{0DA72970-11D3-485E-A70D-31A7F7773E4B}"/>
    <cellStyle name="Notas 15 4 5 4" xfId="7078" xr:uid="{B88A6138-A279-4738-BBB4-CEFBC6B859D2}"/>
    <cellStyle name="Notas 15 4 6" xfId="3795" xr:uid="{0D46B544-08ED-4EAD-8A7F-FBFFE4D66AD3}"/>
    <cellStyle name="Notas 15 4 6 2" xfId="6432" xr:uid="{8E6117E9-9E70-4BF6-ACFB-D4E2A1A3E6FA}"/>
    <cellStyle name="Notas 15 4 6 2 2" xfId="12743" xr:uid="{C2579AFC-10F9-4CEA-95D5-CAAC92DECC50}"/>
    <cellStyle name="Notas 15 4 6 2 3" xfId="13749" xr:uid="{85F91B96-3389-4922-BEDB-54853A7C734E}"/>
    <cellStyle name="Notas 15 4 6 3" xfId="10177" xr:uid="{D325388E-3B86-4B89-825D-3D8FD4F39AF1}"/>
    <cellStyle name="Notas 15 4 6 4" xfId="16465" xr:uid="{86DA370A-D811-4F5C-AAB3-DDEA5BEEEF26}"/>
    <cellStyle name="Notas 15 4 7" xfId="4177" xr:uid="{A4AF62FB-806B-48B6-B3EF-B9E552E30009}"/>
    <cellStyle name="Notas 15 4 7 2" xfId="6814" xr:uid="{50EFEA3C-AFD5-44C1-BA2C-429FC7EFF81F}"/>
    <cellStyle name="Notas 15 4 7 2 2" xfId="13125" xr:uid="{D6780E4A-816B-4258-8A52-25F0F56F610A}"/>
    <cellStyle name="Notas 15 4 7 2 3" xfId="16794" xr:uid="{090FAA25-0C32-4E64-8E2E-999966A8F8C6}"/>
    <cellStyle name="Notas 15 4 7 3" xfId="10559" xr:uid="{BF6A6A86-909C-4EAF-9149-92657CFA557F}"/>
    <cellStyle name="Notas 15 4 7 4" xfId="16091" xr:uid="{AD3A36A2-1C60-4903-B235-C3CCF93411B4}"/>
    <cellStyle name="Notas 15 4 8" xfId="4384" xr:uid="{6A47EC00-9197-4834-8FFA-6094C9E02079}"/>
    <cellStyle name="Notas 15 4 8 2" xfId="7021" xr:uid="{15D44702-B4C7-471F-9A1A-5A681FF6A875}"/>
    <cellStyle name="Notas 15 4 8 2 2" xfId="13332" xr:uid="{42D07247-3764-4CF1-93A9-AF572EAE1E79}"/>
    <cellStyle name="Notas 15 4 8 2 3" xfId="16996" xr:uid="{47B64808-DD2E-4518-83AC-1F8B4E71D68A}"/>
    <cellStyle name="Notas 15 4 8 3" xfId="10766" xr:uid="{2CBEC3FE-0524-429A-97C4-D24FDAC54E5A}"/>
    <cellStyle name="Notas 15 4 8 4" xfId="15812" xr:uid="{6026B5FC-7DE8-4043-99FD-F09A70FC27A4}"/>
    <cellStyle name="Notas 15 4 9" xfId="4742" xr:uid="{FFD46660-D7C3-4294-A232-377774870E58}"/>
    <cellStyle name="Notas 15 4 9 2" xfId="11124" xr:uid="{B457958F-E871-4D01-BDE6-FEB3DB4EE865}"/>
    <cellStyle name="Notas 15 4 9 3" xfId="15317" xr:uid="{7065FE73-DC9F-4568-8DBA-CEF396AB4C3C}"/>
    <cellStyle name="Notas 15 5" xfId="2019" xr:uid="{4C941824-9660-450A-AFFE-8B4012E94F7B}"/>
    <cellStyle name="Notas 15 5 10" xfId="7304" xr:uid="{A89D6B1E-6CD3-4D97-9FFA-F76D666AC973}"/>
    <cellStyle name="Notas 15 5 11" xfId="16283" xr:uid="{B3483BA3-AA14-44D9-BDFA-9576E1AC092A}"/>
    <cellStyle name="Notas 15 5 2" xfId="2781" xr:uid="{0E1A17D5-D695-42FB-A641-13581DEFBC53}"/>
    <cellStyle name="Notas 15 5 2 2" xfId="5418" xr:uid="{B56D19E2-9616-4D82-9B15-CDB68AE1BB7F}"/>
    <cellStyle name="Notas 15 5 2 2 2" xfId="8233" xr:uid="{0F6231ED-2FBA-4CC0-9256-3C531FE5A62D}"/>
    <cellStyle name="Notas 15 5 2 3" xfId="7276" xr:uid="{A9C39067-842D-48E0-9E43-C44080D7936C}"/>
    <cellStyle name="Notas 15 5 3" xfId="3084" xr:uid="{97D364CE-FFDB-494A-8F8F-72054E391114}"/>
    <cellStyle name="Notas 15 5 3 2" xfId="5721" xr:uid="{7D93EA14-BD5B-4520-AA16-817F4AA78363}"/>
    <cellStyle name="Notas 15 5 3 2 2" xfId="12032" xr:uid="{8E1EBC25-083F-4D0D-AC96-8B2C317645ED}"/>
    <cellStyle name="Notas 15 5 3 2 3" xfId="7653" xr:uid="{0E0295BE-4226-4290-BBA4-C970CAA5992D}"/>
    <cellStyle name="Notas 15 5 3 3" xfId="9466" xr:uid="{2E1D05A7-E5A4-4B42-A94E-8D43C4AFB84E}"/>
    <cellStyle name="Notas 15 5 3 4" xfId="14571" xr:uid="{407558DF-A20C-400D-ABF8-85C09B7D1341}"/>
    <cellStyle name="Notas 15 5 4" xfId="3410" xr:uid="{8D82B0E4-1E1B-46A3-836D-BAA470C7F3DC}"/>
    <cellStyle name="Notas 15 5 4 2" xfId="6047" xr:uid="{2BC75C19-04BE-489B-B696-3C4BDC404A18}"/>
    <cellStyle name="Notas 15 5 4 2 2" xfId="12358" xr:uid="{48E06B27-1562-4D5B-A117-92C661C9F421}"/>
    <cellStyle name="Notas 15 5 4 2 3" xfId="7295" xr:uid="{E0B07014-773F-49F3-9BC5-F1BC1D6BB5B0}"/>
    <cellStyle name="Notas 15 5 4 3" xfId="9792" xr:uid="{16C947B8-03BA-4E30-8882-F5E803F5781E}"/>
    <cellStyle name="Notas 15 5 4 4" xfId="15293" xr:uid="{1275CDED-F624-458F-A48A-3BDAAE2EC3C6}"/>
    <cellStyle name="Notas 15 5 5" xfId="3716" xr:uid="{3B8E05F8-06AA-4757-A07D-09DC3D62087C}"/>
    <cellStyle name="Notas 15 5 5 2" xfId="6353" xr:uid="{A7D87B5E-7590-4E3F-9469-6ADE976C8ECE}"/>
    <cellStyle name="Notas 15 5 5 2 2" xfId="12664" xr:uid="{F1390E28-4C47-4417-88D7-DFF6DFDE7804}"/>
    <cellStyle name="Notas 15 5 5 2 3" xfId="16231" xr:uid="{F2C407FC-B692-4336-9629-EAF31BEF38B2}"/>
    <cellStyle name="Notas 15 5 5 3" xfId="10098" xr:uid="{5E80FA12-AD2F-4500-BE22-823C9F2F1B29}"/>
    <cellStyle name="Notas 15 5 5 4" xfId="7270" xr:uid="{C1C8ED3E-A6E3-4973-BE6F-848B916289C0}"/>
    <cellStyle name="Notas 15 5 6" xfId="4091" xr:uid="{1B1EEB73-09CA-43D3-A6E8-57F04C842523}"/>
    <cellStyle name="Notas 15 5 6 2" xfId="6728" xr:uid="{061D38BD-87B6-4B42-8B34-9E341E313DDF}"/>
    <cellStyle name="Notas 15 5 6 2 2" xfId="13039" xr:uid="{D1B1C218-1DE8-4F8E-850E-C482D8A00FFB}"/>
    <cellStyle name="Notas 15 5 6 2 3" xfId="16715" xr:uid="{848A07D3-98D1-4813-8D09-6DA48FCBA605}"/>
    <cellStyle name="Notas 15 5 6 3" xfId="10473" xr:uid="{F411E2C3-5448-4757-86BB-C9DAADDC85D8}"/>
    <cellStyle name="Notas 15 5 6 4" xfId="7317" xr:uid="{9A3D57F6-8218-4FCC-8180-4259D78293A1}"/>
    <cellStyle name="Notas 15 5 7" xfId="4373" xr:uid="{5C696E64-36B6-4399-95C2-64AA121C9E5D}"/>
    <cellStyle name="Notas 15 5 7 2" xfId="7010" xr:uid="{E490D535-BBD7-4648-9CD5-4DB6570EECEF}"/>
    <cellStyle name="Notas 15 5 7 2 2" xfId="13321" xr:uid="{7ACE1235-9195-4A64-9492-A7CA9EC06C2D}"/>
    <cellStyle name="Notas 15 5 7 2 3" xfId="16985" xr:uid="{13AC5EAA-EFB0-4C94-9C4B-417A4E426659}"/>
    <cellStyle name="Notas 15 5 7 3" xfId="10755" xr:uid="{9F6137BE-E322-4490-8B2E-5E73836A8EF0}"/>
    <cellStyle name="Notas 15 5 7 4" xfId="15310" xr:uid="{F3EBFCF9-BF98-45E2-A78E-8CE466134865}"/>
    <cellStyle name="Notas 15 5 8" xfId="4656" xr:uid="{AE0DCB7A-7914-4F9C-89EC-BA2B960DFDA7}"/>
    <cellStyle name="Notas 15 5 8 2" xfId="11038" xr:uid="{9EED4CE4-B214-43AD-B5EA-95CB0C7686D2}"/>
    <cellStyle name="Notas 15 5 8 3" xfId="7695" xr:uid="{C47FBB14-9DF4-4B2D-A3F6-EFFE29F2B628}"/>
    <cellStyle name="Notas 15 5 9" xfId="8517" xr:uid="{BD507A10-4A2F-4D8A-90E6-2374AD661D8F}"/>
    <cellStyle name="Notas 16" xfId="1454" xr:uid="{00000000-0005-0000-0000-0000B2050000}"/>
    <cellStyle name="Notas 16 2" xfId="1909" xr:uid="{1098660D-0869-4E0F-871F-94F501C76F0B}"/>
    <cellStyle name="Notas 16 2 10" xfId="16098" xr:uid="{7BF1DA0A-8D58-4DB5-B180-41D84B628C49}"/>
    <cellStyle name="Notas 16 2 11" xfId="14907" xr:uid="{8D96D444-874A-4A9F-B015-9196027075E7}"/>
    <cellStyle name="Notas 16 2 2" xfId="2469" xr:uid="{0EBD0749-2A3B-4ADC-B3F1-3CF0B8E80B3C}"/>
    <cellStyle name="Notas 16 2 2 2" xfId="5106" xr:uid="{49561804-12D1-4347-AA0B-FFDFE6CCBF55}"/>
    <cellStyle name="Notas 16 2 2 2 2" xfId="11470" xr:uid="{8AE20B36-AE77-45A9-8017-9D0DE7CFB3D6}"/>
    <cellStyle name="Notas 16 2 2 2 3" xfId="7474" xr:uid="{A7DDFB27-D901-4CDE-84B4-C6A5ACD327AD}"/>
    <cellStyle name="Notas 16 2 2 3" xfId="8936" xr:uid="{4BCB6E43-8028-4E58-946E-D5F9494F5A33}"/>
    <cellStyle name="Notas 16 2 3" xfId="2685" xr:uid="{D99E8697-A85C-409B-9856-8BC334FE332B}"/>
    <cellStyle name="Notas 16 2 3 2" xfId="5322" xr:uid="{E8391FAB-14A5-4E44-8B5A-F647CCA3B210}"/>
    <cellStyle name="Notas 16 2 3 2 2" xfId="14578" xr:uid="{1B297CF5-1FDD-4EBA-9712-56A120206793}"/>
    <cellStyle name="Notas 16 2 3 3" xfId="7131" xr:uid="{D7E28723-0306-4BC8-B9C1-D1F888BC406B}"/>
    <cellStyle name="Notas 16 2 4" xfId="2988" xr:uid="{B42288AC-C65F-4429-9D80-821A107E0893}"/>
    <cellStyle name="Notas 16 2 4 2" xfId="5625" xr:uid="{BB302B8A-713F-4A5A-9F28-BC2E51E7380D}"/>
    <cellStyle name="Notas 16 2 4 2 2" xfId="11936" xr:uid="{CBBC990E-3BC1-485C-8CA8-4CE4D458E281}"/>
    <cellStyle name="Notas 16 2 4 2 3" xfId="15243" xr:uid="{1464C6EB-42F2-48BC-9EB9-5CC3548B5EA4}"/>
    <cellStyle name="Notas 16 2 4 3" xfId="9370" xr:uid="{1DD2FC07-421F-4936-BC6C-A45BC87AD18B}"/>
    <cellStyle name="Notas 16 2 4 4" xfId="7301" xr:uid="{A36C6389-B44F-4E67-8885-351F04CB0107}"/>
    <cellStyle name="Notas 16 2 5" xfId="3314" xr:uid="{39AAFF79-7F1C-4AE4-9686-2D3032303BCA}"/>
    <cellStyle name="Notas 16 2 5 2" xfId="5951" xr:uid="{6234BEE8-C55A-4EF6-8C6F-A94B7B4F3CB6}"/>
    <cellStyle name="Notas 16 2 5 2 2" xfId="12262" xr:uid="{B033421E-308E-42B7-945D-8F12B7A5E497}"/>
    <cellStyle name="Notas 16 2 5 2 3" xfId="8093" xr:uid="{2C584749-5770-4750-B6DE-98E6AEC49888}"/>
    <cellStyle name="Notas 16 2 5 3" xfId="9696" xr:uid="{72FA7424-BF79-44E8-ACE2-34E04BDCE417}"/>
    <cellStyle name="Notas 16 2 5 4" xfId="13367" xr:uid="{C64461A7-758C-4176-9B59-C1700BB07BA8}"/>
    <cellStyle name="Notas 16 2 6" xfId="3620" xr:uid="{A75E09D1-68F6-414A-9B02-649A397FD46E}"/>
    <cellStyle name="Notas 16 2 6 2" xfId="6257" xr:uid="{3A2C2686-F249-4336-9C89-90CEB0E44C3C}"/>
    <cellStyle name="Notas 16 2 6 2 2" xfId="12568" xr:uid="{7C754A4E-2AEB-4064-8EF4-DBBBD0510E64}"/>
    <cellStyle name="Notas 16 2 6 2 3" xfId="11667" xr:uid="{D1DE56D4-84E7-4570-A649-500086EA37D4}"/>
    <cellStyle name="Notas 16 2 6 3" xfId="10002" xr:uid="{4DE8643B-6FAD-455C-92B5-CC3CBDE1F281}"/>
    <cellStyle name="Notas 16 2 6 4" xfId="7194" xr:uid="{4A0B3B6F-4162-4268-BBDF-670A3F717BAA}"/>
    <cellStyle name="Notas 16 2 7" xfId="3981" xr:uid="{BA7DC271-966C-450F-9350-05AD841BF2BC}"/>
    <cellStyle name="Notas 16 2 7 2" xfId="6618" xr:uid="{8FC2365D-10E9-4612-B071-CF764568ADB4}"/>
    <cellStyle name="Notas 16 2 7 2 2" xfId="12929" xr:uid="{569AC220-CA94-4C94-8872-EB5A35FEE4FC}"/>
    <cellStyle name="Notas 16 2 7 2 3" xfId="16619" xr:uid="{B028B671-2F55-426F-A04A-4A98E18F5D4A}"/>
    <cellStyle name="Notas 16 2 7 3" xfId="10363" xr:uid="{6F5A834C-264A-4488-9B43-E2F1C8FE3F29}"/>
    <cellStyle name="Notas 16 2 7 4" xfId="11230" xr:uid="{1C52B520-90DA-4CFA-AA39-57C1CE30A0AD}"/>
    <cellStyle name="Notas 16 2 8" xfId="4546" xr:uid="{63ABCDC9-7CD3-4633-9315-1AD21C58C6EE}"/>
    <cellStyle name="Notas 16 2 8 2" xfId="10928" xr:uid="{FDC2D98A-4A9B-4276-A724-39C9974325F4}"/>
    <cellStyle name="Notas 16 2 8 3" xfId="13612" xr:uid="{F6298A3D-994C-4DA4-8D08-73F5870810F1}"/>
    <cellStyle name="Notas 16 2 9" xfId="8410" xr:uid="{A4A60171-A530-445C-BA95-1D62C3CC1638}"/>
    <cellStyle name="Notas 16 3" xfId="1896" xr:uid="{6C1E9C07-A76E-421B-8DF2-00795D7EC2A4}"/>
    <cellStyle name="Notas 16 3 10" xfId="8397" xr:uid="{BFD181E1-C159-4596-B870-1DCDE1B87736}"/>
    <cellStyle name="Notas 16 3 11" xfId="8248" xr:uid="{49F6462E-D1C1-402F-88FE-681BCD8797FD}"/>
    <cellStyle name="Notas 16 3 12" xfId="7538" xr:uid="{9DFF7086-E518-4E53-89CB-3F2832CA30EF}"/>
    <cellStyle name="Notas 16 3 2" xfId="2456" xr:uid="{B23019AF-62A0-41D4-ADE6-4D4ABB6CC96E}"/>
    <cellStyle name="Notas 16 3 2 2" xfId="5093" xr:uid="{A7AF3A00-32CA-4EBE-8ABB-7E03E73BBAD6}"/>
    <cellStyle name="Notas 16 3 2 2 2" xfId="11457" xr:uid="{DEF606BA-C2F3-4B3C-9980-9079A771702B}"/>
    <cellStyle name="Notas 16 3 2 2 3" xfId="7549" xr:uid="{26D892F8-C0BA-472C-B804-F492034E67F3}"/>
    <cellStyle name="Notas 16 3 2 3" xfId="8923" xr:uid="{22D76B14-1B53-49D9-B568-714903F45F2F}"/>
    <cellStyle name="Notas 16 3 2 4" xfId="15510" xr:uid="{69C8C52F-9610-4D0B-BC97-BA67BDD0D4E8}"/>
    <cellStyle name="Notas 16 3 2 5" xfId="7533" xr:uid="{8A008433-A037-4DA2-BED0-0FF965F46DC6}"/>
    <cellStyle name="Notas 16 3 3" xfId="2672" xr:uid="{AC6C4B97-9595-43E9-80A2-8CC54051E1D1}"/>
    <cellStyle name="Notas 16 3 3 2" xfId="5309" xr:uid="{54DC8BB2-C920-4E39-BEA7-4E6620356E07}"/>
    <cellStyle name="Notas 16 3 3 2 2" xfId="8179" xr:uid="{3CFE1DFD-70C6-4E42-9B39-F2FA40141E22}"/>
    <cellStyle name="Notas 16 3 3 3" xfId="15020" xr:uid="{E6C39F97-95F5-40D5-91CE-C3A31FCBF79E}"/>
    <cellStyle name="Notas 16 3 4" xfId="2975" xr:uid="{900D3267-85F0-4AE8-84AB-E74BF1EF4AD1}"/>
    <cellStyle name="Notas 16 3 4 2" xfId="5612" xr:uid="{E8B1C3C5-6728-4F10-9E53-F77388B2CB2A}"/>
    <cellStyle name="Notas 16 3 4 2 2" xfId="11923" xr:uid="{BA724CBE-3517-4623-8322-F58D51D50A01}"/>
    <cellStyle name="Notas 16 3 4 2 3" xfId="13493" xr:uid="{B498259A-F27B-4190-B55C-0063843D23F8}"/>
    <cellStyle name="Notas 16 3 4 3" xfId="9357" xr:uid="{5D2FAF6F-9C76-41BF-93F8-2FB2A36E7521}"/>
    <cellStyle name="Notas 16 3 4 4" xfId="16345" xr:uid="{977AEC15-EA18-4AED-BEB5-6B007090D789}"/>
    <cellStyle name="Notas 16 3 5" xfId="3301" xr:uid="{4CA94884-038C-49F6-A3EE-484B79E3D113}"/>
    <cellStyle name="Notas 16 3 5 2" xfId="5938" xr:uid="{E2A2F883-D101-4B93-8E08-5E7CAF125E79}"/>
    <cellStyle name="Notas 16 3 5 2 2" xfId="12249" xr:uid="{4EC24B61-B7E1-4349-ABE6-98145D83684C}"/>
    <cellStyle name="Notas 16 3 5 2 3" xfId="7659" xr:uid="{BE7FFA23-D7B3-4269-9691-6091EC8EAD44}"/>
    <cellStyle name="Notas 16 3 5 3" xfId="9683" xr:uid="{FF9FF99D-F2E4-4D47-9349-080DF3BED86A}"/>
    <cellStyle name="Notas 16 3 5 4" xfId="7373" xr:uid="{53A21480-FE2F-483F-894A-8732C9D05C4A}"/>
    <cellStyle name="Notas 16 3 6" xfId="3607" xr:uid="{FE153480-591F-425A-A53A-D9D25685CA84}"/>
    <cellStyle name="Notas 16 3 6 2" xfId="6244" xr:uid="{F73FA3C9-5717-464F-9826-A58BFF70E8E8}"/>
    <cellStyle name="Notas 16 3 6 2 2" xfId="12555" xr:uid="{61C0C942-D165-4534-8E98-1247E178FC31}"/>
    <cellStyle name="Notas 16 3 6 2 3" xfId="14390" xr:uid="{489F4B7F-2549-4254-B405-34CD5995D963}"/>
    <cellStyle name="Notas 16 3 6 3" xfId="9989" xr:uid="{1E1E4068-4BD7-4669-9FA2-BAC4ED1731EE}"/>
    <cellStyle name="Notas 16 3 6 4" xfId="14294" xr:uid="{96B7C83E-5AC9-495E-8669-5CBD9586F74F}"/>
    <cellStyle name="Notas 16 3 7" xfId="3968" xr:uid="{9112BF59-8811-4197-B017-8B770FB26B8C}"/>
    <cellStyle name="Notas 16 3 7 2" xfId="6605" xr:uid="{15819675-DA3D-409C-BC76-A4B89CE27D16}"/>
    <cellStyle name="Notas 16 3 7 2 2" xfId="12916" xr:uid="{0ABC5625-9FE6-4D45-A84A-E2935B3D97EC}"/>
    <cellStyle name="Notas 16 3 7 2 3" xfId="16606" xr:uid="{31672592-BB44-4345-839E-23AEE82E0EF0}"/>
    <cellStyle name="Notas 16 3 7 3" xfId="10350" xr:uid="{983327D8-5ABE-429B-99E8-FB3600FD9976}"/>
    <cellStyle name="Notas 16 3 7 4" xfId="16162" xr:uid="{E94691CD-CE6B-4AFC-8370-027E08104B9E}"/>
    <cellStyle name="Notas 16 3 8" xfId="4300" xr:uid="{8BFF258B-F059-4D8D-A5BE-2EF4EA52DA2D}"/>
    <cellStyle name="Notas 16 3 8 2" xfId="6937" xr:uid="{03C6D485-C064-4E78-AB49-330995DD2B69}"/>
    <cellStyle name="Notas 16 3 8 2 2" xfId="13248" xr:uid="{5E94B37E-FF17-4953-A0E9-703863EB9D78}"/>
    <cellStyle name="Notas 16 3 8 2 3" xfId="16912" xr:uid="{9F69689B-992F-4989-A9D5-A32C85CF1922}"/>
    <cellStyle name="Notas 16 3 8 3" xfId="10682" xr:uid="{CD76AB58-A0B2-46E4-8332-8ADC13D6C25F}"/>
    <cellStyle name="Notas 16 3 8 4" xfId="13423" xr:uid="{C5AE15B5-883A-4D92-80E6-8673E5AFF1F2}"/>
    <cellStyle name="Notas 16 3 9" xfId="4533" xr:uid="{A867A8EC-42D1-46B2-894C-BA2FA3EA1B25}"/>
    <cellStyle name="Notas 16 3 9 2" xfId="10915" xr:uid="{1579CCC5-8323-4D43-81BB-30EFD3DB8942}"/>
    <cellStyle name="Notas 16 3 9 3" xfId="14020" xr:uid="{66AD4D36-852E-40F0-80E5-DFB23DFBD331}"/>
    <cellStyle name="Notas 16 4" xfId="2106" xr:uid="{BF88E4AD-5CB6-462E-A15A-CE0404882D08}"/>
    <cellStyle name="Notas 16 4 10" xfId="8604" xr:uid="{8C4EB7EA-FC61-403E-ACD5-20C79FC20B9D}"/>
    <cellStyle name="Notas 16 4 11" xfId="15534" xr:uid="{83CC2BF3-05BB-4D79-8E71-612A1E80BB00}"/>
    <cellStyle name="Notas 16 4 12" xfId="14214" xr:uid="{AF9C26E2-BD68-4106-8E67-3C691A3F0DE1}"/>
    <cellStyle name="Notas 16 4 2" xfId="2596" xr:uid="{248EC42B-08BC-4F3A-AF29-16381E2BA242}"/>
    <cellStyle name="Notas 16 4 2 2" xfId="5233" xr:uid="{2412042F-B54C-40B1-8318-443E86A78192}"/>
    <cellStyle name="Notas 16 4 2 2 2" xfId="11597" xr:uid="{B597134C-6147-41AA-82A1-56A339FBF964}"/>
    <cellStyle name="Notas 16 4 2 2 3" xfId="9156" xr:uid="{9AB5CE51-F628-421C-B995-9F9E84889664}"/>
    <cellStyle name="Notas 16 4 2 3" xfId="9063" xr:uid="{BFA600A8-F9E3-4F80-A567-E8E52B44EB22}"/>
    <cellStyle name="Notas 16 4 2 4" xfId="16388" xr:uid="{4E97D168-49CF-44DF-A4EC-ADA93F9F3E10}"/>
    <cellStyle name="Notas 16 4 2 5" xfId="15348" xr:uid="{A4862EC9-5398-4A3A-829F-C06EB889E1BB}"/>
    <cellStyle name="Notas 16 4 3" xfId="2861" xr:uid="{BD78CA82-E08C-40C8-A896-1ADF00CDBB9D}"/>
    <cellStyle name="Notas 16 4 3 2" xfId="5498" xr:uid="{28C99D41-4933-4706-8DE2-A824CC12BA24}"/>
    <cellStyle name="Notas 16 4 3 2 2" xfId="15961" xr:uid="{1107E068-4A2D-45E1-8799-5485EB462FDD}"/>
    <cellStyle name="Notas 16 4 3 3" xfId="13484" xr:uid="{A1507814-7262-47CC-81C1-935DCC3F1521}"/>
    <cellStyle name="Notas 16 4 4" xfId="3164" xr:uid="{F91553FB-911C-4DA3-9472-BCCF8D7493B8}"/>
    <cellStyle name="Notas 16 4 4 2" xfId="5801" xr:uid="{76348A1E-4590-41E6-B650-041DA5FB52CF}"/>
    <cellStyle name="Notas 16 4 4 2 2" xfId="12112" xr:uid="{1802A49F-C50F-42F4-8AA1-EE933789A870}"/>
    <cellStyle name="Notas 16 4 4 2 3" xfId="7795" xr:uid="{F18FCB6F-CEBC-4377-B38F-9CB1472A35D9}"/>
    <cellStyle name="Notas 16 4 4 3" xfId="9546" xr:uid="{D1781A3E-A838-4BB1-8585-26695D1529D7}"/>
    <cellStyle name="Notas 16 4 4 4" xfId="14002" xr:uid="{9F0F30BE-33F9-44AA-968A-EF0D33892065}"/>
    <cellStyle name="Notas 16 4 5" xfId="3490" xr:uid="{412E2830-34FA-4235-80B9-59448D10819D}"/>
    <cellStyle name="Notas 16 4 5 2" xfId="6127" xr:uid="{7C265BC2-26C9-4F3E-BCE6-32084DC44A0E}"/>
    <cellStyle name="Notas 16 4 5 2 2" xfId="12438" xr:uid="{7B1B39A4-5C9A-4732-A54C-A537C5ADE894}"/>
    <cellStyle name="Notas 16 4 5 2 3" xfId="15259" xr:uid="{752A5FD3-FD41-40B4-80B9-D44CE17D861A}"/>
    <cellStyle name="Notas 16 4 5 3" xfId="9872" xr:uid="{F92DFAAB-73EE-4089-8ED7-592F0A44720B}"/>
    <cellStyle name="Notas 16 4 5 4" xfId="15138" xr:uid="{E62846E4-07B3-458D-94E9-A5F296CA0E72}"/>
    <cellStyle name="Notas 16 4 6" xfId="3796" xr:uid="{4EEB3FF1-AF2B-42B9-9E61-01108160DC8D}"/>
    <cellStyle name="Notas 16 4 6 2" xfId="6433" xr:uid="{F0DA69AE-83DF-4A5C-9A3A-A9445B8B9AA5}"/>
    <cellStyle name="Notas 16 4 6 2 2" xfId="12744" xr:uid="{A39FED39-C3BA-4555-A51C-AF8AB6320520}"/>
    <cellStyle name="Notas 16 4 6 2 3" xfId="13371" xr:uid="{CBAD1B88-8BD1-4D47-91AB-DDFA0204AFE9}"/>
    <cellStyle name="Notas 16 4 6 3" xfId="10178" xr:uid="{3F9F471E-189E-4CE3-B6C7-20CD55B551C1}"/>
    <cellStyle name="Notas 16 4 6 4" xfId="8016" xr:uid="{61F9089C-5B5F-4308-9374-C56CB97E0E44}"/>
    <cellStyle name="Notas 16 4 7" xfId="4178" xr:uid="{E5F80D25-C536-4F08-9CCE-719742E9C271}"/>
    <cellStyle name="Notas 16 4 7 2" xfId="6815" xr:uid="{88D13D26-C2DF-4139-B532-B4A62A12D709}"/>
    <cellStyle name="Notas 16 4 7 2 2" xfId="13126" xr:uid="{E4D34482-1639-4C81-AB48-5F90E1707FAF}"/>
    <cellStyle name="Notas 16 4 7 2 3" xfId="16795" xr:uid="{2498DF52-893D-473A-9440-56FCB317BAFC}"/>
    <cellStyle name="Notas 16 4 7 3" xfId="10560" xr:uid="{322DDAE0-7EDD-4454-888A-F167E3EFE604}"/>
    <cellStyle name="Notas 16 4 7 4" xfId="16082" xr:uid="{AF96905C-57E6-4646-BED5-21721AC61A33}"/>
    <cellStyle name="Notas 16 4 8" xfId="4385" xr:uid="{0FC1A135-5760-4F57-BA63-77C39FA14D4A}"/>
    <cellStyle name="Notas 16 4 8 2" xfId="7022" xr:uid="{BEBD0D69-A74A-4808-8CDB-CC25030FC73D}"/>
    <cellStyle name="Notas 16 4 8 2 2" xfId="13333" xr:uid="{522D3213-9FF4-4CAC-B623-855961994A51}"/>
    <cellStyle name="Notas 16 4 8 2 3" xfId="16997" xr:uid="{260EDAFB-6742-4129-9BE8-2E8ED2C18C75}"/>
    <cellStyle name="Notas 16 4 8 3" xfId="10767" xr:uid="{9E4B9528-7FD9-4549-A4CC-DDA7314F0E2F}"/>
    <cellStyle name="Notas 16 4 8 4" xfId="7451" xr:uid="{664D14FB-4F49-4E0C-A050-B64AACB2B984}"/>
    <cellStyle name="Notas 16 4 9" xfId="4743" xr:uid="{182F74B9-9779-4FB3-BF74-B0C82CDAF2B4}"/>
    <cellStyle name="Notas 16 4 9 2" xfId="11125" xr:uid="{1B733BCB-8B40-4A90-A54F-B802D17D85B9}"/>
    <cellStyle name="Notas 16 4 9 3" xfId="7088" xr:uid="{2B51835C-9E48-4828-93D3-14C5CC8B977E}"/>
    <cellStyle name="Notas 16 5" xfId="2018" xr:uid="{621CC0EA-927F-4AD1-9075-77E1EDF8ABB6}"/>
    <cellStyle name="Notas 16 5 10" xfId="8049" xr:uid="{5F00CCB6-3DE9-4D3E-81F2-92A3FE4E7714}"/>
    <cellStyle name="Notas 16 5 11" xfId="7168" xr:uid="{2D437B91-7DF6-40C9-BB53-96E7375BEFC9}"/>
    <cellStyle name="Notas 16 5 2" xfId="2780" xr:uid="{BE1133FA-E46B-488E-A0AA-CAB6FDB9DC64}"/>
    <cellStyle name="Notas 16 5 2 2" xfId="5417" xr:uid="{31911962-AE3D-4382-BFD3-3EB3954DC479}"/>
    <cellStyle name="Notas 16 5 2 2 2" xfId="7707" xr:uid="{1505B57F-859A-4A1C-B185-71C89671C6D9}"/>
    <cellStyle name="Notas 16 5 2 3" xfId="13714" xr:uid="{0671914B-55EC-4CD5-B751-DD5B8BD38FAF}"/>
    <cellStyle name="Notas 16 5 3" xfId="3083" xr:uid="{72492A6C-FAA0-479A-ADA6-79164711CCA7}"/>
    <cellStyle name="Notas 16 5 3 2" xfId="5720" xr:uid="{84A63DB1-23FF-44A1-A957-355921873913}"/>
    <cellStyle name="Notas 16 5 3 2 2" xfId="12031" xr:uid="{322A2807-2C09-4CEB-9149-A8F8695CEFAA}"/>
    <cellStyle name="Notas 16 5 3 2 3" xfId="15230" xr:uid="{A904FDAF-84FE-4869-94F7-D52F4729BA8C}"/>
    <cellStyle name="Notas 16 5 3 3" xfId="9465" xr:uid="{288350D4-7F17-477E-BE25-A8AF17E5C988}"/>
    <cellStyle name="Notas 16 5 3 4" xfId="15924" xr:uid="{5AE92E1B-8FC6-4E54-AF2A-263516369D6C}"/>
    <cellStyle name="Notas 16 5 4" xfId="3409" xr:uid="{9B806649-DB20-4415-BE87-D8B128C2D081}"/>
    <cellStyle name="Notas 16 5 4 2" xfId="6046" xr:uid="{AA378954-168F-4834-AE63-75757296D00E}"/>
    <cellStyle name="Notas 16 5 4 2 2" xfId="12357" xr:uid="{8A3F9D4F-E78B-4FED-AD96-70ACF7CBD688}"/>
    <cellStyle name="Notas 16 5 4 2 3" xfId="14525" xr:uid="{9B76A2D0-BEBC-4746-927C-49447F1D99C9}"/>
    <cellStyle name="Notas 16 5 4 3" xfId="9791" xr:uid="{D5A6B05E-3380-4A50-BFBE-8027B6AF27E4}"/>
    <cellStyle name="Notas 16 5 4 4" xfId="16089" xr:uid="{8C3C458C-932E-43D0-9B68-7F013F17962B}"/>
    <cellStyle name="Notas 16 5 5" xfId="3715" xr:uid="{6DDCD889-504B-40F7-9BF7-64E3FE571999}"/>
    <cellStyle name="Notas 16 5 5 2" xfId="6352" xr:uid="{2ED111B1-E7A1-400D-973C-5D351AC07819}"/>
    <cellStyle name="Notas 16 5 5 2 2" xfId="12663" xr:uid="{676B7B9A-D50E-4D53-80F8-9C096CA6DA70}"/>
    <cellStyle name="Notas 16 5 5 2 3" xfId="13941" xr:uid="{AC6AFA08-0924-42D4-B2DE-634AEF401E4D}"/>
    <cellStyle name="Notas 16 5 5 3" xfId="10097" xr:uid="{72621F40-F43E-4C32-8F6F-7E821FA6B999}"/>
    <cellStyle name="Notas 16 5 5 4" xfId="7829" xr:uid="{4D83F98C-D507-47E0-B723-27E3B66647FA}"/>
    <cellStyle name="Notas 16 5 6" xfId="4090" xr:uid="{F0905533-8C4E-42E4-AC5B-BD9BBF1D78AF}"/>
    <cellStyle name="Notas 16 5 6 2" xfId="6727" xr:uid="{AF3EA1F7-22D6-4381-8FA4-9F445EB06A4D}"/>
    <cellStyle name="Notas 16 5 6 2 2" xfId="13038" xr:uid="{AB64D3DB-6EBC-42F5-A216-0F1150232B86}"/>
    <cellStyle name="Notas 16 5 6 2 3" xfId="16714" xr:uid="{245121E7-F051-4432-8126-6FED9FEA00C1}"/>
    <cellStyle name="Notas 16 5 6 3" xfId="10472" xr:uid="{FE9A2D5D-D05B-4989-BCDD-93ECDEE38B33}"/>
    <cellStyle name="Notas 16 5 6 4" xfId="14276" xr:uid="{D0425476-77CC-478B-948D-42328EF716C9}"/>
    <cellStyle name="Notas 16 5 7" xfId="4372" xr:uid="{DCFBC2D0-6D95-4371-A4E6-52A6F183BFBE}"/>
    <cellStyle name="Notas 16 5 7 2" xfId="7009" xr:uid="{B448A580-95DD-47EC-ADA5-305C50347A8A}"/>
    <cellStyle name="Notas 16 5 7 2 2" xfId="13320" xr:uid="{2D1E6489-9B6A-4327-BFDA-DAC2B6995063}"/>
    <cellStyle name="Notas 16 5 7 2 3" xfId="16984" xr:uid="{447759D1-82EA-4A26-BE6A-0CE136A687AD}"/>
    <cellStyle name="Notas 16 5 7 3" xfId="10754" xr:uid="{F70B089B-358F-4E43-BD14-A61FB83819B6}"/>
    <cellStyle name="Notas 16 5 7 4" xfId="8725" xr:uid="{075DBECF-4BF9-46A1-9BAB-9C1182CEFE2B}"/>
    <cellStyle name="Notas 16 5 8" xfId="4655" xr:uid="{FA387E6C-7409-4D80-B34E-02E582772E15}"/>
    <cellStyle name="Notas 16 5 8 2" xfId="11037" xr:uid="{63009CBB-2E8C-44D1-88C6-1E048A873891}"/>
    <cellStyle name="Notas 16 5 8 3" xfId="7948" xr:uid="{07C714AF-F438-4871-9F65-27358609C774}"/>
    <cellStyle name="Notas 16 5 9" xfId="8516" xr:uid="{E96F32F8-AFC7-43CE-A696-DA0CDC14DB5E}"/>
    <cellStyle name="Notas 17" xfId="1455" xr:uid="{00000000-0005-0000-0000-0000B3050000}"/>
    <cellStyle name="Notas 17 2" xfId="1910" xr:uid="{F07729F0-1C59-4722-A5E0-6D28A9E7460E}"/>
    <cellStyle name="Notas 17 2 10" xfId="14816" xr:uid="{60A916DF-2E46-4521-928A-E3F53A8520F8}"/>
    <cellStyle name="Notas 17 2 11" xfId="7842" xr:uid="{2C61FF10-338F-42FD-BCF0-2D438F6D6DF8}"/>
    <cellStyle name="Notas 17 2 2" xfId="2470" xr:uid="{0CC91F92-D59A-4042-B911-95C46A11A0B2}"/>
    <cellStyle name="Notas 17 2 2 2" xfId="5107" xr:uid="{A9B5DB03-E290-481E-AA0E-E7ED00D64E70}"/>
    <cellStyle name="Notas 17 2 2 2 2" xfId="11471" xr:uid="{A2323A28-8F23-40CB-A220-155AAE0F339E}"/>
    <cellStyle name="Notas 17 2 2 2 3" xfId="13832" xr:uid="{37880B58-07B3-40CC-BB53-24275DCFBE30}"/>
    <cellStyle name="Notas 17 2 2 3" xfId="8937" xr:uid="{59F5693D-047E-4072-9C30-8E1CFC726394}"/>
    <cellStyle name="Notas 17 2 3" xfId="2686" xr:uid="{7B33E454-AE4D-44C7-9BA3-425E566BADE7}"/>
    <cellStyle name="Notas 17 2 3 2" xfId="5323" xr:uid="{09098E9A-FFFE-4798-AD02-C7DB9103481D}"/>
    <cellStyle name="Notas 17 2 3 2 2" xfId="13597" xr:uid="{977171AE-0FFB-42FB-8860-388D5896D699}"/>
    <cellStyle name="Notas 17 2 3 3" xfId="16561" xr:uid="{A3622F76-9552-4F99-BF83-777802EAC117}"/>
    <cellStyle name="Notas 17 2 4" xfId="2989" xr:uid="{23F3242E-B9D4-4E1C-BAB2-E811213A1B91}"/>
    <cellStyle name="Notas 17 2 4 2" xfId="5626" xr:uid="{BDAFC61B-015C-4DAD-B641-C1CEC6B51941}"/>
    <cellStyle name="Notas 17 2 4 2 2" xfId="11937" xr:uid="{AB8C865E-4FB7-4777-A219-22752A7386C3}"/>
    <cellStyle name="Notas 17 2 4 2 3" xfId="13951" xr:uid="{55092E84-F6F2-411F-943F-5CA8E3636100}"/>
    <cellStyle name="Notas 17 2 4 3" xfId="9371" xr:uid="{47A4D05D-BD60-4116-A05F-1C6344FA7B85}"/>
    <cellStyle name="Notas 17 2 4 4" xfId="15057" xr:uid="{A66A9EF8-5BE1-4349-B3F0-B18FB6E1F822}"/>
    <cellStyle name="Notas 17 2 5" xfId="3315" xr:uid="{772DF63D-CFC8-474C-B55E-C9B1219E480D}"/>
    <cellStyle name="Notas 17 2 5 2" xfId="5952" xr:uid="{C5B0207C-CFD7-4B3F-8AFA-AC3092F00EB9}"/>
    <cellStyle name="Notas 17 2 5 2 2" xfId="12263" xr:uid="{1974A376-F118-4CD7-BC37-D48FDEF650DF}"/>
    <cellStyle name="Notas 17 2 5 2 3" xfId="8222" xr:uid="{E6970326-B545-4FCF-9E45-06BC864CF9BE}"/>
    <cellStyle name="Notas 17 2 5 3" xfId="9697" xr:uid="{236F4E22-81CE-4B29-B335-FD176B274F4D}"/>
    <cellStyle name="Notas 17 2 5 4" xfId="15733" xr:uid="{238DBC64-E447-4059-90C8-B93597E7E88D}"/>
    <cellStyle name="Notas 17 2 6" xfId="3621" xr:uid="{6DA13957-B6A7-4278-AE64-53D29D968F4B}"/>
    <cellStyle name="Notas 17 2 6 2" xfId="6258" xr:uid="{1377F887-35AA-4106-B548-C2A871085472}"/>
    <cellStyle name="Notas 17 2 6 2 2" xfId="12569" xr:uid="{3F9CF78F-363B-475A-90DB-F3E500F980D9}"/>
    <cellStyle name="Notas 17 2 6 2 3" xfId="13971" xr:uid="{1312FE0B-0512-46D0-A360-71E7BAF86CB6}"/>
    <cellStyle name="Notas 17 2 6 3" xfId="10003" xr:uid="{26C1BA67-0820-4325-A778-346433907C81}"/>
    <cellStyle name="Notas 17 2 6 4" xfId="13955" xr:uid="{14D27BCE-3352-4788-BD6E-6F01478E51A2}"/>
    <cellStyle name="Notas 17 2 7" xfId="3982" xr:uid="{C9AFC9CF-198B-4ED9-80FE-8BF36A8E2FB4}"/>
    <cellStyle name="Notas 17 2 7 2" xfId="6619" xr:uid="{E871BE2A-C9A2-44E0-B82A-AC1ED55BD0EF}"/>
    <cellStyle name="Notas 17 2 7 2 2" xfId="12930" xr:uid="{463AC166-4338-40C4-92FD-523E0C8F34DE}"/>
    <cellStyle name="Notas 17 2 7 2 3" xfId="16620" xr:uid="{6BC44409-77C6-47DA-908B-992FDB03DE31}"/>
    <cellStyle name="Notas 17 2 7 3" xfId="10364" xr:uid="{153D37C4-66A5-4F2E-A2AF-B2ECE00AAEE2}"/>
    <cellStyle name="Notas 17 2 7 4" xfId="15559" xr:uid="{769279BE-6935-4705-B601-B01CF150CCC0}"/>
    <cellStyle name="Notas 17 2 8" xfId="4547" xr:uid="{06A8B0D5-BE9C-493B-B085-9B7F3D6B5E3A}"/>
    <cellStyle name="Notas 17 2 8 2" xfId="10929" xr:uid="{205BD7EA-BD38-453E-9C92-106658374C13}"/>
    <cellStyle name="Notas 17 2 8 3" xfId="7897" xr:uid="{8514B4FA-C43E-4A89-BA58-8DD1D5EE6070}"/>
    <cellStyle name="Notas 17 2 9" xfId="8411" xr:uid="{20A1E370-3C91-4C3E-880D-832002B1D085}"/>
    <cellStyle name="Notas 17 3" xfId="1897" xr:uid="{2E74BE33-F94C-46BF-BE11-E2BEE9E8F3E4}"/>
    <cellStyle name="Notas 17 3 10" xfId="8398" xr:uid="{AE8D8209-72E5-4982-92A6-DF152E32F40E}"/>
    <cellStyle name="Notas 17 3 11" xfId="16370" xr:uid="{70B90EEC-ADDC-483A-8C8E-5F3E1A2F45F6}"/>
    <cellStyle name="Notas 17 3 12" xfId="15848" xr:uid="{7369B631-DA61-4FC3-B9EB-F603923DAE45}"/>
    <cellStyle name="Notas 17 3 2" xfId="2457" xr:uid="{B285AD25-476A-4678-9922-CD9BE729D757}"/>
    <cellStyle name="Notas 17 3 2 2" xfId="5094" xr:uid="{7F09C17C-91CC-4379-B35F-995FA1392CF4}"/>
    <cellStyle name="Notas 17 3 2 2 2" xfId="11458" xr:uid="{9A9F78AF-1CA1-416D-A718-29FF32EC868F}"/>
    <cellStyle name="Notas 17 3 2 2 3" xfId="16008" xr:uid="{C07EAC12-4C17-4ECB-ACA7-CEED3955A3FA}"/>
    <cellStyle name="Notas 17 3 2 3" xfId="8924" xr:uid="{AAB4BC90-C9B3-471E-8FC4-443196DE48FB}"/>
    <cellStyle name="Notas 17 3 2 4" xfId="16040" xr:uid="{3FF0B81C-6F07-465A-A7E7-3F0171447903}"/>
    <cellStyle name="Notas 17 3 2 5" xfId="14367" xr:uid="{142ADD1C-2BEF-4A6D-8795-CC3224AF1ED3}"/>
    <cellStyle name="Notas 17 3 3" xfId="2673" xr:uid="{4A0256D3-001C-4B11-9E8C-1FD5A257AA58}"/>
    <cellStyle name="Notas 17 3 3 2" xfId="5310" xr:uid="{9E996A7B-4326-4545-8E7D-4700DA049E1A}"/>
    <cellStyle name="Notas 17 3 3 2 2" xfId="16505" xr:uid="{7F07F4AD-5744-4A88-B4AD-DDEB92536D5A}"/>
    <cellStyle name="Notas 17 3 3 3" xfId="16038" xr:uid="{57D11A82-F769-497D-8338-240D68F61FCB}"/>
    <cellStyle name="Notas 17 3 4" xfId="2976" xr:uid="{EDDA0801-C34A-4B74-8495-EA759419E4FB}"/>
    <cellStyle name="Notas 17 3 4 2" xfId="5613" xr:uid="{7ABB35A5-5EB8-4AF4-B1A1-261560494551}"/>
    <cellStyle name="Notas 17 3 4 2 2" xfId="11924" xr:uid="{B8AD830F-691F-44DA-BED7-612634F1E30C}"/>
    <cellStyle name="Notas 17 3 4 2 3" xfId="7843" xr:uid="{1A55E7C9-843A-4B26-9E7D-2194FD918BEB}"/>
    <cellStyle name="Notas 17 3 4 3" xfId="9358" xr:uid="{9A3AE229-41DC-45C8-9AA7-1DA20226E387}"/>
    <cellStyle name="Notas 17 3 4 4" xfId="7901" xr:uid="{5102BBB2-34CB-4B7D-AF9D-F551022F9ACC}"/>
    <cellStyle name="Notas 17 3 5" xfId="3302" xr:uid="{B42015F6-DD85-429B-88B9-95A764D819C0}"/>
    <cellStyle name="Notas 17 3 5 2" xfId="5939" xr:uid="{81943497-599B-4260-A973-B0CC4109A331}"/>
    <cellStyle name="Notas 17 3 5 2 2" xfId="12250" xr:uid="{BC258709-6DD5-4C9E-AB89-69E90651A1DA}"/>
    <cellStyle name="Notas 17 3 5 2 3" xfId="16463" xr:uid="{C4A84538-DC7A-4EF9-AC79-3CE75DF94DAF}"/>
    <cellStyle name="Notas 17 3 5 3" xfId="9684" xr:uid="{23971BCD-0B0D-4A66-9FA1-2548601C6E7D}"/>
    <cellStyle name="Notas 17 3 5 4" xfId="15800" xr:uid="{E30491BA-5FF0-4585-9075-27F09DDB01D5}"/>
    <cellStyle name="Notas 17 3 6" xfId="3608" xr:uid="{CAED2E65-8907-45E3-94B6-FD90D224672E}"/>
    <cellStyle name="Notas 17 3 6 2" xfId="6245" xr:uid="{15DBF125-40F6-4AFA-BC30-E1CC193D3346}"/>
    <cellStyle name="Notas 17 3 6 2 2" xfId="12556" xr:uid="{F45485F1-B8F5-4B65-BEF6-9D16C67C8F3D}"/>
    <cellStyle name="Notas 17 3 6 2 3" xfId="15407" xr:uid="{623F7B31-6AA4-456E-9214-AAAF74EFF160}"/>
    <cellStyle name="Notas 17 3 6 3" xfId="9990" xr:uid="{D0D8BA2F-F3A1-426E-B794-95CF64C875FA}"/>
    <cellStyle name="Notas 17 3 6 4" xfId="11222" xr:uid="{50CBB957-2B5A-47D4-94D8-7C0BB66A2349}"/>
    <cellStyle name="Notas 17 3 7" xfId="3969" xr:uid="{A622F231-9CD6-4620-9B76-AE1AD5FB51CE}"/>
    <cellStyle name="Notas 17 3 7 2" xfId="6606" xr:uid="{F1C40555-7036-4DDD-B195-D86C4CFAD074}"/>
    <cellStyle name="Notas 17 3 7 2 2" xfId="12917" xr:uid="{2A4876D0-4055-43D6-8430-AC82A54106EB}"/>
    <cellStyle name="Notas 17 3 7 2 3" xfId="16607" xr:uid="{0C06575B-9994-4F40-83FA-BF2EBC969C56}"/>
    <cellStyle name="Notas 17 3 7 3" xfId="10351" xr:uid="{6BE75B41-2AE9-4DC8-980F-8D428B5266AB}"/>
    <cellStyle name="Notas 17 3 7 4" xfId="7115" xr:uid="{F2AF4EB3-CAEA-40D7-99A9-A7C705D54301}"/>
    <cellStyle name="Notas 17 3 8" xfId="4301" xr:uid="{D29A3262-77A9-4BDC-9708-69C3EE66D53B}"/>
    <cellStyle name="Notas 17 3 8 2" xfId="6938" xr:uid="{E80C338A-6149-4223-9481-511FCEE134C1}"/>
    <cellStyle name="Notas 17 3 8 2 2" xfId="13249" xr:uid="{33F9C4E2-503F-4E9E-9B23-CE0DC09B24CC}"/>
    <cellStyle name="Notas 17 3 8 2 3" xfId="16913" xr:uid="{00874A49-ADC2-490A-B366-06728EE44D42}"/>
    <cellStyle name="Notas 17 3 8 3" xfId="10683" xr:uid="{CF5E1B67-8EBA-48A7-A6F2-BC175B5C868D}"/>
    <cellStyle name="Notas 17 3 8 4" xfId="8716" xr:uid="{A1979E2C-F126-4F7F-8ADB-5CDDB186DF7D}"/>
    <cellStyle name="Notas 17 3 9" xfId="4534" xr:uid="{2D9D1CFB-2AA5-4A0D-837C-32BD38858D27}"/>
    <cellStyle name="Notas 17 3 9 2" xfId="10916" xr:uid="{B39E82BB-8640-4604-AD31-3899EBC74DBA}"/>
    <cellStyle name="Notas 17 3 9 3" xfId="14701" xr:uid="{0BF5FF1A-8A0E-48BA-B093-FCAE12D64E13}"/>
    <cellStyle name="Notas 17 4" xfId="2107" xr:uid="{01944FC3-9623-4F25-B7E3-2834B3F9C513}"/>
    <cellStyle name="Notas 17 4 10" xfId="8605" xr:uid="{4D403459-103B-47CB-899E-22332ACF99D4}"/>
    <cellStyle name="Notas 17 4 11" xfId="8244" xr:uid="{D3A44ADA-E3E6-48D9-8E1B-00B82BFA2567}"/>
    <cellStyle name="Notas 17 4 12" xfId="13419" xr:uid="{76602B18-0F2C-4DA8-A27D-10644D848913}"/>
    <cellStyle name="Notas 17 4 2" xfId="2597" xr:uid="{613B788E-5561-4FC8-B61F-A54D9C01AAED}"/>
    <cellStyle name="Notas 17 4 2 2" xfId="5234" xr:uid="{9A93FF3D-C11B-497F-9062-8CC8CBD991D8}"/>
    <cellStyle name="Notas 17 4 2 2 2" xfId="11598" xr:uid="{2978C3B2-43D0-4E86-AE52-DA8A9662FE3F}"/>
    <cellStyle name="Notas 17 4 2 2 3" xfId="7644" xr:uid="{AEB17723-5671-4816-B96B-46B31A35214C}"/>
    <cellStyle name="Notas 17 4 2 3" xfId="9064" xr:uid="{8B62BA2F-5761-420A-8059-09846E7F4480}"/>
    <cellStyle name="Notas 17 4 2 4" xfId="16535" xr:uid="{D8FD4D33-E592-4041-B65C-DE31D1D1A5C5}"/>
    <cellStyle name="Notas 17 4 2 5" xfId="14973" xr:uid="{E522A5AD-D25E-438A-BD84-B3AD3804EC97}"/>
    <cellStyle name="Notas 17 4 3" xfId="2862" xr:uid="{67836B77-81D4-43BF-AEE8-C672F57F95CC}"/>
    <cellStyle name="Notas 17 4 3 2" xfId="5499" xr:uid="{C7A08CD4-19A2-4173-BC06-C0EB42FB23A1}"/>
    <cellStyle name="Notas 17 4 3 2 2" xfId="14689" xr:uid="{E5286C61-9C5E-4BAF-BB1F-11690429B24E}"/>
    <cellStyle name="Notas 17 4 3 3" xfId="14139" xr:uid="{CDF81A14-68EE-42CE-81C0-723483210774}"/>
    <cellStyle name="Notas 17 4 4" xfId="3165" xr:uid="{A3414A28-A635-425B-AF5C-03914DB90C01}"/>
    <cellStyle name="Notas 17 4 4 2" xfId="5802" xr:uid="{A686423D-D8D3-4030-9C7D-96DF8D905301}"/>
    <cellStyle name="Notas 17 4 4 2 2" xfId="12113" xr:uid="{4934C365-0C24-4903-B58F-1B91652D51B5}"/>
    <cellStyle name="Notas 17 4 4 2 3" xfId="15083" xr:uid="{5A9CB0AA-CDAA-4033-AF7C-4A0C0E6BAEE4}"/>
    <cellStyle name="Notas 17 4 4 3" xfId="9547" xr:uid="{4CF6C620-29F5-4FA6-8935-CA50706BE668}"/>
    <cellStyle name="Notas 17 4 4 4" xfId="7738" xr:uid="{7F486826-D729-4398-8841-2FF12143BE40}"/>
    <cellStyle name="Notas 17 4 5" xfId="3491" xr:uid="{A0B6737A-3D01-403A-9740-40C87C290888}"/>
    <cellStyle name="Notas 17 4 5 2" xfId="6128" xr:uid="{5E2BC76B-5C02-4A5B-86D0-2F51CFBFC289}"/>
    <cellStyle name="Notas 17 4 5 2 2" xfId="12439" xr:uid="{3F0C3530-1595-48A5-ACAE-EDBF9CCE499D}"/>
    <cellStyle name="Notas 17 4 5 2 3" xfId="7293" xr:uid="{525ECBEE-261C-4F57-AD8A-D9208AD7B77E}"/>
    <cellStyle name="Notas 17 4 5 3" xfId="9873" xr:uid="{A1BEC435-46ED-4320-955B-E3C6BC430843}"/>
    <cellStyle name="Notas 17 4 5 4" xfId="15551" xr:uid="{BD548C89-2E86-4A08-B2EA-6836F7FA7B7D}"/>
    <cellStyle name="Notas 17 4 6" xfId="3797" xr:uid="{B05DD5AC-4C68-4382-AFA7-0E5F0D652FFD}"/>
    <cellStyle name="Notas 17 4 6 2" xfId="6434" xr:uid="{7913FD8A-1E26-4073-A37C-826AD0FDCDA9}"/>
    <cellStyle name="Notas 17 4 6 2 2" xfId="12745" xr:uid="{B0005D8C-F000-41FC-9C27-1E6B9C40D2B0}"/>
    <cellStyle name="Notas 17 4 6 2 3" xfId="7419" xr:uid="{2B0468DA-BB4A-492E-80AF-973464E294F3}"/>
    <cellStyle name="Notas 17 4 6 3" xfId="10179" xr:uid="{8A6673B4-C628-4CAB-85B6-94863282CF2A}"/>
    <cellStyle name="Notas 17 4 6 4" xfId="13379" xr:uid="{91F7DCDA-ADB0-405D-9E15-12D8CA9E74C6}"/>
    <cellStyle name="Notas 17 4 7" xfId="4179" xr:uid="{64146305-F281-419D-AA33-6E2825D9CE70}"/>
    <cellStyle name="Notas 17 4 7 2" xfId="6816" xr:uid="{F5D6EBAB-A7FC-4034-8DF5-27DAA5F95EB6}"/>
    <cellStyle name="Notas 17 4 7 2 2" xfId="13127" xr:uid="{9B966480-9A2B-4AC4-A131-C1A0617F0B9E}"/>
    <cellStyle name="Notas 17 4 7 2 3" xfId="16796" xr:uid="{84B3E379-E698-4266-8707-CB0AD7055747}"/>
    <cellStyle name="Notas 17 4 7 3" xfId="10561" xr:uid="{36261420-E9E5-4384-84EF-F162C74343C6}"/>
    <cellStyle name="Notas 17 4 7 4" xfId="15218" xr:uid="{00C5D0CF-BD4E-4E7F-8C6D-86FCBAACFBB9}"/>
    <cellStyle name="Notas 17 4 8" xfId="4386" xr:uid="{2E74B52D-E19E-41BD-B915-F17E3DF2E523}"/>
    <cellStyle name="Notas 17 4 8 2" xfId="7023" xr:uid="{5E8AAC2F-2D7B-4F3E-88B5-8CFCCCA95C41}"/>
    <cellStyle name="Notas 17 4 8 2 2" xfId="13334" xr:uid="{3E9719D3-5679-4748-968B-C4FA3E7B6E3C}"/>
    <cellStyle name="Notas 17 4 8 2 3" xfId="16998" xr:uid="{71E7E5A2-386A-439A-BD1B-34A665B1B21F}"/>
    <cellStyle name="Notas 17 4 8 3" xfId="10768" xr:uid="{36B1B66F-7AE1-4601-877A-B5F4BE6E21D1}"/>
    <cellStyle name="Notas 17 4 8 4" xfId="14741" xr:uid="{D1B3DA63-F2BD-45A4-A1E5-8A6B96AB6EC8}"/>
    <cellStyle name="Notas 17 4 9" xfId="4744" xr:uid="{C647B176-6EB7-4087-9635-24CA571AEF2C}"/>
    <cellStyle name="Notas 17 4 9 2" xfId="11126" xr:uid="{1958900C-168A-41CC-8397-9C727886B4D7}"/>
    <cellStyle name="Notas 17 4 9 3" xfId="7141" xr:uid="{018E5931-E4FA-426A-A195-65275DD7BBAE}"/>
    <cellStyle name="Notas 17 5" xfId="2017" xr:uid="{B1A81C9D-4EF1-4093-9AB7-354FBFABD1BA}"/>
    <cellStyle name="Notas 17 5 10" xfId="13843" xr:uid="{D2E54D82-D3C5-4080-9E33-6747507F25DC}"/>
    <cellStyle name="Notas 17 5 11" xfId="15226" xr:uid="{5D1A4F44-55F2-4D6A-B942-87F94AFB10C5}"/>
    <cellStyle name="Notas 17 5 2" xfId="2779" xr:uid="{49933707-DBBB-495D-BACF-191FF4961A62}"/>
    <cellStyle name="Notas 17 5 2 2" xfId="5416" xr:uid="{1A19D868-6C0F-4438-AABA-86D58C3DE7D3}"/>
    <cellStyle name="Notas 17 5 2 2 2" xfId="8230" xr:uid="{1DDA153F-0884-4818-AB1B-0818D809F1C1}"/>
    <cellStyle name="Notas 17 5 2 3" xfId="16088" xr:uid="{9E909B4F-D6E5-4A3E-B4FF-5D2E610572E6}"/>
    <cellStyle name="Notas 17 5 3" xfId="3082" xr:uid="{B3A6C9FC-02EB-4B9D-B3AD-C6A70D713E2A}"/>
    <cellStyle name="Notas 17 5 3 2" xfId="5719" xr:uid="{FCD3768B-6D39-4F3F-86F1-0AE0446AA3CF}"/>
    <cellStyle name="Notas 17 5 3 2 2" xfId="12030" xr:uid="{BA82E27E-4CB1-4174-8CD8-E45CBB1A3BAE}"/>
    <cellStyle name="Notas 17 5 3 2 3" xfId="7166" xr:uid="{40995281-2C46-4171-904F-68AD18E4158D}"/>
    <cellStyle name="Notas 17 5 3 3" xfId="9464" xr:uid="{D53989F0-7135-4F8B-B3AF-C925BFC31A9E}"/>
    <cellStyle name="Notas 17 5 3 4" xfId="7496" xr:uid="{5D80065C-5082-4D96-B1E9-C393940BDA19}"/>
    <cellStyle name="Notas 17 5 4" xfId="3408" xr:uid="{2B5A5E3D-A959-4A67-81D7-DBCB5E10A5CF}"/>
    <cellStyle name="Notas 17 5 4 2" xfId="6045" xr:uid="{D7795907-19DD-4B6A-B608-E8B7C6C078F6}"/>
    <cellStyle name="Notas 17 5 4 2 2" xfId="12356" xr:uid="{A214BC89-8B09-4628-B0D4-483340014CA0}"/>
    <cellStyle name="Notas 17 5 4 2 3" xfId="16060" xr:uid="{CDCB09DB-6476-4BCC-8EDB-733BE1F10F84}"/>
    <cellStyle name="Notas 17 5 4 3" xfId="9790" xr:uid="{5440158C-E4F3-4E02-AEE7-4D0C76CB4F3D}"/>
    <cellStyle name="Notas 17 5 4 4" xfId="7263" xr:uid="{CD9182B2-04F8-4E20-B512-FCE6BBD59684}"/>
    <cellStyle name="Notas 17 5 5" xfId="3714" xr:uid="{E9231968-213C-4FFC-8936-AF44D9E5F344}"/>
    <cellStyle name="Notas 17 5 5 2" xfId="6351" xr:uid="{1D2808D3-D0F7-41B9-9A35-0F8B1EC57361}"/>
    <cellStyle name="Notas 17 5 5 2 2" xfId="12662" xr:uid="{6731DBA4-25E1-4241-8B20-73E953923D64}"/>
    <cellStyle name="Notas 17 5 5 2 3" xfId="15396" xr:uid="{DE4C819E-B6F7-4D21-BECA-AE179641F87F}"/>
    <cellStyle name="Notas 17 5 5 3" xfId="10096" xr:uid="{A90B77B4-4037-482D-B82F-DBBF977819CE}"/>
    <cellStyle name="Notas 17 5 5 4" xfId="16379" xr:uid="{D5D29643-CA87-438F-9D29-35389FA8AC0B}"/>
    <cellStyle name="Notas 17 5 6" xfId="4089" xr:uid="{6DA7C656-4EBE-4296-8B64-7C65204F31FD}"/>
    <cellStyle name="Notas 17 5 6 2" xfId="6726" xr:uid="{2CB59045-C9C1-45CB-A568-F5AC887B3655}"/>
    <cellStyle name="Notas 17 5 6 2 2" xfId="13037" xr:uid="{836C43C4-BB7E-4825-9963-84F72023664A}"/>
    <cellStyle name="Notas 17 5 6 2 3" xfId="16713" xr:uid="{77ADA1F7-BBA6-4D5A-AF07-AC2E0FF88986}"/>
    <cellStyle name="Notas 17 5 6 3" xfId="10471" xr:uid="{45E6AA31-C07E-4542-B2A0-87A98B512942}"/>
    <cellStyle name="Notas 17 5 6 4" xfId="14766" xr:uid="{5AFC8D58-1272-4F69-A0E0-48D4C6A63F11}"/>
    <cellStyle name="Notas 17 5 7" xfId="4371" xr:uid="{DDF8481C-7CC5-47A3-A727-8162FFA5ADD2}"/>
    <cellStyle name="Notas 17 5 7 2" xfId="7008" xr:uid="{446B5F06-1E80-4165-8BF1-00ECBEF3833E}"/>
    <cellStyle name="Notas 17 5 7 2 2" xfId="13319" xr:uid="{DC971737-0F2C-4CFD-AA51-51EF157F4B62}"/>
    <cellStyle name="Notas 17 5 7 2 3" xfId="16983" xr:uid="{D2EBC1B7-7F48-4B10-B36F-D0AC49A0DF0F}"/>
    <cellStyle name="Notas 17 5 7 3" xfId="10753" xr:uid="{3E71DF87-2F71-4F95-9ADE-9DBF71814032}"/>
    <cellStyle name="Notas 17 5 7 4" xfId="13391" xr:uid="{C1827320-4BA8-487A-A331-F8D2162A61BC}"/>
    <cellStyle name="Notas 17 5 8" xfId="4654" xr:uid="{1E6DCC32-364E-4F6B-9222-AB276A96175E}"/>
    <cellStyle name="Notas 17 5 8 2" xfId="11036" xr:uid="{9E58E8FF-0689-4B6F-98EC-8C6ADF2BCAD5}"/>
    <cellStyle name="Notas 17 5 8 3" xfId="13418" xr:uid="{41DC6DD0-B09F-448F-B2C4-9C436C53E8A4}"/>
    <cellStyle name="Notas 17 5 9" xfId="8515" xr:uid="{C88090DB-0075-411A-8DB9-9D9C804E85BF}"/>
    <cellStyle name="Notas 18" xfId="1456" xr:uid="{00000000-0005-0000-0000-0000B4050000}"/>
    <cellStyle name="Notas 18 2" xfId="1911" xr:uid="{4012F3ED-BA72-4219-A184-34119C82D94A}"/>
    <cellStyle name="Notas 18 2 10" xfId="13845" xr:uid="{34AE9C06-F3F0-4077-A5A3-C06D4A2C0EE7}"/>
    <cellStyle name="Notas 18 2 11" xfId="16090" xr:uid="{A6757D0D-DE1E-4914-98AF-9D7D137E21B2}"/>
    <cellStyle name="Notas 18 2 2" xfId="2471" xr:uid="{22A0E9B0-D0DF-453F-8179-2B43A116045D}"/>
    <cellStyle name="Notas 18 2 2 2" xfId="5108" xr:uid="{0BAF8121-9F8A-4B52-9443-F6187C75804C}"/>
    <cellStyle name="Notas 18 2 2 2 2" xfId="11472" xr:uid="{B796550E-E922-4566-AC1B-408D4EEF00FE}"/>
    <cellStyle name="Notas 18 2 2 2 3" xfId="14566" xr:uid="{ABAC7C77-0D2E-42EB-B22F-CB175EC63B44}"/>
    <cellStyle name="Notas 18 2 2 3" xfId="8938" xr:uid="{E9A4AF5F-148C-4511-866C-FAFCD23409E7}"/>
    <cellStyle name="Notas 18 2 3" xfId="2687" xr:uid="{4C7245F7-BE73-4FCF-881B-2A8378BA5DBC}"/>
    <cellStyle name="Notas 18 2 3 2" xfId="5324" xr:uid="{BFBBFD40-354D-4F3E-B16B-99149A6BDD87}"/>
    <cellStyle name="Notas 18 2 3 2 2" xfId="13542" xr:uid="{38F8323D-30E2-4110-BC4E-532E483E1333}"/>
    <cellStyle name="Notas 18 2 3 3" xfId="14184" xr:uid="{1B55BBD6-2F96-43A6-B40E-154DD07BA710}"/>
    <cellStyle name="Notas 18 2 4" xfId="2990" xr:uid="{0945ED03-FF13-4A0D-936C-A1CF3741CC9F}"/>
    <cellStyle name="Notas 18 2 4 2" xfId="5627" xr:uid="{1FF71F50-C9AF-46D2-B5EE-F7686F4F2D46}"/>
    <cellStyle name="Notas 18 2 4 2 2" xfId="11938" xr:uid="{76D8D09A-31EB-4BEA-869D-0EFEA36D35A5}"/>
    <cellStyle name="Notas 18 2 4 2 3" xfId="15256" xr:uid="{38BB82EC-14B7-4798-BF06-33FC36BC57ED}"/>
    <cellStyle name="Notas 18 2 4 3" xfId="9372" xr:uid="{0B29E6F7-E778-4FAA-84BD-6FEE5BB827E6}"/>
    <cellStyle name="Notas 18 2 4 4" xfId="14113" xr:uid="{224371DE-71A8-4113-8148-6C4A02F288C0}"/>
    <cellStyle name="Notas 18 2 5" xfId="3316" xr:uid="{1D875FF1-EB80-4B82-8F76-F1B53D42F880}"/>
    <cellStyle name="Notas 18 2 5 2" xfId="5953" xr:uid="{456F1A06-5E8C-41C9-B835-EF5230410CC1}"/>
    <cellStyle name="Notas 18 2 5 2 2" xfId="12264" xr:uid="{FAF105DD-6000-4037-BFCC-9FD050F0B590}"/>
    <cellStyle name="Notas 18 2 5 2 3" xfId="9301" xr:uid="{8B766373-9ED4-49DF-BFB2-345A34F97F08}"/>
    <cellStyle name="Notas 18 2 5 3" xfId="9698" xr:uid="{829CA3B4-B786-4276-801D-B616488DAAE9}"/>
    <cellStyle name="Notas 18 2 5 4" xfId="15599" xr:uid="{A9BEB072-4A59-4228-8225-59C04EFD4A80}"/>
    <cellStyle name="Notas 18 2 6" xfId="3622" xr:uid="{0ECB584A-74B2-4BD5-A3D9-7FAC0607EFC8}"/>
    <cellStyle name="Notas 18 2 6 2" xfId="6259" xr:uid="{C21E9344-6391-4F72-8355-5AFF3E16B55B}"/>
    <cellStyle name="Notas 18 2 6 2 2" xfId="12570" xr:uid="{658015AB-8650-4FB7-95EB-9CDF0403290C}"/>
    <cellStyle name="Notas 18 2 6 2 3" xfId="15215" xr:uid="{FC9A5806-39B8-4CCE-A73C-3101D3822C26}"/>
    <cellStyle name="Notas 18 2 6 3" xfId="10004" xr:uid="{E1DB5A1F-AD84-4956-A286-713292141016}"/>
    <cellStyle name="Notas 18 2 6 4" xfId="15380" xr:uid="{3EE5262D-826A-49CF-B02A-9F81E74163C6}"/>
    <cellStyle name="Notas 18 2 7" xfId="3983" xr:uid="{09D8E126-E9C4-45B1-92F5-8BCC2A9F78E2}"/>
    <cellStyle name="Notas 18 2 7 2" xfId="6620" xr:uid="{4D28C15C-AD14-4C12-893F-821AFF93EEEA}"/>
    <cellStyle name="Notas 18 2 7 2 2" xfId="12931" xr:uid="{EE3B40BD-9823-4EF3-9DCA-0FA9A0D3C7AF}"/>
    <cellStyle name="Notas 18 2 7 2 3" xfId="16621" xr:uid="{929DEF42-0C6E-456B-B8B8-7673F02ED6BD}"/>
    <cellStyle name="Notas 18 2 7 3" xfId="10365" xr:uid="{6037C6B7-55AB-4478-8522-6DEE141B0452}"/>
    <cellStyle name="Notas 18 2 7 4" xfId="15925" xr:uid="{3C574120-F420-4429-A036-3B93B8C6F449}"/>
    <cellStyle name="Notas 18 2 8" xfId="4548" xr:uid="{8DC37567-1673-4FFD-9D7D-5467DD04A30F}"/>
    <cellStyle name="Notas 18 2 8 2" xfId="10930" xr:uid="{29B6B9BB-AEB5-4478-A01A-FEE6D65F1A9A}"/>
    <cellStyle name="Notas 18 2 8 3" xfId="9207" xr:uid="{D1DC9C86-3A6E-4CA1-A5E6-1F6BEF945042}"/>
    <cellStyle name="Notas 18 2 9" xfId="8412" xr:uid="{A875BA7D-0EE1-4090-A41F-1EE77B02314F}"/>
    <cellStyle name="Notas 18 3" xfId="1898" xr:uid="{F717FE84-B0EE-4A3D-A98B-FC5079354665}"/>
    <cellStyle name="Notas 18 3 10" xfId="8399" xr:uid="{58E252F8-6C93-484D-B1C9-B0A33EA1367E}"/>
    <cellStyle name="Notas 18 3 11" xfId="14545" xr:uid="{EE3B2EE0-7A8F-4A55-B286-4AE2573486CF}"/>
    <cellStyle name="Notas 18 3 12" xfId="13355" xr:uid="{39E676CF-DDE7-4175-B8EB-12D37918969F}"/>
    <cellStyle name="Notas 18 3 2" xfId="2458" xr:uid="{90B67BA2-98DA-4645-9560-827AB568B1EF}"/>
    <cellStyle name="Notas 18 3 2 2" xfId="5095" xr:uid="{21901557-7629-4BF8-8638-789395DCA1FD}"/>
    <cellStyle name="Notas 18 3 2 2 2" xfId="11459" xr:uid="{094BAE01-AECB-4564-BC01-AF1530760426}"/>
    <cellStyle name="Notas 18 3 2 2 3" xfId="8711" xr:uid="{D4DE9A67-9064-4901-9060-9FE14C2AF93C}"/>
    <cellStyle name="Notas 18 3 2 3" xfId="8925" xr:uid="{11AE96BC-268E-4595-8ECC-9F7AA46B1C7C}"/>
    <cellStyle name="Notas 18 3 2 4" xfId="11762" xr:uid="{FB361B6D-92FB-4BF5-80BA-8195BE728225}"/>
    <cellStyle name="Notas 18 3 2 5" xfId="7384" xr:uid="{3207AF91-B942-45EC-A7D3-3B00B8CE7774}"/>
    <cellStyle name="Notas 18 3 3" xfId="2674" xr:uid="{04292690-52F0-42B5-9201-D966F24386EA}"/>
    <cellStyle name="Notas 18 3 3 2" xfId="5311" xr:uid="{3D94C88F-0A11-4821-9A83-0849A594B564}"/>
    <cellStyle name="Notas 18 3 3 2 2" xfId="8705" xr:uid="{87C5536B-50E8-43C5-91AA-5CBC18EA9526}"/>
    <cellStyle name="Notas 18 3 3 3" xfId="15859" xr:uid="{41835002-A2F1-48AD-B585-12990C9A0A46}"/>
    <cellStyle name="Notas 18 3 4" xfId="2977" xr:uid="{20BBBA4B-2D58-4769-A8C5-DD5CA340CC94}"/>
    <cellStyle name="Notas 18 3 4 2" xfId="5614" xr:uid="{15592EB7-D9FC-4DA3-B707-0E2CA68225C0}"/>
    <cellStyle name="Notas 18 3 4 2 2" xfId="11925" xr:uid="{DB4C1013-05C8-4F88-8DE2-FD1C4CD7B33A}"/>
    <cellStyle name="Notas 18 3 4 2 3" xfId="11809" xr:uid="{777FD884-F543-48DA-B850-A7EBC0697134}"/>
    <cellStyle name="Notas 18 3 4 3" xfId="9359" xr:uid="{A837E0B3-96BF-4E5E-BDE8-F0736041729B}"/>
    <cellStyle name="Notas 18 3 4 4" xfId="7607" xr:uid="{DFCA77FB-EC6B-4021-AD3A-31A4CB07B473}"/>
    <cellStyle name="Notas 18 3 5" xfId="3303" xr:uid="{7A16D37C-1A62-4443-8AED-DFBC79B7064A}"/>
    <cellStyle name="Notas 18 3 5 2" xfId="5940" xr:uid="{D4C1C977-00AF-48BE-A008-D916B1210FC1}"/>
    <cellStyle name="Notas 18 3 5 2 2" xfId="12251" xr:uid="{3528346F-B144-4B69-B365-E12DAA6FF85F}"/>
    <cellStyle name="Notas 18 3 5 2 3" xfId="15902" xr:uid="{64E550EC-EBDF-43D4-853F-244439CFDB4C}"/>
    <cellStyle name="Notas 18 3 5 3" xfId="9685" xr:uid="{66F15557-5BE7-4C7E-AE81-1BE8440CCA2B}"/>
    <cellStyle name="Notas 18 3 5 4" xfId="8467" xr:uid="{55B7AA79-DE08-4671-8C43-21F8F7055231}"/>
    <cellStyle name="Notas 18 3 6" xfId="3609" xr:uid="{299C9A0B-4252-4D39-B7F4-65C248D7CB5E}"/>
    <cellStyle name="Notas 18 3 6 2" xfId="6246" xr:uid="{0FCFA535-0199-43FC-97CC-265B580D5DA0}"/>
    <cellStyle name="Notas 18 3 6 2 2" xfId="12557" xr:uid="{9FC1AC3A-E689-43C2-859E-AC133BFB7CAB}"/>
    <cellStyle name="Notas 18 3 6 2 3" xfId="7631" xr:uid="{1B9FC121-CA55-4907-9774-E1A570178127}"/>
    <cellStyle name="Notas 18 3 6 3" xfId="9991" xr:uid="{7F612B28-42EA-4B8C-9A63-63189EA7AC2B}"/>
    <cellStyle name="Notas 18 3 6 4" xfId="7493" xr:uid="{BD65A421-8582-478D-9BF3-74D31D025B7A}"/>
    <cellStyle name="Notas 18 3 7" xfId="3970" xr:uid="{24C8A4AC-AEBD-4E49-83C0-81A2D15A1AC2}"/>
    <cellStyle name="Notas 18 3 7 2" xfId="6607" xr:uid="{0BC72763-7B6C-4169-92E6-7939D8EC0406}"/>
    <cellStyle name="Notas 18 3 7 2 2" xfId="12918" xr:uid="{DC59E6A5-6C7B-442C-83CC-27A4AA890C6C}"/>
    <cellStyle name="Notas 18 3 7 2 3" xfId="16608" xr:uid="{83C3EB5B-D876-4716-B08C-7EF18CA7C513}"/>
    <cellStyle name="Notas 18 3 7 3" xfId="10352" xr:uid="{88888A1C-7435-4844-9498-F247ACFB2088}"/>
    <cellStyle name="Notas 18 3 7 4" xfId="7420" xr:uid="{0C906412-E6DE-413A-BA0A-1C32E3CEF56D}"/>
    <cellStyle name="Notas 18 3 8" xfId="4302" xr:uid="{B99C21CA-CCF5-42D7-B52C-73AA71467381}"/>
    <cellStyle name="Notas 18 3 8 2" xfId="6939" xr:uid="{CD6387E4-9C1C-439C-8794-C1606A4FB9B1}"/>
    <cellStyle name="Notas 18 3 8 2 2" xfId="13250" xr:uid="{BFD93C5C-36F4-4B81-95BA-7EF846539721}"/>
    <cellStyle name="Notas 18 3 8 2 3" xfId="16914" xr:uid="{C89C8CB0-7EA3-4FA5-941F-81419008F922}"/>
    <cellStyle name="Notas 18 3 8 3" xfId="10684" xr:uid="{463939C2-F01F-4587-B53A-5338811A2857}"/>
    <cellStyle name="Notas 18 3 8 4" xfId="14112" xr:uid="{18E7ACA1-82D2-4FB3-A34A-6F3D2770188C}"/>
    <cellStyle name="Notas 18 3 9" xfId="4535" xr:uid="{B7EBF91E-34F2-429D-BA3B-D740C5786448}"/>
    <cellStyle name="Notas 18 3 9 2" xfId="10917" xr:uid="{2464A277-1C4B-4117-9488-87A4FEE3A36E}"/>
    <cellStyle name="Notas 18 3 9 3" xfId="7554" xr:uid="{EB73B2EB-0A60-4ECB-B27E-5C04BEC1E5D3}"/>
    <cellStyle name="Notas 18 4" xfId="2108" xr:uid="{9934D8AD-8ECD-4FBD-AFF8-0BFC69F590A6}"/>
    <cellStyle name="Notas 18 4 10" xfId="8606" xr:uid="{7F1219AC-C32E-46E0-B10E-C13ADCFE1685}"/>
    <cellStyle name="Notas 18 4 11" xfId="7326" xr:uid="{4018340B-C71B-49F1-A7E6-2C653C2F03C8}"/>
    <cellStyle name="Notas 18 4 12" xfId="7621" xr:uid="{D733ED51-4176-425E-9B8A-61A5CCD08499}"/>
    <cellStyle name="Notas 18 4 2" xfId="2598" xr:uid="{E4386EE7-3C92-4B31-A144-3A7D668489CC}"/>
    <cellStyle name="Notas 18 4 2 2" xfId="5235" xr:uid="{93EA62A1-AC23-4BC1-956A-56076057B0B5}"/>
    <cellStyle name="Notas 18 4 2 2 2" xfId="11599" xr:uid="{27F8994A-859C-4CDF-9349-FC1696D8D740}"/>
    <cellStyle name="Notas 18 4 2 2 3" xfId="8058" xr:uid="{041685AD-CB18-4A9D-8B8E-C617CD16BED1}"/>
    <cellStyle name="Notas 18 4 2 3" xfId="9065" xr:uid="{8052A38B-5299-4808-BEDE-76300DD8D21E}"/>
    <cellStyle name="Notas 18 4 2 4" xfId="15723" xr:uid="{FC356F00-622E-4F0A-A8C7-465371E22FB5}"/>
    <cellStyle name="Notas 18 4 2 5" xfId="11756" xr:uid="{4FB70ED2-B981-4E37-8D84-0ACA8BDAAEF0}"/>
    <cellStyle name="Notas 18 4 3" xfId="2863" xr:uid="{FAEAF976-F5D9-49EE-9A4F-DB3B6C6196CB}"/>
    <cellStyle name="Notas 18 4 3 2" xfId="5500" xr:uid="{537D3A7E-7FF3-4BA6-BAA5-FF66CFE8D725}"/>
    <cellStyle name="Notas 18 4 3 2 2" xfId="14206" xr:uid="{09704D14-C2F7-4975-BA16-C248EC2F6DBA}"/>
    <cellStyle name="Notas 18 4 3 3" xfId="9211" xr:uid="{FA6525C6-FA4D-430C-BE27-4F230AD8F56B}"/>
    <cellStyle name="Notas 18 4 4" xfId="3166" xr:uid="{1DB6295E-0929-4E09-AA47-2323E0AE2788}"/>
    <cellStyle name="Notas 18 4 4 2" xfId="5803" xr:uid="{44EBF41B-159D-41F4-A399-055388DEEA65}"/>
    <cellStyle name="Notas 18 4 4 2 2" xfId="12114" xr:uid="{9D89D7B9-BFB2-4B26-AAFD-08EB269721E6}"/>
    <cellStyle name="Notas 18 4 4 2 3" xfId="15569" xr:uid="{91FC8A4A-20B3-482F-8C3D-9C10467E3FA2}"/>
    <cellStyle name="Notas 18 4 4 3" xfId="9548" xr:uid="{ACDCA8EF-4539-4477-98CE-62DB432AD500}"/>
    <cellStyle name="Notas 18 4 4 4" xfId="13988" xr:uid="{502C598D-6911-4023-8E6A-290DF0FF4ECF}"/>
    <cellStyle name="Notas 18 4 5" xfId="3492" xr:uid="{A273E4AB-EE10-4808-AC4A-68F6D93420D2}"/>
    <cellStyle name="Notas 18 4 5 2" xfId="6129" xr:uid="{F5C0B92D-C13C-4992-AB02-D6789756DC5C}"/>
    <cellStyle name="Notas 18 4 5 2 2" xfId="12440" xr:uid="{E59D29DF-DB4A-41DB-A55F-9BECCF82EBF2}"/>
    <cellStyle name="Notas 18 4 5 2 3" xfId="7725" xr:uid="{70931E94-C0B0-4895-A4E6-EAA225E2FDD3}"/>
    <cellStyle name="Notas 18 4 5 3" xfId="9874" xr:uid="{65C3DF66-0A82-4B25-913C-7E95204B6725}"/>
    <cellStyle name="Notas 18 4 5 4" xfId="7874" xr:uid="{82B56169-5C6C-4257-B405-A53A5C7EAB21}"/>
    <cellStyle name="Notas 18 4 6" xfId="3798" xr:uid="{F9FB529A-5F10-426D-B4B8-98B1F2888604}"/>
    <cellStyle name="Notas 18 4 6 2" xfId="6435" xr:uid="{58483A2E-A366-4A67-B9FF-E1E081F24769}"/>
    <cellStyle name="Notas 18 4 6 2 2" xfId="12746" xr:uid="{A4FCDDA5-41B2-4A4C-8785-DF369DE83EB7}"/>
    <cellStyle name="Notas 18 4 6 2 3" xfId="14225" xr:uid="{F0156F86-3B62-4EB1-B56D-E65352A85F1A}"/>
    <cellStyle name="Notas 18 4 6 3" xfId="10180" xr:uid="{3195B492-62CE-4D84-81E6-53B7574E8782}"/>
    <cellStyle name="Notas 18 4 6 4" xfId="13579" xr:uid="{B34ED01E-D837-4CF5-8301-BF22DCDDB024}"/>
    <cellStyle name="Notas 18 4 7" xfId="4180" xr:uid="{6BC9B311-9A1B-4E6D-98A3-E297F313B75B}"/>
    <cellStyle name="Notas 18 4 7 2" xfId="6817" xr:uid="{22147990-7F6B-4E0D-A78D-06FA0ED02966}"/>
    <cellStyle name="Notas 18 4 7 2 2" xfId="13128" xr:uid="{3786E1E9-DD45-4D43-A939-A58B3EE65E1A}"/>
    <cellStyle name="Notas 18 4 7 2 3" xfId="16797" xr:uid="{B80277D2-55D0-430F-96AC-9D6F4C8C9021}"/>
    <cellStyle name="Notas 18 4 7 3" xfId="10562" xr:uid="{D892EB9A-91BB-4B7E-8DBB-B7F7A1460797}"/>
    <cellStyle name="Notas 18 4 7 4" xfId="7337" xr:uid="{0D2CCB87-9D89-4CB9-8112-20BDA0E3BAA7}"/>
    <cellStyle name="Notas 18 4 8" xfId="4387" xr:uid="{A750AE1E-74F5-4C17-A5E7-14828CD68CB4}"/>
    <cellStyle name="Notas 18 4 8 2" xfId="7024" xr:uid="{3ABCCFAC-3994-4BEE-AB97-52356B98ADD7}"/>
    <cellStyle name="Notas 18 4 8 2 2" xfId="13335" xr:uid="{93E0F178-BFAD-4797-8FB7-BA649FC29D28}"/>
    <cellStyle name="Notas 18 4 8 2 3" xfId="16999" xr:uid="{C854079A-7227-47ED-B35C-759548AA3ECF}"/>
    <cellStyle name="Notas 18 4 8 3" xfId="10769" xr:uid="{3237C195-9CAA-4651-98FC-5E03B673C567}"/>
    <cellStyle name="Notas 18 4 8 4" xfId="7833" xr:uid="{7DE9E951-2B9A-4739-A634-2A236344E5E4}"/>
    <cellStyle name="Notas 18 4 9" xfId="4745" xr:uid="{DD6F96FE-BABF-400A-B592-BA8B36E6898F}"/>
    <cellStyle name="Notas 18 4 9 2" xfId="11127" xr:uid="{7E9F1524-21DA-4526-9949-85D34FB7273C}"/>
    <cellStyle name="Notas 18 4 9 3" xfId="7103" xr:uid="{0D75976B-9D7A-46FD-9906-087FDDAB9AC3}"/>
    <cellStyle name="Notas 18 5" xfId="2016" xr:uid="{E8EF2EF9-4087-407B-8A5D-E7C215B06015}"/>
    <cellStyle name="Notas 18 5 10" xfId="7261" xr:uid="{701AB901-A2F5-4CDB-BFE6-558480C46C79}"/>
    <cellStyle name="Notas 18 5 11" xfId="13833" xr:uid="{70BABF17-B381-4EBC-A33A-2C3777763D2E}"/>
    <cellStyle name="Notas 18 5 2" xfId="2778" xr:uid="{769771CC-954C-43AE-8004-9B8CD2F45280}"/>
    <cellStyle name="Notas 18 5 2 2" xfId="5415" xr:uid="{4C899BA3-3357-4C83-A074-67E6CC2DCB43}"/>
    <cellStyle name="Notas 18 5 2 2 2" xfId="7445" xr:uid="{3818DE7E-C068-4E3C-A6C1-3471E75EB276}"/>
    <cellStyle name="Notas 18 5 2 3" xfId="14561" xr:uid="{573B7397-2148-440F-AB76-843247ED3F71}"/>
    <cellStyle name="Notas 18 5 3" xfId="3081" xr:uid="{0A0B20F7-D3F1-4527-B070-6094C4C8BA9D}"/>
    <cellStyle name="Notas 18 5 3 2" xfId="5718" xr:uid="{625679AD-EE6D-4321-99E7-7932F8A2C086}"/>
    <cellStyle name="Notas 18 5 3 2 2" xfId="12029" xr:uid="{FDFD52DB-70FC-4CEE-AE4C-64BAFC7A9524}"/>
    <cellStyle name="Notas 18 5 3 2 3" xfId="14219" xr:uid="{618B8129-1354-4D37-B533-2BFC0097AB3A}"/>
    <cellStyle name="Notas 18 5 3 3" xfId="9463" xr:uid="{9E2D889F-81A0-4299-8045-A30512A100AA}"/>
    <cellStyle name="Notas 18 5 3 4" xfId="13432" xr:uid="{C7A70EB9-4C11-4C66-8C8E-0672EBABD603}"/>
    <cellStyle name="Notas 18 5 4" xfId="3407" xr:uid="{227B01A2-65D8-4F4D-B059-4F336DC39129}"/>
    <cellStyle name="Notas 18 5 4 2" xfId="6044" xr:uid="{40F6FC41-5637-4962-8C65-E9B436A30C78}"/>
    <cellStyle name="Notas 18 5 4 2 2" xfId="12355" xr:uid="{7637BD8A-4841-440B-AD16-139BF824BF22}"/>
    <cellStyle name="Notas 18 5 4 2 3" xfId="15422" xr:uid="{D6255D87-EBA3-4E87-BD3C-5A718EC25040}"/>
    <cellStyle name="Notas 18 5 4 3" xfId="9789" xr:uid="{306E419D-ABCA-4050-8F3D-D14ED7155FF2}"/>
    <cellStyle name="Notas 18 5 4 4" xfId="13381" xr:uid="{AE51E27A-5ED3-478C-8F17-BD36DEDDD816}"/>
    <cellStyle name="Notas 18 5 5" xfId="3713" xr:uid="{F77C15C2-9590-4039-BFDB-E417032EDB60}"/>
    <cellStyle name="Notas 18 5 5 2" xfId="6350" xr:uid="{C7CCF88C-43D3-4410-A9CE-548DDE5D042C}"/>
    <cellStyle name="Notas 18 5 5 2 2" xfId="12661" xr:uid="{BD859D2D-FBC1-4068-9048-819C9486C697}"/>
    <cellStyle name="Notas 18 5 5 2 3" xfId="7686" xr:uid="{3C574BCA-AA0D-48A2-A0C0-93018D88276A}"/>
    <cellStyle name="Notas 18 5 5 3" xfId="10095" xr:uid="{56DD7B1C-A85A-48F8-A0EB-D035D76EA7E2}"/>
    <cellStyle name="Notas 18 5 5 4" xfId="13547" xr:uid="{54171CAB-8E01-4100-8B7D-6B0A5A0BF45D}"/>
    <cellStyle name="Notas 18 5 6" xfId="4088" xr:uid="{7C395369-A616-4959-80C4-C0FD45923B6D}"/>
    <cellStyle name="Notas 18 5 6 2" xfId="6725" xr:uid="{52C1495E-9BFD-4527-A6D5-BA341A9416D2}"/>
    <cellStyle name="Notas 18 5 6 2 2" xfId="13036" xr:uid="{66BFABFD-5458-41A6-ABD5-593C73AD972C}"/>
    <cellStyle name="Notas 18 5 6 2 3" xfId="16712" xr:uid="{C584C27D-07DB-49C0-96EB-B5DA2ABA0307}"/>
    <cellStyle name="Notas 18 5 6 3" xfId="10470" xr:uid="{E989EE42-90EF-4F37-8875-91D49FC4B35E}"/>
    <cellStyle name="Notas 18 5 6 4" xfId="14394" xr:uid="{7DFC5B93-28E1-4890-B6BE-B98F5A64FA73}"/>
    <cellStyle name="Notas 18 5 7" xfId="4370" xr:uid="{207AAB05-53D8-47DC-AC63-824F63EB27B7}"/>
    <cellStyle name="Notas 18 5 7 2" xfId="7007" xr:uid="{F6404EB4-0A36-4EF1-9B7F-7DF5D5B1907F}"/>
    <cellStyle name="Notas 18 5 7 2 2" xfId="13318" xr:uid="{588714F3-1492-4ABD-BAA4-576704B14C15}"/>
    <cellStyle name="Notas 18 5 7 2 3" xfId="16982" xr:uid="{E9896701-8BDF-4DF9-935B-16C6015CF01B}"/>
    <cellStyle name="Notas 18 5 7 3" xfId="10752" xr:uid="{A66DEB0A-6F14-4715-A762-74FE6194542B}"/>
    <cellStyle name="Notas 18 5 7 4" xfId="15768" xr:uid="{81477CC2-0DBF-4652-B76D-BE335E3F0F7E}"/>
    <cellStyle name="Notas 18 5 8" xfId="4653" xr:uid="{46E843E2-03BF-49A9-807B-09E11A67DC29}"/>
    <cellStyle name="Notas 18 5 8 2" xfId="11035" xr:uid="{628BB40B-D576-4143-9422-D098EBB8B13A}"/>
    <cellStyle name="Notas 18 5 8 3" xfId="9163" xr:uid="{CE1C1758-8A1F-4A42-B2A2-42711287C46A}"/>
    <cellStyle name="Notas 18 5 9" xfId="8514" xr:uid="{B6B8C58E-1E59-4D65-97C1-9226A89936B0}"/>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1" xfId="14630" xr:uid="{45CC7AFB-B3AF-44C8-BC04-51F0D3D0B82A}"/>
    <cellStyle name="Notas 2 2 2 2" xfId="2474" xr:uid="{455461A8-B3EC-4950-8ABC-7E87D61665DF}"/>
    <cellStyle name="Notas 2 2 2 2 2" xfId="5111" xr:uid="{CC14A3C2-935F-4A68-B496-E88CF104F3A5}"/>
    <cellStyle name="Notas 2 2 2 2 2 2" xfId="11475" xr:uid="{104B2856-37DC-4935-861F-25BE4A3E35BB}"/>
    <cellStyle name="Notas 2 2 2 2 2 3" xfId="16037" xr:uid="{F1897A4A-47A2-4D62-B02D-48436B416B02}"/>
    <cellStyle name="Notas 2 2 2 2 3" xfId="8941" xr:uid="{A6AA8276-51E8-4489-A53A-ABAD9601063B}"/>
    <cellStyle name="Notas 2 2 2 3" xfId="2690" xr:uid="{66A2B787-BA8F-4AB4-8137-A4B88BD87CC2}"/>
    <cellStyle name="Notas 2 2 2 3 2" xfId="5327" xr:uid="{5E09BCFC-2CE1-414D-829F-0F41B1A1C46D}"/>
    <cellStyle name="Notas 2 2 2 3 2 2" xfId="7152" xr:uid="{32221579-61EA-48CC-A7A7-359B43D5F937}"/>
    <cellStyle name="Notas 2 2 2 3 3" xfId="15838" xr:uid="{7E77E202-61D8-4B4B-8725-FBEBD5788A5D}"/>
    <cellStyle name="Notas 2 2 2 4" xfId="2993" xr:uid="{AC01ABC4-E0B7-468C-9A3C-F4707E7FE99E}"/>
    <cellStyle name="Notas 2 2 2 4 2" xfId="5630" xr:uid="{0E5A5A49-6335-4F36-B107-2C54381BCBE3}"/>
    <cellStyle name="Notas 2 2 2 4 2 2" xfId="11941" xr:uid="{2D4630C7-6CF6-4D25-BA8A-8918650B0557}"/>
    <cellStyle name="Notas 2 2 2 4 2 3" xfId="14411" xr:uid="{13CA3D36-3385-4FE7-90B9-E4210DEBB81A}"/>
    <cellStyle name="Notas 2 2 2 4 3" xfId="9375" xr:uid="{27A4F782-3FAB-4403-88EC-DAB18D1AF611}"/>
    <cellStyle name="Notas 2 2 2 4 4" xfId="7322" xr:uid="{03720705-5A56-491E-81D9-2CB803A71BB4}"/>
    <cellStyle name="Notas 2 2 2 5" xfId="3319" xr:uid="{ADC868EF-3B07-48F3-B04A-52C2C0697761}"/>
    <cellStyle name="Notas 2 2 2 5 2" xfId="5956" xr:uid="{9D64275A-7226-40DB-AF90-790B97199EF1}"/>
    <cellStyle name="Notas 2 2 2 5 2 2" xfId="12267" xr:uid="{37FD25CB-2DD8-4429-975B-33EFC54B4DCA}"/>
    <cellStyle name="Notas 2 2 2 5 2 3" xfId="11760" xr:uid="{B9597738-90E4-4899-838C-545C1CBCD17B}"/>
    <cellStyle name="Notas 2 2 2 5 3" xfId="9701" xr:uid="{D92C24CB-D34A-47E6-885B-726EEFA905E4}"/>
    <cellStyle name="Notas 2 2 2 5 4" xfId="15713" xr:uid="{582E3BE0-5590-4400-BE4C-A88E422E7746}"/>
    <cellStyle name="Notas 2 2 2 6" xfId="3625" xr:uid="{353D92D0-5960-420D-B252-E97189E8E5E7}"/>
    <cellStyle name="Notas 2 2 2 6 2" xfId="6262" xr:uid="{F9C82661-9C40-4547-92C9-6411C2230DDB}"/>
    <cellStyle name="Notas 2 2 2 6 2 2" xfId="12573" xr:uid="{98D3EE48-165D-4662-953C-DC81ED95A225}"/>
    <cellStyle name="Notas 2 2 2 6 2 3" xfId="14618" xr:uid="{8D2088B1-F2E9-4A63-8A8E-0B6329100419}"/>
    <cellStyle name="Notas 2 2 2 6 3" xfId="10007" xr:uid="{0E89B776-C18C-4237-89EE-DA6A916941D4}"/>
    <cellStyle name="Notas 2 2 2 6 4" xfId="8722" xr:uid="{76911A0A-5D60-4D05-81DE-68CA314337D2}"/>
    <cellStyle name="Notas 2 2 2 7" xfId="3986" xr:uid="{51A0C95D-971A-4A86-BEEA-C1E49BFC9F08}"/>
    <cellStyle name="Notas 2 2 2 7 2" xfId="6623" xr:uid="{0168A7A9-37D3-4667-B23C-E46A38BDB8B9}"/>
    <cellStyle name="Notas 2 2 2 7 2 2" xfId="12934" xr:uid="{CABCDE86-D987-4F7B-81C2-0927D9C88852}"/>
    <cellStyle name="Notas 2 2 2 7 2 3" xfId="16624" xr:uid="{3622C55A-99CC-49C9-888E-A2983878AB4B}"/>
    <cellStyle name="Notas 2 2 2 7 3" xfId="10368" xr:uid="{3C405287-202D-41F5-9A53-A4DD68E4B6D4}"/>
    <cellStyle name="Notas 2 2 2 7 4" xfId="16498" xr:uid="{A7CC9EC0-0273-43AC-91EF-E84DFE0C334E}"/>
    <cellStyle name="Notas 2 2 2 8" xfId="4551" xr:uid="{86BEE0C2-2BBD-48BA-A37F-C0B3461F4B22}"/>
    <cellStyle name="Notas 2 2 2 8 2" xfId="10933" xr:uid="{2BD46D2B-1564-4C84-A03E-9CC5849AE84D}"/>
    <cellStyle name="Notas 2 2 2 8 3" xfId="15465" xr:uid="{8684E315-8064-45DB-A8FC-1A6885E303C3}"/>
    <cellStyle name="Notas 2 2 2 9" xfId="8415" xr:uid="{4329C32A-DC44-49AA-86BF-75A50AB19685}"/>
    <cellStyle name="Notas 2 2 3" xfId="1899" xr:uid="{8C6D2891-DB49-47FF-8C21-C109958264D4}"/>
    <cellStyle name="Notas 2 2 3 10" xfId="8400" xr:uid="{F73054E4-44A4-47C9-BB75-C3591A64CE88}"/>
    <cellStyle name="Notas 2 2 3 11" xfId="13636" xr:uid="{AE33D92F-AF25-4E10-9ECA-F02C751C9A4E}"/>
    <cellStyle name="Notas 2 2 3 12" xfId="7224" xr:uid="{E912F490-FE22-408F-8516-9D1154050F77}"/>
    <cellStyle name="Notas 2 2 3 2" xfId="2459" xr:uid="{75E781E4-3095-4D53-894A-9271FF43F846}"/>
    <cellStyle name="Notas 2 2 3 2 2" xfId="5096" xr:uid="{A90A298F-B144-413F-A852-721161A99DC3}"/>
    <cellStyle name="Notas 2 2 3 2 2 2" xfId="11460" xr:uid="{6734BB7A-DF6E-41E2-A2D4-6C0A93310DCF}"/>
    <cellStyle name="Notas 2 2 3 2 2 3" xfId="14315" xr:uid="{CD1F0364-AF98-46AA-958F-441A21921776}"/>
    <cellStyle name="Notas 2 2 3 2 3" xfId="8926" xr:uid="{0FF40BB9-F873-47FE-A9A0-638C63FBA9B9}"/>
    <cellStyle name="Notas 2 2 3 2 4" xfId="15479" xr:uid="{9D9538F2-689C-4460-852E-DE72F92DC0A6}"/>
    <cellStyle name="Notas 2 2 3 2 5" xfId="15372" xr:uid="{0440C412-8A66-4C3D-8864-E17E4BFB9A12}"/>
    <cellStyle name="Notas 2 2 3 3" xfId="2675" xr:uid="{AB0C4BAC-EEE7-49E2-9C0B-A67FC0AA2CF4}"/>
    <cellStyle name="Notas 2 2 3 3 2" xfId="5312" xr:uid="{8F1E8BA3-353C-4E47-9369-69D8673E90FC}"/>
    <cellStyle name="Notas 2 2 3 3 2 2" xfId="15212" xr:uid="{3CB08D75-A247-422C-AFB9-F3120777A009}"/>
    <cellStyle name="Notas 2 2 3 3 3" xfId="13861" xr:uid="{00FB9265-B6D3-42FD-8054-90E32D6150DC}"/>
    <cellStyle name="Notas 2 2 3 4" xfId="2978" xr:uid="{0073B07C-7DDD-4D6E-B360-CBB41F832EBA}"/>
    <cellStyle name="Notas 2 2 3 4 2" xfId="5615" xr:uid="{1966FA0B-E57D-4549-A3B8-8B34CA1EA72A}"/>
    <cellStyle name="Notas 2 2 3 4 2 2" xfId="11926" xr:uid="{33518E35-AF12-4EAA-A928-F916FFCAC62A}"/>
    <cellStyle name="Notas 2 2 3 4 2 3" xfId="13901" xr:uid="{C7864A73-0E82-4001-A1E0-837F0F836C82}"/>
    <cellStyle name="Notas 2 2 3 4 3" xfId="9360" xr:uid="{F1CFC843-7482-4B4C-B926-D4B067C5F3AE}"/>
    <cellStyle name="Notas 2 2 3 4 4" xfId="16159" xr:uid="{45FE8D19-5FAA-4934-A3B1-1EB6407CE916}"/>
    <cellStyle name="Notas 2 2 3 5" xfId="3304" xr:uid="{FF362854-49DA-47BE-A07B-22C208B1B328}"/>
    <cellStyle name="Notas 2 2 3 5 2" xfId="5941" xr:uid="{CF80BB38-2A9F-4EF9-9574-28781B5E1AFB}"/>
    <cellStyle name="Notas 2 2 3 5 2 2" xfId="12252" xr:uid="{A5159815-266A-456F-AD70-907CD7E92C0D}"/>
    <cellStyle name="Notas 2 2 3 5 2 3" xfId="14918" xr:uid="{DF929613-3253-4415-BFDA-A001D4180036}"/>
    <cellStyle name="Notas 2 2 3 5 3" xfId="9686" xr:uid="{3D7E09ED-F58E-453D-A433-5285177BDF08}"/>
    <cellStyle name="Notas 2 2 3 5 4" xfId="9136" xr:uid="{404B98B3-21C9-4160-8C0A-71DA93BB600D}"/>
    <cellStyle name="Notas 2 2 3 6" xfId="3610" xr:uid="{772D5564-E260-4E71-BAE0-01592AEB1285}"/>
    <cellStyle name="Notas 2 2 3 6 2" xfId="6247" xr:uid="{DC690AAC-F64C-49B7-8BF1-85D0E16CB13C}"/>
    <cellStyle name="Notas 2 2 3 6 2 2" xfId="12558" xr:uid="{E43BB7F4-1FAF-497D-8488-42D604E58727}"/>
    <cellStyle name="Notas 2 2 3 6 2 3" xfId="14895" xr:uid="{CC2BEEB6-9097-499A-91FF-99DE1AA74CDC}"/>
    <cellStyle name="Notas 2 2 3 6 3" xfId="9992" xr:uid="{CF4985D3-CF68-475C-8ADB-E11EAFC8B26F}"/>
    <cellStyle name="Notas 2 2 3 6 4" xfId="7256" xr:uid="{1A3E2A58-8B85-472F-9280-7474689B2077}"/>
    <cellStyle name="Notas 2 2 3 7" xfId="3971" xr:uid="{BFB91C30-AA36-4724-BE0E-79C126BBD450}"/>
    <cellStyle name="Notas 2 2 3 7 2" xfId="6608" xr:uid="{3AFAEC20-7015-48D6-8293-EFC20B8D626D}"/>
    <cellStyle name="Notas 2 2 3 7 2 2" xfId="12919" xr:uid="{CCA4A5E4-4852-49EC-A34C-66F206001AFA}"/>
    <cellStyle name="Notas 2 2 3 7 2 3" xfId="16609" xr:uid="{9356829F-B88C-4E24-9755-8AF7D654F560}"/>
    <cellStyle name="Notas 2 2 3 7 3" xfId="10353" xr:uid="{5A09D0D4-449C-4144-92FE-35FD5FDE3A3C}"/>
    <cellStyle name="Notas 2 2 3 7 4" xfId="7169" xr:uid="{A386898A-E536-4CFE-9392-A2EA2D529832}"/>
    <cellStyle name="Notas 2 2 3 8" xfId="4303" xr:uid="{01EE783E-95F5-4B00-9302-63BDB3E408DF}"/>
    <cellStyle name="Notas 2 2 3 8 2" xfId="6940" xr:uid="{E668F5BD-097B-4FAE-B790-7B4A3CBE4A84}"/>
    <cellStyle name="Notas 2 2 3 8 2 2" xfId="13251" xr:uid="{313263E4-F786-424D-A84C-CEB58FEC6E0E}"/>
    <cellStyle name="Notas 2 2 3 8 2 3" xfId="16915" xr:uid="{0AA7D339-B17E-43B1-A753-A77BA67BCD47}"/>
    <cellStyle name="Notas 2 2 3 8 3" xfId="10685" xr:uid="{EE71CFCD-8A9A-4D6D-BACA-07005FC4CFA2}"/>
    <cellStyle name="Notas 2 2 3 8 4" xfId="7648" xr:uid="{DC720747-C792-4231-885F-FF31779FF0CB}"/>
    <cellStyle name="Notas 2 2 3 9" xfId="4536" xr:uid="{2B5D09C3-6B95-474E-BF2D-60142AD644EB}"/>
    <cellStyle name="Notas 2 2 3 9 2" xfId="10918" xr:uid="{650A4D31-422A-4D0D-AD13-BC6470FAAD3E}"/>
    <cellStyle name="Notas 2 2 3 9 3" xfId="15888" xr:uid="{EA7BB208-89CD-4004-AB11-B9F3ADACE371}"/>
    <cellStyle name="Notas 2 2 4" xfId="2109" xr:uid="{7E49BF01-B681-41AA-8469-533C9CF0DD93}"/>
    <cellStyle name="Notas 2 2 4 10" xfId="8607" xr:uid="{97E32366-B7BB-4FDA-BCF9-0AA3F02D9B87}"/>
    <cellStyle name="Notas 2 2 4 11" xfId="7406" xr:uid="{C833D3F7-688D-4BFE-8029-ADD81D8231DA}"/>
    <cellStyle name="Notas 2 2 4 12" xfId="15384" xr:uid="{61EEF355-E6AD-4FF7-B95E-A0725D8D193F}"/>
    <cellStyle name="Notas 2 2 4 2" xfId="2599" xr:uid="{E99CC53C-885D-4AB0-AAF8-BD33D73E1EAC}"/>
    <cellStyle name="Notas 2 2 4 2 2" xfId="5236" xr:uid="{63D28703-1B7E-42E1-9702-D3E91C6A7470}"/>
    <cellStyle name="Notas 2 2 4 2 2 2" xfId="11600" xr:uid="{158A7FA2-CBEE-4CD0-B53A-E08059BD8D67}"/>
    <cellStyle name="Notas 2 2 4 2 2 3" xfId="14006" xr:uid="{285069C9-58A0-4F1B-8D0E-9E6CEA5B2546}"/>
    <cellStyle name="Notas 2 2 4 2 3" xfId="9066" xr:uid="{2735C746-0590-4B87-ABD9-9BB618234C79}"/>
    <cellStyle name="Notas 2 2 4 2 4" xfId="14256" xr:uid="{AFF58DF6-DA45-4C61-A4C0-E448EE225FD1}"/>
    <cellStyle name="Notas 2 2 4 2 5" xfId="15350" xr:uid="{316EB598-7756-403C-A30D-CC9EB04CC8C5}"/>
    <cellStyle name="Notas 2 2 4 3" xfId="2864" xr:uid="{765EFEA7-F390-466A-9C11-819901FD7384}"/>
    <cellStyle name="Notas 2 2 4 3 2" xfId="5501" xr:uid="{05A33514-5DF6-42BF-A986-E12AC7B1C9E8}"/>
    <cellStyle name="Notas 2 2 4 3 2 2" xfId="8028" xr:uid="{AA74C2B2-739C-4716-83A5-6BC4FB7791B7}"/>
    <cellStyle name="Notas 2 2 4 3 3" xfId="14343" xr:uid="{DBE30140-9F65-474B-833D-A018C9A42299}"/>
    <cellStyle name="Notas 2 2 4 4" xfId="3167" xr:uid="{D6DC6AA4-C42D-47BF-A360-142181674B08}"/>
    <cellStyle name="Notas 2 2 4 4 2" xfId="5804" xr:uid="{9BC57B9C-F37D-427F-9182-0AC015E3E3E4}"/>
    <cellStyle name="Notas 2 2 4 4 2 2" xfId="12115" xr:uid="{7CE7A213-7AED-4F23-8BAE-5DE42ACEAC51}"/>
    <cellStyle name="Notas 2 2 4 4 2 3" xfId="8128" xr:uid="{43E24E77-6F56-4ECF-803B-6C3D50B90CB4}"/>
    <cellStyle name="Notas 2 2 4 4 3" xfId="9549" xr:uid="{FFCC39B3-5ABB-4183-B6D7-C5C5C10BD05E}"/>
    <cellStyle name="Notas 2 2 4 4 4" xfId="15009" xr:uid="{3A0BD034-F24E-4E16-BCE1-44EFB80CA5EE}"/>
    <cellStyle name="Notas 2 2 4 5" xfId="3493" xr:uid="{5E860539-031A-4297-981B-4C8D4582A1C5}"/>
    <cellStyle name="Notas 2 2 4 5 2" xfId="6130" xr:uid="{27382AAF-FE89-4258-9530-EB670CD0BB45}"/>
    <cellStyle name="Notas 2 2 4 5 2 2" xfId="12441" xr:uid="{B65B50FD-758F-43B4-BD40-298FF3279CB1}"/>
    <cellStyle name="Notas 2 2 4 5 2 3" xfId="14978" xr:uid="{F02711EB-6404-48E1-B119-9EA6106A7520}"/>
    <cellStyle name="Notas 2 2 4 5 3" xfId="9875" xr:uid="{3AAC1482-16FD-4014-88BA-26A5E0FA9191}"/>
    <cellStyle name="Notas 2 2 4 5 4" xfId="14423" xr:uid="{E62EC4F4-4369-4FB2-9396-BECA48FC775D}"/>
    <cellStyle name="Notas 2 2 4 6" xfId="3799" xr:uid="{2CD71743-A159-405A-8A63-49AE9B473ACA}"/>
    <cellStyle name="Notas 2 2 4 6 2" xfId="6436" xr:uid="{48240549-E18E-4FCA-A708-39A834AB069E}"/>
    <cellStyle name="Notas 2 2 4 6 2 2" xfId="12747" xr:uid="{AC719301-6EDA-4425-A2DA-5CE662B7AE17}"/>
    <cellStyle name="Notas 2 2 4 6 2 3" xfId="15180" xr:uid="{ADE90AC8-47DA-4C6A-BD7D-E3D4A349CCDC}"/>
    <cellStyle name="Notas 2 2 4 6 3" xfId="10181" xr:uid="{B0F39D22-2873-4D1B-A93D-D0814D838AA5}"/>
    <cellStyle name="Notas 2 2 4 6 4" xfId="13917" xr:uid="{7F686D09-4DC6-4564-8001-1C068124085C}"/>
    <cellStyle name="Notas 2 2 4 7" xfId="4181" xr:uid="{B99B8A5C-CB73-4F79-AEA4-2F0D758BB1DC}"/>
    <cellStyle name="Notas 2 2 4 7 2" xfId="6818" xr:uid="{F5E75E59-C164-40CB-9CDA-75C5FCC35A67}"/>
    <cellStyle name="Notas 2 2 4 7 2 2" xfId="13129" xr:uid="{85F36E2A-5A51-425C-8189-5550C1BCD305}"/>
    <cellStyle name="Notas 2 2 4 7 2 3" xfId="16798" xr:uid="{5973FC5F-D343-4808-A446-BF7604D58C79}"/>
    <cellStyle name="Notas 2 2 4 7 3" xfId="10563" xr:uid="{C6C2469C-2EA3-4672-A791-F14845438E52}"/>
    <cellStyle name="Notas 2 2 4 7 4" xfId="15262" xr:uid="{1FB19194-3880-437F-869E-5BFDC3B193A3}"/>
    <cellStyle name="Notas 2 2 4 8" xfId="4388" xr:uid="{B3A14431-880C-47FB-B854-54CDB33DFD20}"/>
    <cellStyle name="Notas 2 2 4 8 2" xfId="7025" xr:uid="{DDAB5288-A226-4BF6-B125-C6CF30C6D021}"/>
    <cellStyle name="Notas 2 2 4 8 2 2" xfId="13336" xr:uid="{FF2CF252-EE80-4C31-9727-D0EDB4E1319F}"/>
    <cellStyle name="Notas 2 2 4 8 2 3" xfId="17000" xr:uid="{DED19057-3938-4034-B1B2-F161EB24D399}"/>
    <cellStyle name="Notas 2 2 4 8 3" xfId="10770" xr:uid="{8D4D6D7E-B609-4C55-8E25-14A69A90762C}"/>
    <cellStyle name="Notas 2 2 4 8 4" xfId="14937" xr:uid="{453A7AFD-F3B5-4964-8C9A-83EAD5642489}"/>
    <cellStyle name="Notas 2 2 4 9" xfId="4746" xr:uid="{3E188298-3987-46F2-8A47-C3C96B73234E}"/>
    <cellStyle name="Notas 2 2 4 9 2" xfId="11128" xr:uid="{F2E2A06A-98B7-435C-BA83-A01715109DAE}"/>
    <cellStyle name="Notas 2 2 4 9 3" xfId="13799" xr:uid="{1128B419-30FD-4452-8D78-A423E538B47E}"/>
    <cellStyle name="Notas 2 2 5" xfId="2015" xr:uid="{1FFDA705-E1AA-4F9F-A727-514B2B5152A6}"/>
    <cellStyle name="Notas 2 2 5 10" xfId="13594" xr:uid="{A7FA8CC4-6EFC-41EC-8F9E-073AD3636A43}"/>
    <cellStyle name="Notas 2 2 5 11" xfId="13616" xr:uid="{EDC4CB9A-71AB-4A55-A16D-58DA79EF59B1}"/>
    <cellStyle name="Notas 2 2 5 2" xfId="2777" xr:uid="{7CA7E36A-B9C8-4BC4-BF7A-B4494EF05721}"/>
    <cellStyle name="Notas 2 2 5 2 2" xfId="5414" xr:uid="{166646A8-4314-4216-BF43-95E3B3D5558B}"/>
    <cellStyle name="Notas 2 2 5 2 2 2" xfId="7145" xr:uid="{1062573C-BACD-4B64-BB5D-224A7503B460}"/>
    <cellStyle name="Notas 2 2 5 2 3" xfId="15879" xr:uid="{517D641E-A2C1-495D-AAF5-8A8F6BAEA075}"/>
    <cellStyle name="Notas 2 2 5 3" xfId="3080" xr:uid="{2C4126D9-82F5-4ABB-8EA1-AC30CBF4B966}"/>
    <cellStyle name="Notas 2 2 5 3 2" xfId="5717" xr:uid="{C989A010-D217-495C-9C57-28B36BBA21A5}"/>
    <cellStyle name="Notas 2 2 5 3 2 2" xfId="12028" xr:uid="{4E5002F9-B2BC-4519-B704-7A5B623A5D96}"/>
    <cellStyle name="Notas 2 2 5 3 2 3" xfId="15786" xr:uid="{4F284E46-2484-4D10-9FED-E5C48A39E28E}"/>
    <cellStyle name="Notas 2 2 5 3 3" xfId="9462" xr:uid="{D585B961-EADE-40D6-932A-29F1721451AA}"/>
    <cellStyle name="Notas 2 2 5 3 4" xfId="15560" xr:uid="{5D547FD4-3FAD-4340-A2FA-B64906810141}"/>
    <cellStyle name="Notas 2 2 5 4" xfId="3406" xr:uid="{ACA33A7F-67A0-4AA8-88BF-53A3EE0B6122}"/>
    <cellStyle name="Notas 2 2 5 4 2" xfId="6043" xr:uid="{85D3D978-A7D7-4DE3-AAAF-C3D2CD8EF412}"/>
    <cellStyle name="Notas 2 2 5 4 2 2" xfId="12354" xr:uid="{27D4BF4A-034E-48D0-8407-F869A35772D0}"/>
    <cellStyle name="Notas 2 2 5 4 2 3" xfId="14607" xr:uid="{A189619F-8A19-40D4-8B4C-3665FCBACD42}"/>
    <cellStyle name="Notas 2 2 5 4 3" xfId="9788" xr:uid="{9D94E89E-9256-421E-897C-1D6C6C425856}"/>
    <cellStyle name="Notas 2 2 5 4 4" xfId="13673" xr:uid="{0076CFA8-65BB-4CA3-A4AD-5106E598F845}"/>
    <cellStyle name="Notas 2 2 5 5" xfId="3712" xr:uid="{3F4A62EA-7F7E-43CE-AC79-6006D655FD0C}"/>
    <cellStyle name="Notas 2 2 5 5 2" xfId="6349" xr:uid="{AD5DCF64-EC06-4C00-A97E-CD3E82115CF2}"/>
    <cellStyle name="Notas 2 2 5 5 2 2" xfId="12660" xr:uid="{B19EEAD1-A197-46BD-92CC-3500AD3047B4}"/>
    <cellStyle name="Notas 2 2 5 5 2 3" xfId="13758" xr:uid="{6453DB22-86F1-430A-B46A-79A8C95D4DD2}"/>
    <cellStyle name="Notas 2 2 5 5 3" xfId="10094" xr:uid="{694A33FA-9B3A-4357-86DE-0F9BE7446EA6}"/>
    <cellStyle name="Notas 2 2 5 5 4" xfId="11679" xr:uid="{D3556F5C-77CF-4927-B08D-26BE751D0B39}"/>
    <cellStyle name="Notas 2 2 5 6" xfId="4087" xr:uid="{A0251873-E8D6-4BB0-A50E-4A7BF997DBA4}"/>
    <cellStyle name="Notas 2 2 5 6 2" xfId="6724" xr:uid="{C74763EC-9207-4872-8E0C-DD99FF11D67D}"/>
    <cellStyle name="Notas 2 2 5 6 2 2" xfId="13035" xr:uid="{C3D8CE5D-AF6F-4434-9270-72A8A123F172}"/>
    <cellStyle name="Notas 2 2 5 6 2 3" xfId="16711" xr:uid="{B39DCC63-E4D6-4002-A5A5-90AD429C44F0}"/>
    <cellStyle name="Notas 2 2 5 6 3" xfId="10469" xr:uid="{83587C8E-7208-4880-8267-DC1AEA655118}"/>
    <cellStyle name="Notas 2 2 5 6 4" xfId="14280" xr:uid="{705B81B3-6245-4880-9A86-6B178DFE66D7}"/>
    <cellStyle name="Notas 2 2 5 7" xfId="4369" xr:uid="{33B2EDE0-979A-42A3-A93B-1DA9A82C57E5}"/>
    <cellStyle name="Notas 2 2 5 7 2" xfId="7006" xr:uid="{76D11BC6-D375-4749-841E-5D46273B374A}"/>
    <cellStyle name="Notas 2 2 5 7 2 2" xfId="13317" xr:uid="{FDED8D41-62BD-44B7-ADA9-2A9D88DB94A4}"/>
    <cellStyle name="Notas 2 2 5 7 2 3" xfId="16981" xr:uid="{0B646B23-5962-4396-84D3-C2DC3B7C7B48}"/>
    <cellStyle name="Notas 2 2 5 7 3" xfId="10751" xr:uid="{B191F275-B9F5-4D18-A904-C4F6398EA8F7}"/>
    <cellStyle name="Notas 2 2 5 7 4" xfId="16165" xr:uid="{1FF27CE2-9DE1-461D-BAFC-AA0151F264F5}"/>
    <cellStyle name="Notas 2 2 5 8" xfId="4652" xr:uid="{796088C2-01CA-47A5-8466-1E9876698D11}"/>
    <cellStyle name="Notas 2 2 5 8 2" xfId="11034" xr:uid="{8AFA7D06-CDA9-4F53-BF22-B1E983144179}"/>
    <cellStyle name="Notas 2 2 5 8 3" xfId="7244" xr:uid="{DC04D772-1C07-4FD7-936C-64E409A90788}"/>
    <cellStyle name="Notas 2 2 5 9" xfId="8513" xr:uid="{7D19F14A-B398-48ED-8952-5E80FB7ACEEB}"/>
    <cellStyle name="Notas 2 3" xfId="1460" xr:uid="{00000000-0005-0000-0000-0000B8050000}"/>
    <cellStyle name="Notas 2 3 2" xfId="1915" xr:uid="{EE828041-1F61-41C6-8B1C-848053A1DC27}"/>
    <cellStyle name="Notas 2 3 2 10" xfId="16288" xr:uid="{6CA21BDA-7ED9-41D4-933E-DA8B9D733C40}"/>
    <cellStyle name="Notas 2 3 2 11" xfId="7612" xr:uid="{01EAC9E0-7BDC-4053-BAF2-8ED65EA3958E}"/>
    <cellStyle name="Notas 2 3 2 2" xfId="2475" xr:uid="{E6B68415-38AA-4643-A63C-9CEF20C221A2}"/>
    <cellStyle name="Notas 2 3 2 2 2" xfId="5112" xr:uid="{6FE30089-34E1-4DBC-BD9A-4B2E744A6F4F}"/>
    <cellStyle name="Notas 2 3 2 2 2 2" xfId="11476" xr:uid="{172429DE-5A8A-4D23-ACF5-9C435A6EA3E7}"/>
    <cellStyle name="Notas 2 3 2 2 2 3" xfId="15655" xr:uid="{20DD0982-09C4-42CD-A3F4-2B86553D7A4F}"/>
    <cellStyle name="Notas 2 3 2 2 3" xfId="8942" xr:uid="{FD567978-CD95-4B61-A36B-AFF0DFD68F34}"/>
    <cellStyle name="Notas 2 3 2 3" xfId="2691" xr:uid="{607467A5-1CD8-4FEE-91D1-0C01581334A8}"/>
    <cellStyle name="Notas 2 3 2 3 2" xfId="5328" xr:uid="{81DA6FE7-0073-4AC6-845D-598FD1A4C869}"/>
    <cellStyle name="Notas 2 3 2 3 2 2" xfId="13745" xr:uid="{1D935D89-7816-49B4-88C1-DEB10C23CA45}"/>
    <cellStyle name="Notas 2 3 2 3 3" xfId="14606" xr:uid="{DCF3A364-9E28-4460-AE17-3AE69024344C}"/>
    <cellStyle name="Notas 2 3 2 4" xfId="2994" xr:uid="{C4DC645B-1982-4269-BDAE-408CB03021C1}"/>
    <cellStyle name="Notas 2 3 2 4 2" xfId="5631" xr:uid="{404C2ACA-D7EE-4966-B4B3-FCFEC9003BF4}"/>
    <cellStyle name="Notas 2 3 2 4 2 2" xfId="11942" xr:uid="{8DD706C0-161A-4D32-8BE6-660B4EA3C6CC}"/>
    <cellStyle name="Notas 2 3 2 4 2 3" xfId="13822" xr:uid="{D79D3A9C-BD32-4F1A-BD40-C45E870D9C40}"/>
    <cellStyle name="Notas 2 3 2 4 3" xfId="9376" xr:uid="{E21CA49C-B215-4992-8F4E-446A7935CC26}"/>
    <cellStyle name="Notas 2 3 2 4 4" xfId="7248" xr:uid="{8A51CBF6-5595-4B3E-8C01-D9F7DF667146}"/>
    <cellStyle name="Notas 2 3 2 5" xfId="3320" xr:uid="{A2E10BB4-9F76-423D-B04A-62A547E0E488}"/>
    <cellStyle name="Notas 2 3 2 5 2" xfId="5957" xr:uid="{FFFFA61F-1CDB-4C2E-8A61-69933C39D57B}"/>
    <cellStyle name="Notas 2 3 2 5 2 2" xfId="12268" xr:uid="{DADAB1A3-FEA8-4F09-8A99-85790EEA5222}"/>
    <cellStyle name="Notas 2 3 2 5 2 3" xfId="13593" xr:uid="{56829997-58D9-4F1D-9975-DDD0EA3D8A51}"/>
    <cellStyle name="Notas 2 3 2 5 3" xfId="9702" xr:uid="{62D895B5-3F33-4DD2-A318-FEA805510481}"/>
    <cellStyle name="Notas 2 3 2 5 4" xfId="7218" xr:uid="{72292A9E-964D-42A7-824D-D170C61EDC8A}"/>
    <cellStyle name="Notas 2 3 2 6" xfId="3626" xr:uid="{17B09447-D8EE-458F-98B8-07208A735AF5}"/>
    <cellStyle name="Notas 2 3 2 6 2" xfId="6263" xr:uid="{2C816C96-2951-4839-904F-3B4AFD6EB775}"/>
    <cellStyle name="Notas 2 3 2 6 2 2" xfId="12574" xr:uid="{A98AF0FA-29D1-4BA5-B823-AAB63624ED57}"/>
    <cellStyle name="Notas 2 3 2 6 2 3" xfId="7674" xr:uid="{B0172E33-9E72-432F-8AC5-7E45175767ED}"/>
    <cellStyle name="Notas 2 3 2 6 3" xfId="10008" xr:uid="{730F8862-602F-4916-B5A2-53BA2FDAD812}"/>
    <cellStyle name="Notas 2 3 2 6 4" xfId="16229" xr:uid="{44B4D4E8-5171-45B4-AE3D-F64FF7D14407}"/>
    <cellStyle name="Notas 2 3 2 7" xfId="3987" xr:uid="{FE8122D7-F781-4069-9E56-73942B78C1BF}"/>
    <cellStyle name="Notas 2 3 2 7 2" xfId="6624" xr:uid="{718BE7FF-FE50-430E-BCA6-A1CC9BD163C0}"/>
    <cellStyle name="Notas 2 3 2 7 2 2" xfId="12935" xr:uid="{F93406E4-1071-4C23-812A-1F21F42C6F18}"/>
    <cellStyle name="Notas 2 3 2 7 2 3" xfId="16625" xr:uid="{D4EE803D-E8F3-4C29-A033-3BF57DCD50BE}"/>
    <cellStyle name="Notas 2 3 2 7 3" xfId="10369" xr:uid="{4FB6E29F-0B83-4EDB-B615-78A1B987BB69}"/>
    <cellStyle name="Notas 2 3 2 7 4" xfId="14598" xr:uid="{8060339B-BAC3-4E49-9206-BB629159271B}"/>
    <cellStyle name="Notas 2 3 2 8" xfId="4552" xr:uid="{6C5F468F-D317-456F-B392-E0EE3B191587}"/>
    <cellStyle name="Notas 2 3 2 8 2" xfId="10934" xr:uid="{58BC55AD-E258-4AB1-A872-BBBC4451B6FE}"/>
    <cellStyle name="Notas 2 3 2 8 3" xfId="8723" xr:uid="{0DEB1F30-FD8A-43B5-A6D7-98C743B0197E}"/>
    <cellStyle name="Notas 2 3 2 9" xfId="8416" xr:uid="{6C8F238C-B392-4C5A-AC61-3B34CAF08F7A}"/>
    <cellStyle name="Notas 2 3 3" xfId="1900" xr:uid="{0DA00AFD-CD55-4BF9-BAD2-613D5544D2E1}"/>
    <cellStyle name="Notas 2 3 3 10" xfId="8401" xr:uid="{9A0E1CD8-5D8D-41BD-B12A-74DDE7D61909}"/>
    <cellStyle name="Notas 2 3 3 11" xfId="8235" xr:uid="{09A562F5-3285-4B68-B724-56237C8F6F1F}"/>
    <cellStyle name="Notas 2 3 3 12" xfId="14899" xr:uid="{175DE1F8-3C2C-4B7F-9ED0-A5AB7AD73CB4}"/>
    <cellStyle name="Notas 2 3 3 2" xfId="2460" xr:uid="{893CE1EA-B920-4C0F-B5F0-22194BD7DD6D}"/>
    <cellStyle name="Notas 2 3 3 2 2" xfId="5097" xr:uid="{A4512B41-AA56-4D35-9FBA-9E51E9E5D84D}"/>
    <cellStyle name="Notas 2 3 3 2 2 2" xfId="11461" xr:uid="{BD1462AF-60FA-4FD7-8A80-42A42E374CEE}"/>
    <cellStyle name="Notas 2 3 3 2 2 3" xfId="15295" xr:uid="{80386AEF-E975-4799-94A8-1D189B3FCCC5}"/>
    <cellStyle name="Notas 2 3 3 2 3" xfId="8927" xr:uid="{DF0F092C-78D0-4BB7-AAC7-D96438D6C8FB}"/>
    <cellStyle name="Notas 2 3 3 2 4" xfId="13644" xr:uid="{DADCE995-3D14-42D2-8A9E-169EB8FDE5EB}"/>
    <cellStyle name="Notas 2 3 3 2 5" xfId="14582" xr:uid="{F0532E69-707E-4F00-BE72-F758E42E9C6D}"/>
    <cellStyle name="Notas 2 3 3 3" xfId="2676" xr:uid="{F9D7D20C-D3CB-4B29-9F63-1AEE13419E47}"/>
    <cellStyle name="Notas 2 3 3 3 2" xfId="5313" xr:uid="{92263D5D-F280-40C0-B851-38F0665E5CB7}"/>
    <cellStyle name="Notas 2 3 3 3 2 2" xfId="14220" xr:uid="{7D4927C6-198B-4EBE-BAB3-15F828E5B27A}"/>
    <cellStyle name="Notas 2 3 3 3 3" xfId="16373" xr:uid="{D9ABFFF5-EAC0-43CD-8B56-B9CD3D8F2A29}"/>
    <cellStyle name="Notas 2 3 3 4" xfId="2979" xr:uid="{852D3970-EFCD-45B5-B589-E475491309BD}"/>
    <cellStyle name="Notas 2 3 3 4 2" xfId="5616" xr:uid="{A9B52F0E-2FF7-4AEE-A733-9CF1930CF46D}"/>
    <cellStyle name="Notas 2 3 3 4 2 2" xfId="11927" xr:uid="{A03C8C09-31DB-48A2-9E5A-D3FA31248938}"/>
    <cellStyle name="Notas 2 3 3 4 2 3" xfId="16523" xr:uid="{D8F9BDF7-FA29-46BD-9FF3-B63B55F3F878}"/>
    <cellStyle name="Notas 2 3 3 4 3" xfId="9361" xr:uid="{C67EB834-8341-4369-9439-E8228AC49297}"/>
    <cellStyle name="Notas 2 3 3 4 4" xfId="14087" xr:uid="{FFF0528C-5CD1-4B2F-9C6E-B73F3D797DA3}"/>
    <cellStyle name="Notas 2 3 3 5" xfId="3305" xr:uid="{E46A1B29-BBC1-41D7-8B86-601192282AEA}"/>
    <cellStyle name="Notas 2 3 3 5 2" xfId="5942" xr:uid="{25A491EF-346B-4D53-BE0F-A05C8FE3BEE7}"/>
    <cellStyle name="Notas 2 3 3 5 2 2" xfId="12253" xr:uid="{6E24F484-0BB9-4F61-B153-F24CAD172571}"/>
    <cellStyle name="Notas 2 3 3 5 2 3" xfId="13550" xr:uid="{B2CAFDE8-921C-4365-A046-7EC58EAB291F}"/>
    <cellStyle name="Notas 2 3 3 5 3" xfId="9687" xr:uid="{2539F367-93D8-49BC-83E0-3CD861AEEC09}"/>
    <cellStyle name="Notas 2 3 3 5 4" xfId="15950" xr:uid="{30BC0F4D-D2F9-4CE1-8078-C438B6724AE3}"/>
    <cellStyle name="Notas 2 3 3 6" xfId="3611" xr:uid="{DFADE472-1870-40EB-A676-F496B928E5AA}"/>
    <cellStyle name="Notas 2 3 3 6 2" xfId="6248" xr:uid="{9D0970E3-7ADF-4E23-BED5-C9045B65B770}"/>
    <cellStyle name="Notas 2 3 3 6 2 2" xfId="12559" xr:uid="{19FC8ECB-124B-47A7-B216-EB98303737C9}"/>
    <cellStyle name="Notas 2 3 3 6 2 3" xfId="15271" xr:uid="{808E8B67-3284-4343-8079-ADE08D591B72}"/>
    <cellStyle name="Notas 2 3 3 6 3" xfId="9993" xr:uid="{B030D70D-32E0-41A2-AC6C-1CE7DA2AB5E2}"/>
    <cellStyle name="Notas 2 3 3 6 4" xfId="14478" xr:uid="{FCA57732-0202-4D71-A8B9-641535C113E2}"/>
    <cellStyle name="Notas 2 3 3 7" xfId="3972" xr:uid="{5270AFF6-1D0A-437E-B166-DEB28B3CD89F}"/>
    <cellStyle name="Notas 2 3 3 7 2" xfId="6609" xr:uid="{532091FE-6024-443B-8699-59E3B4BA6F08}"/>
    <cellStyle name="Notas 2 3 3 7 2 2" xfId="12920" xr:uid="{412752EB-1839-432D-A6BA-C531295D10C0}"/>
    <cellStyle name="Notas 2 3 3 7 2 3" xfId="16610" xr:uid="{FA5F30AF-92CA-4E8D-89E1-05F1E119E4E8}"/>
    <cellStyle name="Notas 2 3 3 7 3" xfId="10354" xr:uid="{BA3F62FE-07B9-4B51-AF4D-C91E08282C45}"/>
    <cellStyle name="Notas 2 3 3 7 4" xfId="7124" xr:uid="{2D5EDE90-5183-48B3-A945-3D3DE05382C4}"/>
    <cellStyle name="Notas 2 3 3 8" xfId="4304" xr:uid="{A6BCE9CA-78EC-41E3-B692-93616C425D68}"/>
    <cellStyle name="Notas 2 3 3 8 2" xfId="6941" xr:uid="{6A7F517C-AD8F-455D-B98C-8077CF222F7B}"/>
    <cellStyle name="Notas 2 3 3 8 2 2" xfId="13252" xr:uid="{23657FBB-F7DA-4D57-A1D9-B917786FB2AD}"/>
    <cellStyle name="Notas 2 3 3 8 2 3" xfId="16916" xr:uid="{895356F5-6E0C-4736-9119-E2575B56BC1F}"/>
    <cellStyle name="Notas 2 3 3 8 3" xfId="10686" xr:uid="{16921552-25D4-4410-9562-A803DA6C253D}"/>
    <cellStyle name="Notas 2 3 3 8 4" xfId="15263" xr:uid="{EBF2D916-CAC1-44FC-A8BD-4FBCED21212D}"/>
    <cellStyle name="Notas 2 3 3 9" xfId="4537" xr:uid="{9DF9E4C6-071D-4EB3-8885-5DF69FBA510B}"/>
    <cellStyle name="Notas 2 3 3 9 2" xfId="10919" xr:uid="{7C1F451B-369B-4896-8CAE-F7E876F8E59F}"/>
    <cellStyle name="Notas 2 3 3 9 3" xfId="15581" xr:uid="{BAD926AB-239C-4CCD-836C-D8CF695DA1C6}"/>
    <cellStyle name="Notas 2 3 4" xfId="2110" xr:uid="{1E9CF41C-F46B-4475-8F28-5CA1F6629326}"/>
    <cellStyle name="Notas 2 3 4 10" xfId="8608" xr:uid="{E5742950-40B6-48C7-B87C-DCB9D7B31197}"/>
    <cellStyle name="Notas 2 3 4 11" xfId="14709" xr:uid="{E99842DF-1866-4D1D-B5E7-50D097F3C55B}"/>
    <cellStyle name="Notas 2 3 4 12" xfId="16307" xr:uid="{13017C68-9DD8-4AA4-B256-49CCBA232B65}"/>
    <cellStyle name="Notas 2 3 4 2" xfId="2600" xr:uid="{4F1D565C-E1FC-46AE-93E6-580E71101AF4}"/>
    <cellStyle name="Notas 2 3 4 2 2" xfId="5237" xr:uid="{B5E62A75-3445-4138-9B01-6666B9649F27}"/>
    <cellStyle name="Notas 2 3 4 2 2 2" xfId="11601" xr:uid="{AEBB86EF-75DF-4FCC-AA7A-4540B28DBF6B}"/>
    <cellStyle name="Notas 2 3 4 2 2 3" xfId="7715" xr:uid="{8E998EEF-845F-410B-B5B4-C723E56BE1AB}"/>
    <cellStyle name="Notas 2 3 4 2 3" xfId="9067" xr:uid="{AB8112B8-ADD8-46F8-8DD9-69142F73A5EB}"/>
    <cellStyle name="Notas 2 3 4 2 4" xfId="7847" xr:uid="{3C84E2CA-42EF-427C-9756-404A35CEA97F}"/>
    <cellStyle name="Notas 2 3 4 2 5" xfId="15781" xr:uid="{9D9B62FE-89F3-4EDE-ACAA-3B8814130907}"/>
    <cellStyle name="Notas 2 3 4 3" xfId="2865" xr:uid="{8F017333-F511-4898-BCF7-5433F91540C3}"/>
    <cellStyle name="Notas 2 3 4 3 2" xfId="5502" xr:uid="{E33C1290-7210-48FA-9072-45B0562F9573}"/>
    <cellStyle name="Notas 2 3 4 3 2 2" xfId="7933" xr:uid="{ADA6F881-4AB6-4F78-9655-B9DCA099EA42}"/>
    <cellStyle name="Notas 2 3 4 3 3" xfId="16268" xr:uid="{1326B7E4-76B8-4FEB-9866-BF0682649C34}"/>
    <cellStyle name="Notas 2 3 4 4" xfId="3168" xr:uid="{A5C05DBF-4DBA-49F9-A638-11DDFA9A1469}"/>
    <cellStyle name="Notas 2 3 4 4 2" xfId="5805" xr:uid="{971F9F2A-45E2-419B-B831-BFAFAFA3F513}"/>
    <cellStyle name="Notas 2 3 4 4 2 2" xfId="12116" xr:uid="{5E00DBAD-6576-4688-B8DF-1068B9DA65ED}"/>
    <cellStyle name="Notas 2 3 4 4 2 3" xfId="14705" xr:uid="{44B173FE-0B0F-428D-9978-02B038355E2E}"/>
    <cellStyle name="Notas 2 3 4 4 3" xfId="9550" xr:uid="{9E91758C-9C00-4E98-9366-3FEF5A2DBA96}"/>
    <cellStyle name="Notas 2 3 4 4 4" xfId="15048" xr:uid="{1AFFC1A0-5B26-46E9-8323-E48057285272}"/>
    <cellStyle name="Notas 2 3 4 5" xfId="3494" xr:uid="{22EBDB99-7674-4476-B525-A23D3E83F38D}"/>
    <cellStyle name="Notas 2 3 4 5 2" xfId="6131" xr:uid="{E4248EFA-C724-4B60-9B4F-98872FB12543}"/>
    <cellStyle name="Notas 2 3 4 5 2 2" xfId="12442" xr:uid="{081FAB24-2568-460B-862C-5943BA8AE6BC}"/>
    <cellStyle name="Notas 2 3 4 5 2 3" xfId="14664" xr:uid="{57EA9577-6260-42BE-ADF4-C3B208993DD3}"/>
    <cellStyle name="Notas 2 3 4 5 3" xfId="9876" xr:uid="{EA06913C-743E-416B-A9B1-82AA50E3C4B6}"/>
    <cellStyle name="Notas 2 3 4 5 4" xfId="14237" xr:uid="{C1C051E5-133B-4EB7-A1C7-5D80C36D11E6}"/>
    <cellStyle name="Notas 2 3 4 6" xfId="3800" xr:uid="{A876B3C8-0686-44F7-8372-C6225BB86668}"/>
    <cellStyle name="Notas 2 3 4 6 2" xfId="6437" xr:uid="{45859271-B27B-4D84-AFDF-E39E33C1961B}"/>
    <cellStyle name="Notas 2 3 4 6 2 2" xfId="12748" xr:uid="{791B5426-0459-4468-852F-0740C9578139}"/>
    <cellStyle name="Notas 2 3 4 6 2 3" xfId="7199" xr:uid="{40F89C7C-5E3C-4B62-8003-2F8A8D85CA7D}"/>
    <cellStyle name="Notas 2 3 4 6 3" xfId="10182" xr:uid="{47595554-B1D6-44F6-ADB8-474A8BF9F9A7}"/>
    <cellStyle name="Notas 2 3 4 6 4" xfId="14661" xr:uid="{C8D2FAC9-6AAF-411D-A3E8-5D81DC36049C}"/>
    <cellStyle name="Notas 2 3 4 7" xfId="4182" xr:uid="{DA9878D4-C3F7-4EE3-A9BF-08504BA8100F}"/>
    <cellStyle name="Notas 2 3 4 7 2" xfId="6819" xr:uid="{BB228B35-8BAC-4E7D-B672-EF8976D73BA9}"/>
    <cellStyle name="Notas 2 3 4 7 2 2" xfId="13130" xr:uid="{1D706E08-D36B-48C5-843D-77F671284EE2}"/>
    <cellStyle name="Notas 2 3 4 7 2 3" xfId="16799" xr:uid="{D9C01242-578D-4214-87C0-F387F4EB296F}"/>
    <cellStyle name="Notas 2 3 4 7 3" xfId="10564" xr:uid="{7D91D504-D59C-491B-AFB1-82F75FBFAA52}"/>
    <cellStyle name="Notas 2 3 4 7 4" xfId="7532" xr:uid="{F5197A4F-3971-41D2-84DE-2C3AB9A665EB}"/>
    <cellStyle name="Notas 2 3 4 8" xfId="4389" xr:uid="{0BADD795-F39D-4197-9F1A-DB93C6FCBE48}"/>
    <cellStyle name="Notas 2 3 4 8 2" xfId="7026" xr:uid="{F2BA93F6-9719-458A-9A37-B00D22171CCE}"/>
    <cellStyle name="Notas 2 3 4 8 2 2" xfId="13337" xr:uid="{8B50BAC5-056B-4623-A36F-F9EE3EEA8946}"/>
    <cellStyle name="Notas 2 3 4 8 2 3" xfId="17001" xr:uid="{716F980C-B3AB-4F9B-9806-0783E4AD1875}"/>
    <cellStyle name="Notas 2 3 4 8 3" xfId="10771" xr:uid="{BEB427B4-E2B0-483A-8F7C-9038E9B14667}"/>
    <cellStyle name="Notas 2 3 4 8 4" xfId="13642" xr:uid="{2CC856CD-D526-4755-BAEC-69322C0BA32D}"/>
    <cellStyle name="Notas 2 3 4 9" xfId="4747" xr:uid="{9EE08C8E-448A-41A4-893D-A772536D756C}"/>
    <cellStyle name="Notas 2 3 4 9 2" xfId="11129" xr:uid="{359F1E0C-12C9-4F3E-9A7A-B3876EB21D49}"/>
    <cellStyle name="Notas 2 3 4 9 3" xfId="13357" xr:uid="{69AD0387-29D5-4944-B62B-7D8412A5EA34}"/>
    <cellStyle name="Notas 2 3 5" xfId="2014" xr:uid="{A3AFA09B-AE9E-47F7-8688-66FFD587FF55}"/>
    <cellStyle name="Notas 2 3 5 10" xfId="15080" xr:uid="{E8C3A18F-7CE5-439D-9FDF-7C39390893DB}"/>
    <cellStyle name="Notas 2 3 5 11" xfId="8703" xr:uid="{9F8CEE6A-46E6-46EA-B227-6D1227CAC1B0}"/>
    <cellStyle name="Notas 2 3 5 2" xfId="2776" xr:uid="{68421B69-0D7E-4E99-977F-C76D86E91440}"/>
    <cellStyle name="Notas 2 3 5 2 2" xfId="5413" xr:uid="{E3B731C3-6F76-4F07-BC39-2292D5B2A9C8}"/>
    <cellStyle name="Notas 2 3 5 2 2 2" xfId="15440" xr:uid="{42624E26-3CE4-49B2-99E9-0FFDEBE57C51}"/>
    <cellStyle name="Notas 2 3 5 2 3" xfId="7664" xr:uid="{FAD7BA35-C509-4DFE-A25D-032FFA65CC9B}"/>
    <cellStyle name="Notas 2 3 5 3" xfId="3079" xr:uid="{7DE7EABF-6A23-4CAF-A152-A9D5E26D5565}"/>
    <cellStyle name="Notas 2 3 5 3 2" xfId="5716" xr:uid="{8C7EF62A-51D6-4644-B544-532763587345}"/>
    <cellStyle name="Notas 2 3 5 3 2 2" xfId="12027" xr:uid="{976528F6-045B-4B87-88E6-F30C8AAC3A1F}"/>
    <cellStyle name="Notas 2 3 5 3 2 3" xfId="7069" xr:uid="{A213EE42-FD24-4802-B747-AC110506ADDF}"/>
    <cellStyle name="Notas 2 3 5 3 3" xfId="9461" xr:uid="{2B159C55-008E-4783-97E7-1119B54CF44C}"/>
    <cellStyle name="Notas 2 3 5 3 4" xfId="7334" xr:uid="{428084A3-921D-48F7-A430-7F3BC124C268}"/>
    <cellStyle name="Notas 2 3 5 4" xfId="3405" xr:uid="{5A66B86E-4083-4FAA-9267-0C05541C2AB2}"/>
    <cellStyle name="Notas 2 3 5 4 2" xfId="6042" xr:uid="{96812FD8-55E4-436B-B31C-9390C638BDFB}"/>
    <cellStyle name="Notas 2 3 5 4 2 2" xfId="12353" xr:uid="{12D8E448-AC19-41CF-8A01-D8F4C95ABCF7}"/>
    <cellStyle name="Notas 2 3 5 4 2 3" xfId="7684" xr:uid="{87238355-0440-478F-AE43-4FA3E89845D0}"/>
    <cellStyle name="Notas 2 3 5 4 3" xfId="9787" xr:uid="{2F1ECE3A-86D5-4B15-8B45-5E4C3C92008A}"/>
    <cellStyle name="Notas 2 3 5 4 4" xfId="13691" xr:uid="{D5D0024D-092D-4DEE-B304-59AB14E2C62C}"/>
    <cellStyle name="Notas 2 3 5 5" xfId="3711" xr:uid="{1D2DF6B5-9A6E-496C-8178-B69E8303E75F}"/>
    <cellStyle name="Notas 2 3 5 5 2" xfId="6348" xr:uid="{40DFC2E9-8912-4AE2-B110-4002E36B563C}"/>
    <cellStyle name="Notas 2 3 5 5 2 2" xfId="12659" xr:uid="{729EFBFA-E221-42B5-AC5B-1300A36B4623}"/>
    <cellStyle name="Notas 2 3 5 5 2 3" xfId="16501" xr:uid="{C78C8583-6032-40DC-BFD9-C61E1F205359}"/>
    <cellStyle name="Notas 2 3 5 5 3" xfId="10093" xr:uid="{6AE2CF70-46C9-4A78-B7FE-5F97825774CD}"/>
    <cellStyle name="Notas 2 3 5 5 4" xfId="14200" xr:uid="{B26B75DD-7222-4084-84DC-C972A6EB2D64}"/>
    <cellStyle name="Notas 2 3 5 6" xfId="4086" xr:uid="{EB56E6D2-3EA8-408A-A4D2-33254E825E17}"/>
    <cellStyle name="Notas 2 3 5 6 2" xfId="6723" xr:uid="{8F1A7E21-E203-460D-9A96-97DB6272CDD7}"/>
    <cellStyle name="Notas 2 3 5 6 2 2" xfId="13034" xr:uid="{D68E3518-A529-41EA-A717-484670280622}"/>
    <cellStyle name="Notas 2 3 5 6 2 3" xfId="16710" xr:uid="{E18B7F62-D9FB-4474-BF75-C3726A5F90DF}"/>
    <cellStyle name="Notas 2 3 5 6 3" xfId="10468" xr:uid="{59C3615B-E636-43FB-9384-F3E4D4FCD525}"/>
    <cellStyle name="Notas 2 3 5 6 4" xfId="7589" xr:uid="{439C7957-7313-412A-8832-E9F32C353F65}"/>
    <cellStyle name="Notas 2 3 5 7" xfId="4368" xr:uid="{FED3CF35-3037-45EA-A4C2-A8D4ECEFC1AC}"/>
    <cellStyle name="Notas 2 3 5 7 2" xfId="7005" xr:uid="{A91DE281-7451-4A6A-8BA7-B8A7C53D1BB1}"/>
    <cellStyle name="Notas 2 3 5 7 2 2" xfId="13316" xr:uid="{D9EA7863-48AA-4AF3-84B6-2662BC6C5258}"/>
    <cellStyle name="Notas 2 3 5 7 2 3" xfId="16980" xr:uid="{6443507F-AEEA-4145-866C-EE75C546010A}"/>
    <cellStyle name="Notas 2 3 5 7 3" xfId="10750" xr:uid="{BB8D5CB7-74B3-46BD-A410-559EE476CF6F}"/>
    <cellStyle name="Notas 2 3 5 7 4" xfId="11817" xr:uid="{B3A515B8-3D1E-471A-9FFD-4D52A687D6EA}"/>
    <cellStyle name="Notas 2 3 5 8" xfId="4651" xr:uid="{5F3E1287-7767-4F63-B8CF-E082435383CA}"/>
    <cellStyle name="Notas 2 3 5 8 2" xfId="11033" xr:uid="{DCFB3112-512C-46E0-A61D-245C5876501E}"/>
    <cellStyle name="Notas 2 3 5 8 3" xfId="8254" xr:uid="{027A2F7F-A68C-48D4-9898-E55352C6251A}"/>
    <cellStyle name="Notas 2 3 5 9" xfId="8512" xr:uid="{15CB40A9-3E49-43CD-9722-89802258536A}"/>
    <cellStyle name="Notas 2 4" xfId="1461" xr:uid="{00000000-0005-0000-0000-0000B9050000}"/>
    <cellStyle name="Notas 2 4 2" xfId="1916" xr:uid="{583BE5F5-2D7E-4ABD-BCAC-04FFE51A6F4B}"/>
    <cellStyle name="Notas 2 4 2 10" xfId="16113" xr:uid="{3E87AA9E-A432-4117-BF31-25FD8DC14E3E}"/>
    <cellStyle name="Notas 2 4 2 11" xfId="16402" xr:uid="{DE360C7F-F0B8-4C10-A738-BFF7B427C658}"/>
    <cellStyle name="Notas 2 4 2 2" xfId="2476" xr:uid="{50CC4886-0EAD-4D3D-9AD5-1DDB1F106AC7}"/>
    <cellStyle name="Notas 2 4 2 2 2" xfId="5113" xr:uid="{D21105DF-4C74-46E8-9A3C-560964FABC23}"/>
    <cellStyle name="Notas 2 4 2 2 2 2" xfId="11477" xr:uid="{0134D104-C5A6-4F87-868E-1F8D636B419B}"/>
    <cellStyle name="Notas 2 4 2 2 2 3" xfId="13368" xr:uid="{8EF9EE91-A2C1-475F-9505-780091E833B2}"/>
    <cellStyle name="Notas 2 4 2 2 3" xfId="8943" xr:uid="{A8C10771-01AE-4CEE-9229-30419622D293}"/>
    <cellStyle name="Notas 2 4 2 3" xfId="2692" xr:uid="{720041D7-8592-4173-B21A-64626C8B3126}"/>
    <cellStyle name="Notas 2 4 2 3 2" xfId="5329" xr:uid="{FF35F8B9-718C-44D4-85B7-B0613EEDA10B}"/>
    <cellStyle name="Notas 2 4 2 3 2 2" xfId="16201" xr:uid="{4C7B8425-65D7-46DA-AFF3-88A840EDD05E}"/>
    <cellStyle name="Notas 2 4 2 3 3" xfId="11231" xr:uid="{AE0C825F-FB9A-464B-AC0B-5081BEDE89AC}"/>
    <cellStyle name="Notas 2 4 2 4" xfId="2995" xr:uid="{9311045B-5509-4AA3-B106-AD4AE6F6A19C}"/>
    <cellStyle name="Notas 2 4 2 4 2" xfId="5632" xr:uid="{DA67BC32-52D9-4724-B1AE-33FB3FAE2011}"/>
    <cellStyle name="Notas 2 4 2 4 2 2" xfId="11943" xr:uid="{2439B6CC-16D6-4CF7-B700-CC8F4437E2EB}"/>
    <cellStyle name="Notas 2 4 2 4 2 3" xfId="7688" xr:uid="{0D45F654-512E-48E6-B9B5-9D70916C25C9}"/>
    <cellStyle name="Notas 2 4 2 4 3" xfId="9377" xr:uid="{14677764-2B3C-4718-A9EA-4B653422CC90}"/>
    <cellStyle name="Notas 2 4 2 4 4" xfId="14909" xr:uid="{7141AA47-C776-4F66-B89A-6BB6CA058571}"/>
    <cellStyle name="Notas 2 4 2 5" xfId="3321" xr:uid="{B07B673A-2C7C-4839-8A34-A0ADABECBB86}"/>
    <cellStyle name="Notas 2 4 2 5 2" xfId="5958" xr:uid="{89E3A707-A7D9-47C1-AFAA-6786C7F4CC6B}"/>
    <cellStyle name="Notas 2 4 2 5 2 2" xfId="12269" xr:uid="{D9EC7A06-A951-450E-B053-CF71BCB81F69}"/>
    <cellStyle name="Notas 2 4 2 5 2 3" xfId="14507" xr:uid="{5B90DA81-6ABB-4157-9208-DB60A9DB6506}"/>
    <cellStyle name="Notas 2 4 2 5 3" xfId="9703" xr:uid="{A67EE8C1-3A53-436C-8023-2DB638DB69D0}"/>
    <cellStyle name="Notas 2 4 2 5 4" xfId="14076" xr:uid="{3D5B11C2-98DB-4190-B06D-51D429BCA2D4}"/>
    <cellStyle name="Notas 2 4 2 6" xfId="3627" xr:uid="{EF3B77B6-4BA6-4695-AE18-B64B64D5766B}"/>
    <cellStyle name="Notas 2 4 2 6 2" xfId="6264" xr:uid="{637E677F-8791-42FC-9496-386F92133BDF}"/>
    <cellStyle name="Notas 2 4 2 6 2 2" xfId="12575" xr:uid="{6882C637-753F-418B-94AC-AAE5CF7E36DE}"/>
    <cellStyle name="Notas 2 4 2 6 2 3" xfId="14448" xr:uid="{E51F8172-ABEC-43CE-BAFA-86075784E39C}"/>
    <cellStyle name="Notas 2 4 2 6 3" xfId="10009" xr:uid="{348FF6C7-08CC-4813-AB5B-FA7FFD633636}"/>
    <cellStyle name="Notas 2 4 2 6 4" xfId="7676" xr:uid="{AC5648E9-44AD-4B69-8467-6AA965DA9F7E}"/>
    <cellStyle name="Notas 2 4 2 7" xfId="3988" xr:uid="{EB725091-95BE-4951-BB8A-79E97BBF0167}"/>
    <cellStyle name="Notas 2 4 2 7 2" xfId="6625" xr:uid="{A6990AB4-0668-4B9B-951A-6884BDF9AC4B}"/>
    <cellStyle name="Notas 2 4 2 7 2 2" xfId="12936" xr:uid="{4445E48E-076B-42A6-8170-F6AD844DD388}"/>
    <cellStyle name="Notas 2 4 2 7 2 3" xfId="16626" xr:uid="{A06D1DC6-69AE-455F-96C7-9B884ED9D0CC}"/>
    <cellStyle name="Notas 2 4 2 7 3" xfId="10370" xr:uid="{29737B89-476B-4F2E-8B04-75D879895E98}"/>
    <cellStyle name="Notas 2 4 2 7 4" xfId="15088" xr:uid="{B5D94DD5-B781-48B7-83D9-F3FADBF3078A}"/>
    <cellStyle name="Notas 2 4 2 8" xfId="4553" xr:uid="{F825520A-16D9-4EB1-BF69-B1F13448A6F1}"/>
    <cellStyle name="Notas 2 4 2 8 2" xfId="10935" xr:uid="{C60E2F12-4166-4AD2-BD71-6364C9996655}"/>
    <cellStyle name="Notas 2 4 2 8 3" xfId="13761" xr:uid="{A1E57685-DB04-4F96-9A01-45558C6219F2}"/>
    <cellStyle name="Notas 2 4 2 9" xfId="8417" xr:uid="{253AE7A0-7A5D-4C6C-8B6D-9F68444B1BBD}"/>
    <cellStyle name="Notas 2 4 3" xfId="1901" xr:uid="{A2F15145-B516-4366-B328-040CC83B8B04}"/>
    <cellStyle name="Notas 2 4 3 10" xfId="8402" xr:uid="{38F5ADB9-89CB-4CF8-B4E3-803487A568F8}"/>
    <cellStyle name="Notas 2 4 3 11" xfId="15017" xr:uid="{0AEF3614-6DBA-4C0F-AAF7-2F43427CF85B}"/>
    <cellStyle name="Notas 2 4 3 12" xfId="14037" xr:uid="{CFB2341C-1463-42D1-B0F2-84B5E8AB9A6F}"/>
    <cellStyle name="Notas 2 4 3 2" xfId="2461" xr:uid="{EFE21AAA-4666-4809-B2F5-7EC03262074F}"/>
    <cellStyle name="Notas 2 4 3 2 2" xfId="5098" xr:uid="{83D02F44-F0CF-4812-83F4-450B895810CA}"/>
    <cellStyle name="Notas 2 4 3 2 2 2" xfId="11462" xr:uid="{52969395-8A61-4DD7-953D-67B32E6CCBF8}"/>
    <cellStyle name="Notas 2 4 3 2 2 3" xfId="13534" xr:uid="{1202CB15-E28C-458F-A939-88B8E1ECA54B}"/>
    <cellStyle name="Notas 2 4 3 2 3" xfId="8928" xr:uid="{1115918A-55A9-4C68-B806-68CE64C38881}"/>
    <cellStyle name="Notas 2 4 3 2 4" xfId="7809" xr:uid="{F8DC3B8F-DE33-4B9F-8F90-088610115374}"/>
    <cellStyle name="Notas 2 4 3 2 5" xfId="7280" xr:uid="{FEFB48E2-0401-4076-A7DB-D4E861CC2965}"/>
    <cellStyle name="Notas 2 4 3 3" xfId="2677" xr:uid="{12FAA9AA-0E50-4056-9DDE-EEA1F19124E1}"/>
    <cellStyle name="Notas 2 4 3 3 2" xfId="5314" xr:uid="{8AE3EA1C-3840-4880-A897-9EDF9D350654}"/>
    <cellStyle name="Notas 2 4 3 3 2 2" xfId="8719" xr:uid="{4959FA72-164E-40C5-9F6F-98A1032B9296}"/>
    <cellStyle name="Notas 2 4 3 3 3" xfId="7765" xr:uid="{61E69A3D-3584-4951-B28E-9839AB64A56F}"/>
    <cellStyle name="Notas 2 4 3 4" xfId="2980" xr:uid="{A75E3D3F-4DC1-4A66-8914-7C0A8229C7DF}"/>
    <cellStyle name="Notas 2 4 3 4 2" xfId="5617" xr:uid="{0E6C1314-880B-4501-8AEB-BECC7F6B80DA}"/>
    <cellStyle name="Notas 2 4 3 4 2 2" xfId="11928" xr:uid="{314E4417-17CE-40DA-966D-80A76D9C9D76}"/>
    <cellStyle name="Notas 2 4 3 4 2 3" xfId="14257" xr:uid="{F7C7F92D-AAAE-4339-8B7E-1B8DC717B6B5}"/>
    <cellStyle name="Notas 2 4 3 4 3" xfId="9362" xr:uid="{04212736-8F18-41FA-B904-73AFE7322DCF}"/>
    <cellStyle name="Notas 2 4 3 4 4" xfId="11787" xr:uid="{A88B61BB-ABAF-44D1-8E16-A6AA081B2C32}"/>
    <cellStyle name="Notas 2 4 3 5" xfId="3306" xr:uid="{FA3DFE3E-4620-4BFE-A703-0CBF3DAA92D4}"/>
    <cellStyle name="Notas 2 4 3 5 2" xfId="5943" xr:uid="{F3915B9D-85BB-4795-85BF-661F2392BE85}"/>
    <cellStyle name="Notas 2 4 3 5 2 2" xfId="12254" xr:uid="{088D5A82-6246-437B-A899-9DD660D77E8E}"/>
    <cellStyle name="Notas 2 4 3 5 2 3" xfId="13906" xr:uid="{C52BA045-D60E-414A-BC20-12A995B23108}"/>
    <cellStyle name="Notas 2 4 3 5 3" xfId="9688" xr:uid="{EE76AE10-D24D-4572-8C7D-16BEAF303A66}"/>
    <cellStyle name="Notas 2 4 3 5 4" xfId="15883" xr:uid="{DBEE31CB-9198-47EE-91AD-754321DF8276}"/>
    <cellStyle name="Notas 2 4 3 6" xfId="3612" xr:uid="{0C8F2DC6-4FC0-4B40-9119-F99F40B73A11}"/>
    <cellStyle name="Notas 2 4 3 6 2" xfId="6249" xr:uid="{02CE0590-5FD8-4641-B00D-39D87B7C1347}"/>
    <cellStyle name="Notas 2 4 3 6 2 2" xfId="12560" xr:uid="{A0796E27-A7F4-4552-A88B-FFEF48CD445F}"/>
    <cellStyle name="Notas 2 4 3 6 2 3" xfId="16390" xr:uid="{C561D2B0-889C-43EA-AC2E-482B966632BB}"/>
    <cellStyle name="Notas 2 4 3 6 3" xfId="9994" xr:uid="{89AD12B1-0FB7-48E5-AA54-1C847D4C2FD8}"/>
    <cellStyle name="Notas 2 4 3 6 4" xfId="7632" xr:uid="{43C1FA2A-AF25-43E2-A156-93AE2590D0B4}"/>
    <cellStyle name="Notas 2 4 3 7" xfId="3973" xr:uid="{D24614F5-F9C8-446B-B532-7303F4731130}"/>
    <cellStyle name="Notas 2 4 3 7 2" xfId="6610" xr:uid="{72C919C8-6556-424C-8DE9-746FEF577CD9}"/>
    <cellStyle name="Notas 2 4 3 7 2 2" xfId="12921" xr:uid="{FB727485-6B60-4373-A893-ADEC5708DB75}"/>
    <cellStyle name="Notas 2 4 3 7 2 3" xfId="16611" xr:uid="{C85D0760-1EB2-4CF6-ADD5-33C63CA80CC6}"/>
    <cellStyle name="Notas 2 4 3 7 3" xfId="10355" xr:uid="{C9BC8733-AEE2-4AD8-A0E8-901E41B4484F}"/>
    <cellStyle name="Notas 2 4 3 7 4" xfId="7932" xr:uid="{C94EE3F0-ED71-4FEA-B55E-1481DAD809D7}"/>
    <cellStyle name="Notas 2 4 3 8" xfId="4305" xr:uid="{51BEC2F7-3832-4155-9383-C763F6D24863}"/>
    <cellStyle name="Notas 2 4 3 8 2" xfId="6942" xr:uid="{06033831-F7C1-4856-B5B4-1E72CE39ADB4}"/>
    <cellStyle name="Notas 2 4 3 8 2 2" xfId="13253" xr:uid="{68C5540F-B710-49FA-BF15-27F56FDF10B6}"/>
    <cellStyle name="Notas 2 4 3 8 2 3" xfId="16917" xr:uid="{9965E9E2-7975-4242-98D4-99876D2EB7E5}"/>
    <cellStyle name="Notas 2 4 3 8 3" xfId="10687" xr:uid="{1DA5995A-C859-42CD-8FB7-EC113DF06F35}"/>
    <cellStyle name="Notas 2 4 3 8 4" xfId="15957" xr:uid="{C1A33E17-BABB-4723-9AF0-B9BE724A2A9E}"/>
    <cellStyle name="Notas 2 4 3 9" xfId="4538" xr:uid="{720F4925-FC44-487E-8974-42131986B377}"/>
    <cellStyle name="Notas 2 4 3 9 2" xfId="10920" xr:uid="{0E6C4F51-1D8F-435C-A059-7FBF78135861}"/>
    <cellStyle name="Notas 2 4 3 9 3" xfId="9195" xr:uid="{799CD171-C736-4B94-BABE-CFDF657C5A21}"/>
    <cellStyle name="Notas 2 4 4" xfId="2111" xr:uid="{63A87824-0479-4566-9201-03F4E1E90655}"/>
    <cellStyle name="Notas 2 4 4 10" xfId="8609" xr:uid="{C1842F3E-4945-4171-B77C-09CA14377FEE}"/>
    <cellStyle name="Notas 2 4 4 11" xfId="15090" xr:uid="{72857627-9A0D-4816-975D-5628A053F286}"/>
    <cellStyle name="Notas 2 4 4 12" xfId="14114" xr:uid="{37A42F82-155C-4518-8DCB-3CF529B71D8F}"/>
    <cellStyle name="Notas 2 4 4 2" xfId="2601" xr:uid="{D8D67A01-7933-4ADC-B86D-C181F9A9AEA2}"/>
    <cellStyle name="Notas 2 4 4 2 2" xfId="5238" xr:uid="{9DF1B05C-49A2-4C70-B2D1-FD184472224C}"/>
    <cellStyle name="Notas 2 4 4 2 2 2" xfId="11602" xr:uid="{D91DCD91-1F68-452C-9C6F-062428677EB6}"/>
    <cellStyle name="Notas 2 4 4 2 2 3" xfId="14674" xr:uid="{8092C356-902E-416C-BFB7-D4D358F2EAE5}"/>
    <cellStyle name="Notas 2 4 4 2 3" xfId="9068" xr:uid="{EE06EDA7-71FF-4886-91B8-3BF17DD421A8}"/>
    <cellStyle name="Notas 2 4 4 2 4" xfId="11218" xr:uid="{9688841A-EE54-48D5-AB87-ABD085525C0A}"/>
    <cellStyle name="Notas 2 4 4 2 5" xfId="15969" xr:uid="{35D687D5-2FC6-443C-A2A3-4FD1A9BF5BCD}"/>
    <cellStyle name="Notas 2 4 4 3" xfId="2866" xr:uid="{838CED28-3426-4F7A-93F9-17E76F476922}"/>
    <cellStyle name="Notas 2 4 4 3 2" xfId="5503" xr:uid="{A96ECAC1-E26B-4FE7-A4DB-BE0A626F7009}"/>
    <cellStyle name="Notas 2 4 4 3 2 2" xfId="7996" xr:uid="{FAE87606-DBEF-4387-86E7-35D8097BD82C}"/>
    <cellStyle name="Notas 2 4 4 3 3" xfId="7157" xr:uid="{6B0B0294-F8F7-4E54-B190-A78476C5C507}"/>
    <cellStyle name="Notas 2 4 4 4" xfId="3169" xr:uid="{3F25D6A1-35FD-4F8E-80A1-1AF6FC033F32}"/>
    <cellStyle name="Notas 2 4 4 4 2" xfId="5806" xr:uid="{827C2FD9-C7BE-4EF7-BA0E-AF8E824A0963}"/>
    <cellStyle name="Notas 2 4 4 4 2 2" xfId="12117" xr:uid="{F73FD93C-5E11-4BD9-8053-1A718199DC68}"/>
    <cellStyle name="Notas 2 4 4 4 2 3" xfId="7245" xr:uid="{8DFDB867-81E8-4177-8E77-6B6387A33B28}"/>
    <cellStyle name="Notas 2 4 4 4 3" xfId="9551" xr:uid="{01D6C5B4-4861-4CA6-B766-0F51555B6E8E}"/>
    <cellStyle name="Notas 2 4 4 4 4" xfId="16526" xr:uid="{0FC98854-EE67-4F02-9E4E-3CE719B5D667}"/>
    <cellStyle name="Notas 2 4 4 5" xfId="3495" xr:uid="{488095FA-20AD-4BBE-B1FA-9069739720A9}"/>
    <cellStyle name="Notas 2 4 4 5 2" xfId="6132" xr:uid="{18C0B68C-AD90-4A87-8A9E-DB27ADE56747}"/>
    <cellStyle name="Notas 2 4 4 5 2 2" xfId="12443" xr:uid="{632012C6-8739-4A31-9308-950B4AC2799B}"/>
    <cellStyle name="Notas 2 4 4 5 2 3" xfId="13866" xr:uid="{88312F7F-5CAD-49B6-BD80-5362391BC2A7}"/>
    <cellStyle name="Notas 2 4 4 5 3" xfId="9877" xr:uid="{4158E528-1B4F-488F-B73D-140FF950B169}"/>
    <cellStyle name="Notas 2 4 4 5 4" xfId="16378" xr:uid="{C0174639-622A-476B-BE4B-DF9ABE31FCE5}"/>
    <cellStyle name="Notas 2 4 4 6" xfId="3801" xr:uid="{DC7ACE56-3CA6-49F3-8F94-86101921E482}"/>
    <cellStyle name="Notas 2 4 4 6 2" xfId="6438" xr:uid="{B5BB04E6-A0F8-4583-A62B-2BD225C3BBDE}"/>
    <cellStyle name="Notas 2 4 4 6 2 2" xfId="12749" xr:uid="{340B98A7-BDF2-459B-83D1-CCE29480CCAF}"/>
    <cellStyle name="Notas 2 4 4 6 2 3" xfId="14029" xr:uid="{447966D6-1CE5-4342-AE04-EDA1DB5A8591}"/>
    <cellStyle name="Notas 2 4 4 6 3" xfId="10183" xr:uid="{F51B3A2F-082D-46EB-970A-472736C6C87B}"/>
    <cellStyle name="Notas 2 4 4 6 4" xfId="14117" xr:uid="{D2D098C7-C9C0-46D8-955C-D46FAF31A51E}"/>
    <cellStyle name="Notas 2 4 4 7" xfId="4183" xr:uid="{86444FBB-7690-4A5F-BF5E-6ED7D0F4E65E}"/>
    <cellStyle name="Notas 2 4 4 7 2" xfId="6820" xr:uid="{AA450AC8-AE83-41E6-B1D7-E06B7A51A4B4}"/>
    <cellStyle name="Notas 2 4 4 7 2 2" xfId="13131" xr:uid="{EC77815D-0AF4-4D0E-BC4E-2124A5DCB8FE}"/>
    <cellStyle name="Notas 2 4 4 7 2 3" xfId="16800" xr:uid="{59607434-E4ED-416F-8A92-C0BC300562D3}"/>
    <cellStyle name="Notas 2 4 4 7 3" xfId="10565" xr:uid="{F5ADA78A-50C3-4AA3-B897-B6B85A9261E9}"/>
    <cellStyle name="Notas 2 4 4 7 4" xfId="13615" xr:uid="{51DF2E1B-EDCF-46C3-B9A5-CF78A6E694EB}"/>
    <cellStyle name="Notas 2 4 4 8" xfId="4390" xr:uid="{36A80B4F-F8BE-4ACC-AF8D-C9C88C9FF45F}"/>
    <cellStyle name="Notas 2 4 4 8 2" xfId="7027" xr:uid="{63CB7B76-A376-4397-B97C-EAF94DC3AE44}"/>
    <cellStyle name="Notas 2 4 4 8 2 2" xfId="13338" xr:uid="{EB9AAABD-C64A-4BE7-9E0B-33B3BB63FD18}"/>
    <cellStyle name="Notas 2 4 4 8 2 3" xfId="17002" xr:uid="{E805338B-784F-4DD7-91CE-52308707F86D}"/>
    <cellStyle name="Notas 2 4 4 8 3" xfId="10772" xr:uid="{8F45794D-21B3-457B-A8C2-DE99D74DAD25}"/>
    <cellStyle name="Notas 2 4 4 8 4" xfId="7335" xr:uid="{5A042A48-D689-434B-B9DD-774E3963807C}"/>
    <cellStyle name="Notas 2 4 4 9" xfId="4748" xr:uid="{8005966B-EE6D-4841-BA8E-1313C04D8D4C}"/>
    <cellStyle name="Notas 2 4 4 9 2" xfId="11130" xr:uid="{811364C5-E40A-40F7-9462-970431271746}"/>
    <cellStyle name="Notas 2 4 4 9 3" xfId="13591" xr:uid="{939849D1-7571-41B0-9ECF-462024E0D7EA}"/>
    <cellStyle name="Notas 2 4 5" xfId="2013" xr:uid="{737EDAFE-BE16-401D-AACF-78733C986BCA}"/>
    <cellStyle name="Notas 2 4 5 10" xfId="13664" xr:uid="{CD141671-47E2-4904-9892-0121CECAABA6}"/>
    <cellStyle name="Notas 2 4 5 11" xfId="7872" xr:uid="{2069D77A-FDAA-4C80-B442-92FF3C72806F}"/>
    <cellStyle name="Notas 2 4 5 2" xfId="2775" xr:uid="{675C2914-402D-446C-B568-D9088817927D}"/>
    <cellStyle name="Notas 2 4 5 2 2" xfId="5412" xr:uid="{472D94B4-3F57-4271-8789-CEC3C67E9EDA}"/>
    <cellStyle name="Notas 2 4 5 2 2 2" xfId="13354" xr:uid="{7A1F9CF9-92AF-46DA-A0BD-2BF849469548}"/>
    <cellStyle name="Notas 2 4 5 2 3" xfId="16282" xr:uid="{3C6F6486-7B0B-464C-9B8D-E6DA36E0D44E}"/>
    <cellStyle name="Notas 2 4 5 3" xfId="3078" xr:uid="{1E0D446B-D1CA-429D-B078-E9F0D8E364CB}"/>
    <cellStyle name="Notas 2 4 5 3 2" xfId="5715" xr:uid="{8C170D83-1C45-47FF-B35F-DF73458FFE6B}"/>
    <cellStyle name="Notas 2 4 5 3 2 2" xfId="12026" xr:uid="{9FC8748D-9AE9-4A6E-A119-4E84C18309B2}"/>
    <cellStyle name="Notas 2 4 5 3 2 3" xfId="16425" xr:uid="{64FC9589-09DD-4500-A4E4-FC3B1FC4FA0F}"/>
    <cellStyle name="Notas 2 4 5 3 3" xfId="9460" xr:uid="{251112EC-5351-48B5-ACFF-15FECC15019A}"/>
    <cellStyle name="Notas 2 4 5 3 4" xfId="7730" xr:uid="{2D509AD3-050A-43C3-9A04-22CF3F80976F}"/>
    <cellStyle name="Notas 2 4 5 4" xfId="3404" xr:uid="{64B71B4F-9B88-40AD-8422-55847EFF6BAF}"/>
    <cellStyle name="Notas 2 4 5 4 2" xfId="6041" xr:uid="{0803DB2B-8DAE-449A-9B79-5A34A0B2F60B}"/>
    <cellStyle name="Notas 2 4 5 4 2 2" xfId="12352" xr:uid="{599BE9AE-01B5-4362-BC9A-13A7D50DD3B1}"/>
    <cellStyle name="Notas 2 4 5 4 2 3" xfId="13363" xr:uid="{52D6285D-F5C9-4E7D-87DB-D626DBB75235}"/>
    <cellStyle name="Notas 2 4 5 4 3" xfId="9786" xr:uid="{6BA37D94-DFEE-4F40-923D-F14E4F87F184}"/>
    <cellStyle name="Notas 2 4 5 4 4" xfId="15100" xr:uid="{4CD7C484-6ABD-4B18-AF90-1EF1CC1D4A5F}"/>
    <cellStyle name="Notas 2 4 5 5" xfId="3710" xr:uid="{165F1B1C-A76B-4DFA-9770-4BF5AF9E84D8}"/>
    <cellStyle name="Notas 2 4 5 5 2" xfId="6347" xr:uid="{A37A7C81-0F11-4761-B82D-F8A24EE885CC}"/>
    <cellStyle name="Notas 2 4 5 5 2 2" xfId="12658" xr:uid="{0B99EAC0-6BFE-454E-9B6C-2804D5413C83}"/>
    <cellStyle name="Notas 2 4 5 5 2 3" xfId="7455" xr:uid="{0A4F2DF0-A060-43B0-8513-25EB2F8BAD1E}"/>
    <cellStyle name="Notas 2 4 5 5 3" xfId="10092" xr:uid="{4347B277-FDF4-4126-8210-A2012F78637D}"/>
    <cellStyle name="Notas 2 4 5 5 4" xfId="16437" xr:uid="{D28DF87E-5D2E-4A74-92CC-D51030B1F15F}"/>
    <cellStyle name="Notas 2 4 5 6" xfId="4085" xr:uid="{09AD74E2-9304-442C-9E10-EDE0DD73CA8D}"/>
    <cellStyle name="Notas 2 4 5 6 2" xfId="6722" xr:uid="{4B4CE461-73F4-4876-96CB-606F891A2FDD}"/>
    <cellStyle name="Notas 2 4 5 6 2 2" xfId="13033" xr:uid="{32DFB943-FBC9-4D94-8F5F-3309182B8871}"/>
    <cellStyle name="Notas 2 4 5 6 2 3" xfId="16709" xr:uid="{89271DEA-165A-44EF-9D97-F8B87887EA75}"/>
    <cellStyle name="Notas 2 4 5 6 3" xfId="10467" xr:uid="{89FB9DDF-4EC6-4A23-9FC4-9DF2FEFED355}"/>
    <cellStyle name="Notas 2 4 5 6 4" xfId="7863" xr:uid="{A17968F2-102C-462F-8E1C-5DD1C8F64A43}"/>
    <cellStyle name="Notas 2 4 5 7" xfId="4367" xr:uid="{8ADE2949-101A-450C-92E1-67DD90D52670}"/>
    <cellStyle name="Notas 2 4 5 7 2" xfId="7004" xr:uid="{975ED2D1-6E90-4B08-AD44-823B5FFFC8CB}"/>
    <cellStyle name="Notas 2 4 5 7 2 2" xfId="13315" xr:uid="{DA267AD4-F210-49B7-84E8-B9C859041FFD}"/>
    <cellStyle name="Notas 2 4 5 7 2 3" xfId="16979" xr:uid="{A42A01A4-0F46-46FA-A280-D6CC0FF75E41}"/>
    <cellStyle name="Notas 2 4 5 7 3" xfId="10749" xr:uid="{055312E4-D7AA-48A9-8495-E88B5AB16043}"/>
    <cellStyle name="Notas 2 4 5 7 4" xfId="13552" xr:uid="{67920AF7-2CCB-43D3-B599-7E953BC96CC7}"/>
    <cellStyle name="Notas 2 4 5 8" xfId="4650" xr:uid="{1F7EA700-1039-43B4-85E3-B2A8C2C07AD0}"/>
    <cellStyle name="Notas 2 4 5 8 2" xfId="11032" xr:uid="{E958E78A-644D-4018-A4E6-EB911FA3A718}"/>
    <cellStyle name="Notas 2 4 5 8 3" xfId="15051" xr:uid="{AA8A9BE8-62F3-493B-8AE0-FA361FE3D86A}"/>
    <cellStyle name="Notas 2 4 5 9" xfId="8511" xr:uid="{67C1C0CA-4E0D-4C3B-958F-15416DFE9AAB}"/>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1" xfId="13544" xr:uid="{C5A1CBDF-11D9-4A96-856F-011861DE43AD}"/>
    <cellStyle name="Notas 3 2 2" xfId="2480" xr:uid="{9F3A9F0E-CF67-4B12-936B-5FDABB0D2C73}"/>
    <cellStyle name="Notas 3 2 2 2" xfId="5117" xr:uid="{7B1F54CB-C767-4CC7-BD51-19C9A3C8BA66}"/>
    <cellStyle name="Notas 3 2 2 2 2" xfId="11481" xr:uid="{6E9976E1-D35D-408F-BC2B-FD4E59604EDA}"/>
    <cellStyle name="Notas 3 2 2 2 3" xfId="14234" xr:uid="{8FCBFB8B-F390-4662-A165-CC0E3844D57F}"/>
    <cellStyle name="Notas 3 2 2 3" xfId="8947" xr:uid="{7CCD561E-CF1E-44F0-B31D-3A6646E7BDA1}"/>
    <cellStyle name="Notas 3 2 3" xfId="2696" xr:uid="{2AB814C5-B5B6-49A5-8CBF-C5931E7129E9}"/>
    <cellStyle name="Notas 3 2 3 2" xfId="5333" xr:uid="{ED134719-0748-41AE-8F3B-ECC979ACE390}"/>
    <cellStyle name="Notas 3 2 3 2 2" xfId="7219" xr:uid="{A83FB936-4776-489C-926E-4E54427D8126}"/>
    <cellStyle name="Notas 3 2 3 3" xfId="13438" xr:uid="{C1C1D4D0-1BBE-46B1-8222-26B742F4CFD2}"/>
    <cellStyle name="Notas 3 2 4" xfId="2999" xr:uid="{23DB49E3-C4BE-40AA-89C0-13C7EF0E6B3C}"/>
    <cellStyle name="Notas 3 2 4 2" xfId="5636" xr:uid="{DFEADAB6-BE25-4B9B-9A88-DD02131CEAC7}"/>
    <cellStyle name="Notas 3 2 4 2 2" xfId="11947" xr:uid="{86568E37-2C53-4F14-9E3E-1026404AE2A3}"/>
    <cellStyle name="Notas 3 2 4 2 3" xfId="15406" xr:uid="{DBFDC251-F9F1-4B51-AE6B-177BA4A74A56}"/>
    <cellStyle name="Notas 3 2 4 3" xfId="9381" xr:uid="{C6693B0F-5D21-43BB-9CAC-6A477A3D0BFC}"/>
    <cellStyle name="Notas 3 2 4 4" xfId="8710" xr:uid="{8FB03143-C49E-4626-AF53-7F3D263FA796}"/>
    <cellStyle name="Notas 3 2 5" xfId="3325" xr:uid="{BAF7452B-DC67-47B8-9344-D7197030A949}"/>
    <cellStyle name="Notas 3 2 5 2" xfId="5962" xr:uid="{F3031BC5-773C-4C44-814E-54B67E393D6D}"/>
    <cellStyle name="Notas 3 2 5 2 2" xfId="12273" xr:uid="{65B562C5-57E9-4001-997B-073F046C4532}"/>
    <cellStyle name="Notas 3 2 5 2 3" xfId="16013" xr:uid="{DCCC539C-BE5D-40D6-A01D-9801D20511C0}"/>
    <cellStyle name="Notas 3 2 5 3" xfId="9707" xr:uid="{2A80B142-ED39-457C-954B-2FBF1FA1857B}"/>
    <cellStyle name="Notas 3 2 5 4" xfId="15429" xr:uid="{11AE3E2F-54A7-4BAE-B5DE-A4B34D8F1ED3}"/>
    <cellStyle name="Notas 3 2 6" xfId="3631" xr:uid="{91E5BA51-8A3A-4963-8001-16B7C753674D}"/>
    <cellStyle name="Notas 3 2 6 2" xfId="6268" xr:uid="{130CDF1C-B82E-4F49-AC65-901313100BE4}"/>
    <cellStyle name="Notas 3 2 6 2 2" xfId="12579" xr:uid="{619E95D7-D66A-46EE-BEEF-601092D950FC}"/>
    <cellStyle name="Notas 3 2 6 2 3" xfId="7870" xr:uid="{9459FCA8-5097-41E4-9241-177396F04C27}"/>
    <cellStyle name="Notas 3 2 6 3" xfId="10013" xr:uid="{75C8DA6F-766C-49AB-9F42-92E064F47E3F}"/>
    <cellStyle name="Notas 3 2 6 4" xfId="15669" xr:uid="{BCEE2A97-64F3-4D44-A83E-95E7FFD6381E}"/>
    <cellStyle name="Notas 3 2 7" xfId="3992" xr:uid="{D852AFE7-3598-43A3-B108-0435C2781322}"/>
    <cellStyle name="Notas 3 2 7 2" xfId="6629" xr:uid="{741F7E73-24C6-429E-AABE-061AB0637813}"/>
    <cellStyle name="Notas 3 2 7 2 2" xfId="12940" xr:uid="{C59188D2-DD6F-41A9-95AA-DDAC77E03B7C}"/>
    <cellStyle name="Notas 3 2 7 2 3" xfId="16630" xr:uid="{E4BAEDBD-C9F5-4C27-AC74-B075E1848DDA}"/>
    <cellStyle name="Notas 3 2 7 3" xfId="10374" xr:uid="{811D5F36-CAF6-4DBC-BBEE-3CE4993997C5}"/>
    <cellStyle name="Notas 3 2 7 4" xfId="11684" xr:uid="{53751966-8588-42C6-8FA0-6CC106A48925}"/>
    <cellStyle name="Notas 3 2 8" xfId="4557" xr:uid="{85ABE9D4-6805-448F-992F-2EF171580183}"/>
    <cellStyle name="Notas 3 2 8 2" xfId="10939" xr:uid="{CDC1313B-C7FA-4E4B-A453-A84DC467A7EC}"/>
    <cellStyle name="Notas 3 2 8 3" xfId="14517" xr:uid="{16B61CF6-1164-40D9-9CE5-486EE0FBDFBF}"/>
    <cellStyle name="Notas 3 2 9" xfId="8421" xr:uid="{A2B0F5CE-1DA9-4986-86D8-F11878EDEC1D}"/>
    <cellStyle name="Notas 3 3" xfId="1902" xr:uid="{3BFEB3AE-C218-4CBE-A127-01AFAF7EBD0D}"/>
    <cellStyle name="Notas 3 3 10" xfId="8403" xr:uid="{A890FD09-1655-49D0-901D-8410D02CD3BC}"/>
    <cellStyle name="Notas 3 3 11" xfId="15192" xr:uid="{804D5F0A-0B0E-4795-BDF0-4E2BD263D3C6}"/>
    <cellStyle name="Notas 3 3 12" xfId="13851" xr:uid="{41D8AF67-60F4-4493-B48C-3C09B5D0E66F}"/>
    <cellStyle name="Notas 3 3 2" xfId="2462" xr:uid="{8EADFEDC-C800-432B-A846-9505584FECA7}"/>
    <cellStyle name="Notas 3 3 2 2" xfId="5099" xr:uid="{EA7EE500-5241-4FF8-82D2-5790EEEC0380}"/>
    <cellStyle name="Notas 3 3 2 2 2" xfId="11463" xr:uid="{F6E057E6-7648-4776-9F6B-0A12141DE5AE}"/>
    <cellStyle name="Notas 3 3 2 2 3" xfId="7525" xr:uid="{04673D04-84BE-4EF8-AB39-7EBAA9D3EFA2}"/>
    <cellStyle name="Notas 3 3 2 3" xfId="8929" xr:uid="{976CB5B9-176C-4427-B340-4567F8F51198}"/>
    <cellStyle name="Notas 3 3 2 4" xfId="7203" xr:uid="{C490619E-5E62-4638-822D-003C5D8A231E}"/>
    <cellStyle name="Notas 3 3 2 5" xfId="13796" xr:uid="{5214D182-1A31-4F05-BA41-51261EFC11CD}"/>
    <cellStyle name="Notas 3 3 3" xfId="2678" xr:uid="{C6DA1E86-16BD-4A52-BE5E-00A0442912A2}"/>
    <cellStyle name="Notas 3 3 3 2" xfId="5315" xr:uid="{2C8D9119-A61F-4643-8F59-AD1DF4E99746}"/>
    <cellStyle name="Notas 3 3 3 2 2" xfId="7722" xr:uid="{5C2A520B-6EC5-4295-84A2-910C90990B30}"/>
    <cellStyle name="Notas 3 3 3 3" xfId="13697" xr:uid="{B91AF690-FF91-4C9B-AE64-E9BC31AE5E9C}"/>
    <cellStyle name="Notas 3 3 4" xfId="2981" xr:uid="{BEDFB776-05DD-48F3-ACC5-EBD88122315C}"/>
    <cellStyle name="Notas 3 3 4 2" xfId="5618" xr:uid="{D8C23726-E479-4D19-8255-8D2FBA7F23B2}"/>
    <cellStyle name="Notas 3 3 4 2 2" xfId="11929" xr:uid="{D5B2A5FB-0DC0-4AEE-9F87-16443A8700A5}"/>
    <cellStyle name="Notas 3 3 4 2 3" xfId="16546" xr:uid="{0333AAE2-A361-4C25-8249-F6D5B6587161}"/>
    <cellStyle name="Notas 3 3 4 3" xfId="9363" xr:uid="{8260743A-3230-459E-AAF3-4D7CE83AF335}"/>
    <cellStyle name="Notas 3 3 4 4" xfId="14940" xr:uid="{F95983BA-E940-45B4-A4D6-28806B6A8D2B}"/>
    <cellStyle name="Notas 3 3 5" xfId="3307" xr:uid="{1790012A-8CB4-4BB9-9398-181E695F9A2A}"/>
    <cellStyle name="Notas 3 3 5 2" xfId="5944" xr:uid="{66A384F1-C8E4-4076-9D8D-0F85EEAD0EA9}"/>
    <cellStyle name="Notas 3 3 5 2 2" xfId="12255" xr:uid="{BCBCD948-9792-4A35-8FAE-3B15826CAD04}"/>
    <cellStyle name="Notas 3 3 5 2 3" xfId="16190" xr:uid="{39A14CFA-4C9F-4DA5-BCC5-4D4C8B3905B8}"/>
    <cellStyle name="Notas 3 3 5 3" xfId="9689" xr:uid="{6505F79A-B16B-4446-B725-4243B632AE0A}"/>
    <cellStyle name="Notas 3 3 5 4" xfId="15199" xr:uid="{6D3C78DF-5F3A-4AC5-B783-1424AEFE313E}"/>
    <cellStyle name="Notas 3 3 6" xfId="3613" xr:uid="{7AC7DF44-E9CC-480B-823C-0490D7929DCC}"/>
    <cellStyle name="Notas 3 3 6 2" xfId="6250" xr:uid="{112D7537-8032-4BB9-B1DB-467FB9C99D6B}"/>
    <cellStyle name="Notas 3 3 6 2 2" xfId="12561" xr:uid="{8A32EAF4-C887-41BC-BCC9-860C6EC3C7C0}"/>
    <cellStyle name="Notas 3 3 6 2 3" xfId="7376" xr:uid="{49DD62A6-57F5-4873-A469-59BB61141239}"/>
    <cellStyle name="Notas 3 3 6 3" xfId="9995" xr:uid="{8440A9F7-8179-4A4C-A8E8-3EC40FE53CD6}"/>
    <cellStyle name="Notas 3 3 6 4" xfId="14735" xr:uid="{A2B7D3BC-CED5-4D3C-84FF-C8B58B36B122}"/>
    <cellStyle name="Notas 3 3 7" xfId="3974" xr:uid="{AAFE1B47-7A7C-43BE-8136-4D9652AB7CE9}"/>
    <cellStyle name="Notas 3 3 7 2" xfId="6611" xr:uid="{895FE1D7-A257-4D1E-B419-F2BD965887C1}"/>
    <cellStyle name="Notas 3 3 7 2 2" xfId="12922" xr:uid="{A5B4C1E0-867F-40F9-B394-9826731BDA15}"/>
    <cellStyle name="Notas 3 3 7 2 3" xfId="16612" xr:uid="{8E2647FA-8BD7-4E99-A6C9-417347EA1817}"/>
    <cellStyle name="Notas 3 3 7 3" xfId="10356" xr:uid="{2AA964ED-BDD0-4C24-BF41-5B1AE34D9A48}"/>
    <cellStyle name="Notas 3 3 7 4" xfId="15452" xr:uid="{325B6A41-1833-4A66-9F59-1D87F1A425B2}"/>
    <cellStyle name="Notas 3 3 8" xfId="4306" xr:uid="{FB5A333A-6E30-48B0-8E9E-10463F4039DC}"/>
    <cellStyle name="Notas 3 3 8 2" xfId="6943" xr:uid="{CDE3ED1D-6BDE-48F6-840F-B8B29C8C01B4}"/>
    <cellStyle name="Notas 3 3 8 2 2" xfId="13254" xr:uid="{BEB36476-39C0-4C97-89F7-F82AC0A9F95F}"/>
    <cellStyle name="Notas 3 3 8 2 3" xfId="16918" xr:uid="{8993B944-A235-4455-BE05-788FCDB754F7}"/>
    <cellStyle name="Notas 3 3 8 3" xfId="10688" xr:uid="{294586C8-2BAE-4BBF-8734-1326F84D4B0B}"/>
    <cellStyle name="Notas 3 3 8 4" xfId="14638" xr:uid="{299E5877-0E8C-47E6-B110-691CCBAB2F5D}"/>
    <cellStyle name="Notas 3 3 9" xfId="4539" xr:uid="{39BA0029-5583-4591-87E3-7C4BA98A9D47}"/>
    <cellStyle name="Notas 3 3 9 2" xfId="10921" xr:uid="{58EB7A07-6BBA-498D-8938-C9D1F0DC6551}"/>
    <cellStyle name="Notas 3 3 9 3" xfId="11244" xr:uid="{8F67D173-DB0C-4A85-98F3-81EC8F0F4DAA}"/>
    <cellStyle name="Notas 3 4" xfId="2112" xr:uid="{9EB0F254-EDAC-4ED5-BE37-E6EBF02D3387}"/>
    <cellStyle name="Notas 3 4 10" xfId="8610" xr:uid="{73CD8D50-6E16-4968-9DAF-359B4553FB4D}"/>
    <cellStyle name="Notas 3 4 11" xfId="8005" xr:uid="{9D5D240B-F68E-40F3-B807-96B28AF28377}"/>
    <cellStyle name="Notas 3 4 12" xfId="7440" xr:uid="{A11F216A-36F2-4A1E-9048-B65EB3ABC79D}"/>
    <cellStyle name="Notas 3 4 2" xfId="2602" xr:uid="{17453ABC-13C4-4513-91D6-1A02D1FFB34F}"/>
    <cellStyle name="Notas 3 4 2 2" xfId="5239" xr:uid="{C2F79994-FE2E-4FE8-8032-EBFBE943E162}"/>
    <cellStyle name="Notas 3 4 2 2 2" xfId="11603" xr:uid="{E3BE03E7-E167-46F2-B5D4-CF2E0B29670B}"/>
    <cellStyle name="Notas 3 4 2 2 3" xfId="7630" xr:uid="{A03CEE82-9B90-4CF5-9C81-F6A6AE1666CE}"/>
    <cellStyle name="Notas 3 4 2 3" xfId="9069" xr:uid="{EC65F30C-EF62-466B-A2E3-9BB7C76518C0}"/>
    <cellStyle name="Notas 3 4 2 4" xfId="15622" xr:uid="{3D43630A-8BDE-43D9-B83F-DC3CE335CB37}"/>
    <cellStyle name="Notas 3 4 2 5" xfId="13820" xr:uid="{59A7E9EB-36A1-461A-AA47-3CA4D5C74DA2}"/>
    <cellStyle name="Notas 3 4 3" xfId="2867" xr:uid="{75D86445-67F1-4B3A-9A99-BD3B5663174F}"/>
    <cellStyle name="Notas 3 4 3 2" xfId="5504" xr:uid="{017F4F27-4E16-4221-B961-F89CABCCE9A3}"/>
    <cellStyle name="Notas 3 4 3 2 2" xfId="15194" xr:uid="{650D269B-AC1F-413B-9402-BD8C2BA6A02A}"/>
    <cellStyle name="Notas 3 4 3 3" xfId="7424" xr:uid="{8095F92E-FFBB-474D-94E8-A65590A6BC5C}"/>
    <cellStyle name="Notas 3 4 4" xfId="3170" xr:uid="{76449C96-DB8C-454A-9CEF-9C84207E3F55}"/>
    <cellStyle name="Notas 3 4 4 2" xfId="5807" xr:uid="{EB60EBA5-8D44-427E-9A00-7C8696FB3C50}"/>
    <cellStyle name="Notas 3 4 4 2 2" xfId="12118" xr:uid="{173A0A25-4D86-4104-9D1A-C8D3FCD57A32}"/>
    <cellStyle name="Notas 3 4 4 2 3" xfId="7381" xr:uid="{E3AEBE9C-3F56-45DD-88E0-9776370BF785}"/>
    <cellStyle name="Notas 3 4 4 3" xfId="9552" xr:uid="{371A6F2C-051A-40EF-9574-8D9CF9AF1380}"/>
    <cellStyle name="Notas 3 4 4 4" xfId="14481" xr:uid="{7E855E47-402A-4A12-9150-BFF73CBA5C3A}"/>
    <cellStyle name="Notas 3 4 5" xfId="3496" xr:uid="{6E154D73-42B1-44DA-BCEB-E6D4C2D15EB2}"/>
    <cellStyle name="Notas 3 4 5 2" xfId="6133" xr:uid="{E4ECA7C9-F287-4EC9-B283-6C0130D03B1D}"/>
    <cellStyle name="Notas 3 4 5 2 2" xfId="12444" xr:uid="{C6CA377E-EC18-46A6-ADEF-3A23244D3FF6}"/>
    <cellStyle name="Notas 3 4 5 2 3" xfId="15038" xr:uid="{71FB6B31-810D-47B4-B02B-5BDF173AC373}"/>
    <cellStyle name="Notas 3 4 5 3" xfId="9878" xr:uid="{97182C87-394D-4214-AB97-A17A1315D8AA}"/>
    <cellStyle name="Notas 3 4 5 4" xfId="15391" xr:uid="{8154437C-B571-4BF9-A165-176DD4D4D03A}"/>
    <cellStyle name="Notas 3 4 6" xfId="3802" xr:uid="{7CDF404C-B395-421C-AB1A-D3A076DE99AD}"/>
    <cellStyle name="Notas 3 4 6 2" xfId="6439" xr:uid="{D6A272FB-264C-4CED-9C99-5BB887F10370}"/>
    <cellStyle name="Notas 3 4 6 2 2" xfId="12750" xr:uid="{3F5FFFA5-5DEC-416E-9F64-97698625B12F}"/>
    <cellStyle name="Notas 3 4 6 2 3" xfId="15900" xr:uid="{4BE9493E-84CC-4DC8-83A4-981430D47800}"/>
    <cellStyle name="Notas 3 4 6 3" xfId="10184" xr:uid="{10100D5B-A2F4-4D0E-B1A5-42C38E35919E}"/>
    <cellStyle name="Notas 3 4 6 4" xfId="7971" xr:uid="{280BE7E6-F0F5-4A13-98EC-8C765416C809}"/>
    <cellStyle name="Notas 3 4 7" xfId="4184" xr:uid="{FFCA6B3D-8CC0-4D91-BA21-C08BA70E350F}"/>
    <cellStyle name="Notas 3 4 7 2" xfId="6821" xr:uid="{DDFF2109-80C4-46FA-B6E0-81FD99DA4351}"/>
    <cellStyle name="Notas 3 4 7 2 2" xfId="13132" xr:uid="{5E624861-DBEB-42A4-9AA4-9D66F071CCDA}"/>
    <cellStyle name="Notas 3 4 7 2 3" xfId="16801" xr:uid="{7692D45A-63DE-42E3-87D0-EBE0C12DD8B7}"/>
    <cellStyle name="Notas 3 4 7 3" xfId="10566" xr:uid="{23FCBFCF-255F-4BE1-A04A-8404C9C0E9C7}"/>
    <cellStyle name="Notas 3 4 7 4" xfId="16328" xr:uid="{AE17A896-516E-4251-A36C-8E372CA497F9}"/>
    <cellStyle name="Notas 3 4 8" xfId="4391" xr:uid="{ED98E385-681C-4DA2-9A8E-B4C555A3153D}"/>
    <cellStyle name="Notas 3 4 8 2" xfId="7028" xr:uid="{8F5F48BD-19E9-4ACE-9669-3CAC54CD6D7F}"/>
    <cellStyle name="Notas 3 4 8 2 2" xfId="13339" xr:uid="{F75ED1F8-D26B-4826-988B-29B27746F9B0}"/>
    <cellStyle name="Notas 3 4 8 2 3" xfId="17003" xr:uid="{9D543F77-4874-48BF-ABC1-C5E9D9F5EA5C}"/>
    <cellStyle name="Notas 3 4 8 3" xfId="10773" xr:uid="{1FFB85A9-1614-4A6A-B4F3-E8278E5912EC}"/>
    <cellStyle name="Notas 3 4 8 4" xfId="13952" xr:uid="{DD634E09-1E17-4AC0-8CB8-FF0EB0570FAB}"/>
    <cellStyle name="Notas 3 4 9" xfId="4749" xr:uid="{D79E136B-47FF-44BD-BC7C-0ABC6772FA37}"/>
    <cellStyle name="Notas 3 4 9 2" xfId="11131" xr:uid="{7EE766B3-6A4D-4726-BA80-2F25D93F4633}"/>
    <cellStyle name="Notas 3 4 9 3" xfId="7906" xr:uid="{8FDC33C3-4059-4F69-8B5E-77BA702285F9}"/>
    <cellStyle name="Notas 3 5" xfId="2012" xr:uid="{33328D71-F031-4053-B7B5-F45848E3DB1B}"/>
    <cellStyle name="Notas 3 5 10" xfId="7501" xr:uid="{6D345EEB-917B-4ADA-9B44-FB35DA5155F2}"/>
    <cellStyle name="Notas 3 5 11" xfId="14264" xr:uid="{57055850-F122-4254-8B58-2869153CD1E1}"/>
    <cellStyle name="Notas 3 5 2" xfId="2774" xr:uid="{E3F3EF74-217F-4BB5-900B-8801928B2AB4}"/>
    <cellStyle name="Notas 3 5 2 2" xfId="5411" xr:uid="{4AFD69F7-A7F0-4B08-B503-066DE3995A32}"/>
    <cellStyle name="Notas 3 5 2 2 2" xfId="9208" xr:uid="{35BB56BF-8BE6-46F5-ADDB-36D3B8C6FF7A}"/>
    <cellStyle name="Notas 3 5 2 3" xfId="13888" xr:uid="{7E83F30E-B92B-4E54-9A00-075E39C8F983}"/>
    <cellStyle name="Notas 3 5 3" xfId="3077" xr:uid="{A6B8830A-903A-460A-9A5E-FE8FEF0B6FB2}"/>
    <cellStyle name="Notas 3 5 3 2" xfId="5714" xr:uid="{23B8F76D-F214-4AAF-BFE9-F95380D8ADAD}"/>
    <cellStyle name="Notas 3 5 3 2 2" xfId="12025" xr:uid="{2E21CCA7-C3B6-4F2C-8E94-E2374405B8F8}"/>
    <cellStyle name="Notas 3 5 3 2 3" xfId="15972" xr:uid="{1C064D21-32A6-4F32-9251-9D2793E23B29}"/>
    <cellStyle name="Notas 3 5 3 3" xfId="9459" xr:uid="{A3A269BC-EA47-4B87-9B04-29D70A6E0C2A}"/>
    <cellStyle name="Notas 3 5 3 4" xfId="14508" xr:uid="{7FE7AD4F-8E49-4BD5-808C-9BD9F0C3D11F}"/>
    <cellStyle name="Notas 3 5 4" xfId="3403" xr:uid="{8254C176-7FFB-4BCD-92DC-EBB11FBBD31D}"/>
    <cellStyle name="Notas 3 5 4 2" xfId="6040" xr:uid="{3530434B-812C-4BDF-A019-FEE7B1177478}"/>
    <cellStyle name="Notas 3 5 4 2 2" xfId="12351" xr:uid="{DCAFE254-2D90-4753-84A6-EEF4E2E990A6}"/>
    <cellStyle name="Notas 3 5 4 2 3" xfId="7402" xr:uid="{7E3D5ADF-CE76-4FBE-8B1F-3A1667F37D04}"/>
    <cellStyle name="Notas 3 5 4 3" xfId="9785" xr:uid="{BE8E71B4-A5F9-4D02-83B2-A6C9052D20EF}"/>
    <cellStyle name="Notas 3 5 4 4" xfId="7783" xr:uid="{31BD71E0-9C4D-4032-BF7D-11F7FF4DBF5A}"/>
    <cellStyle name="Notas 3 5 5" xfId="3709" xr:uid="{F51B1FFF-50D2-4F0B-BACE-DD0B893FCA07}"/>
    <cellStyle name="Notas 3 5 5 2" xfId="6346" xr:uid="{C290F2CC-5F9A-45EB-A489-4C31E6F6AFBA}"/>
    <cellStyle name="Notas 3 5 5 2 2" xfId="12657" xr:uid="{9265CFAD-F1A4-46D8-9540-82774CE7219B}"/>
    <cellStyle name="Notas 3 5 5 2 3" xfId="13788" xr:uid="{035EC516-9D6B-4EAA-8767-F53A21D3F3EA}"/>
    <cellStyle name="Notas 3 5 5 3" xfId="10091" xr:uid="{FAFCCA34-E1F4-4C42-9FD6-3C36D67CC51C}"/>
    <cellStyle name="Notas 3 5 5 4" xfId="7625" xr:uid="{AE811B4B-BD79-456E-B6D1-D51CABBDDF31}"/>
    <cellStyle name="Notas 3 5 6" xfId="4084" xr:uid="{03F8ECED-1B64-46AA-81A3-BEB2FE676DFD}"/>
    <cellStyle name="Notas 3 5 6 2" xfId="6721" xr:uid="{57AC2103-5434-427B-B209-FF2FB0845924}"/>
    <cellStyle name="Notas 3 5 6 2 2" xfId="13032" xr:uid="{59389EBB-26D0-4179-82DD-5B9F9252FB3A}"/>
    <cellStyle name="Notas 3 5 6 2 3" xfId="16708" xr:uid="{E6DE08A3-485A-495E-BAEB-B82DE5B6B5A0}"/>
    <cellStyle name="Notas 3 5 6 3" xfId="10466" xr:uid="{A2E18C56-72E9-4E84-9F80-146647E563C2}"/>
    <cellStyle name="Notas 3 5 6 4" xfId="7523" xr:uid="{EF8C97F9-069B-4A0E-92EF-1E67D04B3B15}"/>
    <cellStyle name="Notas 3 5 7" xfId="4366" xr:uid="{AE185060-697A-40A7-B6E9-B43DCE3B3D5B}"/>
    <cellStyle name="Notas 3 5 7 2" xfId="7003" xr:uid="{D34D144C-0766-4E30-ACA4-3B9C52DF4265}"/>
    <cellStyle name="Notas 3 5 7 2 2" xfId="13314" xr:uid="{84B679F3-4019-4C04-8678-464688A32A5D}"/>
    <cellStyle name="Notas 3 5 7 2 3" xfId="16978" xr:uid="{63B3559B-88FF-41DB-8401-619B23104DDE}"/>
    <cellStyle name="Notas 3 5 7 3" xfId="10748" xr:uid="{7D3A2F5D-6878-41B2-B010-3D0B0E146410}"/>
    <cellStyle name="Notas 3 5 7 4" xfId="7422" xr:uid="{521C4573-AF27-41D9-BA18-DB1C104E8A4A}"/>
    <cellStyle name="Notas 3 5 8" xfId="4649" xr:uid="{DE35B7EE-1704-47ED-968D-809B1298F664}"/>
    <cellStyle name="Notas 3 5 8 2" xfId="11031" xr:uid="{18470205-66F1-4DBB-AE8E-8340FB8394F5}"/>
    <cellStyle name="Notas 3 5 8 3" xfId="15115" xr:uid="{45EDA22B-9D60-4B7F-941D-2CE1D2152676}"/>
    <cellStyle name="Notas 3 5 9" xfId="8510" xr:uid="{BB7DEA30-80B8-42B0-A736-39130408295A}"/>
    <cellStyle name="Notas 4" xfId="1466" xr:uid="{00000000-0005-0000-0000-0000BE050000}"/>
    <cellStyle name="Notas 4 2" xfId="1921" xr:uid="{DCF65771-84EE-4083-B88F-93D92385E17E}"/>
    <cellStyle name="Notas 4 2 10" xfId="15965" xr:uid="{FB524819-2D3D-4E53-9D00-02460AC045FA}"/>
    <cellStyle name="Notas 4 2 11" xfId="8098" xr:uid="{825E94C9-D443-47AF-AD6A-692DCEE750E5}"/>
    <cellStyle name="Notas 4 2 2" xfId="2481" xr:uid="{0FFEC737-9AE6-498F-848F-BE4A4E7CE440}"/>
    <cellStyle name="Notas 4 2 2 2" xfId="5118" xr:uid="{DE494542-5912-4613-8C59-F5E8D56C22B6}"/>
    <cellStyle name="Notas 4 2 2 2 2" xfId="11482" xr:uid="{8EE2CF53-49C7-4AC4-AFC5-0732C3698DEF}"/>
    <cellStyle name="Notas 4 2 2 2 3" xfId="16567" xr:uid="{E75F7BF3-B0D8-4088-80CE-30B3250D4292}"/>
    <cellStyle name="Notas 4 2 2 3" xfId="8948" xr:uid="{C4869A95-0465-4D9F-9D6E-FF06DE575396}"/>
    <cellStyle name="Notas 4 2 3" xfId="2697" xr:uid="{F41FD2F4-81A3-4DA5-B75A-3FC572F92E85}"/>
    <cellStyle name="Notas 4 2 3 2" xfId="5334" xr:uid="{9BD9E2C8-2DAA-40AE-A83C-64F18F06D3B9}"/>
    <cellStyle name="Notas 4 2 3 2 2" xfId="7814" xr:uid="{3BCD00E5-AD37-4997-9802-CF645B541137}"/>
    <cellStyle name="Notas 4 2 3 3" xfId="13869" xr:uid="{D223329D-B24E-4168-9E1E-61EC04777F90}"/>
    <cellStyle name="Notas 4 2 4" xfId="3000" xr:uid="{654407B6-1FD3-4243-A412-E4499ADFECBD}"/>
    <cellStyle name="Notas 4 2 4 2" xfId="5637" xr:uid="{DA6EEE20-4EA4-48E5-9E3F-A6698704556E}"/>
    <cellStyle name="Notas 4 2 4 2 2" xfId="11948" xr:uid="{560A161D-53DE-4D99-A419-DB2B3370AB0B}"/>
    <cellStyle name="Notas 4 2 4 2 3" xfId="8077" xr:uid="{3DFD51C2-AF8B-46BD-96CF-E3833EF6A1B8}"/>
    <cellStyle name="Notas 4 2 4 3" xfId="9382" xr:uid="{C0444335-A4A6-49FB-9B11-5BC40803DD3A}"/>
    <cellStyle name="Notas 4 2 4 4" xfId="8718" xr:uid="{14709779-7099-4E5E-BCF1-641C6C607805}"/>
    <cellStyle name="Notas 4 2 5" xfId="3326" xr:uid="{02D4E08D-870A-40BD-B06B-55C239B9ABA5}"/>
    <cellStyle name="Notas 4 2 5 2" xfId="5963" xr:uid="{21B1F0D9-B8A7-4976-AF88-1CF21C0088BB}"/>
    <cellStyle name="Notas 4 2 5 2 2" xfId="12274" xr:uid="{5EA9A84F-76BC-4A08-B708-13479B82EACE}"/>
    <cellStyle name="Notas 4 2 5 2 3" xfId="13403" xr:uid="{A9CFD0F3-B104-45DD-B127-102F7ACD7B70}"/>
    <cellStyle name="Notas 4 2 5 3" xfId="9708" xr:uid="{DAB5804D-D74F-4CD0-91E9-028EB466E8C3}"/>
    <cellStyle name="Notas 4 2 5 4" xfId="8701" xr:uid="{A1371625-7BA5-4301-8063-1435A32335B9}"/>
    <cellStyle name="Notas 4 2 6" xfId="3632" xr:uid="{CE47A68C-30D4-4565-853B-20D82CE4341D}"/>
    <cellStyle name="Notas 4 2 6 2" xfId="6269" xr:uid="{FC95BC7B-121C-40E4-89DF-58FF0908314A}"/>
    <cellStyle name="Notas 4 2 6 2 2" xfId="12580" xr:uid="{FDA2441E-0556-40A2-8189-E5B7F2BFC714}"/>
    <cellStyle name="Notas 4 2 6 2 3" xfId="15664" xr:uid="{0157C35A-7CE9-4E0B-8529-0020D3ED8F2D}"/>
    <cellStyle name="Notas 4 2 6 3" xfId="10014" xr:uid="{D65CDA06-A74D-4565-823C-091704943CBC}"/>
    <cellStyle name="Notas 4 2 6 4" xfId="16239" xr:uid="{DFB034A9-8591-405D-AE98-F2FF0C4BFC0A}"/>
    <cellStyle name="Notas 4 2 7" xfId="3993" xr:uid="{82B6F32F-6D45-4D83-B3FD-5A1CB3EA723D}"/>
    <cellStyle name="Notas 4 2 7 2" xfId="6630" xr:uid="{B2C7D7A7-9C1D-4103-9F86-BCE6ACBD4355}"/>
    <cellStyle name="Notas 4 2 7 2 2" xfId="12941" xr:uid="{1F271A9C-7361-4480-8780-1CD98AAA3D16}"/>
    <cellStyle name="Notas 4 2 7 2 3" xfId="16631" xr:uid="{1A0EF677-3B0D-4C62-9E6E-28A47AE93C0E}"/>
    <cellStyle name="Notas 4 2 7 3" xfId="10375" xr:uid="{C2676C15-0D51-4C3B-B9EA-399ED6289F88}"/>
    <cellStyle name="Notas 4 2 7 4" xfId="14049" xr:uid="{7A8832C6-3078-42EA-AFA0-F4867CE59F71}"/>
    <cellStyle name="Notas 4 2 8" xfId="4558" xr:uid="{9EABA559-403C-4F79-ADDD-843EF6B0D770}"/>
    <cellStyle name="Notas 4 2 8 2" xfId="10940" xr:uid="{FB51195D-F88E-41BA-B79E-89647B8B1E8A}"/>
    <cellStyle name="Notas 4 2 8 3" xfId="14600" xr:uid="{335FFC92-930C-4C93-BF32-D7230A645183}"/>
    <cellStyle name="Notas 4 2 9" xfId="8422" xr:uid="{EE66340A-2FB6-4BD8-A16B-C137A6B9E4BC}"/>
    <cellStyle name="Notas 4 3" xfId="1912" xr:uid="{684F623B-0987-4311-A41C-45D507403AD7}"/>
    <cellStyle name="Notas 4 3 10" xfId="8413" xr:uid="{50D6D1AB-7577-49AA-B180-3D8E98130214}"/>
    <cellStyle name="Notas 4 3 11" xfId="15990" xr:uid="{475EF07D-CD41-40D4-9283-30021DAD0EE7}"/>
    <cellStyle name="Notas 4 3 12" xfId="15481" xr:uid="{ECCD4A4D-8820-4653-9BBE-298B98790038}"/>
    <cellStyle name="Notas 4 3 2" xfId="2472" xr:uid="{FA1C6123-6E12-4EBC-BC5E-F1124E6AB667}"/>
    <cellStyle name="Notas 4 3 2 2" xfId="5109" xr:uid="{6A4EF7C8-6E11-4BB1-8C3D-34C683AA638C}"/>
    <cellStyle name="Notas 4 3 2 2 2" xfId="11473" xr:uid="{74D9F151-DCF7-42FA-AC53-27C76D701A13}"/>
    <cellStyle name="Notas 4 3 2 2 3" xfId="7274" xr:uid="{29816B35-2AD0-4AC3-9F37-A4E80D1340EF}"/>
    <cellStyle name="Notas 4 3 2 3" xfId="8939" xr:uid="{D0CE549F-40E4-452C-BE82-279A0BFB5D56}"/>
    <cellStyle name="Notas 4 3 2 4" xfId="16326" xr:uid="{155B5BA8-B18F-4ED0-A798-B2A438350C87}"/>
    <cellStyle name="Notas 4 3 2 5" xfId="15513" xr:uid="{ED19C3BF-EC13-4F36-AAFB-9EEE822F701C}"/>
    <cellStyle name="Notas 4 3 3" xfId="2688" xr:uid="{A1D4E575-6152-4DEA-8841-E1D8DC8388D9}"/>
    <cellStyle name="Notas 4 3 3 2" xfId="5325" xr:uid="{BA0BEBE2-7704-413F-B8EB-2681AEA50AC3}"/>
    <cellStyle name="Notas 4 3 3 2 2" xfId="15255" xr:uid="{03DD1F13-350F-466B-AC49-BEDA2D1F379E}"/>
    <cellStyle name="Notas 4 3 3 3" xfId="7844" xr:uid="{887B6793-CAFF-4EA5-AD4C-16EDFA6DB1EE}"/>
    <cellStyle name="Notas 4 3 4" xfId="2991" xr:uid="{D66A1E00-14AF-462D-B492-92E820C7223C}"/>
    <cellStyle name="Notas 4 3 4 2" xfId="5628" xr:uid="{A4788852-09F9-4D6E-B975-00395154CBBC}"/>
    <cellStyle name="Notas 4 3 4 2 2" xfId="11939" xr:uid="{545A2D0E-3256-409E-AAE0-2A6E35402DD5}"/>
    <cellStyle name="Notas 4 3 4 2 3" xfId="7196" xr:uid="{55E5D8B4-0A2A-4840-A5A8-44D7F152370B}"/>
    <cellStyle name="Notas 4 3 4 3" xfId="9373" xr:uid="{04623E28-04DA-4E96-A02D-CB6753EC1CDF}"/>
    <cellStyle name="Notas 4 3 4 4" xfId="14285" xr:uid="{1330D133-5520-4FE6-A19B-A783AA2F2EF5}"/>
    <cellStyle name="Notas 4 3 5" xfId="3317" xr:uid="{04DBC5F6-9CA1-4B8D-A5C8-119A3F68DF21}"/>
    <cellStyle name="Notas 4 3 5 2" xfId="5954" xr:uid="{87F98B5D-3434-47A6-969D-FB34875FD1C8}"/>
    <cellStyle name="Notas 4 3 5 2 2" xfId="12265" xr:uid="{52274411-AC4A-4823-A187-225964C3EA81}"/>
    <cellStyle name="Notas 4 3 5 2 3" xfId="14558" xr:uid="{307272D6-0941-40B2-83CC-C05A24AB84DE}"/>
    <cellStyle name="Notas 4 3 5 3" xfId="9699" xr:uid="{1B50A8DB-380A-469F-971A-BEDB3B9C7FF8}"/>
    <cellStyle name="Notas 4 3 5 4" xfId="14807" xr:uid="{6E511407-1F01-42FC-880B-23BC62293F74}"/>
    <cellStyle name="Notas 4 3 6" xfId="3623" xr:uid="{2B25F3AE-F5D7-4473-9913-BA40A5EA520C}"/>
    <cellStyle name="Notas 4 3 6 2" xfId="6260" xr:uid="{D12F0EF9-EEEE-46F2-B411-1E028F43318C}"/>
    <cellStyle name="Notas 4 3 6 2 2" xfId="12571" xr:uid="{840C95AC-7FC7-49AB-B2CC-FD1A6DBEB966}"/>
    <cellStyle name="Notas 4 3 6 2 3" xfId="7217" xr:uid="{B5ED8743-258F-48CE-B62E-B5E01D2B1274}"/>
    <cellStyle name="Notas 4 3 6 3" xfId="10005" xr:uid="{16D3CAE1-47A6-4FED-A893-EE5CF4E673C3}"/>
    <cellStyle name="Notas 4 3 6 4" xfId="13757" xr:uid="{D25E10C1-AF0C-4C1F-8A0B-3BD78B4FB48F}"/>
    <cellStyle name="Notas 4 3 7" xfId="3984" xr:uid="{D69853BB-9687-4593-9548-5B7B2A31090C}"/>
    <cellStyle name="Notas 4 3 7 2" xfId="6621" xr:uid="{BD9F85A4-B92E-406B-A1FF-BC987622918F}"/>
    <cellStyle name="Notas 4 3 7 2 2" xfId="12932" xr:uid="{71B24D41-B07C-4A1E-A41C-2BA360D60EB4}"/>
    <cellStyle name="Notas 4 3 7 2 3" xfId="16622" xr:uid="{21AA3526-5B9C-412D-9813-68EE60B71F30}"/>
    <cellStyle name="Notas 4 3 7 3" xfId="10366" xr:uid="{5EC54BBB-B3E9-487D-996C-B0F272FE12F2}"/>
    <cellStyle name="Notas 4 3 7 4" xfId="15228" xr:uid="{4DA1814D-1A5A-4111-B227-187571334EF9}"/>
    <cellStyle name="Notas 4 3 8" xfId="4307" xr:uid="{F99588ED-DE09-46B9-96B2-84C543325813}"/>
    <cellStyle name="Notas 4 3 8 2" xfId="6944" xr:uid="{9830BC7A-EF7F-407B-AFB1-C5D6FD839682}"/>
    <cellStyle name="Notas 4 3 8 2 2" xfId="13255" xr:uid="{EF63CE32-316D-441D-8D16-7E6380A979A4}"/>
    <cellStyle name="Notas 4 3 8 2 3" xfId="16919" xr:uid="{1C410F92-C8A8-4509-997C-764C35E8D7AD}"/>
    <cellStyle name="Notas 4 3 8 3" xfId="10689" xr:uid="{B65438D9-30E6-4BD9-8A3C-F6C1A3A3763B}"/>
    <cellStyle name="Notas 4 3 8 4" xfId="7883" xr:uid="{FFBBFE2B-E814-49C7-BEBF-CC0371E49FF5}"/>
    <cellStyle name="Notas 4 3 9" xfId="4549" xr:uid="{5186137B-C7D1-450F-995C-BA4B6EF5311D}"/>
    <cellStyle name="Notas 4 3 9 2" xfId="10931" xr:uid="{D8B6509C-32CE-4997-9DBD-6D4158E5D82F}"/>
    <cellStyle name="Notas 4 3 9 3" xfId="8117" xr:uid="{B8A1458A-3DDC-4D6B-95C8-EDDC0885030D}"/>
    <cellStyle name="Notas 4 4" xfId="2113" xr:uid="{953B8394-C453-49BF-8F89-087DC4998F90}"/>
    <cellStyle name="Notas 4 4 10" xfId="8611" xr:uid="{0D4E2B40-C8D0-41F5-8295-C7B43AF7D33D}"/>
    <cellStyle name="Notas 4 4 11" xfId="9235" xr:uid="{75F94E2A-A580-486D-9F1B-1CCEF0D46194}"/>
    <cellStyle name="Notas 4 4 12" xfId="7643" xr:uid="{463C2B79-8F9E-4F4F-84DD-D3A1EE7F4EA0}"/>
    <cellStyle name="Notas 4 4 2" xfId="2603" xr:uid="{681883AD-E00B-4F9A-AB8A-E39A18665A15}"/>
    <cellStyle name="Notas 4 4 2 2" xfId="5240" xr:uid="{DBD25A22-838E-433F-A339-18B87FA07C9F}"/>
    <cellStyle name="Notas 4 4 2 2 2" xfId="11604" xr:uid="{237690CF-B01C-4708-AB98-8814902B677E}"/>
    <cellStyle name="Notas 4 4 2 2 3" xfId="8228" xr:uid="{5FE1D8AC-96B5-49E0-B26C-D903AB08D06F}"/>
    <cellStyle name="Notas 4 4 2 3" xfId="9070" xr:uid="{6DFCD331-9754-45F4-BD06-6EDC03FD0940}"/>
    <cellStyle name="Notas 4 4 2 4" xfId="9222" xr:uid="{192D50BE-5DB3-4DD2-A1E5-F016F1AD4425}"/>
    <cellStyle name="Notas 4 4 2 5" xfId="14889" xr:uid="{2EE83E5A-77B2-4C37-80F4-977685FABDFF}"/>
    <cellStyle name="Notas 4 4 3" xfId="2868" xr:uid="{902120D2-3B1F-4657-B667-7F07D06D909D}"/>
    <cellStyle name="Notas 4 4 3 2" xfId="5505" xr:uid="{ED0058FA-CFFB-4712-9052-F074D3BC5328}"/>
    <cellStyle name="Notas 4 4 3 2 2" xfId="14487" xr:uid="{CCC2EAFC-8801-4001-9E53-2B2DF2CD59C9}"/>
    <cellStyle name="Notas 4 4 3 3" xfId="16553" xr:uid="{DC4D0A39-A955-4A6C-8C6D-C237CF8A4723}"/>
    <cellStyle name="Notas 4 4 4" xfId="3171" xr:uid="{D8B1A31C-7DC5-4689-A170-E489BD1D2023}"/>
    <cellStyle name="Notas 4 4 4 2" xfId="5808" xr:uid="{F1C584C8-0F4A-46DB-9FFB-C3C11B5B020C}"/>
    <cellStyle name="Notas 4 4 4 2 2" xfId="12119" xr:uid="{7B0827F3-6946-4A24-940A-D3A2F0F8F21C}"/>
    <cellStyle name="Notas 4 4 4 2 3" xfId="7283" xr:uid="{F9400510-31C3-4B9C-9DB1-B14F58339E18}"/>
    <cellStyle name="Notas 4 4 4 3" xfId="9553" xr:uid="{18B335AB-73BD-4D43-AE34-A73F3B7C819F}"/>
    <cellStyle name="Notas 4 4 4 4" xfId="15881" xr:uid="{49C3367D-3EE8-403E-882B-8790D6D2B103}"/>
    <cellStyle name="Notas 4 4 5" xfId="3497" xr:uid="{0CA8B5FB-76EA-49AC-BF54-962219981600}"/>
    <cellStyle name="Notas 4 4 5 2" xfId="6134" xr:uid="{0091B1A2-DE65-4D74-918A-FC2B8646D10E}"/>
    <cellStyle name="Notas 4 4 5 2 2" xfId="12445" xr:uid="{B5366EE1-33DD-43B0-A46F-585191DEE6E2}"/>
    <cellStyle name="Notas 4 4 5 2 3" xfId="8040" xr:uid="{D8F3BD4B-D6CD-4F2B-8541-AB055955FF41}"/>
    <cellStyle name="Notas 4 4 5 3" xfId="9879" xr:uid="{E5824FF1-61EB-4B90-9CD4-457926CC38C4}"/>
    <cellStyle name="Notas 4 4 5 4" xfId="16337" xr:uid="{E27CC4B3-4B05-4E9D-99A6-E71FA86FE75D}"/>
    <cellStyle name="Notas 4 4 6" xfId="3803" xr:uid="{2E0E4888-E686-4D57-A633-99CE02567233}"/>
    <cellStyle name="Notas 4 4 6 2" xfId="6440" xr:uid="{EB651F76-1F7D-46A7-929B-0C4F05D80826}"/>
    <cellStyle name="Notas 4 4 6 2 2" xfId="12751" xr:uid="{3E7C45B3-F7CF-4708-997C-ECCF299C6436}"/>
    <cellStyle name="Notas 4 4 6 2 3" xfId="14198" xr:uid="{EADA7362-1B41-46F5-80B8-BF863120B2AA}"/>
    <cellStyle name="Notas 4 4 6 3" xfId="10185" xr:uid="{88CE4097-3AB9-4DE5-919B-F1938650ED39}"/>
    <cellStyle name="Notas 4 4 6 4" xfId="7999" xr:uid="{00B02770-DE87-4D8C-9C60-9F1F1315F08F}"/>
    <cellStyle name="Notas 4 4 7" xfId="4185" xr:uid="{E0224BF4-5066-4229-ACDA-69958EBDCA3E}"/>
    <cellStyle name="Notas 4 4 7 2" xfId="6822" xr:uid="{F77B1DC8-8A8E-4EA4-8C64-3F8F9685DC34}"/>
    <cellStyle name="Notas 4 4 7 2 2" xfId="13133" xr:uid="{5AB89B02-6DDC-4622-837E-D0EA597B9989}"/>
    <cellStyle name="Notas 4 4 7 2 3" xfId="16802" xr:uid="{3FE479D0-BBC6-45BD-A325-546A72ACE75E}"/>
    <cellStyle name="Notas 4 4 7 3" xfId="10567" xr:uid="{F21DD7B1-281B-4BFB-A7A8-2E4B38310626}"/>
    <cellStyle name="Notas 4 4 7 4" xfId="15471" xr:uid="{0DC6668E-1C94-4CEA-BF61-C9B3AD1C6CAE}"/>
    <cellStyle name="Notas 4 4 8" xfId="4392" xr:uid="{FF890E02-639A-4AD4-8C9E-177E9F677C0F}"/>
    <cellStyle name="Notas 4 4 8 2" xfId="7029" xr:uid="{1E751763-B113-4FA5-9201-54DDB3C41153}"/>
    <cellStyle name="Notas 4 4 8 2 2" xfId="13340" xr:uid="{BDDB7478-82C1-4D72-AF34-66CDEABDEA2A}"/>
    <cellStyle name="Notas 4 4 8 2 3" xfId="17004" xr:uid="{7E83D1FA-2D78-44C8-B16E-B2BB5A5ACA2B}"/>
    <cellStyle name="Notas 4 4 8 3" xfId="10774" xr:uid="{1D0CCB7D-481D-42AD-A1C9-9DE494C06D4E}"/>
    <cellStyle name="Notas 4 4 8 4" xfId="16401" xr:uid="{ED355C51-98CE-472A-AC7E-CE590388534F}"/>
    <cellStyle name="Notas 4 4 9" xfId="4750" xr:uid="{4D57CE9A-4B57-43DB-BA35-70C598A70EE9}"/>
    <cellStyle name="Notas 4 4 9 2" xfId="11132" xr:uid="{C19AA88C-9EB8-403B-B7AD-E3D1294BBABD}"/>
    <cellStyle name="Notas 4 4 9 3" xfId="15824" xr:uid="{1C715444-B703-45C5-9367-9D0E7E8ADC42}"/>
    <cellStyle name="Notas 4 5" xfId="2011" xr:uid="{F5E4992A-5507-45D2-AE5E-0A3017B8C400}"/>
    <cellStyle name="Notas 4 5 10" xfId="15110" xr:uid="{7C37F845-3466-4544-A6F3-FC4135A9EC68}"/>
    <cellStyle name="Notas 4 5 11" xfId="13668" xr:uid="{7D350305-14DA-4D02-B7F4-D7EAEB0DDE5E}"/>
    <cellStyle name="Notas 4 5 2" xfId="2773" xr:uid="{5B6E9967-991D-46D0-9616-F4274AB88490}"/>
    <cellStyle name="Notas 4 5 2 2" xfId="5410" xr:uid="{4BEC39CE-D59A-449B-9219-AB400E50B199}"/>
    <cellStyle name="Notas 4 5 2 2 2" xfId="15135" xr:uid="{3AB7B917-7D38-4D20-B67F-D9F30AF398BE}"/>
    <cellStyle name="Notas 4 5 2 3" xfId="14081" xr:uid="{7F49262C-D5C3-4348-88E4-EB67F4AF7D6B}"/>
    <cellStyle name="Notas 4 5 3" xfId="3076" xr:uid="{CB7F485A-0DC5-4410-A215-76398E3D22B7}"/>
    <cellStyle name="Notas 4 5 3 2" xfId="5713" xr:uid="{75BF8930-4E01-4800-AD4E-EE79918B524D}"/>
    <cellStyle name="Notas 4 5 3 2 2" xfId="12024" xr:uid="{D8728731-7CD7-482B-99B4-CD19BC8C0702}"/>
    <cellStyle name="Notas 4 5 3 2 3" xfId="7515" xr:uid="{8E805AAE-4247-4BEA-9F34-952C8877780F}"/>
    <cellStyle name="Notas 4 5 3 3" xfId="9458" xr:uid="{9C91B902-16B8-43D0-8476-648F3600FB91}"/>
    <cellStyle name="Notas 4 5 3 4" xfId="14197" xr:uid="{40F1D82E-622F-4559-8714-A0D2ADD32CD4}"/>
    <cellStyle name="Notas 4 5 4" xfId="3402" xr:uid="{2A802E60-95C1-418B-BB84-C82565848A93}"/>
    <cellStyle name="Notas 4 5 4 2" xfId="6039" xr:uid="{7BC7716A-29B8-40DC-A487-F3E320419010}"/>
    <cellStyle name="Notas 4 5 4 2 2" xfId="12350" xr:uid="{E2E6E603-E6A2-4768-8FAD-8C7FBBC05277}"/>
    <cellStyle name="Notas 4 5 4 2 3" xfId="16147" xr:uid="{53D27E88-5B93-45D3-AAB2-AC0644005788}"/>
    <cellStyle name="Notas 4 5 4 3" xfId="9784" xr:uid="{F6AF9072-CD42-44B5-A6F0-A271CA073731}"/>
    <cellStyle name="Notas 4 5 4 4" xfId="15082" xr:uid="{6BDF39BF-EE8E-4681-AC1D-4940900608D6}"/>
    <cellStyle name="Notas 4 5 5" xfId="3708" xr:uid="{D4F976DA-D8D7-48F7-99B9-532C7ECD221B}"/>
    <cellStyle name="Notas 4 5 5 2" xfId="6345" xr:uid="{D7777AFA-B750-48DA-9519-C777E550F5BF}"/>
    <cellStyle name="Notas 4 5 5 2 2" xfId="12656" xr:uid="{42FC728E-E4F2-47F5-98D3-D68FDD5973DB}"/>
    <cellStyle name="Notas 4 5 5 2 3" xfId="14969" xr:uid="{9A2CD284-13CE-49C1-A1C7-9D6782A6CF6C}"/>
    <cellStyle name="Notas 4 5 5 3" xfId="10090" xr:uid="{43A232FA-8C3B-4FAB-8657-94E8B4AC5409}"/>
    <cellStyle name="Notas 4 5 5 4" xfId="15367" xr:uid="{53FA8C85-9522-4BA5-A92F-9B9F987BD811}"/>
    <cellStyle name="Notas 4 5 6" xfId="4083" xr:uid="{E9117095-94A6-4DBE-9E3F-6602FB2CCA48}"/>
    <cellStyle name="Notas 4 5 6 2" xfId="6720" xr:uid="{14F3E187-DF1E-4390-838E-7490231C6E5E}"/>
    <cellStyle name="Notas 4 5 6 2 2" xfId="13031" xr:uid="{BA5ED5D0-5A17-40DE-BB46-C10AE28A9A45}"/>
    <cellStyle name="Notas 4 5 6 2 3" xfId="16707" xr:uid="{F0672E95-620F-4CC9-90A6-C0B7716F8219}"/>
    <cellStyle name="Notas 4 5 6 3" xfId="10465" xr:uid="{BD446771-7BBA-4D0A-9E55-2518FA4F9AE7}"/>
    <cellStyle name="Notas 4 5 6 4" xfId="14012" xr:uid="{2DE92ADB-DC54-486D-B159-ED93F6C49AEE}"/>
    <cellStyle name="Notas 4 5 7" xfId="4365" xr:uid="{56404E3E-79A6-407B-9C18-17C246D513A4}"/>
    <cellStyle name="Notas 4 5 7 2" xfId="7002" xr:uid="{10A4F248-889C-4536-BCB7-A2D3207F54F2}"/>
    <cellStyle name="Notas 4 5 7 2 2" xfId="13313" xr:uid="{7E75869E-28A7-4D89-9EC3-22F1FB0D87C6}"/>
    <cellStyle name="Notas 4 5 7 2 3" xfId="16977" xr:uid="{16DDC1B4-11C5-4E8B-BBC2-0B3EC5BD3107}"/>
    <cellStyle name="Notas 4 5 7 3" xfId="10747" xr:uid="{694A0699-EC25-4D11-9FF9-4A868B10DD1D}"/>
    <cellStyle name="Notas 4 5 7 4" xfId="11672" xr:uid="{7925CC87-16D8-43A1-ABB3-8C59DE6F6BEA}"/>
    <cellStyle name="Notas 4 5 8" xfId="4648" xr:uid="{8ABDAE54-4822-4FEE-81E9-FF66827BD94E}"/>
    <cellStyle name="Notas 4 5 8 2" xfId="11030" xr:uid="{827A71AF-8074-49B6-9403-CE915B164503}"/>
    <cellStyle name="Notas 4 5 8 3" xfId="13931" xr:uid="{9AAD4258-3DEF-4A6B-B07F-2792276E6834}"/>
    <cellStyle name="Notas 4 5 9" xfId="8509" xr:uid="{96089648-010A-4B43-930F-469E177B3D5D}"/>
    <cellStyle name="Notas 5" xfId="1467" xr:uid="{00000000-0005-0000-0000-0000BF050000}"/>
    <cellStyle name="Notas 5 2" xfId="1922" xr:uid="{2A43F75C-8FFC-454C-AFCC-61775774EB9E}"/>
    <cellStyle name="Notas 5 2 10" xfId="7894" xr:uid="{68727664-4749-412E-869D-BC5C29A9D80C}"/>
    <cellStyle name="Notas 5 2 11" xfId="14209" xr:uid="{B9C1E986-BA09-40B6-AC9C-7811141786BD}"/>
    <cellStyle name="Notas 5 2 2" xfId="2482" xr:uid="{EA923DF3-C078-4914-8A73-8DF24FDDD971}"/>
    <cellStyle name="Notas 5 2 2 2" xfId="5119" xr:uid="{A9C34F20-B30D-466B-B8F6-7052B343CEED}"/>
    <cellStyle name="Notas 5 2 2 2 2" xfId="11483" xr:uid="{52943B57-38CB-4E91-855F-259AFB692ABD}"/>
    <cellStyle name="Notas 5 2 2 2 3" xfId="9232" xr:uid="{5E4B7E99-C2C8-4840-91ED-01E241B7179A}"/>
    <cellStyle name="Notas 5 2 2 3" xfId="8949" xr:uid="{519D99FE-8ED0-490F-AA6B-973AF2962004}"/>
    <cellStyle name="Notas 5 2 3" xfId="2698" xr:uid="{5D4E4B2E-CE81-4B94-8A1D-30922339F0FC}"/>
    <cellStyle name="Notas 5 2 3 2" xfId="5335" xr:uid="{C625D7CA-D478-4ABC-BD2D-EBABF5BB89A4}"/>
    <cellStyle name="Notas 5 2 3 2 2" xfId="16414" xr:uid="{C7EA9543-F566-4EE4-976C-A801A2493454}"/>
    <cellStyle name="Notas 5 2 3 3" xfId="16500" xr:uid="{8013B922-8AD3-412E-820B-55A4343816B4}"/>
    <cellStyle name="Notas 5 2 4" xfId="3001" xr:uid="{BA378CDF-3BC5-4C47-A4A1-2F691E04550F}"/>
    <cellStyle name="Notas 5 2 4 2" xfId="5638" xr:uid="{0BC6C42A-2C5D-458A-92E3-AD807A0BA41A}"/>
    <cellStyle name="Notas 5 2 4 2 2" xfId="11949" xr:uid="{9FD9C433-3A80-4CCF-8CCD-74A5D2A8066F}"/>
    <cellStyle name="Notas 5 2 4 2 3" xfId="13982" xr:uid="{2E26546B-053A-44EE-A788-4A250D4DA2FB}"/>
    <cellStyle name="Notas 5 2 4 3" xfId="9383" xr:uid="{365F0950-1A73-4FBB-B0A9-962EC86A714F}"/>
    <cellStyle name="Notas 5 2 4 4" xfId="13742" xr:uid="{71425631-54FC-476F-8610-ED5A1EAE7923}"/>
    <cellStyle name="Notas 5 2 5" xfId="3327" xr:uid="{75013DE7-B28A-44D7-92E8-A01CCEE97A2E}"/>
    <cellStyle name="Notas 5 2 5 2" xfId="5964" xr:uid="{12E07EAC-AA6A-49A3-8E99-CC5A44391C5F}"/>
    <cellStyle name="Notas 5 2 5 2 2" xfId="12275" xr:uid="{C5F6CA43-FA23-47ED-BB83-D518251FC6F7}"/>
    <cellStyle name="Notas 5 2 5 2 3" xfId="14639" xr:uid="{F8138460-3A31-4E43-9DF2-A9331B2310B3}"/>
    <cellStyle name="Notas 5 2 5 3" xfId="9709" xr:uid="{015FECD5-F7E2-4D24-B8E8-98E82AB1DEFD}"/>
    <cellStyle name="Notas 5 2 5 4" xfId="13584" xr:uid="{0096967E-AA7E-4F96-984F-8AD93239C0D1}"/>
    <cellStyle name="Notas 5 2 6" xfId="3633" xr:uid="{3F0B8607-541B-4869-831C-85FF76D5CA23}"/>
    <cellStyle name="Notas 5 2 6 2" xfId="6270" xr:uid="{E4845ED6-2148-4BE0-A12C-78285BCEE80E}"/>
    <cellStyle name="Notas 5 2 6 2 2" xfId="12581" xr:uid="{A8DA0506-2A68-4BDF-9CA8-E5CD317D5AB3}"/>
    <cellStyle name="Notas 5 2 6 2 3" xfId="13759" xr:uid="{876F48F7-FCF9-4C1B-BADB-62FBC95A9101}"/>
    <cellStyle name="Notas 5 2 6 3" xfId="10015" xr:uid="{816626A7-C8C3-4F57-9EB7-85117E405A71}"/>
    <cellStyle name="Notas 5 2 6 4" xfId="15311" xr:uid="{E80886A6-F665-47C6-9257-F14C38A60CA1}"/>
    <cellStyle name="Notas 5 2 7" xfId="3994" xr:uid="{82965621-35D9-4C33-9EDE-DB3BA687068A}"/>
    <cellStyle name="Notas 5 2 7 2" xfId="6631" xr:uid="{86FEA071-BE9C-4614-84DE-8BF41ABE59EC}"/>
    <cellStyle name="Notas 5 2 7 2 2" xfId="12942" xr:uid="{DA89045E-4C87-408D-9CBB-DE3BC863F7E3}"/>
    <cellStyle name="Notas 5 2 7 2 3" xfId="16632" xr:uid="{11C2CBF9-71E7-422C-A357-F5603722BBE2}"/>
    <cellStyle name="Notas 5 2 7 3" xfId="10376" xr:uid="{AEC15D2D-C883-4CC8-88E8-DFBE2DD797D4}"/>
    <cellStyle name="Notas 5 2 7 4" xfId="16367" xr:uid="{3995BE1A-12C7-440E-9CF7-1E84666C1893}"/>
    <cellStyle name="Notas 5 2 8" xfId="4559" xr:uid="{A8656E3C-292F-4B22-88FB-8DA283EA16FA}"/>
    <cellStyle name="Notas 5 2 8 2" xfId="10941" xr:uid="{E6BA208F-12AC-4543-8E3D-59B5A66A4D84}"/>
    <cellStyle name="Notas 5 2 8 3" xfId="14073" xr:uid="{93CC0119-E52A-4771-BF11-8415393DE3EC}"/>
    <cellStyle name="Notas 5 2 9" xfId="8423" xr:uid="{926048FE-174B-4D83-A988-814F0817CE8B}"/>
    <cellStyle name="Notas 5 3" xfId="1913" xr:uid="{35BA0EF6-0E0B-486E-BD8F-FE6A1E9C3895}"/>
    <cellStyle name="Notas 5 3 10" xfId="8414" xr:uid="{69787174-1415-41C8-B744-1F0233ABBA20}"/>
    <cellStyle name="Notas 5 3 11" xfId="15979" xr:uid="{0B5EAEDA-70D0-44C0-B1FE-D076577EBA81}"/>
    <cellStyle name="Notas 5 3 12" xfId="13948" xr:uid="{97C9C732-9A14-40D5-A541-8FE19D5518F4}"/>
    <cellStyle name="Notas 5 3 2" xfId="2473" xr:uid="{980A1685-917D-4D74-84B2-E647E8D3A76E}"/>
    <cellStyle name="Notas 5 3 2 2" xfId="5110" xr:uid="{5E447D3B-EE57-4F59-96DF-588E1675A127}"/>
    <cellStyle name="Notas 5 3 2 2 2" xfId="11474" xr:uid="{2E1547A0-5F2B-4A39-A7C4-02E7CCB86D8A}"/>
    <cellStyle name="Notas 5 3 2 2 3" xfId="15939" xr:uid="{7C2EC09B-6283-4331-A8E0-7EAB864655DC}"/>
    <cellStyle name="Notas 5 3 2 3" xfId="8940" xr:uid="{CA62DA27-7D2A-41D3-9B6C-C065AFCA74A9}"/>
    <cellStyle name="Notas 5 3 2 4" xfId="14345" xr:uid="{0F6A8D96-B9F9-425B-93C9-3FE5798DDBC5}"/>
    <cellStyle name="Notas 5 3 2 5" xfId="13681" xr:uid="{C8455529-DBB0-423F-A176-09EEC277895B}"/>
    <cellStyle name="Notas 5 3 3" xfId="2689" xr:uid="{65F0E6B0-46B1-45FA-8242-293FE4A7AF5B}"/>
    <cellStyle name="Notas 5 3 3 2" xfId="5326" xr:uid="{001F613D-28E6-49C4-8937-03D723F860D2}"/>
    <cellStyle name="Notas 5 3 3 2 2" xfId="7506" xr:uid="{7780F20A-ED51-4D1B-87AD-8CA90BA355A8}"/>
    <cellStyle name="Notas 5 3 3 3" xfId="14555" xr:uid="{8A714F61-E5C0-4D3E-A927-404C41FF052A}"/>
    <cellStyle name="Notas 5 3 4" xfId="2992" xr:uid="{9B3DC2DF-AEC7-4718-AA0B-D7DF6F4D4E17}"/>
    <cellStyle name="Notas 5 3 4 2" xfId="5629" xr:uid="{86D1219C-09CD-48C3-9E5E-89979495BFCE}"/>
    <cellStyle name="Notas 5 3 4 2 2" xfId="11940" xr:uid="{5DB629CC-6A0F-4124-BA3B-482F2C0231DB}"/>
    <cellStyle name="Notas 5 3 4 2 3" xfId="16108" xr:uid="{E39DBD05-85EA-49ED-94B9-E0C47783F87B}"/>
    <cellStyle name="Notas 5 3 4 3" xfId="9374" xr:uid="{85C6709A-52E2-43B1-945A-E47427132FFA}"/>
    <cellStyle name="Notas 5 3 4 4" xfId="14093" xr:uid="{4642D338-A655-496B-85E3-5D1022DABE50}"/>
    <cellStyle name="Notas 5 3 5" xfId="3318" xr:uid="{25C42700-3963-4F82-869A-74AE95FB6A64}"/>
    <cellStyle name="Notas 5 3 5 2" xfId="5955" xr:uid="{10B69E69-F9D1-49A7-84CF-E68125B41700}"/>
    <cellStyle name="Notas 5 3 5 2 2" xfId="12266" xr:uid="{D6CD7852-174D-459F-81A5-52252827F062}"/>
    <cellStyle name="Notas 5 3 5 2 3" xfId="8150" xr:uid="{4AB2977B-C02F-466A-85C2-9DD54812594D}"/>
    <cellStyle name="Notas 5 3 5 3" xfId="9700" xr:uid="{E0C22498-4C70-4B7E-9FBC-BC5F73EB12DE}"/>
    <cellStyle name="Notas 5 3 5 4" xfId="7574" xr:uid="{1874A107-F1FF-46DC-B5FA-6FC91FE538AF}"/>
    <cellStyle name="Notas 5 3 6" xfId="3624" xr:uid="{81FD3434-F10A-445D-B7A7-2B0EE1A0AD0F}"/>
    <cellStyle name="Notas 5 3 6 2" xfId="6261" xr:uid="{A9BCF70B-801F-4F87-AF55-9878AB8D481E}"/>
    <cellStyle name="Notas 5 3 6 2 2" xfId="12572" xr:uid="{42CE9870-6A53-4C4D-B619-DC7F6D318CA8}"/>
    <cellStyle name="Notas 5 3 6 2 3" xfId="16279" xr:uid="{D7C1A0E5-76DD-40A0-949A-EE79F04ACD74}"/>
    <cellStyle name="Notas 5 3 6 3" xfId="10006" xr:uid="{6C6B91A0-FA0E-44A6-9A38-EAA02295E4CA}"/>
    <cellStyle name="Notas 5 3 6 4" xfId="15896" xr:uid="{C31F1342-F525-4548-92DD-D7E9901E9BFC}"/>
    <cellStyle name="Notas 5 3 7" xfId="3985" xr:uid="{02046306-3ABB-4B65-B130-AB7DA613C700}"/>
    <cellStyle name="Notas 5 3 7 2" xfId="6622" xr:uid="{09E9D83A-C440-4D3E-AFD7-36847FC6F0A1}"/>
    <cellStyle name="Notas 5 3 7 2 2" xfId="12933" xr:uid="{2DAC8BA4-5393-4D8E-A755-791BDB82D460}"/>
    <cellStyle name="Notas 5 3 7 2 3" xfId="16623" xr:uid="{C73E6B84-5381-4A22-B963-DD978586FB76}"/>
    <cellStyle name="Notas 5 3 7 3" xfId="10367" xr:uid="{5805AA32-431B-4CB3-87D4-6BB0C47E326F}"/>
    <cellStyle name="Notas 5 3 7 4" xfId="14074" xr:uid="{19F201DC-FD6D-4A0A-B64C-2EAA8C197EC5}"/>
    <cellStyle name="Notas 5 3 8" xfId="4308" xr:uid="{043448B2-6D21-4885-B3A8-60B9BC4A6565}"/>
    <cellStyle name="Notas 5 3 8 2" xfId="6945" xr:uid="{5CFC3A90-0886-4A36-87FD-A4E46FC4C150}"/>
    <cellStyle name="Notas 5 3 8 2 2" xfId="13256" xr:uid="{C359139B-3F09-4C2C-A4D2-E52D1FD22FB8}"/>
    <cellStyle name="Notas 5 3 8 2 3" xfId="16920" xr:uid="{B775D7C5-4133-42D4-9C69-6B6D20C8FC5E}"/>
    <cellStyle name="Notas 5 3 8 3" xfId="10690" xr:uid="{8C304426-B7DD-4F71-ABF2-7D6549CA5C44}"/>
    <cellStyle name="Notas 5 3 8 4" xfId="16275" xr:uid="{F0BBCA8D-248E-4AA5-A0E3-1313485A4D81}"/>
    <cellStyle name="Notas 5 3 9" xfId="4550" xr:uid="{8A38C9A8-C4D0-4D96-9359-8558F0967BE1}"/>
    <cellStyle name="Notas 5 3 9 2" xfId="10932" xr:uid="{583DC516-FC1D-42F5-BADD-C7DE8E7B931C}"/>
    <cellStyle name="Notas 5 3 9 3" xfId="13922" xr:uid="{08DB4F71-F4FA-490A-AFAC-8E75CC91CF1F}"/>
    <cellStyle name="Notas 5 4" xfId="2114" xr:uid="{4BFAC480-0DE2-43D9-B971-E0531263CDA5}"/>
    <cellStyle name="Notas 5 4 10" xfId="8612" xr:uid="{8FB4FE87-FB13-4D34-871B-B79F27EC6678}"/>
    <cellStyle name="Notas 5 4 11" xfId="11780" xr:uid="{F301C632-3AA0-4B6A-ABA7-36F017A066FC}"/>
    <cellStyle name="Notas 5 4 12" xfId="13938" xr:uid="{C38B62A4-538C-4A9A-888E-0E6E7F969770}"/>
    <cellStyle name="Notas 5 4 2" xfId="2604" xr:uid="{BA19D77E-150B-4B53-B590-722D2031FB38}"/>
    <cellStyle name="Notas 5 4 2 2" xfId="5241" xr:uid="{A7C0C1BF-F199-4B4F-BA4E-7BA0902F515D}"/>
    <cellStyle name="Notas 5 4 2 2 2" xfId="11605" xr:uid="{07F02A1F-A81C-4FA5-B57D-1A8A0A697B62}"/>
    <cellStyle name="Notas 5 4 2 2 3" xfId="14248" xr:uid="{1234CA09-C6CD-4041-829B-1B3D69D94B76}"/>
    <cellStyle name="Notas 5 4 2 3" xfId="9071" xr:uid="{B8BC06D5-77C0-411D-9C9B-9612AD0DFDB5}"/>
    <cellStyle name="Notas 5 4 2 4" xfId="8095" xr:uid="{06BAC822-1239-47B2-84C1-04C3AFF53A96}"/>
    <cellStyle name="Notas 5 4 2 5" xfId="14137" xr:uid="{00D29175-8C19-4E59-B02B-9180A299D5D4}"/>
    <cellStyle name="Notas 5 4 3" xfId="2869" xr:uid="{C9ACDCE2-3FF0-47C0-AF28-6424DF5E41BB}"/>
    <cellStyle name="Notas 5 4 3 2" xfId="5506" xr:uid="{2F3819F1-917F-43C1-B7A0-6346E3A52064}"/>
    <cellStyle name="Notas 5 4 3 2 2" xfId="7043" xr:uid="{CFFBAEBA-F53A-4324-AD02-AD479BC37834}"/>
    <cellStyle name="Notas 5 4 3 3" xfId="7191" xr:uid="{FF619C4D-BDC4-43AD-8B2C-23876941350C}"/>
    <cellStyle name="Notas 5 4 4" xfId="3172" xr:uid="{3F8CCBFF-E6EA-449A-BB53-29BC1F103A68}"/>
    <cellStyle name="Notas 5 4 4 2" xfId="5809" xr:uid="{60B6B48E-E5B4-4A2D-B3F1-5ED1990A4D9D}"/>
    <cellStyle name="Notas 5 4 4 2 2" xfId="12120" xr:uid="{BAC16FFF-D94D-45F9-8602-409B8F8627EF}"/>
    <cellStyle name="Notas 5 4 4 2 3" xfId="15624" xr:uid="{447A4515-FC9B-48C9-8F73-19EEFE192AFF}"/>
    <cellStyle name="Notas 5 4 4 3" xfId="9554" xr:uid="{00924D9E-05C8-4835-B1F1-FB178C050A2A}"/>
    <cellStyle name="Notas 5 4 4 4" xfId="16133" xr:uid="{5B8D2771-EF83-4943-97F3-3D510E4F1BE0}"/>
    <cellStyle name="Notas 5 4 5" xfId="3498" xr:uid="{F1794C60-7866-413A-B4B2-092B48D46C2E}"/>
    <cellStyle name="Notas 5 4 5 2" xfId="6135" xr:uid="{08A9A3E2-A4CD-4D40-A698-AE96126E16F2}"/>
    <cellStyle name="Notas 5 4 5 2 2" xfId="12446" xr:uid="{EF9652EA-C122-49C5-BA76-145F19330D72}"/>
    <cellStyle name="Notas 5 4 5 2 3" xfId="16522" xr:uid="{F759EA71-9DFD-4831-A8AA-1602AB94420D}"/>
    <cellStyle name="Notas 5 4 5 3" xfId="9880" xr:uid="{1C1954B7-FE20-4218-92EC-5E72F8C4B821}"/>
    <cellStyle name="Notas 5 4 5 4" xfId="15912" xr:uid="{D9BA8A9A-376C-43E5-AA2C-4F48FCB499BD}"/>
    <cellStyle name="Notas 5 4 6" xfId="3804" xr:uid="{A0BB1CE4-ED5B-4133-879E-1039F3DC1427}"/>
    <cellStyle name="Notas 5 4 6 2" xfId="6441" xr:uid="{49367DB3-FBD6-445F-AD59-463A0B242C9E}"/>
    <cellStyle name="Notas 5 4 6 2 2" xfId="12752" xr:uid="{0E752F7A-F32A-4411-9003-FFCD945A136E}"/>
    <cellStyle name="Notas 5 4 6 2 3" xfId="8198" xr:uid="{6A398D4C-8F9F-40C1-A2A3-030E5ACDF57F}"/>
    <cellStyle name="Notas 5 4 6 3" xfId="10186" xr:uid="{F129B3BE-7F3D-48DB-88D1-342873E553EA}"/>
    <cellStyle name="Notas 5 4 6 4" xfId="14352" xr:uid="{C7A1D401-D69B-4E52-AA03-E98E91A8B7B5}"/>
    <cellStyle name="Notas 5 4 7" xfId="4186" xr:uid="{BAA84B57-5274-4E87-9687-BF8790393DA7}"/>
    <cellStyle name="Notas 5 4 7 2" xfId="6823" xr:uid="{FB78E95B-4401-41CB-B28C-17C6EFCF850F}"/>
    <cellStyle name="Notas 5 4 7 2 2" xfId="13134" xr:uid="{C735CC3F-61DC-4545-8830-7F881C067556}"/>
    <cellStyle name="Notas 5 4 7 2 3" xfId="16803" xr:uid="{CA75C0F2-8C27-4E81-830D-658B1ECF94BB}"/>
    <cellStyle name="Notas 5 4 7 3" xfId="10568" xr:uid="{66CA2F1F-DDE4-4728-9F5D-DBE4516A7D0F}"/>
    <cellStyle name="Notas 5 4 7 4" xfId="8019" xr:uid="{BB622D6B-4637-4540-94B3-0C750D510389}"/>
    <cellStyle name="Notas 5 4 8" xfId="4393" xr:uid="{86AE6307-5AF7-4554-B8FC-8882F68F4FF0}"/>
    <cellStyle name="Notas 5 4 8 2" xfId="7030" xr:uid="{7EC18C42-E144-4E91-BD96-444467C7FFA3}"/>
    <cellStyle name="Notas 5 4 8 2 2" xfId="13341" xr:uid="{EC182A0C-9570-4CB8-A5D0-22D85774C61F}"/>
    <cellStyle name="Notas 5 4 8 2 3" xfId="17005" xr:uid="{6CDE7756-3C76-44E6-9FF5-21F7A3AA3E8A}"/>
    <cellStyle name="Notas 5 4 8 3" xfId="10775" xr:uid="{10058316-D4AE-4195-8353-B090F21B5758}"/>
    <cellStyle name="Notas 5 4 8 4" xfId="7314" xr:uid="{FBB00320-04CE-4594-945D-C1F23D1C0CEC}"/>
    <cellStyle name="Notas 5 4 9" xfId="4751" xr:uid="{EE160948-5D69-4E69-BC2C-950E249E90E4}"/>
    <cellStyle name="Notas 5 4 9 2" xfId="11133" xr:uid="{012015FE-803F-49B6-B634-E6DCD2222298}"/>
    <cellStyle name="Notas 5 4 9 3" xfId="7567" xr:uid="{7EF38382-792C-4D05-9D40-45FD3EF54FB6}"/>
    <cellStyle name="Notas 5 5" xfId="2010" xr:uid="{3B9BDA0A-CD6E-4C0B-93D3-B90C33807674}"/>
    <cellStyle name="Notas 5 5 10" xfId="9249" xr:uid="{08672760-4592-445F-85FB-1BD4E52B09E8}"/>
    <cellStyle name="Notas 5 5 11" xfId="7338" xr:uid="{6D0223BD-02EB-40E2-8669-3DBE00737F65}"/>
    <cellStyle name="Notas 5 5 2" xfId="2772" xr:uid="{5BF00040-6D54-43C2-BC40-FABFCB543F8A}"/>
    <cellStyle name="Notas 5 5 2 2" xfId="5409" xr:uid="{EBF50832-CB7E-48CB-8DEB-740BE254317D}"/>
    <cellStyle name="Notas 5 5 2 2 2" xfId="14318" xr:uid="{4ADADDF8-0561-42FE-9E35-5921106E430E}"/>
    <cellStyle name="Notas 5 5 2 3" xfId="16481" xr:uid="{312D92D2-9293-412D-B079-EADC9AD19348}"/>
    <cellStyle name="Notas 5 5 3" xfId="3075" xr:uid="{01C03D25-A0EA-4BD9-AC78-9CC318271FCD}"/>
    <cellStyle name="Notas 5 5 3 2" xfId="5712" xr:uid="{E6E91F0E-1B56-45A6-8A24-F999A92EE846}"/>
    <cellStyle name="Notas 5 5 3 2 2" xfId="12023" xr:uid="{D1BF7F0B-F76C-42D4-BFD9-360380A0C4CF}"/>
    <cellStyle name="Notas 5 5 3 2 3" xfId="13698" xr:uid="{0AEB3CA4-C97B-4C64-B5D1-14FDB46B8118}"/>
    <cellStyle name="Notas 5 5 3 3" xfId="9457" xr:uid="{61E6B152-EBE1-4A5F-B513-02D5FA19D137}"/>
    <cellStyle name="Notas 5 5 3 4" xfId="13958" xr:uid="{DA3CAF81-BC68-477D-B257-1CA20EF61159}"/>
    <cellStyle name="Notas 5 5 4" xfId="3401" xr:uid="{D859519A-2BD0-4C64-AD9A-A5F1421FC528}"/>
    <cellStyle name="Notas 5 5 4 2" xfId="6038" xr:uid="{8A98E53C-7B32-4BF2-B98C-511013000AEF}"/>
    <cellStyle name="Notas 5 5 4 2 2" xfId="12349" xr:uid="{BA7D6864-A246-480A-81A3-71BD9A7FD8AB}"/>
    <cellStyle name="Notas 5 5 4 2 3" xfId="15966" xr:uid="{5ABCDCFC-D1EF-479C-A322-3395E4971105}"/>
    <cellStyle name="Notas 5 5 4 3" xfId="9783" xr:uid="{287A3A80-65EC-47C7-BD83-AB53DD586C92}"/>
    <cellStyle name="Notas 5 5 4 4" xfId="13365" xr:uid="{2A767081-8565-490A-B9B1-26D603614900}"/>
    <cellStyle name="Notas 5 5 5" xfId="3707" xr:uid="{646D2902-896C-4C53-B4C8-CEDC9334733C}"/>
    <cellStyle name="Notas 5 5 5 2" xfId="6344" xr:uid="{D7FBCC3D-FD0F-462A-9778-ED86E71C204E}"/>
    <cellStyle name="Notas 5 5 5 2 2" xfId="12655" xr:uid="{B4D8278A-1F98-444D-9513-689F006247C7}"/>
    <cellStyle name="Notas 5 5 5 2 3" xfId="13375" xr:uid="{DD07252B-66E9-4CE5-9785-7A065973B351}"/>
    <cellStyle name="Notas 5 5 5 3" xfId="10089" xr:uid="{E818BD9E-D915-4136-AAF5-1D4D9B00D213}"/>
    <cellStyle name="Notas 5 5 5 4" xfId="11677" xr:uid="{09CCFCB2-EA86-4CE8-AF99-3655233777E9}"/>
    <cellStyle name="Notas 5 5 6" xfId="4082" xr:uid="{3ECAAAC2-A850-4C27-8E55-8F79F20B4AA2}"/>
    <cellStyle name="Notas 5 5 6 2" xfId="6719" xr:uid="{72B3C98A-4DAE-4AB7-BCAF-BADC04422106}"/>
    <cellStyle name="Notas 5 5 6 2 2" xfId="13030" xr:uid="{6A77BBAF-4D8E-44E5-AD4E-6212E4DD49C0}"/>
    <cellStyle name="Notas 5 5 6 2 3" xfId="16706" xr:uid="{E9C65D1E-29EC-46DF-A742-F5344C949276}"/>
    <cellStyle name="Notas 5 5 6 3" xfId="10464" xr:uid="{1A7AD64F-AA05-4C36-B4F1-1BDE5C6C85D4}"/>
    <cellStyle name="Notas 5 5 6 4" xfId="14375" xr:uid="{0BCB78E3-ABEF-4B30-B9FF-74025E8E5F56}"/>
    <cellStyle name="Notas 5 5 7" xfId="4364" xr:uid="{D91DA11A-9CE2-414E-B1C6-481CEF263BBF}"/>
    <cellStyle name="Notas 5 5 7 2" xfId="7001" xr:uid="{82DD50DD-0AD1-41A4-A30F-14E0491768AC}"/>
    <cellStyle name="Notas 5 5 7 2 2" xfId="13312" xr:uid="{2C74B668-7A65-4BF3-A6C9-2162B01E6CBF}"/>
    <cellStyle name="Notas 5 5 7 2 3" xfId="16976" xr:uid="{1AEFB89E-3BD0-4709-AE18-17D9BE9790AB}"/>
    <cellStyle name="Notas 5 5 7 3" xfId="10746" xr:uid="{12D8098A-BCE9-414F-83CC-C2DE2F85D794}"/>
    <cellStyle name="Notas 5 5 7 4" xfId="8717" xr:uid="{988217D6-C7CB-490E-B80A-B807088E1743}"/>
    <cellStyle name="Notas 5 5 8" xfId="4647" xr:uid="{D4DC93EB-8AAD-4928-9446-AB544292C92D}"/>
    <cellStyle name="Notas 5 5 8 2" xfId="11029" xr:uid="{0B90D3C2-D9D2-4F5D-81D8-9AD64C42BBEA}"/>
    <cellStyle name="Notas 5 5 8 3" xfId="7819" xr:uid="{CEA07F85-0A06-447C-8081-3F6DDA7E0B39}"/>
    <cellStyle name="Notas 5 5 9" xfId="8508" xr:uid="{4436F434-5CDF-4E1C-BFDA-79B439CBA2C2}"/>
    <cellStyle name="Notas 6" xfId="1468" xr:uid="{00000000-0005-0000-0000-0000C0050000}"/>
    <cellStyle name="Notas 6 2" xfId="1923" xr:uid="{4015D4C8-1B38-4E19-8264-C6611FC65042}"/>
    <cellStyle name="Notas 6 2 10" xfId="14480" xr:uid="{57508B02-A9BE-4E04-9B21-D9574F87AFB8}"/>
    <cellStyle name="Notas 6 2 11" xfId="16152" xr:uid="{12B0A7B1-D649-480E-82C7-C846B4FD6AD2}"/>
    <cellStyle name="Notas 6 2 2" xfId="2483" xr:uid="{4732FF22-4159-403E-AA5A-D1ED8E9B018A}"/>
    <cellStyle name="Notas 6 2 2 2" xfId="5120" xr:uid="{C43601EF-8FE6-4D17-ADBD-6473F0EE5EDF}"/>
    <cellStyle name="Notas 6 2 2 2 2" xfId="11484" xr:uid="{A02F7119-1B3F-4DB6-9466-CBBD1AD65378}"/>
    <cellStyle name="Notas 6 2 2 2 3" xfId="8099" xr:uid="{61735469-C769-4CB4-B493-5FF6052801E0}"/>
    <cellStyle name="Notas 6 2 2 3" xfId="8950" xr:uid="{AF1E3BD0-B4E7-4CA8-A12E-AE4F87E060A4}"/>
    <cellStyle name="Notas 6 2 3" xfId="2699" xr:uid="{AD39B354-F986-44BE-847A-0EA2FA9D997D}"/>
    <cellStyle name="Notas 6 2 3 2" xfId="5336" xr:uid="{EBF8CFBE-25DC-4347-AE56-A392C1DF48F4}"/>
    <cellStyle name="Notas 6 2 3 2 2" xfId="14164" xr:uid="{2D103957-7E98-4BA0-BDE3-497BE0F2FD50}"/>
    <cellStyle name="Notas 6 2 3 3" xfId="7677" xr:uid="{4E9B0E41-9B67-412D-BE29-254760F92BF0}"/>
    <cellStyle name="Notas 6 2 4" xfId="3002" xr:uid="{2F8CBBA5-6692-4B08-9042-52FE0AAD5315}"/>
    <cellStyle name="Notas 6 2 4 2" xfId="5639" xr:uid="{7312D632-ECEB-4B75-8DAD-DDAFC3F7F2A8}"/>
    <cellStyle name="Notas 6 2 4 2 2" xfId="11950" xr:uid="{66CDCEEF-8CC6-4504-AE21-A8357424FE04}"/>
    <cellStyle name="Notas 6 2 4 2 3" xfId="7851" xr:uid="{3B7A4DC7-D732-4048-A8A2-2DA8DEA903B1}"/>
    <cellStyle name="Notas 6 2 4 3" xfId="9384" xr:uid="{4A300AFA-DD5D-42E7-AC14-8D90438D509F}"/>
    <cellStyle name="Notas 6 2 4 4" xfId="7289" xr:uid="{0B8B292B-4F04-432F-ABE1-5A0BDB86E980}"/>
    <cellStyle name="Notas 6 2 5" xfId="3328" xr:uid="{DAB5DB53-BF1B-44A2-9EE0-F6B9E9C5C174}"/>
    <cellStyle name="Notas 6 2 5 2" xfId="5965" xr:uid="{B19B2761-9246-4F29-B94E-FC79AFD8584A}"/>
    <cellStyle name="Notas 6 2 5 2 2" xfId="12276" xr:uid="{6F1CBFF7-FEE5-40B0-B05C-4276C8C004FC}"/>
    <cellStyle name="Notas 6 2 5 2 3" xfId="14975" xr:uid="{DB5209B3-850D-43DD-8CD8-CA5C66555A38}"/>
    <cellStyle name="Notas 6 2 5 3" xfId="9710" xr:uid="{2735DE77-049F-4E3C-B7B1-B1BAF55A6E42}"/>
    <cellStyle name="Notas 6 2 5 4" xfId="14704" xr:uid="{A1DD2F77-FA3E-47B1-8CE9-A194C2F0977D}"/>
    <cellStyle name="Notas 6 2 6" xfId="3634" xr:uid="{8CB3205F-92AF-4CDB-BBB1-A96E7BC0D040}"/>
    <cellStyle name="Notas 6 2 6 2" xfId="6271" xr:uid="{32CE294D-0DC2-49F6-969F-C54BFC3ECAA0}"/>
    <cellStyle name="Notas 6 2 6 2 2" xfId="12582" xr:uid="{D348DF4B-9EBE-460C-AD00-56B2E91156B8}"/>
    <cellStyle name="Notas 6 2 6 2 3" xfId="15067" xr:uid="{0FA759BD-A6D5-4691-B83D-0449360D2D09}"/>
    <cellStyle name="Notas 6 2 6 3" xfId="10016" xr:uid="{4263E6AB-29CB-489B-B706-638685201D2D}"/>
    <cellStyle name="Notas 6 2 6 4" xfId="14086" xr:uid="{C3373D62-1364-4AF0-9D5E-172A78092985}"/>
    <cellStyle name="Notas 6 2 7" xfId="3995" xr:uid="{BFEEE78D-01AC-4445-A589-E9E37C4A34FF}"/>
    <cellStyle name="Notas 6 2 7 2" xfId="6632" xr:uid="{5D9D3F9C-AC01-4114-A6B0-B1F58390FFC6}"/>
    <cellStyle name="Notas 6 2 7 2 2" xfId="12943" xr:uid="{73FC9166-48C3-4D75-87E5-FD0C9C4B8C31}"/>
    <cellStyle name="Notas 6 2 7 2 3" xfId="16633" xr:uid="{7C19A0C4-0017-43E1-8EC0-9BA36A1B272B}"/>
    <cellStyle name="Notas 6 2 7 3" xfId="10377" xr:uid="{F5B11D5C-AD10-4E15-9D96-52BF36BE6B86}"/>
    <cellStyle name="Notas 6 2 7 4" xfId="16533" xr:uid="{6536CC1A-D41E-46A3-B741-25440926BE48}"/>
    <cellStyle name="Notas 6 2 8" xfId="4560" xr:uid="{C5B54146-9FE5-4DA5-BBA4-2835B2612BA7}"/>
    <cellStyle name="Notas 6 2 8 2" xfId="10942" xr:uid="{13C059A6-D251-414F-87D2-8C993C0FD7AD}"/>
    <cellStyle name="Notas 6 2 8 3" xfId="15000" xr:uid="{B0C787B4-8A8A-4C56-9B13-800C5189367D}"/>
    <cellStyle name="Notas 6 2 9" xfId="8424" xr:uid="{9948996B-983E-4155-AAA5-5BE9F38A9796}"/>
    <cellStyle name="Notas 6 3" xfId="1917" xr:uid="{7EF4B82D-E6B9-459E-9C68-58A923AFA962}"/>
    <cellStyle name="Notas 6 3 10" xfId="8418" xr:uid="{D7FC5285-34AF-4FEE-8C25-48B112263014}"/>
    <cellStyle name="Notas 6 3 11" xfId="8217" xr:uid="{68783C9C-A423-490F-B72F-24CA0145055C}"/>
    <cellStyle name="Notas 6 3 12" xfId="16196" xr:uid="{DFA15DAD-71F1-4E03-AACF-E17F0C20630D}"/>
    <cellStyle name="Notas 6 3 2" xfId="2477" xr:uid="{66323E5E-F456-4BCC-AD1E-C17654359B70}"/>
    <cellStyle name="Notas 6 3 2 2" xfId="5114" xr:uid="{7E6DC646-18BA-49B7-81AF-FD915CC71F7A}"/>
    <cellStyle name="Notas 6 3 2 2 2" xfId="11478" xr:uid="{00B68CCA-9C3E-43B9-A01D-021BE71ABF26}"/>
    <cellStyle name="Notas 6 3 2 2 3" xfId="15647" xr:uid="{23AA9ACE-274A-4770-9B7D-4361EC1BCF89}"/>
    <cellStyle name="Notas 6 3 2 3" xfId="8944" xr:uid="{7FA73867-4447-4DEE-87EC-B5284231AB90}"/>
    <cellStyle name="Notas 6 3 2 4" xfId="15404" xr:uid="{0784764B-E7E6-4632-A4E5-FBE3BA5F663F}"/>
    <cellStyle name="Notas 6 3 2 5" xfId="15105" xr:uid="{F7E4AC65-0F83-4D22-AC19-A2CCC54E8CFA}"/>
    <cellStyle name="Notas 6 3 3" xfId="2693" xr:uid="{6A8B81B0-1655-413E-A85F-647DAFC7792D}"/>
    <cellStyle name="Notas 6 3 3 2" xfId="5330" xr:uid="{F9BAC1DD-C5B0-482A-8CE8-B4F3F61B3224}"/>
    <cellStyle name="Notas 6 3 3 2 2" xfId="7827" xr:uid="{34EFA633-656B-4211-9811-86334A43574B}"/>
    <cellStyle name="Notas 6 3 3 3" xfId="14001" xr:uid="{999C0467-B75A-4F63-A626-3893099A425E}"/>
    <cellStyle name="Notas 6 3 4" xfId="2996" xr:uid="{4B3AA95F-44C5-4F14-B030-4E0AE5784C6B}"/>
    <cellStyle name="Notas 6 3 4 2" xfId="5633" xr:uid="{201ABC33-0AE2-47D5-AF00-627284D4E8EC}"/>
    <cellStyle name="Notas 6 3 4 2 2" xfId="11944" xr:uid="{3091EC18-EA7C-42ED-832C-CDA42A7ED6D5}"/>
    <cellStyle name="Notas 6 3 4 2 3" xfId="7208" xr:uid="{4E48ED5C-DC8A-44A7-8346-02B320EB631B}"/>
    <cellStyle name="Notas 6 3 4 3" xfId="9378" xr:uid="{35B1EE62-1883-413A-B339-AE00D7C18F87}"/>
    <cellStyle name="Notas 6 3 4 4" xfId="14094" xr:uid="{5A374C52-9453-452A-B8C2-19D774ED3677}"/>
    <cellStyle name="Notas 6 3 5" xfId="3322" xr:uid="{72B6375B-C346-4797-A8BD-854650EF4BD3}"/>
    <cellStyle name="Notas 6 3 5 2" xfId="5959" xr:uid="{33BD6591-4FF3-483F-9B32-B769CA3C319B}"/>
    <cellStyle name="Notas 6 3 5 2 2" xfId="12270" xr:uid="{22F278A4-7FC1-4397-BA92-92603484BC1B}"/>
    <cellStyle name="Notas 6 3 5 2 3" xfId="15512" xr:uid="{72F897CD-F8C3-4DCD-8743-FC72D74189B1}"/>
    <cellStyle name="Notas 6 3 5 3" xfId="9704" xr:uid="{70CEBE80-1095-44C1-8F37-E4B7F993D376}"/>
    <cellStyle name="Notas 6 3 5 4" xfId="16261" xr:uid="{AEBC457A-7B55-4FB5-B2F6-C65B5C1EC14E}"/>
    <cellStyle name="Notas 6 3 6" xfId="3628" xr:uid="{1CF7A6CC-3362-419E-8686-EACA54782481}"/>
    <cellStyle name="Notas 6 3 6 2" xfId="6265" xr:uid="{442DF6BA-86FF-4053-ACF6-F9FE7061DF1D}"/>
    <cellStyle name="Notas 6 3 6 2 2" xfId="12576" xr:uid="{5215EFA2-E224-48BB-9BAA-6B28FF3BDB1C}"/>
    <cellStyle name="Notas 6 3 6 2 3" xfId="14900" xr:uid="{D2F6AA44-1A49-4DA9-8085-F042ED89B11E}"/>
    <cellStyle name="Notas 6 3 6 3" xfId="10010" xr:uid="{D6C815B1-B701-48E3-91F4-C1948933BE49}"/>
    <cellStyle name="Notas 6 3 6 4" xfId="7068" xr:uid="{5E460F20-ADD7-4C1A-9313-915EAA7C8724}"/>
    <cellStyle name="Notas 6 3 7" xfId="3989" xr:uid="{83815BE2-6B5D-4417-B17B-FDC16C4B0B88}"/>
    <cellStyle name="Notas 6 3 7 2" xfId="6626" xr:uid="{368703B0-9E73-4E28-B0C5-D83DE3781756}"/>
    <cellStyle name="Notas 6 3 7 2 2" xfId="12937" xr:uid="{1050EC67-BD25-48D6-B335-392C79008C06}"/>
    <cellStyle name="Notas 6 3 7 2 3" xfId="16627" xr:uid="{F85A28C5-B347-4671-A382-F81DFDF9534A}"/>
    <cellStyle name="Notas 6 3 7 3" xfId="10371" xr:uid="{841B589F-65E6-4E86-B54D-3A2E57649BCC}"/>
    <cellStyle name="Notas 6 3 7 4" xfId="13447" xr:uid="{EC9647E1-3F84-4767-9008-F72C4FF10CE4}"/>
    <cellStyle name="Notas 6 3 8" xfId="4309" xr:uid="{A4DBA619-FBBB-4987-B320-28D83032AD9E}"/>
    <cellStyle name="Notas 6 3 8 2" xfId="6946" xr:uid="{2184BC01-8000-4C44-AA51-7C85E001DE82}"/>
    <cellStyle name="Notas 6 3 8 2 2" xfId="13257" xr:uid="{5A8A77D5-A3EC-487C-83E3-AF9012BE1B47}"/>
    <cellStyle name="Notas 6 3 8 2 3" xfId="16921" xr:uid="{5BA7B45F-7C58-4F18-BA4D-B11CB909DEB4}"/>
    <cellStyle name="Notas 6 3 8 3" xfId="10691" xr:uid="{3F84C0CE-4FB4-400F-9868-0EEDB61A878D}"/>
    <cellStyle name="Notas 6 3 8 4" xfId="7147" xr:uid="{9C005A15-7741-43AA-A796-120E2E4D4780}"/>
    <cellStyle name="Notas 6 3 9" xfId="4554" xr:uid="{CC5A9A3E-2CBC-4B81-BA89-1AB446DBE587}"/>
    <cellStyle name="Notas 6 3 9 2" xfId="10936" xr:uid="{BA0D30E8-1F49-47E7-B334-345C7DC91FD9}"/>
    <cellStyle name="Notas 6 3 9 3" xfId="13779" xr:uid="{46641026-781D-441A-8F2A-E42619B0EC7C}"/>
    <cellStyle name="Notas 6 4" xfId="2115" xr:uid="{2722899D-9D10-4732-BC57-A6C5BC193A4E}"/>
    <cellStyle name="Notas 6 4 10" xfId="8613" xr:uid="{229A33DB-33BF-462C-A70B-3A2A7E2ECA67}"/>
    <cellStyle name="Notas 6 4 11" xfId="7898" xr:uid="{419AD2FE-A17C-4EA2-B629-E1504A5D52D7}"/>
    <cellStyle name="Notas 6 4 12" xfId="14583" xr:uid="{6C863179-D44C-46B5-91FD-EC962787B923}"/>
    <cellStyle name="Notas 6 4 2" xfId="2605" xr:uid="{DC72F35C-AD06-4B33-B4EA-5915A0A8EF9F}"/>
    <cellStyle name="Notas 6 4 2 2" xfId="5242" xr:uid="{764B4955-821D-4A4A-B961-81E7AFD93865}"/>
    <cellStyle name="Notas 6 4 2 2 2" xfId="11606" xr:uid="{20E41B34-57A0-49BC-87D2-F50ACFE12BB0}"/>
    <cellStyle name="Notas 6 4 2 2 3" xfId="15785" xr:uid="{1260321C-7921-441D-8586-1D835A1396F7}"/>
    <cellStyle name="Notas 6 4 2 3" xfId="9072" xr:uid="{9FAEBF49-3B5F-49F1-AD4D-20766B840969}"/>
    <cellStyle name="Notas 6 4 2 4" xfId="15044" xr:uid="{6C3960EA-5988-4AD1-B44D-8E9A3DA75E31}"/>
    <cellStyle name="Notas 6 4 2 5" xfId="16403" xr:uid="{07C4AE27-32B9-45FF-BDFE-7166691CEA19}"/>
    <cellStyle name="Notas 6 4 3" xfId="2870" xr:uid="{5C34EA70-9C7C-4B86-BFBD-9BCCAFF08810}"/>
    <cellStyle name="Notas 6 4 3 2" xfId="5507" xr:uid="{B9DC0DCE-A17A-4CD6-B6B0-E02697184B54}"/>
    <cellStyle name="Notas 6 4 3 2 2" xfId="8131" xr:uid="{7BE8CA8D-15CE-4D6F-BBCA-EA9C39F81D17}"/>
    <cellStyle name="Notas 6 4 3 3" xfId="15640" xr:uid="{976E3CFD-7494-4303-8409-5EDEC6C67BBA}"/>
    <cellStyle name="Notas 6 4 4" xfId="3173" xr:uid="{9A2572EE-9272-4DF2-9D31-E83EE287450A}"/>
    <cellStyle name="Notas 6 4 4 2" xfId="5810" xr:uid="{E5056961-E6F8-4E71-AEF2-E29C40774575}"/>
    <cellStyle name="Notas 6 4 4 2 2" xfId="12121" xr:uid="{B503B060-FBFE-4646-828E-2DC04D2B561E}"/>
    <cellStyle name="Notas 6 4 4 2 3" xfId="14063" xr:uid="{01514D37-4189-4FA4-A489-0379B5A0DFBC}"/>
    <cellStyle name="Notas 6 4 4 3" xfId="9555" xr:uid="{BEA64D44-841E-4539-AE1B-EFFA6D71E4DA}"/>
    <cellStyle name="Notas 6 4 4 4" xfId="15752" xr:uid="{D640B2AD-BE8E-4144-BFF4-60D563FD1ABD}"/>
    <cellStyle name="Notas 6 4 5" xfId="3499" xr:uid="{5837AC08-1538-4F06-BBF8-6D4B9D8B085E}"/>
    <cellStyle name="Notas 6 4 5 2" xfId="6136" xr:uid="{A3D14576-9C73-4420-BC89-0F2AC0299A8B}"/>
    <cellStyle name="Notas 6 4 5 2 2" xfId="12447" xr:uid="{115216A1-DB14-47B5-B17E-6E6F634235B0}"/>
    <cellStyle name="Notas 6 4 5 2 3" xfId="14404" xr:uid="{7D3E017D-D74A-44ED-B46D-053573D8B08A}"/>
    <cellStyle name="Notas 6 4 5 3" xfId="9881" xr:uid="{FD1106E8-329F-4591-865D-20304FD015FA}"/>
    <cellStyle name="Notas 6 4 5 4" xfId="9289" xr:uid="{F3AC04C0-824F-4B27-8B9D-60C4F9027231}"/>
    <cellStyle name="Notas 6 4 6" xfId="3805" xr:uid="{584514AA-C48D-43AA-B740-D2E0AD42A71A}"/>
    <cellStyle name="Notas 6 4 6 2" xfId="6442" xr:uid="{7511DDFB-7BCF-4DD1-B10A-2CC32D177B5D}"/>
    <cellStyle name="Notas 6 4 6 2 2" xfId="12753" xr:uid="{1BB84E6C-4082-4696-AB94-E0CDC9477CA7}"/>
    <cellStyle name="Notas 6 4 6 2 3" xfId="15344" xr:uid="{3E408C0B-88AA-44B1-9B6D-6840DF0C2F96}"/>
    <cellStyle name="Notas 6 4 6 3" xfId="10187" xr:uid="{CE7E8AB2-5ACA-4471-811D-567196D99589}"/>
    <cellStyle name="Notas 6 4 6 4" xfId="16077" xr:uid="{5F6D2F5A-0C6D-4E6D-B15B-D25405240044}"/>
    <cellStyle name="Notas 6 4 7" xfId="4187" xr:uid="{A748A3F0-F394-4D1F-98A3-CC2E060FCCAA}"/>
    <cellStyle name="Notas 6 4 7 2" xfId="6824" xr:uid="{6E3F0565-E4BE-4409-BBAC-19989C07FC06}"/>
    <cellStyle name="Notas 6 4 7 2 2" xfId="13135" xr:uid="{58614615-6A7A-4752-BBB9-F08A24EBA1EA}"/>
    <cellStyle name="Notas 6 4 7 2 3" xfId="16804" xr:uid="{B601E913-BD20-4F4B-9D97-9DF61D6E91A2}"/>
    <cellStyle name="Notas 6 4 7 3" xfId="10569" xr:uid="{FD1D9AEB-0B61-4ED9-A607-4B3B7653DF36}"/>
    <cellStyle name="Notas 6 4 7 4" xfId="15075" xr:uid="{F1610293-FC51-4C43-872C-7E8FF3A91D9F}"/>
    <cellStyle name="Notas 6 4 8" xfId="4394" xr:uid="{260BFFEB-D75E-4471-AAF0-8B312BFDA8D1}"/>
    <cellStyle name="Notas 6 4 8 2" xfId="7031" xr:uid="{539FA4E5-A15F-4831-B3B4-508D9C4C8EB6}"/>
    <cellStyle name="Notas 6 4 8 2 2" xfId="13342" xr:uid="{2928A453-A690-4747-8C31-3281003A4005}"/>
    <cellStyle name="Notas 6 4 8 2 3" xfId="17006" xr:uid="{4F313489-4CA3-499A-800A-FBC4789051C5}"/>
    <cellStyle name="Notas 6 4 8 3" xfId="10776" xr:uid="{5DD5D9D3-13E5-4A1E-B88F-002EF4B22C59}"/>
    <cellStyle name="Notas 6 4 8 4" xfId="8137" xr:uid="{8BE5FBCB-67A3-44BB-B308-A101F201E159}"/>
    <cellStyle name="Notas 6 4 9" xfId="4752" xr:uid="{CC25A6AC-7724-4777-9396-C656AB069B6C}"/>
    <cellStyle name="Notas 6 4 9 2" xfId="11134" xr:uid="{E281575C-32E1-459F-A4FC-A80B934F25B9}"/>
    <cellStyle name="Notas 6 4 9 3" xfId="13662" xr:uid="{8B7415A4-9835-40ED-95A4-2690A0403826}"/>
    <cellStyle name="Notas 6 5" xfId="2009" xr:uid="{497C6D12-57FB-47B0-8773-54EE6D5D59D7}"/>
    <cellStyle name="Notas 6 5 10" xfId="13434" xr:uid="{8CE06AE4-5DEB-48D5-9E86-EEEB613BFFD2}"/>
    <cellStyle name="Notas 6 5 11" xfId="9286" xr:uid="{88A73234-F245-4162-832C-1F2139E1C8A4}"/>
    <cellStyle name="Notas 6 5 2" xfId="2771" xr:uid="{05D73A58-7533-49D4-8CD0-CC8041979846}"/>
    <cellStyle name="Notas 6 5 2 2" xfId="5408" xr:uid="{191CDA39-5FE7-4348-9671-DBEB077560F4}"/>
    <cellStyle name="Notas 6 5 2 2 2" xfId="7668" xr:uid="{36B6FDD4-E07E-400F-95B3-65B0EB5A0850}"/>
    <cellStyle name="Notas 6 5 2 3" xfId="15742" xr:uid="{AC5D6328-AB93-4675-9D3F-C353FA439A5B}"/>
    <cellStyle name="Notas 6 5 3" xfId="3074" xr:uid="{A2F02796-0450-4B75-AB47-2312480DA4C8}"/>
    <cellStyle name="Notas 6 5 3 2" xfId="5711" xr:uid="{B0FC83FE-CCEB-4E60-9307-6752C4BD9932}"/>
    <cellStyle name="Notas 6 5 3 2 2" xfId="12022" xr:uid="{41D2825C-709B-490A-A1F3-3C4EAEAFDB9A}"/>
    <cellStyle name="Notas 6 5 3 2 3" xfId="8124" xr:uid="{A5A814E3-5FE8-41FF-96BD-B4FA90C9B152}"/>
    <cellStyle name="Notas 6 5 3 3" xfId="9456" xr:uid="{91A59D35-1DE6-420F-A784-2D44EA681E83}"/>
    <cellStyle name="Notas 6 5 3 4" xfId="13399" xr:uid="{31ABF149-73F1-467F-BEE9-FB61E666FBE6}"/>
    <cellStyle name="Notas 6 5 4" xfId="3400" xr:uid="{80933FA9-2C9C-4D3B-8677-53141CE7693F}"/>
    <cellStyle name="Notas 6 5 4 2" xfId="6037" xr:uid="{6F51645A-DB60-4496-8C96-1B29C816F092}"/>
    <cellStyle name="Notas 6 5 4 2 2" xfId="12348" xr:uid="{76042AE7-4976-4F63-B342-F7977E021592}"/>
    <cellStyle name="Notas 6 5 4 2 3" xfId="13501" xr:uid="{5A17A379-D8FD-4D18-BD76-966F4D683043}"/>
    <cellStyle name="Notas 6 5 4 3" xfId="9782" xr:uid="{3D55A8AC-6A24-4A16-BEED-67889896EDE4}"/>
    <cellStyle name="Notas 6 5 4 4" xfId="13781" xr:uid="{8BBED72E-FD01-4DC0-9769-C63F6E92B7BA}"/>
    <cellStyle name="Notas 6 5 5" xfId="3706" xr:uid="{5F8C2419-9FE2-4378-A4BC-D6D330330554}"/>
    <cellStyle name="Notas 6 5 5 2" xfId="6343" xr:uid="{145D5EE7-12CF-4C59-9D5A-2E04EC01E5EF}"/>
    <cellStyle name="Notas 6 5 5 2 2" xfId="12654" xr:uid="{21AC503D-7ACA-4DBF-91E5-F799332874F2}"/>
    <cellStyle name="Notas 6 5 5 2 3" xfId="15762" xr:uid="{D4FC5F0D-4E90-435C-9F71-5659711F74D3}"/>
    <cellStyle name="Notas 6 5 5 3" xfId="10088" xr:uid="{566391B2-8F87-43FE-A418-0107CEE9DF5B}"/>
    <cellStyle name="Notas 6 5 5 4" xfId="13897" xr:uid="{04486157-4B6C-42C1-884D-8EEDCEFBA701}"/>
    <cellStyle name="Notas 6 5 6" xfId="4081" xr:uid="{213F63D1-5DD9-4557-8389-015F94429417}"/>
    <cellStyle name="Notas 6 5 6 2" xfId="6718" xr:uid="{7EC680FD-5DEF-421E-80FB-5128E4C6371D}"/>
    <cellStyle name="Notas 6 5 6 2 2" xfId="13029" xr:uid="{5CDE3140-0338-444D-AB39-334D4E39F9A1}"/>
    <cellStyle name="Notas 6 5 6 2 3" xfId="16705" xr:uid="{8204A975-E4D3-44A3-B1A1-249E62BE98E2}"/>
    <cellStyle name="Notas 6 5 6 3" xfId="10463" xr:uid="{9340B82F-4841-4D80-8648-0E978ADC2786}"/>
    <cellStyle name="Notas 6 5 6 4" xfId="15330" xr:uid="{78E638FB-8800-4A60-AB56-183BFCD0D6DB}"/>
    <cellStyle name="Notas 6 5 7" xfId="4363" xr:uid="{78009EB6-F1A3-429E-8A02-58FA854445E8}"/>
    <cellStyle name="Notas 6 5 7 2" xfId="7000" xr:uid="{0FA02385-4B00-42A2-9A10-7EC945FA3159}"/>
    <cellStyle name="Notas 6 5 7 2 2" xfId="13311" xr:uid="{A5CDC837-E138-4CA0-97D1-BC66FA56B87A}"/>
    <cellStyle name="Notas 6 5 7 2 3" xfId="16975" xr:uid="{F976C614-5499-43A2-AB2C-67FF7F2589CE}"/>
    <cellStyle name="Notas 6 5 7 3" xfId="10745" xr:uid="{926408A1-AC15-498E-AA26-EB7C14DB6823}"/>
    <cellStyle name="Notas 6 5 7 4" xfId="8100" xr:uid="{142CB310-C1EF-4FEB-8458-8CBB7A82F5AC}"/>
    <cellStyle name="Notas 6 5 8" xfId="4646" xr:uid="{D576097D-AE21-440E-A07C-DBD359FD1671}"/>
    <cellStyle name="Notas 6 5 8 2" xfId="11028" xr:uid="{BDF658B7-27E5-4D28-9725-45AB804209BA}"/>
    <cellStyle name="Notas 6 5 8 3" xfId="15611" xr:uid="{6B812DAE-3764-41E8-A81D-511AE0A059C9}"/>
    <cellStyle name="Notas 6 5 9" xfId="8507" xr:uid="{DE34986F-1DCA-4666-A2F5-C717EE1471D5}"/>
    <cellStyle name="Notas 7" xfId="1469" xr:uid="{00000000-0005-0000-0000-0000C1050000}"/>
    <cellStyle name="Notas 7 2" xfId="1924" xr:uid="{E733352E-89E0-407B-ADF8-88317D6E9680}"/>
    <cellStyle name="Notas 7 2 10" xfId="15298" xr:uid="{5B993BBD-195F-4BCA-B7E3-38C2587BE28D}"/>
    <cellStyle name="Notas 7 2 11" xfId="13433" xr:uid="{FCC432AC-AD6D-473D-9838-84B0B26BAD4A}"/>
    <cellStyle name="Notas 7 2 2" xfId="2484" xr:uid="{449E9B57-2DB9-4377-995D-8618C0926432}"/>
    <cellStyle name="Notas 7 2 2 2" xfId="5121" xr:uid="{5C315BC2-A0A4-4FD6-A60A-40F13C702146}"/>
    <cellStyle name="Notas 7 2 2 2 2" xfId="11485" xr:uid="{300F05A1-882B-4C59-91BD-5DB241DB59FE}"/>
    <cellStyle name="Notas 7 2 2 2 3" xfId="7313" xr:uid="{734BE537-B04E-4537-87C9-DC570F25A56E}"/>
    <cellStyle name="Notas 7 2 2 3" xfId="8951" xr:uid="{C9FA6FA4-B6BB-439B-A6AD-8D239F61BB78}"/>
    <cellStyle name="Notas 7 2 3" xfId="2700" xr:uid="{37359C20-EF3C-455C-8AB2-AE9D313B6F9B}"/>
    <cellStyle name="Notas 7 2 3 2" xfId="5337" xr:uid="{F36E7479-1A27-4930-A830-9C60E6E410B5}"/>
    <cellStyle name="Notas 7 2 3 2 2" xfId="14224" xr:uid="{756F8250-BE01-4C6F-B597-1406E47EF6EE}"/>
    <cellStyle name="Notas 7 2 3 3" xfId="15686" xr:uid="{E66E70B1-0413-42D2-AFF8-6AD64DD29521}"/>
    <cellStyle name="Notas 7 2 4" xfId="3003" xr:uid="{2EA14D35-245B-4D46-BC70-86099A5E8FDF}"/>
    <cellStyle name="Notas 7 2 4 2" xfId="5640" xr:uid="{EAA26E34-8F2C-4E77-AB4E-2068AFB1520C}"/>
    <cellStyle name="Notas 7 2 4 2 2" xfId="11951" xr:uid="{E517986E-644A-493B-9FF4-6A119C728A70}"/>
    <cellStyle name="Notas 7 2 4 2 3" xfId="8731" xr:uid="{266F22DE-2510-4FFF-B31E-9FD476FB433C}"/>
    <cellStyle name="Notas 7 2 4 3" xfId="9385" xr:uid="{773F7B7F-8B09-419E-A921-7546C1B28E1A}"/>
    <cellStyle name="Notas 7 2 4 4" xfId="16562" xr:uid="{177FD95E-DF37-4D06-8836-B3ED161DB496}"/>
    <cellStyle name="Notas 7 2 5" xfId="3329" xr:uid="{FB1F1242-E301-457A-A3E6-486E4DAEC353}"/>
    <cellStyle name="Notas 7 2 5 2" xfId="5966" xr:uid="{9C3AD655-E716-459A-B27E-A0AC0938DC32}"/>
    <cellStyle name="Notas 7 2 5 2 2" xfId="12277" xr:uid="{59341009-D9A6-42BF-A9ED-4F5A9EF6ADD7}"/>
    <cellStyle name="Notas 7 2 5 2 3" xfId="15294" xr:uid="{9665C706-9292-417F-A1F2-91392286F288}"/>
    <cellStyle name="Notas 7 2 5 3" xfId="9711" xr:uid="{D908B482-46C5-48BC-A764-163B858AC039}"/>
    <cellStyle name="Notas 7 2 5 4" xfId="7409" xr:uid="{72E9E6D0-71EA-44F4-B570-1CBC22F343C9}"/>
    <cellStyle name="Notas 7 2 6" xfId="3635" xr:uid="{CA5B714E-25B3-4953-803B-16A6E100F28A}"/>
    <cellStyle name="Notas 7 2 6 2" xfId="6272" xr:uid="{12CEF783-0F31-40C9-A785-A97BDAC01701}"/>
    <cellStyle name="Notas 7 2 6 2 2" xfId="12583" xr:uid="{ADC00649-010F-4AD1-BCD5-EF37C7698AE0}"/>
    <cellStyle name="Notas 7 2 6 2 3" xfId="7481" xr:uid="{3C8D5651-1D88-44C2-B322-D87B3F843636}"/>
    <cellStyle name="Notas 7 2 6 3" xfId="10017" xr:uid="{D8B43B24-D173-48B7-946E-1B0B366F13E7}"/>
    <cellStyle name="Notas 7 2 6 4" xfId="14632" xr:uid="{35ACDFD8-C51C-4EF8-88D3-88A518DE9A03}"/>
    <cellStyle name="Notas 7 2 7" xfId="3996" xr:uid="{30AD9BAF-93FD-4BF7-B7A8-CDC5BFA69C69}"/>
    <cellStyle name="Notas 7 2 7 2" xfId="6633" xr:uid="{79C03C25-C5C8-4BF4-B0AA-4803C7490330}"/>
    <cellStyle name="Notas 7 2 7 2 2" xfId="12944" xr:uid="{BBABA8AB-4B47-4F2C-9BDA-078E21127119}"/>
    <cellStyle name="Notas 7 2 7 2 3" xfId="16634" xr:uid="{7D3DC511-2B7B-4F00-9D30-29AD92307738}"/>
    <cellStyle name="Notas 7 2 7 3" xfId="10378" xr:uid="{D273645B-D788-41B9-BEF8-639C827E5836}"/>
    <cellStyle name="Notas 7 2 7 4" xfId="14069" xr:uid="{6EF1EE93-4438-467C-B56C-5EE9EB34BE08}"/>
    <cellStyle name="Notas 7 2 8" xfId="4561" xr:uid="{A698C8B7-7F6E-4545-A63F-8A3CA8D63B86}"/>
    <cellStyle name="Notas 7 2 8 2" xfId="10943" xr:uid="{74EF9FDD-C538-4C2E-906C-BF8D51452E10}"/>
    <cellStyle name="Notas 7 2 8 3" xfId="15907" xr:uid="{87486094-E103-4D79-A6EF-3CCADDF3C090}"/>
    <cellStyle name="Notas 7 2 9" xfId="8425" xr:uid="{88FAD035-FD73-4AC2-8595-3FE82C495593}"/>
    <cellStyle name="Notas 7 3" xfId="1918" xr:uid="{472170EA-2E9E-4EFB-90D9-2168C7A67AE5}"/>
    <cellStyle name="Notas 7 3 10" xfId="8419" xr:uid="{7632BFC7-10A5-47EF-A62E-BB82B2D16CE7}"/>
    <cellStyle name="Notas 7 3 11" xfId="7323" xr:uid="{650BEA92-B76E-41B9-8DDF-32634A9A8184}"/>
    <cellStyle name="Notas 7 3 12" xfId="13495" xr:uid="{71E7270D-6673-4B28-87D1-749F5BD9587D}"/>
    <cellStyle name="Notas 7 3 2" xfId="2478" xr:uid="{426BD253-E24D-4A41-99FF-95BA57081750}"/>
    <cellStyle name="Notas 7 3 2 2" xfId="5115" xr:uid="{F2FDC031-77AB-4A53-9CE7-4A7AB6209EA5}"/>
    <cellStyle name="Notas 7 3 2 2 2" xfId="11479" xr:uid="{7131E65F-A8A0-410D-AE01-9003749C63BC}"/>
    <cellStyle name="Notas 7 3 2 2 3" xfId="7767" xr:uid="{3B86619C-98E4-4449-81C2-4C378D2E2EAD}"/>
    <cellStyle name="Notas 7 3 2 3" xfId="8945" xr:uid="{C1771503-BC0D-4BEE-8E32-C55E7FAE02F7}"/>
    <cellStyle name="Notas 7 3 2 4" xfId="7382" xr:uid="{77714D14-71BF-449E-9BFA-7E6E480DE491}"/>
    <cellStyle name="Notas 7 3 2 5" xfId="7960" xr:uid="{76B89019-A09A-484B-890E-C30BEED0F0F1}"/>
    <cellStyle name="Notas 7 3 3" xfId="2694" xr:uid="{A2E57CE5-4C17-4B03-BE75-F58BF8250827}"/>
    <cellStyle name="Notas 7 3 3 2" xfId="5331" xr:uid="{10DD8ECC-6BD0-441C-862C-81A743667288}"/>
    <cellStyle name="Notas 7 3 3 2 2" xfId="7919" xr:uid="{159BBC81-CD51-408F-86AB-F69067CBA118}"/>
    <cellStyle name="Notas 7 3 3 3" xfId="15439" xr:uid="{7487CCF0-002C-40AE-BD9E-2E4E46544568}"/>
    <cellStyle name="Notas 7 3 4" xfId="2997" xr:uid="{427FA474-8BA0-4EEC-B0E0-75F7F4C819A1}"/>
    <cellStyle name="Notas 7 3 4 2" xfId="5634" xr:uid="{E689A986-C904-40B5-A6C4-EA15C6524CBC}"/>
    <cellStyle name="Notas 7 3 4 2 2" xfId="11945" xr:uid="{2F340927-A67F-4A8F-817A-472D1698114B}"/>
    <cellStyle name="Notas 7 3 4 2 3" xfId="7661" xr:uid="{2699E119-A222-497A-BD7C-6CB50BCEBFE4}"/>
    <cellStyle name="Notas 7 3 4 3" xfId="9379" xr:uid="{BF7979EE-9B66-4505-BD1E-3A3193B58524}"/>
    <cellStyle name="Notas 7 3 4 4" xfId="8048" xr:uid="{F7946592-9A8E-4CCB-A00F-05C460F29A8B}"/>
    <cellStyle name="Notas 7 3 5" xfId="3323" xr:uid="{49C3CB07-74A1-4D52-88B8-5DAA7CC8F2F8}"/>
    <cellStyle name="Notas 7 3 5 2" xfId="5960" xr:uid="{005FC73D-D24F-4330-AD33-64EE1536FBBA}"/>
    <cellStyle name="Notas 7 3 5 2 2" xfId="12271" xr:uid="{30A9A24C-4969-42FA-994A-39839062BF86}"/>
    <cellStyle name="Notas 7 3 5 2 3" xfId="14176" xr:uid="{1982844B-A7B1-418C-8100-CD523839928C}"/>
    <cellStyle name="Notas 7 3 5 3" xfId="9705" xr:uid="{7E3BF012-6B63-4EE1-9F7F-5DAFDA5C572C}"/>
    <cellStyle name="Notas 7 3 5 4" xfId="13750" xr:uid="{3F56A9A7-A09F-474F-81A8-5419225AD8C5}"/>
    <cellStyle name="Notas 7 3 6" xfId="3629" xr:uid="{F7AEFEE7-1DDA-4105-968F-63A083A918C5}"/>
    <cellStyle name="Notas 7 3 6 2" xfId="6266" xr:uid="{032E5F78-EE28-458F-A74E-4A8CD6A305B2}"/>
    <cellStyle name="Notas 7 3 6 2 2" xfId="12577" xr:uid="{FF53F100-3917-4D77-AD98-3D737348F9D5}"/>
    <cellStyle name="Notas 7 3 6 2 3" xfId="7734" xr:uid="{8119065D-EA1B-4143-8F0A-5400FDC0EBCB}"/>
    <cellStyle name="Notas 7 3 6 3" xfId="10011" xr:uid="{1CF267A9-3AAE-47A0-8FEB-E5FE5D6A9FAC}"/>
    <cellStyle name="Notas 7 3 6 4" xfId="14530" xr:uid="{1B6047BE-9DF2-4B7E-A8D6-A918E62B3996}"/>
    <cellStyle name="Notas 7 3 7" xfId="3990" xr:uid="{F65A2870-3ED9-4274-A24E-8F05D9A79E40}"/>
    <cellStyle name="Notas 7 3 7 2" xfId="6627" xr:uid="{721826A7-C886-479C-BB4E-E288963042FA}"/>
    <cellStyle name="Notas 7 3 7 2 2" xfId="12938" xr:uid="{9B13B713-0CFD-4699-9CB5-82D2E1F8E960}"/>
    <cellStyle name="Notas 7 3 7 2 3" xfId="16628" xr:uid="{CAEC2906-F50D-42A5-82BD-5A8ADCEE0BE1}"/>
    <cellStyle name="Notas 7 3 7 3" xfId="10372" xr:uid="{14EB32DF-019C-43E3-991C-770A06A5195F}"/>
    <cellStyle name="Notas 7 3 7 4" xfId="7970" xr:uid="{53033B5F-22EE-4589-8E2D-E3913E4BB13A}"/>
    <cellStyle name="Notas 7 3 8" xfId="4310" xr:uid="{77BD787C-BA32-404B-9702-1211F87B8276}"/>
    <cellStyle name="Notas 7 3 8 2" xfId="6947" xr:uid="{4CE17824-FC2A-477A-841A-1BE697346CDD}"/>
    <cellStyle name="Notas 7 3 8 2 2" xfId="13258" xr:uid="{D6A80D24-40D4-40F9-AC47-5025B35AC53B}"/>
    <cellStyle name="Notas 7 3 8 2 3" xfId="16922" xr:uid="{FE9D7F18-1CCC-43BD-8599-361FED528FF8}"/>
    <cellStyle name="Notas 7 3 8 3" xfId="10692" xr:uid="{67C04CE2-CB26-4244-B650-1C4676D8E4B9}"/>
    <cellStyle name="Notas 7 3 8 4" xfId="13887" xr:uid="{DF75C589-6467-4917-B061-3837E3FF5F92}"/>
    <cellStyle name="Notas 7 3 9" xfId="4555" xr:uid="{13811435-CEFD-49C3-8C5C-A0458BE064C7}"/>
    <cellStyle name="Notas 7 3 9 2" xfId="10937" xr:uid="{BA9A9345-4754-4D39-9F7E-C75C990F5071}"/>
    <cellStyle name="Notas 7 3 9 3" xfId="16316" xr:uid="{EB6CE942-24A9-46C5-AF4A-407A71C494BE}"/>
    <cellStyle name="Notas 7 4" xfId="2116" xr:uid="{2F4AF979-97ED-4216-BE85-7588C37A1FCC}"/>
    <cellStyle name="Notas 7 4 10" xfId="8614" xr:uid="{33B10413-6151-4226-BD5E-F11849F6F495}"/>
    <cellStyle name="Notas 7 4 11" xfId="14733" xr:uid="{BBCBBC96-D09B-4991-AC3C-8D8E7E29FE44}"/>
    <cellStyle name="Notas 7 4 12" xfId="7640" xr:uid="{FDFAE1B9-8063-4C82-9701-95EE6B376998}"/>
    <cellStyle name="Notas 7 4 2" xfId="2606" xr:uid="{F26DB324-F0BA-4E5B-9BFF-9DFECB1BC769}"/>
    <cellStyle name="Notas 7 4 2 2" xfId="5243" xr:uid="{62FF47F9-7F2F-411C-A626-EF53124068E4}"/>
    <cellStyle name="Notas 7 4 2 2 2" xfId="11607" xr:uid="{060F79C2-3FF1-48CE-A50C-657200B50943}"/>
    <cellStyle name="Notas 7 4 2 2 3" xfId="14061" xr:uid="{D0C0880B-7386-459A-A4EB-837A388FC779}"/>
    <cellStyle name="Notas 7 4 2 3" xfId="9073" xr:uid="{EAF2B601-B25C-44B8-A2FC-B775E79F5663}"/>
    <cellStyle name="Notas 7 4 2 4" xfId="7988" xr:uid="{6F6FFA57-6484-427C-9DF0-181B00F2A7E2}"/>
    <cellStyle name="Notas 7 4 2 5" xfId="13727" xr:uid="{590A2781-659B-41F4-B1CD-EB4FD6ECE565}"/>
    <cellStyle name="Notas 7 4 3" xfId="2871" xr:uid="{83150CFB-9139-4652-A4F5-03C8F73B9F39}"/>
    <cellStyle name="Notas 7 4 3 2" xfId="5508" xr:uid="{895398AE-749D-465B-8A2C-4DE093B8B33E}"/>
    <cellStyle name="Notas 7 4 3 2 2" xfId="14308" xr:uid="{1466174A-88BF-4EAC-BC6C-2F34D199E0C6}"/>
    <cellStyle name="Notas 7 4 3 3" xfId="8245" xr:uid="{FF93E3B6-A618-42F2-8DEF-5F0734805EA7}"/>
    <cellStyle name="Notas 7 4 4" xfId="3174" xr:uid="{74737FB7-DA8E-496A-A8B9-1775136C7151}"/>
    <cellStyle name="Notas 7 4 4 2" xfId="5811" xr:uid="{251F70A3-D4DC-4BC9-A259-90CA0F3C8095}"/>
    <cellStyle name="Notas 7 4 4 2 2" xfId="12122" xr:uid="{B0DF916F-5AE5-4001-AEF7-8E3723057CFB}"/>
    <cellStyle name="Notas 7 4 4 2 3" xfId="13918" xr:uid="{01A935EE-8445-48A4-9F2C-3EE6FC276874}"/>
    <cellStyle name="Notas 7 4 4 3" xfId="9556" xr:uid="{47ACA589-9746-4024-BF7B-87CA8E468CB5}"/>
    <cellStyle name="Notas 7 4 4 4" xfId="14857" xr:uid="{893ED010-5DFA-443E-9D03-19DAE82DFCA7}"/>
    <cellStyle name="Notas 7 4 5" xfId="3500" xr:uid="{E1AD573B-E699-4171-B42D-AE4D4F5EB479}"/>
    <cellStyle name="Notas 7 4 5 2" xfId="6137" xr:uid="{FDCB6FCD-1AED-4021-A413-7C85B53DACFD}"/>
    <cellStyle name="Notas 7 4 5 2 2" xfId="12448" xr:uid="{DD3FDDA6-4BC6-42C7-8E57-9B98389F5CBF}"/>
    <cellStyle name="Notas 7 4 5 2 3" xfId="16182" xr:uid="{AB1EF3A9-482E-418E-9278-54C46F8065FB}"/>
    <cellStyle name="Notas 7 4 5 3" xfId="9882" xr:uid="{1EE1D449-AE33-4566-9281-EAAF94EE0EC6}"/>
    <cellStyle name="Notas 7 4 5 4" xfId="14313" xr:uid="{10AB2D5D-C977-4EC4-BC81-02771EE4DA1B}"/>
    <cellStyle name="Notas 7 4 6" xfId="3806" xr:uid="{755E310B-6839-46E2-A83D-71BB82439F1B}"/>
    <cellStyle name="Notas 7 4 6 2" xfId="6443" xr:uid="{0CE30F07-5A2D-458D-9452-4CB1483214D3}"/>
    <cellStyle name="Notas 7 4 6 2 2" xfId="12754" xr:uid="{8245B76B-6D07-4CA0-B194-0F48CE3B6613}"/>
    <cellStyle name="Notas 7 4 6 2 3" xfId="16210" xr:uid="{16E1351E-F74A-4FD5-9CD3-1E3C121B93F2}"/>
    <cellStyle name="Notas 7 4 6 3" xfId="10188" xr:uid="{3ABCE2E3-C736-4368-BEF0-675367CCDF82}"/>
    <cellStyle name="Notas 7 4 6 4" xfId="16517" xr:uid="{951DA35E-3377-48F4-BC0B-0CDA9C2EBBEC}"/>
    <cellStyle name="Notas 7 4 7" xfId="4188" xr:uid="{F5587C31-3248-4F9E-8E55-2EEBAA078862}"/>
    <cellStyle name="Notas 7 4 7 2" xfId="6825" xr:uid="{711CC0A0-2902-42E3-A5D0-CB438EE3F790}"/>
    <cellStyle name="Notas 7 4 7 2 2" xfId="13136" xr:uid="{AF61102A-A8AD-423E-B110-E04B2D787F78}"/>
    <cellStyle name="Notas 7 4 7 2 3" xfId="16805" xr:uid="{EC9BE42B-1003-47F9-808B-17AF169A7A61}"/>
    <cellStyle name="Notas 7 4 7 3" xfId="10570" xr:uid="{4D8A7F23-B706-4F5A-BCC0-77BBD9E508A3}"/>
    <cellStyle name="Notas 7 4 7 4" xfId="7142" xr:uid="{38F0C30A-C3FE-48CF-8D7C-33DD1DC5AE83}"/>
    <cellStyle name="Notas 7 4 8" xfId="4395" xr:uid="{25C249DF-C10A-418C-907C-DCAE2442FFCC}"/>
    <cellStyle name="Notas 7 4 8 2" xfId="7032" xr:uid="{E52BDE46-83BF-415A-9676-A9A8542303E5}"/>
    <cellStyle name="Notas 7 4 8 2 2" xfId="13343" xr:uid="{38662719-C464-486B-B676-5CBE13588E6D}"/>
    <cellStyle name="Notas 7 4 8 2 3" xfId="17007" xr:uid="{EACF8FA1-AAA3-4C3F-935A-71285079BFA5}"/>
    <cellStyle name="Notas 7 4 8 3" xfId="10777" xr:uid="{352092F9-0C24-4DC1-97DB-9DC5A8494125}"/>
    <cellStyle name="Notas 7 4 8 4" xfId="14128" xr:uid="{EEF4691D-EA32-48E7-961B-971E82E48CEA}"/>
    <cellStyle name="Notas 7 4 9" xfId="4753" xr:uid="{80E1C5C9-213C-40AE-BC04-9863F393F475}"/>
    <cellStyle name="Notas 7 4 9 2" xfId="11135" xr:uid="{840F332E-78AF-49CF-B96E-3B82233EC641}"/>
    <cellStyle name="Notas 7 4 9 3" xfId="8208" xr:uid="{2B0138F0-B838-472E-BD89-1D157A080EB6}"/>
    <cellStyle name="Notas 7 5" xfId="2008" xr:uid="{B30079D2-5847-420E-B599-D9E7F325FC20}"/>
    <cellStyle name="Notas 7 5 10" xfId="8220" xr:uid="{85378E4A-FA17-483B-AF16-EF03F94FDC2D}"/>
    <cellStyle name="Notas 7 5 11" xfId="15012" xr:uid="{CA5178F6-440B-4CE3-AD11-FE415903498B}"/>
    <cellStyle name="Notas 7 5 2" xfId="2770" xr:uid="{E3C0B0CF-5912-44BA-A8D0-FED7EA0276A2}"/>
    <cellStyle name="Notas 7 5 2 2" xfId="5407" xr:uid="{E209FC6B-E6C9-4036-BD5D-AFF2D9857059}"/>
    <cellStyle name="Notas 7 5 2 2 2" xfId="7671" xr:uid="{9D620E65-383E-40ED-9D34-8E5F01009348}"/>
    <cellStyle name="Notas 7 5 2 3" xfId="16377" xr:uid="{8AC37FE8-7EB1-46D2-B844-E84FD837BE01}"/>
    <cellStyle name="Notas 7 5 3" xfId="3073" xr:uid="{207F0C87-C211-4487-A36E-03B3B40DC10E}"/>
    <cellStyle name="Notas 7 5 3 2" xfId="5710" xr:uid="{B48F8018-DD6E-4B47-BACE-358A0D531104}"/>
    <cellStyle name="Notas 7 5 3 2 2" xfId="12021" xr:uid="{16B32F47-5812-4628-BD86-93E92BE28ED6}"/>
    <cellStyle name="Notas 7 5 3 2 3" xfId="13795" xr:uid="{713D6ED9-5CC6-461C-B66F-9E71AE6EC637}"/>
    <cellStyle name="Notas 7 5 3 3" xfId="9455" xr:uid="{0A7021A0-3334-4AA4-B541-62FA3860351F}"/>
    <cellStyle name="Notas 7 5 3 4" xfId="7654" xr:uid="{1EEDB429-950B-4CE8-A224-E16B9ED19932}"/>
    <cellStyle name="Notas 7 5 4" xfId="3399" xr:uid="{0FF00903-BD03-4700-86C7-64B9928F4FB4}"/>
    <cellStyle name="Notas 7 5 4 2" xfId="6036" xr:uid="{A8E7FDB8-3363-465E-8661-311C0282215A}"/>
    <cellStyle name="Notas 7 5 4 2 2" xfId="12347" xr:uid="{CD91B603-5D2F-44D8-8138-ED9FF1AF2114}"/>
    <cellStyle name="Notas 7 5 4 2 3" xfId="7485" xr:uid="{80C0C13F-FE60-4664-8DFC-87D2ADDC8E2C}"/>
    <cellStyle name="Notas 7 5 4 3" xfId="9781" xr:uid="{0FB677CA-BC55-4067-9E83-A36A296EDC54}"/>
    <cellStyle name="Notas 7 5 4 4" xfId="13767" xr:uid="{0D066652-5C3A-4B90-B5F3-0BF01ECEC852}"/>
    <cellStyle name="Notas 7 5 5" xfId="3705" xr:uid="{2321AAD6-FA9E-4D23-8C4E-995C04864009}"/>
    <cellStyle name="Notas 7 5 5 2" xfId="6342" xr:uid="{D6C3A5D1-2403-4963-92F8-AD44BC740633}"/>
    <cellStyle name="Notas 7 5 5 2 2" xfId="12653" xr:uid="{22A8EBAA-1BE4-4E3D-AA4B-FB528DE65567}"/>
    <cellStyle name="Notas 7 5 5 2 3" xfId="7876" xr:uid="{1B8FA90F-ADD8-4105-B6FE-352B12932112}"/>
    <cellStyle name="Notas 7 5 5 3" xfId="10087" xr:uid="{9319D64E-80A9-4BA9-A7E4-A1BF7045658E}"/>
    <cellStyle name="Notas 7 5 5 4" xfId="7542" xr:uid="{22C82C8E-3E96-43F9-9F79-9F8F26CE2B1B}"/>
    <cellStyle name="Notas 7 5 6" xfId="4080" xr:uid="{28EAFA3E-4C57-4912-A76C-F5DFB7C65BEC}"/>
    <cellStyle name="Notas 7 5 6 2" xfId="6717" xr:uid="{70CA0799-E547-476E-BABD-167352B95582}"/>
    <cellStyle name="Notas 7 5 6 2 2" xfId="13028" xr:uid="{21EFC04C-AFAF-484C-9B61-72E3C18BBAF2}"/>
    <cellStyle name="Notas 7 5 6 2 3" xfId="16704" xr:uid="{A00DE7EB-9480-4480-AAEC-C5344641B4A5}"/>
    <cellStyle name="Notas 7 5 6 3" xfId="10462" xr:uid="{C4A998B1-0C71-4332-84EE-0C0A490EF369}"/>
    <cellStyle name="Notas 7 5 6 4" xfId="11805" xr:uid="{F5BC3528-C0BB-4F42-AA48-3C202385EF02}"/>
    <cellStyle name="Notas 7 5 7" xfId="4362" xr:uid="{C82F315E-037E-4F78-8B8B-D705844332AA}"/>
    <cellStyle name="Notas 7 5 7 2" xfId="6999" xr:uid="{B52678A1-B8F9-4D92-8475-357774B91830}"/>
    <cellStyle name="Notas 7 5 7 2 2" xfId="13310" xr:uid="{F5475EEB-C463-4382-8649-AB2314893B34}"/>
    <cellStyle name="Notas 7 5 7 2 3" xfId="16974" xr:uid="{4413BBCD-D66B-4409-8BAB-8ACF274FDBA3}"/>
    <cellStyle name="Notas 7 5 7 3" xfId="10744" xr:uid="{D4CAACC7-1057-4514-9631-7AA05F81AC91}"/>
    <cellStyle name="Notas 7 5 7 4" xfId="14131" xr:uid="{F9D9BB02-924D-4587-8294-762F9147BB54}"/>
    <cellStyle name="Notas 7 5 8" xfId="4645" xr:uid="{C9B2EC50-CB40-4AAB-B879-D28AC3F38CD3}"/>
    <cellStyle name="Notas 7 5 8 2" xfId="11027" xr:uid="{6981CBB1-64CC-41FF-B1A2-B6349CEC0375}"/>
    <cellStyle name="Notas 7 5 8 3" xfId="15705" xr:uid="{89F0439A-CA3A-4148-92A7-1F1E1C16E5F0}"/>
    <cellStyle name="Notas 7 5 9" xfId="8506" xr:uid="{D4256266-8682-4623-A656-7CA8125792C1}"/>
    <cellStyle name="Notas 8" xfId="1470" xr:uid="{00000000-0005-0000-0000-0000C2050000}"/>
    <cellStyle name="Notas 8 2" xfId="1925" xr:uid="{723D4C1C-9F8B-4F45-9857-CB945B9BE991}"/>
    <cellStyle name="Notas 8 2 10" xfId="15875" xr:uid="{888B809C-8BF2-4005-B45D-1115D081939E}"/>
    <cellStyle name="Notas 8 2 11" xfId="14010" xr:uid="{35565B95-28F8-4474-A395-FE4D8044C945}"/>
    <cellStyle name="Notas 8 2 2" xfId="2485" xr:uid="{837E8B73-30F2-48F7-B5C3-FBAD5CDFFB84}"/>
    <cellStyle name="Notas 8 2 2 2" xfId="5122" xr:uid="{D558FE7A-349D-4960-83FA-AE159B0ECD17}"/>
    <cellStyle name="Notas 8 2 2 2 2" xfId="11486" xr:uid="{5102EDAC-5F33-497F-9B9C-B2D3E92EF259}"/>
    <cellStyle name="Notas 8 2 2 2 3" xfId="7806" xr:uid="{917306A6-EBB0-4E26-9EE1-EA9B4388A1E5}"/>
    <cellStyle name="Notas 8 2 2 3" xfId="8952" xr:uid="{2C422909-EBEC-4629-A0E4-35E7F37E41C0}"/>
    <cellStyle name="Notas 8 2 3" xfId="2701" xr:uid="{D1F9B02A-C6DA-49B1-B1CF-4118F4C33515}"/>
    <cellStyle name="Notas 8 2 3 2" xfId="5338" xr:uid="{4C1F6C9F-B583-4F46-8338-46DE4DF5493B}"/>
    <cellStyle name="Notas 8 2 3 2 2" xfId="14172" xr:uid="{E90CE3CD-E3B3-4A2E-9A18-6B80C86CC912}"/>
    <cellStyle name="Notas 8 2 3 3" xfId="16490" xr:uid="{C0893994-C1E3-4899-883D-508906C4FEB3}"/>
    <cellStyle name="Notas 8 2 4" xfId="3004" xr:uid="{35436F88-B0F0-4397-AAB5-56B483845239}"/>
    <cellStyle name="Notas 8 2 4 2" xfId="5641" xr:uid="{35801BED-E33B-43C7-91AB-C6D621CF4669}"/>
    <cellStyle name="Notas 8 2 4 2 2" xfId="11952" xr:uid="{AFC8C7B8-BEE3-42CF-905F-01E1C1710A97}"/>
    <cellStyle name="Notas 8 2 4 2 3" xfId="14040" xr:uid="{22E0624B-1212-44F6-B366-BD7B2BDEDE99}"/>
    <cellStyle name="Notas 8 2 4 3" xfId="9386" xr:uid="{E3CCCC11-11E6-4B45-88C9-305C763004C7}"/>
    <cellStyle name="Notas 8 2 4 4" xfId="13560" xr:uid="{D44347EC-04FA-48F1-86DF-C7354D6F5DC5}"/>
    <cellStyle name="Notas 8 2 5" xfId="3330" xr:uid="{57D21898-6C09-46E9-93F6-245CA8F77C04}"/>
    <cellStyle name="Notas 8 2 5 2" xfId="5967" xr:uid="{9B3D3BB6-C742-4B12-8468-1CD16405B7EC}"/>
    <cellStyle name="Notas 8 2 5 2 2" xfId="12278" xr:uid="{9750B3E7-C8F5-4EA5-91EF-3B4AE843723D}"/>
    <cellStyle name="Notas 8 2 5 2 3" xfId="14594" xr:uid="{ABB6E31C-5059-40DF-AF33-40B046578717}"/>
    <cellStyle name="Notas 8 2 5 3" xfId="9712" xr:uid="{EE965DED-50D7-4054-9362-0CFEA1456304}"/>
    <cellStyle name="Notas 8 2 5 4" xfId="16285" xr:uid="{517ED0AE-740B-4B97-A818-6C3B0E176C6B}"/>
    <cellStyle name="Notas 8 2 6" xfId="3636" xr:uid="{054DFC05-3159-40E3-A440-8990C012C86B}"/>
    <cellStyle name="Notas 8 2 6 2" xfId="6273" xr:uid="{DD8CD87A-7E3C-4F71-9907-950E8ADB7290}"/>
    <cellStyle name="Notas 8 2 6 2 2" xfId="12584" xr:uid="{4155E0F6-C6C5-488F-98E0-EB2C751A6AA5}"/>
    <cellStyle name="Notas 8 2 6 2 3" xfId="15817" xr:uid="{01B865F9-E505-499A-BD7F-5BFAC97A1452}"/>
    <cellStyle name="Notas 8 2 6 3" xfId="10018" xr:uid="{49A87E31-8FC7-4446-A085-9DE73E14B6AA}"/>
    <cellStyle name="Notas 8 2 6 4" xfId="7209" xr:uid="{5F30CDD1-9C2E-4472-AFBC-DB0533DE4652}"/>
    <cellStyle name="Notas 8 2 7" xfId="3997" xr:uid="{C0EFB58E-C37B-4D4C-8188-10F728C043D0}"/>
    <cellStyle name="Notas 8 2 7 2" xfId="6634" xr:uid="{FE155BF6-68A3-4685-814E-69D2764F0F4F}"/>
    <cellStyle name="Notas 8 2 7 2 2" xfId="12945" xr:uid="{B4EE990E-3113-4172-9E54-88A763196FB3}"/>
    <cellStyle name="Notas 8 2 7 2 3" xfId="16635" xr:uid="{DF9E36CB-1C04-45FF-A009-A1C843FDF973}"/>
    <cellStyle name="Notas 8 2 7 3" xfId="10379" xr:uid="{C734C753-1211-4F12-B556-D6BF5FD0A068}"/>
    <cellStyle name="Notas 8 2 7 4" xfId="13798" xr:uid="{C22D46CA-FFC5-4F3A-9AE4-D1B066638A33}"/>
    <cellStyle name="Notas 8 2 8" xfId="4562" xr:uid="{511D140B-83DD-4CEF-9E25-D43D284800E1}"/>
    <cellStyle name="Notas 8 2 8 2" xfId="10944" xr:uid="{3B2868C2-401D-4A09-B724-CE00BBC07528}"/>
    <cellStyle name="Notas 8 2 8 3" xfId="16086" xr:uid="{BDBE7A4B-F806-4601-B369-47D1E997C4D6}"/>
    <cellStyle name="Notas 8 2 9" xfId="8426" xr:uid="{6A284102-5D37-4E2C-ACEA-77D83B490848}"/>
    <cellStyle name="Notas 8 3" xfId="1919" xr:uid="{08A18AD1-2D1A-4B04-8F9F-F642A8C89771}"/>
    <cellStyle name="Notas 8 3 10" xfId="8420" xr:uid="{20DD8D87-D06E-4623-A16B-23FF417C1D0E}"/>
    <cellStyle name="Notas 8 3 11" xfId="7865" xr:uid="{49E687D0-06A6-4825-B0A6-B10502C28D8C}"/>
    <cellStyle name="Notas 8 3 12" xfId="15338" xr:uid="{3BE946A3-D30F-4305-B9C0-1D55F0587D2A}"/>
    <cellStyle name="Notas 8 3 2" xfId="2479" xr:uid="{CD56DA3D-8B3A-450F-A2C9-3FA6C42CA893}"/>
    <cellStyle name="Notas 8 3 2 2" xfId="5116" xr:uid="{3D9B4479-EC1A-45B5-9F39-BBAB6FD54FCC}"/>
    <cellStyle name="Notas 8 3 2 2 2" xfId="11480" xr:uid="{7D76FF6F-BFE3-43D2-9088-DF42805F8DCD}"/>
    <cellStyle name="Notas 8 3 2 2 3" xfId="7930" xr:uid="{30B4BD29-8B8D-4334-BE33-8B6217C633D3}"/>
    <cellStyle name="Notas 8 3 2 3" xfId="8946" xr:uid="{BCC3B235-0E8F-418C-A86B-3013E402CBF6}"/>
    <cellStyle name="Notas 8 3 2 4" xfId="9183" xr:uid="{145F3FC2-A49C-4AAB-BCD0-4F92EC2D9644}"/>
    <cellStyle name="Notas 8 3 2 5" xfId="15369" xr:uid="{46B782B4-F51A-4EDC-BA06-8301B1765145}"/>
    <cellStyle name="Notas 8 3 3" xfId="2695" xr:uid="{18F93E90-12AD-4665-9337-E173A39DDB55}"/>
    <cellStyle name="Notas 8 3 3 2" xfId="5332" xr:uid="{5FFDEBA1-C58E-499C-838D-21E5C7729F30}"/>
    <cellStyle name="Notas 8 3 3 2 2" xfId="14218" xr:uid="{9518013E-B643-48E0-9EF6-34FCDA38311C}"/>
    <cellStyle name="Notas 8 3 3 3" xfId="7171" xr:uid="{B90A53F6-F39C-444C-9119-20B289B3F64F}"/>
    <cellStyle name="Notas 8 3 4" xfId="2998" xr:uid="{11991998-753D-41F5-92CA-2B54ACB1154E}"/>
    <cellStyle name="Notas 8 3 4 2" xfId="5635" xr:uid="{98FCDE24-DC22-4C14-AAA3-7CCCEF6F4490}"/>
    <cellStyle name="Notas 8 3 4 2 2" xfId="11946" xr:uid="{E7181F60-E33A-4EC5-95EB-741BE09A39E9}"/>
    <cellStyle name="Notas 8 3 4 2 3" xfId="15335" xr:uid="{2A7E87C2-5B2D-4431-98AF-2AC0D65E6A75}"/>
    <cellStyle name="Notas 8 3 4 3" xfId="9380" xr:uid="{95214E6B-98A1-4C87-A867-612416AA87DC}"/>
    <cellStyle name="Notas 8 3 4 4" xfId="14286" xr:uid="{81BAD3C2-320C-4655-9DE2-A28D69824160}"/>
    <cellStyle name="Notas 8 3 5" xfId="3324" xr:uid="{699E177F-8021-4FBF-AA99-3850A31570B7}"/>
    <cellStyle name="Notas 8 3 5 2" xfId="5961" xr:uid="{31C709AA-79D1-48EA-864C-78924F88388C}"/>
    <cellStyle name="Notas 8 3 5 2 2" xfId="12272" xr:uid="{0F013C94-7BE4-43D4-B248-80092254368C}"/>
    <cellStyle name="Notas 8 3 5 2 3" xfId="8003" xr:uid="{46A6562A-064D-4598-ABA0-7C0160B46E8C}"/>
    <cellStyle name="Notas 8 3 5 3" xfId="9706" xr:uid="{8E81CAF3-E011-4E0E-8C73-2BADF3A04E8C}"/>
    <cellStyle name="Notas 8 3 5 4" xfId="7340" xr:uid="{06037C64-E08B-458F-9541-6B571E17B701}"/>
    <cellStyle name="Notas 8 3 6" xfId="3630" xr:uid="{EEDDE8F0-F28F-4248-B0DA-BC84CF531C7F}"/>
    <cellStyle name="Notas 8 3 6 2" xfId="6267" xr:uid="{27C8D3AA-42D9-4AF2-B96D-DA54A5333D6C}"/>
    <cellStyle name="Notas 8 3 6 2 2" xfId="12578" xr:uid="{AF7B9B48-B9FD-4B30-8E8A-48B91B092971}"/>
    <cellStyle name="Notas 8 3 6 2 3" xfId="7298" xr:uid="{65B68F4B-9E73-4354-B6C7-BEDCC0A526B8}"/>
    <cellStyle name="Notas 8 3 6 3" xfId="10012" xr:uid="{BE136B80-7DB5-4968-8C78-8E52CC67A330}"/>
    <cellStyle name="Notas 8 3 6 4" xfId="15036" xr:uid="{F0A4CB29-20B9-4EDD-A5C9-175334F3E254}"/>
    <cellStyle name="Notas 8 3 7" xfId="3991" xr:uid="{FE629339-A230-49EA-81E5-00B56E8BF948}"/>
    <cellStyle name="Notas 8 3 7 2" xfId="6628" xr:uid="{3983B8BA-57C6-4CBD-A779-619B95D86885}"/>
    <cellStyle name="Notas 8 3 7 2 2" xfId="12939" xr:uid="{B5B9032C-597E-4939-B1B2-525C4D6B0153}"/>
    <cellStyle name="Notas 8 3 7 2 3" xfId="16629" xr:uid="{FD381CDE-816C-486D-87D9-D92AB6D65594}"/>
    <cellStyle name="Notas 8 3 7 3" xfId="10373" xr:uid="{DABCF953-01CC-48F5-A85C-4DFFC432F511}"/>
    <cellStyle name="Notas 8 3 7 4" xfId="15509" xr:uid="{722279AB-3096-40C4-91AE-1FD5BD685901}"/>
    <cellStyle name="Notas 8 3 8" xfId="4311" xr:uid="{4BC8D82B-9F9C-4700-8B90-B265C3532B9A}"/>
    <cellStyle name="Notas 8 3 8 2" xfId="6948" xr:uid="{1AAC0EA9-3E6E-4E1A-890F-893BE3FD7408}"/>
    <cellStyle name="Notas 8 3 8 2 2" xfId="13259" xr:uid="{DB0EB0B6-C9CB-4D9B-9137-32A1BC4071D8}"/>
    <cellStyle name="Notas 8 3 8 2 3" xfId="16923" xr:uid="{E5996BED-8C0A-445E-8885-A3D1C222EA2C}"/>
    <cellStyle name="Notas 8 3 8 3" xfId="10693" xr:uid="{E30EEBEA-2DF4-47D6-BC32-26E33B372FB7}"/>
    <cellStyle name="Notas 8 3 8 4" xfId="8259" xr:uid="{4A48BEA5-09CB-498E-B1FE-F308668353EE}"/>
    <cellStyle name="Notas 8 3 9" xfId="4556" xr:uid="{020ECF6E-6F71-4BB1-8FBD-DA80AEA154E2}"/>
    <cellStyle name="Notas 8 3 9 2" xfId="10938" xr:uid="{5E9FA12E-C4D3-4F06-B4EA-038D112DBDAF}"/>
    <cellStyle name="Notas 8 3 9 3" xfId="15324" xr:uid="{83945029-F701-450B-AD31-E24012336782}"/>
    <cellStyle name="Notas 8 4" xfId="2117" xr:uid="{ABDC7E1C-5C16-4183-AA12-BD58FE2556A8}"/>
    <cellStyle name="Notas 8 4 10" xfId="8615" xr:uid="{8AB9ED66-64CB-4283-AA24-58208D06729B}"/>
    <cellStyle name="Notas 8 4 11" xfId="16120" xr:uid="{43A2C779-3A11-4E05-AD80-F46C0292BFF2}"/>
    <cellStyle name="Notas 8 4 12" xfId="7793" xr:uid="{D784AB0B-C4E5-4378-BA39-EA1715320B1A}"/>
    <cellStyle name="Notas 8 4 2" xfId="2607" xr:uid="{A57CB8AE-DA44-4658-AE50-8FF8ADDEEDE4}"/>
    <cellStyle name="Notas 8 4 2 2" xfId="5244" xr:uid="{E0F1777B-CFFC-494B-AB8C-30296B06C74F}"/>
    <cellStyle name="Notas 8 4 2 2 2" xfId="11608" xr:uid="{34ACE53D-2980-4376-AB04-9298418F9DCF}"/>
    <cellStyle name="Notas 8 4 2 2 3" xfId="15562" xr:uid="{70D30BFC-85BA-4355-88D9-E4EA980EF8A6}"/>
    <cellStyle name="Notas 8 4 2 3" xfId="9074" xr:uid="{ED21F120-B9C4-4870-877D-C810AA5B23DE}"/>
    <cellStyle name="Notas 8 4 2 4" xfId="7620" xr:uid="{5B9A2901-801C-41F5-A1E3-6F47B5C8630B}"/>
    <cellStyle name="Notas 8 4 2 5" xfId="13563" xr:uid="{9AA9AD14-6852-45E1-9EE3-8660F0AB4546}"/>
    <cellStyle name="Notas 8 4 3" xfId="2872" xr:uid="{4F9C5053-157F-4662-9084-CB5F91CE415D}"/>
    <cellStyle name="Notas 8 4 3 2" xfId="5509" xr:uid="{45A303C6-53D0-43EB-96B4-5734DEBC689D}"/>
    <cellStyle name="Notas 8 4 3 2 2" xfId="15833" xr:uid="{8139F338-001B-4EFC-AF87-B3BAC7846B61}"/>
    <cellStyle name="Notas 8 4 3 3" xfId="13629" xr:uid="{384A4359-ECBE-4DBE-81FD-52CAE0270555}"/>
    <cellStyle name="Notas 8 4 4" xfId="3175" xr:uid="{F82B4E1E-35F6-41B1-8BEE-3EBCBC373519}"/>
    <cellStyle name="Notas 8 4 4 2" xfId="5812" xr:uid="{D2872B9B-A8F2-42B5-BB5F-89A183653EC3}"/>
    <cellStyle name="Notas 8 4 4 2 2" xfId="12123" xr:uid="{55404F82-2234-4A65-9B0A-0A1195DA22E4}"/>
    <cellStyle name="Notas 8 4 4 2 3" xfId="14377" xr:uid="{F9CA70F6-6674-4F1D-88EA-3C374663D028}"/>
    <cellStyle name="Notas 8 4 4 3" xfId="9557" xr:uid="{7C1A6A6B-4E20-4B44-8894-1C43AC948DDF}"/>
    <cellStyle name="Notas 8 4 4 4" xfId="7810" xr:uid="{F65FC7AD-D938-4DE7-A824-4B1122AC540F}"/>
    <cellStyle name="Notas 8 4 5" xfId="3501" xr:uid="{FEEE413E-2F92-43D3-B379-A0A36D038B4E}"/>
    <cellStyle name="Notas 8 4 5 2" xfId="6138" xr:uid="{C760DAF8-251C-451B-BAED-A75AC023575D}"/>
    <cellStyle name="Notas 8 4 5 2 2" xfId="12449" xr:uid="{5A670EBF-5532-4420-9DDA-3D7D6257A89F}"/>
    <cellStyle name="Notas 8 4 5 2 3" xfId="7647" xr:uid="{2ADC2275-A144-4DBB-BB4F-9E6006E8CCE5}"/>
    <cellStyle name="Notas 8 4 5 3" xfId="9883" xr:uid="{687C34BC-B933-43A6-9F2B-245F89285DD4}"/>
    <cellStyle name="Notas 8 4 5 4" xfId="15594" xr:uid="{81132A22-A201-47BD-9C67-9CC28EA4F0BB}"/>
    <cellStyle name="Notas 8 4 6" xfId="3807" xr:uid="{5134F54B-4747-4DE6-A632-82CA0498AB63}"/>
    <cellStyle name="Notas 8 4 6 2" xfId="6444" xr:uid="{31AE83AF-E11A-4260-BBC6-78687487FFEA}"/>
    <cellStyle name="Notas 8 4 6 2 2" xfId="12755" xr:uid="{E3CAD999-6801-4A25-BDE7-B80D396D5A5A}"/>
    <cellStyle name="Notas 8 4 6 2 3" xfId="13628" xr:uid="{5EA53766-53FF-4EA8-BCC1-7AE021EA0822}"/>
    <cellStyle name="Notas 8 4 6 3" xfId="10189" xr:uid="{96D6A522-1460-4E74-9F1A-3377ADC6984D}"/>
    <cellStyle name="Notas 8 4 6 4" xfId="7745" xr:uid="{73C43478-8268-4527-9587-05905D7B196E}"/>
    <cellStyle name="Notas 8 4 7" xfId="4189" xr:uid="{E50418F0-0F66-47A3-AA82-23CBA79FC839}"/>
    <cellStyle name="Notas 8 4 7 2" xfId="6826" xr:uid="{888BED4E-6E2B-4808-A609-CC7E8CDD0FAB}"/>
    <cellStyle name="Notas 8 4 7 2 2" xfId="13137" xr:uid="{C17C99BA-D48C-4911-AD36-B790226DFCFA}"/>
    <cellStyle name="Notas 8 4 7 2 3" xfId="16806" xr:uid="{27DA67E1-3419-46A9-B524-EAC92849323E}"/>
    <cellStyle name="Notas 8 4 7 3" xfId="10571" xr:uid="{2FEA45C4-6CE4-40AC-8F8D-42C38728103E}"/>
    <cellStyle name="Notas 8 4 7 4" xfId="14536" xr:uid="{984739F2-29E5-4BE2-8A36-300B92273D21}"/>
    <cellStyle name="Notas 8 4 8" xfId="4396" xr:uid="{95DE5674-9FB2-489A-8B32-1B52DF464F97}"/>
    <cellStyle name="Notas 8 4 8 2" xfId="7033" xr:uid="{E07FBA81-C46F-487B-AD6F-9DBD28914FC5}"/>
    <cellStyle name="Notas 8 4 8 2 2" xfId="13344" xr:uid="{850651F1-10BD-426D-BCBA-3224FD5A6825}"/>
    <cellStyle name="Notas 8 4 8 2 3" xfId="17008" xr:uid="{525C2543-6F66-440E-A0E2-977C62824737}"/>
    <cellStyle name="Notas 8 4 8 3" xfId="10778" xr:uid="{974073DC-C0A7-452F-BB39-DCD97E5F9C67}"/>
    <cellStyle name="Notas 8 4 8 4" xfId="7348" xr:uid="{AAACDA81-F8F7-424C-B0F3-280684B032A9}"/>
    <cellStyle name="Notas 8 4 9" xfId="4754" xr:uid="{2C932920-FB64-4193-ADE0-7C6D80DCA69B}"/>
    <cellStyle name="Notas 8 4 9 2" xfId="11136" xr:uid="{7AB43CD2-328E-4930-AE57-5B16B483C90D}"/>
    <cellStyle name="Notas 8 4 9 3" xfId="7361" xr:uid="{2BCE1C81-EC2A-43D4-8CD3-41FFFA0DC325}"/>
    <cellStyle name="Notas 8 5" xfId="2007" xr:uid="{27708B88-C66E-4E81-831A-ADB8DB1C8C8C}"/>
    <cellStyle name="Notas 8 5 10" xfId="14534" xr:uid="{981BE4A2-A52D-4494-8318-CDF5FD8AD799}"/>
    <cellStyle name="Notas 8 5 11" xfId="8187" xr:uid="{822BB72A-0819-467A-9C8C-D62CE3831CCC}"/>
    <cellStyle name="Notas 8 5 2" xfId="2769" xr:uid="{A711C781-4CFF-4E40-AF54-35B89E41BA6D}"/>
    <cellStyle name="Notas 8 5 2 2" xfId="5406" xr:uid="{899118D2-A4CF-448B-B681-1CC2EDBD961A}"/>
    <cellStyle name="Notas 8 5 2 2 2" xfId="14084" xr:uid="{4DEE9675-1530-4980-8E95-A7D6DE1AD21A}"/>
    <cellStyle name="Notas 8 5 2 3" xfId="15175" xr:uid="{E8A42815-E0C7-4AF0-9A79-A6E606598E20}"/>
    <cellStyle name="Notas 8 5 3" xfId="3072" xr:uid="{ADA803BE-5FF1-490A-B2E1-8101D4A57A76}"/>
    <cellStyle name="Notas 8 5 3 2" xfId="5709" xr:uid="{4006DD37-48E5-450E-A16A-BF57AB52D728}"/>
    <cellStyle name="Notas 8 5 3 2 2" xfId="12020" xr:uid="{D98B9118-B7A1-45E2-A286-DD958551DF96}"/>
    <cellStyle name="Notas 8 5 3 2 3" xfId="7252" xr:uid="{9646BEFF-7879-4089-901F-5076F536D35D}"/>
    <cellStyle name="Notas 8 5 3 3" xfId="9454" xr:uid="{7A3BC628-111B-4F18-8C57-1924A82B9D56}"/>
    <cellStyle name="Notas 8 5 3 4" xfId="7272" xr:uid="{312C900E-66A8-439F-BB5A-F39C04ECD60F}"/>
    <cellStyle name="Notas 8 5 4" xfId="3398" xr:uid="{A8DAA389-FBEC-4187-B115-04C850AFD3D9}"/>
    <cellStyle name="Notas 8 5 4 2" xfId="6035" xr:uid="{552E70E5-9903-4587-9C58-C91AEBAD26D4}"/>
    <cellStyle name="Notas 8 5 4 2 2" xfId="12346" xr:uid="{D5E53CD9-A15C-45D4-8185-EEF3C58E8EC2}"/>
    <cellStyle name="Notas 8 5 4 2 3" xfId="15296" xr:uid="{68806B76-54E6-4478-A8DF-232542B83F0D}"/>
    <cellStyle name="Notas 8 5 4 3" xfId="9780" xr:uid="{55DF6E71-29E4-45FC-A2FE-7B415AD99018}"/>
    <cellStyle name="Notas 8 5 4 4" xfId="13945" xr:uid="{6C662604-F71A-4343-A9E8-4B24F5AB02E8}"/>
    <cellStyle name="Notas 8 5 5" xfId="3704" xr:uid="{2EF3EEF9-6C48-4FBA-975F-5F352432289E}"/>
    <cellStyle name="Notas 8 5 5 2" xfId="6341" xr:uid="{A44DC9AC-ADD8-432C-84E1-59CD32E18D1F}"/>
    <cellStyle name="Notas 8 5 5 2 2" xfId="12652" xr:uid="{20F95ED7-EC14-4BF2-9E21-9937AE818475}"/>
    <cellStyle name="Notas 8 5 5 2 3" xfId="7167" xr:uid="{13F32D2C-31B9-4FAC-A8DF-42A2A3EF2AC2}"/>
    <cellStyle name="Notas 8 5 5 3" xfId="10086" xr:uid="{682A8B1C-7C4F-4F95-BC88-04BF2EEB41D4}"/>
    <cellStyle name="Notas 8 5 5 4" xfId="7146" xr:uid="{5B59B7D1-F2FB-440F-8D4E-DC6EE342744C}"/>
    <cellStyle name="Notas 8 5 6" xfId="4079" xr:uid="{51BDA42D-6F44-4EE8-993E-00AB0E517DBB}"/>
    <cellStyle name="Notas 8 5 6 2" xfId="6716" xr:uid="{2B58E404-34BD-48A3-BCAB-2CF4B2036304}"/>
    <cellStyle name="Notas 8 5 6 2 2" xfId="13027" xr:uid="{57EF5B7B-621E-4034-98D6-0EC3C057EC79}"/>
    <cellStyle name="Notas 8 5 6 2 3" xfId="16703" xr:uid="{2B89B0B0-8E0C-4758-B8F1-E924CE4DE61F}"/>
    <cellStyle name="Notas 8 5 6 3" xfId="10461" xr:uid="{8D5DEDFD-21DB-4D8B-B879-3D43DD8670BD}"/>
    <cellStyle name="Notas 8 5 6 4" xfId="15738" xr:uid="{4C7D3C26-BC8F-461F-BDC1-9C42AB9A1FE5}"/>
    <cellStyle name="Notas 8 5 7" xfId="4361" xr:uid="{F2B2F32D-135F-49B8-8DA5-E223F693FAC6}"/>
    <cellStyle name="Notas 8 5 7 2" xfId="6998" xr:uid="{E3A83D5E-EAF0-4646-B3B4-62353F650761}"/>
    <cellStyle name="Notas 8 5 7 2 2" xfId="13309" xr:uid="{2BF132D5-68A3-465A-B626-D5F88C518987}"/>
    <cellStyle name="Notas 8 5 7 2 3" xfId="16973" xr:uid="{0134A763-B18A-42F9-B0D8-D01041D5886A}"/>
    <cellStyle name="Notas 8 5 7 3" xfId="10743" xr:uid="{E063F8B6-AA6C-4F48-B534-06BE77B79657}"/>
    <cellStyle name="Notas 8 5 7 4" xfId="15759" xr:uid="{E276AA28-0418-498D-A095-4258EFD457CE}"/>
    <cellStyle name="Notas 8 5 8" xfId="4644" xr:uid="{AF913B3A-95C6-4590-9EC8-A57435549AD1}"/>
    <cellStyle name="Notas 8 5 8 2" xfId="11026" xr:uid="{EB26339E-0702-4E22-9B3D-D73ACADCE74F}"/>
    <cellStyle name="Notas 8 5 8 3" xfId="16540" xr:uid="{8533483B-EEC4-4662-8D30-86E95306FC71}"/>
    <cellStyle name="Notas 8 5 9" xfId="8505" xr:uid="{5E1A5FB8-6986-436A-B9F4-FDA1730AB7C0}"/>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1" xfId="15305" xr:uid="{9AEA84E2-DA42-4161-A346-433835BED84D}"/>
    <cellStyle name="Notas 9 23 2" xfId="2486" xr:uid="{5EC4556F-99D4-4052-8F1A-4E6946C9BA38}"/>
    <cellStyle name="Notas 9 23 2 2" xfId="5123" xr:uid="{D1CA0A79-6FB5-4210-86F5-E2E6FD5CACBE}"/>
    <cellStyle name="Notas 9 23 2 2 2" xfId="11487" xr:uid="{A7200F92-34F2-484C-A3F3-3AF6D697A12C}"/>
    <cellStyle name="Notas 9 23 2 2 3" xfId="7558" xr:uid="{6AAF6F5E-2EE0-44C5-9A84-1777F9721E1C}"/>
    <cellStyle name="Notas 9 23 2 3" xfId="8953" xr:uid="{2965A2BC-5E21-4E93-BC6C-927D7C6DE5AD}"/>
    <cellStyle name="Notas 9 23 3" xfId="2702" xr:uid="{E3A9F075-9DF6-45F8-B7D7-65BBB9AA8601}"/>
    <cellStyle name="Notas 9 23 3 2" xfId="5339" xr:uid="{EF3EB095-6F66-4418-885F-53395D815BFA}"/>
    <cellStyle name="Notas 9 23 3 2 2" xfId="15219" xr:uid="{0CEDF3D3-A8E5-472A-89B3-339BA6226F66}"/>
    <cellStyle name="Notas 9 23 3 3" xfId="8076" xr:uid="{D1D4230D-9380-4727-BD8A-B213F39BDBB7}"/>
    <cellStyle name="Notas 9 23 4" xfId="3005" xr:uid="{4853BC1A-72D4-4D93-A497-C0B14EDCE577}"/>
    <cellStyle name="Notas 9 23 4 2" xfId="5642" xr:uid="{79DA110E-C197-44B3-BB19-C758A5D91FD8}"/>
    <cellStyle name="Notas 9 23 4 2 2" xfId="11953" xr:uid="{BF02266F-FAE8-4910-B36B-B6CE9E93DA67}"/>
    <cellStyle name="Notas 9 23 4 2 3" xfId="15233" xr:uid="{3FD7FCA8-65C7-4BDD-B2E8-09076CBFC922}"/>
    <cellStyle name="Notas 9 23 4 3" xfId="9387" xr:uid="{EC4453BE-8DA1-4440-8E31-41E3A83EEB53}"/>
    <cellStyle name="Notas 9 23 4 4" xfId="14572" xr:uid="{F5F0EA33-D385-4189-A97D-F0444838314E}"/>
    <cellStyle name="Notas 9 23 5" xfId="3331" xr:uid="{128C8BFE-1907-4CD0-A407-D58742F030BD}"/>
    <cellStyle name="Notas 9 23 5 2" xfId="5968" xr:uid="{853CAAB5-C13A-40B8-89B5-1AB753D6CFEE}"/>
    <cellStyle name="Notas 9 23 5 2 2" xfId="12279" xr:uid="{4908FAD6-ED76-41A2-BFA9-19312F121514}"/>
    <cellStyle name="Notas 9 23 5 2 3" xfId="8134" xr:uid="{0E1C3420-1CE0-4552-AEDF-73DA320F820F}"/>
    <cellStyle name="Notas 9 23 5 3" xfId="9713" xr:uid="{45A3F3D5-D9B5-46F8-A334-47512F2BA523}"/>
    <cellStyle name="Notas 9 23 5 4" xfId="16243" xr:uid="{F8DE22FD-5FD4-4744-9FA4-66D5932FE25E}"/>
    <cellStyle name="Notas 9 23 6" xfId="3637" xr:uid="{91575397-14D2-42D1-874A-7631539F4D5E}"/>
    <cellStyle name="Notas 9 23 6 2" xfId="6274" xr:uid="{5DEE5B6E-153F-4863-B07E-FBAE33DAF84E}"/>
    <cellStyle name="Notas 9 23 6 2 2" xfId="12585" xr:uid="{83C57D19-9F4F-42FE-99AA-3315C3194B69}"/>
    <cellStyle name="Notas 9 23 6 2 3" xfId="16435" xr:uid="{6066E711-A67F-4927-BA8F-F647FDE3FFF5}"/>
    <cellStyle name="Notas 9 23 6 3" xfId="10019" xr:uid="{E88DB073-A36E-435D-959F-7C2A0F9A6AA0}"/>
    <cellStyle name="Notas 9 23 6 4" xfId="16310" xr:uid="{F3FD76AE-DEF4-4B71-B8F3-AA739A707BC2}"/>
    <cellStyle name="Notas 9 23 7" xfId="3998" xr:uid="{07D80A83-465C-4E2A-8FE2-340B5F05BE7B}"/>
    <cellStyle name="Notas 9 23 7 2" xfId="6635" xr:uid="{F3010DAE-DF29-4109-BC17-8895414A0C72}"/>
    <cellStyle name="Notas 9 23 7 2 2" xfId="12946" xr:uid="{3F6E65EC-0CAA-4946-9FB5-9B9916CB8FC4}"/>
    <cellStyle name="Notas 9 23 7 2 3" xfId="16636" xr:uid="{52F10505-C3B9-4E14-94BA-ED740CB7C5E2}"/>
    <cellStyle name="Notas 9 23 7 3" xfId="10380" xr:uid="{1EA68266-AF71-4E03-BEF9-54E668E94B1F}"/>
    <cellStyle name="Notas 9 23 7 4" xfId="7257" xr:uid="{70AF26A9-3C6E-4A6F-9DFD-AE2DE9DE2EB7}"/>
    <cellStyle name="Notas 9 23 8" xfId="4563" xr:uid="{3E5E5604-F8EC-4242-85F2-B1E1B274534E}"/>
    <cellStyle name="Notas 9 23 8 2" xfId="10945" xr:uid="{05D62E25-38C2-4395-AC18-67E5FD70BF69}"/>
    <cellStyle name="Notas 9 23 8 3" xfId="16266" xr:uid="{B676902C-248B-4D27-BDC5-DD4BE4CA2D7A}"/>
    <cellStyle name="Notas 9 23 9" xfId="8427" xr:uid="{406A069A-590A-4D6D-8A94-EFF421B352DA}"/>
    <cellStyle name="Notas 9 24" xfId="1927" xr:uid="{0E2BFD8C-DDDC-4B9F-9FB6-AEEB66ACE9B4}"/>
    <cellStyle name="Notas 9 24 10" xfId="8428" xr:uid="{BD224B83-78D8-4674-9949-7500F6E36926}"/>
    <cellStyle name="Notas 9 24 11" xfId="14641" xr:uid="{1DDCFD90-3B3E-49F6-BDCB-52DF1965AD80}"/>
    <cellStyle name="Notas 9 24 12" xfId="16471" xr:uid="{1FA560BA-35B5-4F36-A185-1267E1F569D8}"/>
    <cellStyle name="Notas 9 24 2" xfId="2487" xr:uid="{F786F560-53F0-43C9-A589-CF4CE56BB49B}"/>
    <cellStyle name="Notas 9 24 2 2" xfId="5124" xr:uid="{2E029541-0B7C-4DAA-AFF3-B5289E3DA1B2}"/>
    <cellStyle name="Notas 9 24 2 2 2" xfId="11488" xr:uid="{5179A7D0-F081-44EE-B7E6-D0187A1AAD13}"/>
    <cellStyle name="Notas 9 24 2 2 3" xfId="7150" xr:uid="{56A533EA-6638-4741-829B-F7D89D65CFF1}"/>
    <cellStyle name="Notas 9 24 2 3" xfId="8954" xr:uid="{36595F70-E2CA-49D6-B36F-FF38BC9B34D3}"/>
    <cellStyle name="Notas 9 24 2 4" xfId="15949" xr:uid="{E6E2C7F5-AB61-4ABE-B917-2C6EC2CFDC80}"/>
    <cellStyle name="Notas 9 24 2 5" xfId="15416" xr:uid="{ED92EC35-E871-4141-8723-E686ECADFF09}"/>
    <cellStyle name="Notas 9 24 3" xfId="2703" xr:uid="{1F86A9D4-1529-4083-B8D7-E695C22DEBDA}"/>
    <cellStyle name="Notas 9 24 3 2" xfId="5340" xr:uid="{D6808A68-71D7-4088-9770-EDCC390D0349}"/>
    <cellStyle name="Notas 9 24 3 2 2" xfId="7126" xr:uid="{E111FD90-A1A5-412C-9918-98AB794009A1}"/>
    <cellStyle name="Notas 9 24 3 3" xfId="14191" xr:uid="{E10EF9D8-F7E2-4FBA-A950-59DB331F07D4}"/>
    <cellStyle name="Notas 9 24 4" xfId="3006" xr:uid="{E655530B-B90F-456B-BD43-04BDBFD272A6}"/>
    <cellStyle name="Notas 9 24 4 2" xfId="5643" xr:uid="{B7A4A6BE-8494-4917-978F-7D72A887C38C}"/>
    <cellStyle name="Notas 9 24 4 2 2" xfId="11954" xr:uid="{7FE49882-EF93-4AEF-A6B8-195DA2FCD0DD}"/>
    <cellStyle name="Notas 9 24 4 2 3" xfId="7639" xr:uid="{B26DD923-8AA3-4EA5-9E3C-AFE8A8BE3DD7}"/>
    <cellStyle name="Notas 9 24 4 3" xfId="9388" xr:uid="{C49E5B42-E1D1-433B-9688-7CB4F82F9575}"/>
    <cellStyle name="Notas 9 24 4 4" xfId="14207" xr:uid="{B9BE18D3-733B-4753-A6D3-22430EDD6B96}"/>
    <cellStyle name="Notas 9 24 5" xfId="3332" xr:uid="{1D460D9E-48C3-4791-BACA-2782EBD66362}"/>
    <cellStyle name="Notas 9 24 5 2" xfId="5969" xr:uid="{919C194B-85FC-4D59-B200-AFFD41B28443}"/>
    <cellStyle name="Notas 9 24 5 2 2" xfId="12280" xr:uid="{89CF044C-DA02-4CDC-9053-E31714D6EAFA}"/>
    <cellStyle name="Notas 9 24 5 2 3" xfId="15797" xr:uid="{3963D364-4B69-4163-8BCE-2E8E4C0C36FC}"/>
    <cellStyle name="Notas 9 24 5 3" xfId="9714" xr:uid="{919EF9A5-4C2D-422E-B1E0-90C44B6AA2E9}"/>
    <cellStyle name="Notas 9 24 5 4" xfId="7543" xr:uid="{50ABE78C-8357-425C-AC84-93EDF06E5A16}"/>
    <cellStyle name="Notas 9 24 6" xfId="3638" xr:uid="{A92FD3C7-2B6E-44C6-84DC-46F101D7796D}"/>
    <cellStyle name="Notas 9 24 6 2" xfId="6275" xr:uid="{3B687A54-21C7-479C-AA51-419687A2F0C7}"/>
    <cellStyle name="Notas 9 24 6 2 2" xfId="12586" xr:uid="{F5A0E42F-9DED-464E-B121-B9E8743C9640}"/>
    <cellStyle name="Notas 9 24 6 2 3" xfId="7148" xr:uid="{FA5ACD07-46B4-415C-AFF5-D46A0A06B932}"/>
    <cellStyle name="Notas 9 24 6 3" xfId="10020" xr:uid="{C40FB8D8-287E-4A32-A757-F62F3ADA83FF}"/>
    <cellStyle name="Notas 9 24 6 4" xfId="13452" xr:uid="{AB0927D3-25B2-45B2-95D3-BECDB9E0AC46}"/>
    <cellStyle name="Notas 9 24 7" xfId="3999" xr:uid="{3244A388-65D5-4493-BC4E-94DFD6C06F84}"/>
    <cellStyle name="Notas 9 24 7 2" xfId="6636" xr:uid="{3C0D50C4-25CB-47C9-A49B-9A1DCA13033C}"/>
    <cellStyle name="Notas 9 24 7 2 2" xfId="12947" xr:uid="{82CB88B0-25AD-4718-A6D7-F603266C8988}"/>
    <cellStyle name="Notas 9 24 7 2 3" xfId="16637" xr:uid="{96773F01-C8B7-4738-8563-9B265BEA26DD}"/>
    <cellStyle name="Notas 9 24 7 3" xfId="10381" xr:uid="{B568EB55-AF22-4DA3-802C-12E2B0E99247}"/>
    <cellStyle name="Notas 9 24 7 4" xfId="15334" xr:uid="{5ED1E180-F239-4C2E-83BA-18113A615873}"/>
    <cellStyle name="Notas 9 24 8" xfId="4312" xr:uid="{F8121870-32AD-4471-8BA8-72ADC6A12307}"/>
    <cellStyle name="Notas 9 24 8 2" xfId="6949" xr:uid="{8B54C9AC-83D5-4E3F-877B-7522978CF7B1}"/>
    <cellStyle name="Notas 9 24 8 2 2" xfId="13260" xr:uid="{1A0AF2F1-6E56-4A6F-8B39-41C59824D383}"/>
    <cellStyle name="Notas 9 24 8 2 3" xfId="16924" xr:uid="{54909AA5-F23A-42B9-ACB7-F7670B916EE1}"/>
    <cellStyle name="Notas 9 24 8 3" xfId="10694" xr:uid="{E4E35ADB-8DB5-494F-AA47-5FC515542D2D}"/>
    <cellStyle name="Notas 9 24 8 4" xfId="15747" xr:uid="{FFFA4C03-65B1-4CEA-AEFD-406EFEF52D18}"/>
    <cellStyle name="Notas 9 24 9" xfId="4564" xr:uid="{49F6A7C6-1760-4508-82E7-A26B26037FDB}"/>
    <cellStyle name="Notas 9 24 9 2" xfId="10946" xr:uid="{6919728B-24F5-4E80-A101-B1A45FFF1513}"/>
    <cellStyle name="Notas 9 24 9 3" xfId="14378" xr:uid="{A753B8F5-DE1B-4FD7-897C-026FC41CB249}"/>
    <cellStyle name="Notas 9 25" xfId="2118" xr:uid="{7CDDA0BB-A716-479B-843B-AD2A19EB7AF7}"/>
    <cellStyle name="Notas 9 25 10" xfId="8616" xr:uid="{87289BF2-829D-42D1-94E3-1D21B6C04643}"/>
    <cellStyle name="Notas 9 25 11" xfId="15645" xr:uid="{7D46060E-C500-4AF3-9DE0-533814C618D3}"/>
    <cellStyle name="Notas 9 25 12" xfId="14893" xr:uid="{ABE7A303-E5C8-4387-813D-6E4EFC1E4845}"/>
    <cellStyle name="Notas 9 25 2" xfId="2608" xr:uid="{16F13C74-3BEE-4E23-A43E-1C9D40BE124A}"/>
    <cellStyle name="Notas 9 25 2 2" xfId="5245" xr:uid="{A388F29F-DCB3-46A5-B832-9DD320EF80DC}"/>
    <cellStyle name="Notas 9 25 2 2 2" xfId="11609" xr:uid="{99B412A7-A9B7-470E-8428-6D78A0CD8C64}"/>
    <cellStyle name="Notas 9 25 2 2 3" xfId="15773" xr:uid="{053AC709-B9F0-43D9-A8E5-CEE47606A85B}"/>
    <cellStyle name="Notas 9 25 2 3" xfId="9075" xr:uid="{4FFFDB30-ED85-4082-A266-DD9860C3F202}"/>
    <cellStyle name="Notas 9 25 2 4" xfId="14108" xr:uid="{B256316F-ED8D-43B0-9E8D-32A122B0C549}"/>
    <cellStyle name="Notas 9 25 2 5" xfId="7577" xr:uid="{7C224EA2-9975-44E2-B95E-1427C9DF7F48}"/>
    <cellStyle name="Notas 9 25 3" xfId="2873" xr:uid="{13949C1E-7F3B-4A52-99EE-B766C62CF3E8}"/>
    <cellStyle name="Notas 9 25 3 2" xfId="5510" xr:uid="{42A85673-B07C-4BD1-86DB-1C658E3ED4E4}"/>
    <cellStyle name="Notas 9 25 3 2 2" xfId="16392" xr:uid="{E6D59A7F-50BB-474E-90F6-54A60A3DBCA5}"/>
    <cellStyle name="Notas 9 25 3 3" xfId="7623" xr:uid="{9A843ECA-5C00-4F72-91B4-5EAFAC434A13}"/>
    <cellStyle name="Notas 9 25 4" xfId="3176" xr:uid="{FFCC9E16-4D81-4D8E-8B66-AC5A9DE1129C}"/>
    <cellStyle name="Notas 9 25 4 2" xfId="5813" xr:uid="{EF05EA46-3895-4F56-9F0C-A4D739858CBC}"/>
    <cellStyle name="Notas 9 25 4 2 2" xfId="12124" xr:uid="{7339CA61-3358-4E24-A55E-188D4FECC992}"/>
    <cellStyle name="Notas 9 25 4 2 3" xfId="14993" xr:uid="{519A01FB-1D9C-4928-BE38-6D0BB1FAAFC7}"/>
    <cellStyle name="Notas 9 25 4 3" xfId="9558" xr:uid="{38CB1528-326A-4E1F-B46D-7F03EE56B108}"/>
    <cellStyle name="Notas 9 25 4 4" xfId="15820" xr:uid="{40639123-BEDD-4A87-9BF8-51CA312FC8A4}"/>
    <cellStyle name="Notas 9 25 5" xfId="3502" xr:uid="{CFF19879-C2B1-40D4-A6F0-E932FEDF2F13}"/>
    <cellStyle name="Notas 9 25 5 2" xfId="6139" xr:uid="{53211498-712A-4F29-B8A9-A94913BC78B7}"/>
    <cellStyle name="Notas 9 25 5 2 2" xfId="12450" xr:uid="{4359B786-5678-4772-B2E3-2E307C29306C}"/>
    <cellStyle name="Notas 9 25 5 2 3" xfId="8166" xr:uid="{84788744-8FD6-4C75-A950-7BC640A0E468}"/>
    <cellStyle name="Notas 9 25 5 3" xfId="9884" xr:uid="{AE6AE9EB-596A-4078-86BA-1735C15475FE}"/>
    <cellStyle name="Notas 9 25 5 4" xfId="8247" xr:uid="{72B653E7-CEF8-4CC7-9F45-A58434CF60B2}"/>
    <cellStyle name="Notas 9 25 6" xfId="3808" xr:uid="{F11760C0-A3F4-44B9-BE67-C600424245A9}"/>
    <cellStyle name="Notas 9 25 6 2" xfId="6445" xr:uid="{725233D6-4429-4B8C-94C8-E3DA98C5B4B3}"/>
    <cellStyle name="Notas 9 25 6 2 2" xfId="12756" xr:uid="{F8051D03-5B6E-48B8-81F3-1F7FB5A69F94}"/>
    <cellStyle name="Notas 9 25 6 2 3" xfId="7364" xr:uid="{438B7C2E-9DED-4314-B24F-497C325230DD}"/>
    <cellStyle name="Notas 9 25 6 3" xfId="10190" xr:uid="{491BC3DA-2CE2-4E1E-B0A1-3954CF8382EB}"/>
    <cellStyle name="Notas 9 25 6 4" xfId="16313" xr:uid="{77D62A15-75E7-4767-A568-BED60DC80F38}"/>
    <cellStyle name="Notas 9 25 7" xfId="4190" xr:uid="{6D58BC71-49E8-4222-AFA6-3F0EF764677E}"/>
    <cellStyle name="Notas 9 25 7 2" xfId="6827" xr:uid="{E2B22939-84D3-4A95-8108-007B116E617D}"/>
    <cellStyle name="Notas 9 25 7 2 2" xfId="13138" xr:uid="{42E5B1A6-AEFB-4F77-A324-714011688AF6}"/>
    <cellStyle name="Notas 9 25 7 2 3" xfId="16807" xr:uid="{5E58E54A-3F76-45BF-B0F2-592C2A8551EF}"/>
    <cellStyle name="Notas 9 25 7 3" xfId="10572" xr:uid="{B28A2AA5-62C8-4403-AA47-B76ED79CAA6F}"/>
    <cellStyle name="Notas 9 25 7 4" xfId="13856" xr:uid="{88E8124C-74A3-455C-860D-67A16599F666}"/>
    <cellStyle name="Notas 9 25 8" xfId="4397" xr:uid="{8142A672-8AE1-47C4-8EF5-5AB0B7FF3556}"/>
    <cellStyle name="Notas 9 25 8 2" xfId="7034" xr:uid="{7C88EAAD-5800-44BB-BA44-3BC43EBEEEC2}"/>
    <cellStyle name="Notas 9 25 8 2 2" xfId="13345" xr:uid="{C80717EE-4AAA-4129-BBBE-ABCD9E47B3A1}"/>
    <cellStyle name="Notas 9 25 8 2 3" xfId="17009" xr:uid="{7EEAD80B-FB5B-4266-81CB-F87C99152127}"/>
    <cellStyle name="Notas 9 25 8 3" xfId="10779" xr:uid="{DDC59DDC-CDD5-4523-9696-EAF51A542615}"/>
    <cellStyle name="Notas 9 25 8 4" xfId="13693" xr:uid="{9F6A5619-F80F-43BD-87DB-F2BE2A758289}"/>
    <cellStyle name="Notas 9 25 9" xfId="4755" xr:uid="{3C2E0615-E44B-45B2-BC9B-562C3986E3F2}"/>
    <cellStyle name="Notas 9 25 9 2" xfId="11137" xr:uid="{AD64EA8F-E90B-4E7F-BD7C-3723952EAC21}"/>
    <cellStyle name="Notas 9 25 9 3" xfId="9148" xr:uid="{3F87AAD1-C7B6-4FB0-949C-499A6EE79AE0}"/>
    <cellStyle name="Notas 9 26" xfId="2006" xr:uid="{7FB32A28-B7F7-4222-85E6-5DFB0438EAD1}"/>
    <cellStyle name="Notas 9 26 10" xfId="14243" xr:uid="{53AD073E-072C-4771-B9C5-D2D7482C48ED}"/>
    <cellStyle name="Notas 9 26 11" xfId="15816" xr:uid="{4D763197-84E1-4745-B16B-40C109E961E7}"/>
    <cellStyle name="Notas 9 26 2" xfId="2768" xr:uid="{F5037DF6-814F-4C8A-AD78-17FE797BE15D}"/>
    <cellStyle name="Notas 9 26 2 2" xfId="5405" xr:uid="{4A65B186-F8F9-4528-BD12-958C39801780}"/>
    <cellStyle name="Notas 9 26 2 2 2" xfId="13794" xr:uid="{F34FF4AF-89D1-44E7-8AD9-8E53A8269703}"/>
    <cellStyle name="Notas 9 26 2 3" xfId="13578" xr:uid="{ECD1EDBB-97CD-475A-92A6-38F5E5898BC8}"/>
    <cellStyle name="Notas 9 26 3" xfId="3071" xr:uid="{DBF89D54-7404-444A-A17E-7F7298D195AC}"/>
    <cellStyle name="Notas 9 26 3 2" xfId="5708" xr:uid="{7A00B8BA-D300-4BD9-8384-717D774C5C05}"/>
    <cellStyle name="Notas 9 26 3 2 2" xfId="12019" xr:uid="{43472AA4-D180-4ABC-A698-F288CD815AF2}"/>
    <cellStyle name="Notas 9 26 3 2 3" xfId="9271" xr:uid="{DF42F6AA-946B-4650-A6D0-B246C64363EF}"/>
    <cellStyle name="Notas 9 26 3 3" xfId="9453" xr:uid="{5EBD6442-9A06-4CB1-BB7A-8B0DD26443B8}"/>
    <cellStyle name="Notas 9 26 3 4" xfId="13867" xr:uid="{3008C4AE-CDC3-4A0E-A296-40129E1C635A}"/>
    <cellStyle name="Notas 9 26 4" xfId="3397" xr:uid="{7ECFC4BD-0AE1-401C-8F63-16A5FB696BB6}"/>
    <cellStyle name="Notas 9 26 4 2" xfId="6034" xr:uid="{64BE90AE-03DE-420B-8D8D-5C591C763C16}"/>
    <cellStyle name="Notas 9 26 4 2 2" xfId="12345" xr:uid="{553C9CDC-E18A-44A7-99C9-81ED9362DA3D}"/>
    <cellStyle name="Notas 9 26 4 2 3" xfId="7980" xr:uid="{14D7E59B-BD86-4750-AA46-EFC7CBE4B229}"/>
    <cellStyle name="Notas 9 26 4 3" xfId="9779" xr:uid="{907C6E8B-EAA8-44AB-A5B0-BBA79ED111BA}"/>
    <cellStyle name="Notas 9 26 4 4" xfId="14596" xr:uid="{D96F1971-96A3-495F-AE08-2C91EF71A1BE}"/>
    <cellStyle name="Notas 9 26 5" xfId="3703" xr:uid="{83661D05-4646-4EBE-A20F-CF14517A7742}"/>
    <cellStyle name="Notas 9 26 5 2" xfId="6340" xr:uid="{FFBE3CA1-A9AB-472E-A489-347DC4E19522}"/>
    <cellStyle name="Notas 9 26 5 2 2" xfId="12651" xr:uid="{DB3B51E1-CF9D-4E30-AB73-4870827A8D37}"/>
    <cellStyle name="Notas 9 26 5 2 3" xfId="14876" xr:uid="{6CA2DD13-1884-48B4-90F8-38BA1BCB457B}"/>
    <cellStyle name="Notas 9 26 5 3" xfId="10085" xr:uid="{7A728447-03CC-47F6-A2EB-5978E30C4AA3}"/>
    <cellStyle name="Notas 9 26 5 4" xfId="11758" xr:uid="{8E13A64E-4241-4CE1-AF3E-805477C11690}"/>
    <cellStyle name="Notas 9 26 6" xfId="4078" xr:uid="{9CE6B392-0F01-42CE-8160-AE34C111EA1E}"/>
    <cellStyle name="Notas 9 26 6 2" xfId="6715" xr:uid="{DF0F9329-131E-40C3-9B3C-149A114F652F}"/>
    <cellStyle name="Notas 9 26 6 2 2" xfId="13026" xr:uid="{6E1FA605-9672-4A6B-8012-61FAA7EE49F0}"/>
    <cellStyle name="Notas 9 26 6 2 3" xfId="16702" xr:uid="{4BCCDE2B-276C-44FD-AF4A-F84736F449EF}"/>
    <cellStyle name="Notas 9 26 6 3" xfId="10460" xr:uid="{3EF636F4-6864-4DEE-B872-90D03C350FB6}"/>
    <cellStyle name="Notas 9 26 6 4" xfId="16351" xr:uid="{D072A6A9-73B3-4220-AE67-90EE1F26B36B}"/>
    <cellStyle name="Notas 9 26 7" xfId="4360" xr:uid="{D1575471-9D66-4C6B-91D9-E7747152398F}"/>
    <cellStyle name="Notas 9 26 7 2" xfId="6997" xr:uid="{BF70D086-4290-461A-BF78-25EADD3548A3}"/>
    <cellStyle name="Notas 9 26 7 2 2" xfId="13308" xr:uid="{27682595-7FDF-47B8-8B0F-AFE03CD929EE}"/>
    <cellStyle name="Notas 9 26 7 2 3" xfId="16972" xr:uid="{50FB19D4-638A-4550-BC10-12C1E4ACCB80}"/>
    <cellStyle name="Notas 9 26 7 3" xfId="10742" xr:uid="{BC20FEE4-24A9-4A5F-9F37-42D867CE5EAD}"/>
    <cellStyle name="Notas 9 26 7 4" xfId="9146" xr:uid="{D807D161-9771-4791-8281-E78A8A3F48A0}"/>
    <cellStyle name="Notas 9 26 8" xfId="4643" xr:uid="{C23A3B01-569B-424C-B02C-DBF427622B45}"/>
    <cellStyle name="Notas 9 26 8 2" xfId="11025" xr:uid="{F0B90B34-FFC7-48C0-9E6F-96A0DDED2084}"/>
    <cellStyle name="Notas 9 26 8 3" xfId="7803" xr:uid="{AA34CC58-51A6-4CF0-9949-39CB8D3A0D19}"/>
    <cellStyle name="Notas 9 26 9" xfId="8504" xr:uid="{49A29A29-7F3D-4549-AD69-9547BC99722E}"/>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1" xfId="15671" xr:uid="{B9233517-1B06-490A-A87C-BE8E65105F80}"/>
    <cellStyle name="Salida 10 2 12" xfId="7685" xr:uid="{EEFD734A-D211-4FA9-8FE0-7DE105369C43}"/>
    <cellStyle name="Salida 10 2 2" xfId="2488" xr:uid="{6F259311-64EB-43AA-B89A-F7E7EB847E67}"/>
    <cellStyle name="Salida 10 2 2 2" xfId="5125" xr:uid="{EB8FA038-2126-493C-A3B5-96CE574CA1B7}"/>
    <cellStyle name="Salida 10 2 2 2 2" xfId="11489" xr:uid="{14352C26-131A-42AE-ADCC-33AAFE873B3E}"/>
    <cellStyle name="Salida 10 2 2 2 3" xfId="15095" xr:uid="{2CDC8900-C943-4255-A9A3-F5C312C36A0F}"/>
    <cellStyle name="Salida 10 2 2 3" xfId="8955" xr:uid="{98729516-F1CF-484E-8965-EFAEEA8F6265}"/>
    <cellStyle name="Salida 10 2 3" xfId="2704" xr:uid="{E887D7D7-7221-4429-8697-4DA9828C5576}"/>
    <cellStyle name="Salida 10 2 3 2" xfId="5341" xr:uid="{8061E695-ACBE-4EDA-8315-852A65CB9694}"/>
    <cellStyle name="Salida 10 2 3 2 2" xfId="11690" xr:uid="{7F3ACE4C-9EB5-4803-9DC0-8D32AC705A97}"/>
    <cellStyle name="Salida 10 2 3 2 3" xfId="15198" xr:uid="{21C58AD7-0C15-47E4-BBB4-CE1C90046032}"/>
    <cellStyle name="Salida 10 2 3 3" xfId="16305" xr:uid="{941432C2-E21E-403B-8B69-1639C2CFFBE5}"/>
    <cellStyle name="Salida 10 2 4" xfId="3007" xr:uid="{8D59D587-4D1F-4B73-8BD4-1438E686B742}"/>
    <cellStyle name="Salida 10 2 4 2" xfId="5644" xr:uid="{62592CC1-DC88-459C-B6EE-453035BBB917}"/>
    <cellStyle name="Salida 10 2 4 2 2" xfId="11955" xr:uid="{E2216CC6-9968-4B24-B1CE-D32CCA30C9E0}"/>
    <cellStyle name="Salida 10 2 4 2 3" xfId="15536" xr:uid="{FF43640B-A4C6-4F39-9370-DB0843D153C4}"/>
    <cellStyle name="Salida 10 2 4 3" xfId="9389" xr:uid="{75D55A12-B0C9-46CE-90EF-03E0202B910D}"/>
    <cellStyle name="Salida 10 2 4 4" xfId="14148" xr:uid="{84592C2A-6D04-46B6-A035-2E70B84C58D4}"/>
    <cellStyle name="Salida 10 2 5" xfId="3333" xr:uid="{7A7C1E8E-353C-4123-B3CA-09FEDC9EB427}"/>
    <cellStyle name="Salida 10 2 5 2" xfId="5970" xr:uid="{84A18C71-28E7-4A00-A979-2EEC44C5EE67}"/>
    <cellStyle name="Salida 10 2 5 2 2" xfId="12281" xr:uid="{9A98E74A-48C0-4EEF-B0A1-08F410430EF0}"/>
    <cellStyle name="Salida 10 2 5 2 3" xfId="16074" xr:uid="{8EDF411B-7744-4037-B916-4E3A86B584E6}"/>
    <cellStyle name="Salida 10 2 5 3" xfId="9715" xr:uid="{7CF57547-60F8-418B-8CBE-F07DFCE5E966}"/>
    <cellStyle name="Salida 10 2 5 4" xfId="7700" xr:uid="{F49EDB50-F156-4E4A-91EF-2DC30CE5ACEF}"/>
    <cellStyle name="Salida 10 2 6" xfId="3639" xr:uid="{0D89AB20-BBBC-4C71-A17F-9B865E856EDD}"/>
    <cellStyle name="Salida 10 2 6 2" xfId="6276" xr:uid="{19E79625-00BF-40FE-ACD4-58AADA0CDD04}"/>
    <cellStyle name="Salida 10 2 6 2 2" xfId="12587" xr:uid="{B7D5CA97-6CCC-43EE-9B77-8708A2B1AE65}"/>
    <cellStyle name="Salida 10 2 6 2 3" xfId="15170" xr:uid="{D0BDD37E-B5E3-462A-8C01-FE3D122A0DFE}"/>
    <cellStyle name="Salida 10 2 6 3" xfId="10021" xr:uid="{B0AAFE80-D42E-4723-A610-2B3112725650}"/>
    <cellStyle name="Salida 10 2 6 4" xfId="14279" xr:uid="{DCE12415-8AA8-40F6-A635-95DA709DE8F4}"/>
    <cellStyle name="Salida 10 2 7" xfId="4000" xr:uid="{84DA774F-AEEF-4D1B-A888-DD63ABF52C3F}"/>
    <cellStyle name="Salida 10 2 7 2" xfId="6637" xr:uid="{87045196-2E65-4A37-ADD5-6A2D0A3A306E}"/>
    <cellStyle name="Salida 10 2 7 2 2" xfId="12948" xr:uid="{23A15402-621A-4B36-97B3-9AB85AD61EE9}"/>
    <cellStyle name="Salida 10 2 7 2 3" xfId="16638" xr:uid="{01B13166-BBB2-4DD4-BA69-2A08FAB46635}"/>
    <cellStyle name="Salida 10 2 7 3" xfId="10382" xr:uid="{8A1A6751-2569-45A3-918F-74D359FD59F9}"/>
    <cellStyle name="Salida 10 2 7 4" xfId="14106" xr:uid="{1E194684-0AC2-4179-B2D4-61DA83D27DD8}"/>
    <cellStyle name="Salida 10 2 8" xfId="4313" xr:uid="{F057A48D-C164-414E-AF05-1F5B8617014B}"/>
    <cellStyle name="Salida 10 2 8 2" xfId="6950" xr:uid="{7ECD27AE-8BD1-4EBD-8FFA-C606CA9A9724}"/>
    <cellStyle name="Salida 10 2 8 2 2" xfId="13261" xr:uid="{EB5B7704-92A6-4AFB-83AF-C5C2B8C3A4DA}"/>
    <cellStyle name="Salida 10 2 8 2 3" xfId="16925" xr:uid="{8F39929F-1D11-4C91-97F0-E2EE0F92345C}"/>
    <cellStyle name="Salida 10 2 8 3" xfId="10695" xr:uid="{0A81DF76-C739-4EAD-A181-AB8289216AEB}"/>
    <cellStyle name="Salida 10 2 8 4" xfId="14440" xr:uid="{395C11D5-0F41-4D9D-B670-6B1CCDC861EF}"/>
    <cellStyle name="Salida 10 2 9" xfId="4565" xr:uid="{9D91CC6A-36EF-4CE5-A234-BB946EB660D0}"/>
    <cellStyle name="Salida 10 2 9 2" xfId="10947" xr:uid="{2E45AFAF-6293-49FB-B28A-484FE81DAB0C}"/>
    <cellStyle name="Salida 10 2 9 3" xfId="16469" xr:uid="{76EB75C3-F87B-44C3-9377-69DAECD600FD}"/>
    <cellStyle name="Salida 10 3" xfId="1805" xr:uid="{F2B7211E-5739-44FD-8706-1E5E2B61D45D}"/>
    <cellStyle name="Salida 10 3 10" xfId="8306" xr:uid="{36852255-BB40-44C6-A641-69263790EDFD}"/>
    <cellStyle name="Salida 10 3 11" xfId="14623" xr:uid="{FE401592-454D-4AA2-BC6B-8AD3F989CB75}"/>
    <cellStyle name="Salida 10 3 12" xfId="15744" xr:uid="{29EFFDD8-6C87-4B0C-855E-6ED8BFD8F747}"/>
    <cellStyle name="Salida 10 3 2" xfId="2365" xr:uid="{580BD190-465B-4DD4-895C-BC2C82F11C82}"/>
    <cellStyle name="Salida 10 3 2 2" xfId="5002" xr:uid="{57A4105C-D27F-4399-824B-7DD4118028DE}"/>
    <cellStyle name="Salida 10 3 2 2 2" xfId="11366" xr:uid="{B0342780-0114-40DD-B281-441D9543BF7D}"/>
    <cellStyle name="Salida 10 3 2 2 3" xfId="8151" xr:uid="{ED9A8229-411D-43A7-A423-405C5672DDF2}"/>
    <cellStyle name="Salida 10 3 2 3" xfId="8832" xr:uid="{3701E24A-6CC0-4AFB-A871-E05C72CFE0EC}"/>
    <cellStyle name="Salida 10 3 3" xfId="2254" xr:uid="{3445B211-C10C-4597-AE7A-9BF5E4B26A53}"/>
    <cellStyle name="Salida 10 3 3 2" xfId="4891" xr:uid="{70AA08BB-785D-49E3-A62F-3CD9498CE80B}"/>
    <cellStyle name="Salida 10 3 3 2 2" xfId="11255" xr:uid="{E56F2E54-8AA7-4B73-A428-10FAB38E28CA}"/>
    <cellStyle name="Salida 10 3 3 2 3" xfId="7490" xr:uid="{EF4222D7-B084-492E-8471-5BAF58AE7ABC}"/>
    <cellStyle name="Salida 10 3 3 3" xfId="13439" xr:uid="{21168654-FF55-4895-AB52-13136C106D38}"/>
    <cellStyle name="Salida 10 3 4" xfId="2644" xr:uid="{755CF020-8263-4F33-80A2-B4D957218BD9}"/>
    <cellStyle name="Salida 10 3 4 2" xfId="5281" xr:uid="{00A8997E-9823-4866-9A34-4AA8829B6721}"/>
    <cellStyle name="Salida 10 3 4 2 2" xfId="11645" xr:uid="{52CF9557-BCB3-437A-8317-E8FB2D62E3BB}"/>
    <cellStyle name="Salida 10 3 4 2 3" xfId="15491" xr:uid="{B902BD04-1C4A-4499-AF87-F9047EE7BF48}"/>
    <cellStyle name="Salida 10 3 4 3" xfId="9111" xr:uid="{7A7BC165-8566-45B1-8F26-6FE0735EA043}"/>
    <cellStyle name="Salida 10 3 4 4" xfId="16296" xr:uid="{92ED1850-335E-403D-9B7E-F69A9F3B8099}"/>
    <cellStyle name="Salida 10 3 5" xfId="3226" xr:uid="{77D07990-F6CD-4BBF-9AD9-DE78E0389F3E}"/>
    <cellStyle name="Salida 10 3 5 2" xfId="5863" xr:uid="{914FEF0D-4236-4516-8348-D2109127AFC9}"/>
    <cellStyle name="Salida 10 3 5 2 2" xfId="12174" xr:uid="{9296B121-7BE5-4006-9C5E-876EB069FBB2}"/>
    <cellStyle name="Salida 10 3 5 2 3" xfId="7770" xr:uid="{15015A5C-6157-473D-9B5C-777BC6C71434}"/>
    <cellStyle name="Salida 10 3 5 3" xfId="9608" xr:uid="{672C5949-C6ED-46E9-AC7B-523FC0A2DFDD}"/>
    <cellStyle name="Salida 10 3 5 4" xfId="15214" xr:uid="{41F47339-98C3-4D94-9C21-8546D15E984E}"/>
    <cellStyle name="Salida 10 3 6" xfId="2308" xr:uid="{64E58F00-615F-486E-8BFA-F5AF196EAF0D}"/>
    <cellStyle name="Salida 10 3 6 2" xfId="4945" xr:uid="{AF8D1CD7-8A01-4985-A309-02961EB985D8}"/>
    <cellStyle name="Salida 10 3 6 2 2" xfId="11309" xr:uid="{90217D2A-8E32-4DC8-92E9-11787CA248B7}"/>
    <cellStyle name="Salida 10 3 6 2 3" xfId="15140" xr:uid="{B4CCB990-8E5F-48A5-AABB-F062CBC76983}"/>
    <cellStyle name="Salida 10 3 6 3" xfId="8775" xr:uid="{B373138F-704D-4BDA-B898-EA71595ADD9C}"/>
    <cellStyle name="Salida 10 3 6 4" xfId="9280" xr:uid="{1597B6DB-9DA6-49CE-9A60-658A446B7506}"/>
    <cellStyle name="Salida 10 3 7" xfId="3877" xr:uid="{B99EA5A2-F028-4A23-A71A-41ABE0588D1C}"/>
    <cellStyle name="Salida 10 3 7 2" xfId="6514" xr:uid="{32117259-FF76-4048-9CBB-127914689483}"/>
    <cellStyle name="Salida 10 3 7 2 2" xfId="12825" xr:uid="{464F1E6D-956F-490F-A91A-3A6316552A68}"/>
    <cellStyle name="Salida 10 3 7 2 3" xfId="15244" xr:uid="{DCE7FCBA-FFAC-4AE7-A327-63BEA8CC4C30}"/>
    <cellStyle name="Salida 10 3 7 3" xfId="10259" xr:uid="{1CFA5B79-705C-46CB-A4FE-E1464ADF32B2}"/>
    <cellStyle name="Salida 10 3 7 4" xfId="8045" xr:uid="{1B4E222D-230F-4D05-812C-DE3E26AAC8E9}"/>
    <cellStyle name="Salida 10 3 8" xfId="4259" xr:uid="{BEF7CD20-3D22-4E7F-9EA7-0F9721F7B49A}"/>
    <cellStyle name="Salida 10 3 8 2" xfId="6896" xr:uid="{74AF50E7-9C26-4206-8526-93B09DA8262B}"/>
    <cellStyle name="Salida 10 3 8 2 2" xfId="13207" xr:uid="{FF2C5F6D-F6EE-40BD-931F-F25D9850CD10}"/>
    <cellStyle name="Salida 10 3 8 2 3" xfId="16871" xr:uid="{5B8028B7-66FE-48E0-9C9C-578757285CC2}"/>
    <cellStyle name="Salida 10 3 8 3" xfId="10641" xr:uid="{7F8A03AD-ACE9-4FB1-BFB9-CB186B343C9B}"/>
    <cellStyle name="Salida 10 3 8 4" xfId="14230" xr:uid="{AEC008DD-5CE8-4A0C-B795-E2A5F4B3A2C1}"/>
    <cellStyle name="Salida 10 3 9" xfId="4442" xr:uid="{CFB91273-E9D2-4D01-A8F1-B629026522BC}"/>
    <cellStyle name="Salida 10 3 9 2" xfId="10824" xr:uid="{FF582FD6-DC64-444C-9968-4EEC97F4AB64}"/>
    <cellStyle name="Salida 10 3 9 3" xfId="14831" xr:uid="{33E687FE-0B9A-4EB2-9C0B-1F6B1729A2E6}"/>
    <cellStyle name="Salida 10 4" xfId="2119" xr:uid="{4CC1B549-B9AE-4E83-881C-B67818CE6A1B}"/>
    <cellStyle name="Salida 10 4 10" xfId="13603" xr:uid="{0E151F70-20FA-4A3A-9E9B-228DC5992CB2}"/>
    <cellStyle name="Salida 10 4 11" xfId="8030" xr:uid="{0A960606-2F49-43C7-81FC-3F5348A917FB}"/>
    <cellStyle name="Salida 10 4 2" xfId="2609" xr:uid="{3CDE618F-CBE7-45C2-BAAF-0DCE963FAED4}"/>
    <cellStyle name="Salida 10 4 2 2" xfId="5246" xr:uid="{5D08C2D1-90CF-4AD1-845C-C43E43760E90}"/>
    <cellStyle name="Salida 10 4 2 2 2" xfId="11610" xr:uid="{B4302F6F-7CF7-4A47-85D0-BB937C095AB8}"/>
    <cellStyle name="Salida 10 4 2 2 3" xfId="14602" xr:uid="{90B150E8-44F2-45F3-AAC9-F5B658B94982}"/>
    <cellStyle name="Salida 10 4 2 3" xfId="9076" xr:uid="{86F39C4F-4739-40FF-BB78-4DC7475B97B8}"/>
    <cellStyle name="Salida 10 4 2 4" xfId="15975" xr:uid="{42B26C6D-0530-405D-94E1-4D6D9C0A7367}"/>
    <cellStyle name="Salida 10 4 2 5" xfId="13972" xr:uid="{A33837A6-417E-4670-BF7B-5FA7A0292636}"/>
    <cellStyle name="Salida 10 4 3" xfId="2874" xr:uid="{AD3A1559-9666-4D3C-996A-F01141BF711D}"/>
    <cellStyle name="Salida 10 4 3 2" xfId="5511" xr:uid="{65EF2DDD-1729-4CE9-97AD-F008912C8A22}"/>
    <cellStyle name="Salida 10 4 3 2 2" xfId="11822" xr:uid="{74C27128-AE23-43EB-937F-FBAC352B4D27}"/>
    <cellStyle name="Salida 10 4 3 2 3" xfId="7937" xr:uid="{9CE51A23-F00D-4392-BD52-4ACCCC9E66A2}"/>
    <cellStyle name="Salida 10 4 3 3" xfId="7223" xr:uid="{3CAECC5E-74BE-47B2-8090-9D21AB31A77E}"/>
    <cellStyle name="Salida 10 4 4" xfId="3177" xr:uid="{897A0385-E287-4A28-8E6B-5F097C1ED489}"/>
    <cellStyle name="Salida 10 4 4 2" xfId="5814" xr:uid="{9CF35438-3F70-4E40-A82B-3B1EBEC3DFE0}"/>
    <cellStyle name="Salida 10 4 4 2 2" xfId="12125" xr:uid="{2C6D1D13-EF5B-40EE-B4BD-74FF7B6C33E8}"/>
    <cellStyle name="Salida 10 4 4 2 3" xfId="16107" xr:uid="{605EAB22-618C-4691-8396-27949F9D6A6D}"/>
    <cellStyle name="Salida 10 4 4 3" xfId="9559" xr:uid="{4D2DE783-5C76-4DBA-8A52-1F116B90FD81}"/>
    <cellStyle name="Salida 10 4 4 4" xfId="16486" xr:uid="{99867818-7FBF-4F14-B9B9-6B4EF324763E}"/>
    <cellStyle name="Salida 10 4 5" xfId="3503" xr:uid="{5BA3A5D8-A301-44EB-9693-3FBAEAA4DF02}"/>
    <cellStyle name="Salida 10 4 5 2" xfId="6140" xr:uid="{F9682D9F-EB9C-4F8F-B51E-3B0191904A90}"/>
    <cellStyle name="Salida 10 4 5 2 2" xfId="12451" xr:uid="{87A9E090-86F0-43A3-BBC5-6A7A3771FC28}"/>
    <cellStyle name="Salida 10 4 5 2 3" xfId="14316" xr:uid="{6B343A30-7B57-487A-BD44-2EF78B6BF0DB}"/>
    <cellStyle name="Salida 10 4 5 3" xfId="9885" xr:uid="{9ACF5D98-059F-45F9-A442-186035204201}"/>
    <cellStyle name="Salida 10 4 5 4" xfId="14974" xr:uid="{A15FC139-BA2D-47AB-B29A-AA99C86FDBDC}"/>
    <cellStyle name="Salida 10 4 6" xfId="3809" xr:uid="{CE39293F-D812-46C5-A371-EB4C7B0E99F3}"/>
    <cellStyle name="Salida 10 4 6 2" xfId="6446" xr:uid="{24F58EFD-C0A9-41AC-8182-EDB4EA1E5164}"/>
    <cellStyle name="Salida 10 4 6 2 2" xfId="12757" xr:uid="{044503FD-AF86-47EF-BF6C-7D5F1C59D75C}"/>
    <cellStyle name="Salida 10 4 6 2 3" xfId="15616" xr:uid="{790C753E-F1EB-4D3C-AA0B-0FD6584AFAA2}"/>
    <cellStyle name="Salida 10 4 6 3" xfId="10191" xr:uid="{E5039247-1FA9-4992-9BC5-4ACEFCE36AA6}"/>
    <cellStyle name="Salida 10 4 6 4" xfId="15343" xr:uid="{6F356C37-B785-41F6-A1C3-85E6EA2F5BAE}"/>
    <cellStyle name="Salida 10 4 7" xfId="4191" xr:uid="{A336E33F-5431-4179-BBEB-E9A23D4508A9}"/>
    <cellStyle name="Salida 10 4 7 2" xfId="6828" xr:uid="{F31D0375-1297-48C5-9896-E09271178D7F}"/>
    <cellStyle name="Salida 10 4 7 2 2" xfId="13139" xr:uid="{BFEBBB1E-3B2E-4481-A0FA-62F07CF5F86C}"/>
    <cellStyle name="Salida 10 4 7 2 3" xfId="16808" xr:uid="{994B8755-9FB4-44BE-96AE-C021C8D66C7F}"/>
    <cellStyle name="Salida 10 4 7 3" xfId="10573" xr:uid="{A48C09AC-4A26-4155-8516-5EB970BFA196}"/>
    <cellStyle name="Salida 10 4 7 4" xfId="14840" xr:uid="{E498B47E-E41C-43EC-99BF-01B2DDF25B40}"/>
    <cellStyle name="Salida 10 4 8" xfId="4756" xr:uid="{99EFD9C3-D7A1-4E4D-8FD3-7251E5AC60EE}"/>
    <cellStyle name="Salida 10 4 8 2" xfId="11138" xr:uid="{25BC6DED-85C5-4E71-8A1B-D101628057EC}"/>
    <cellStyle name="Salida 10 4 8 3" xfId="15032" xr:uid="{98177E07-917D-4433-B424-429DBCAF501B}"/>
    <cellStyle name="Salida 10 4 9" xfId="8617" xr:uid="{E7BB9238-7B0C-49FE-9C5D-6B49905DF78A}"/>
    <cellStyle name="Salida 10 5" xfId="2005" xr:uid="{C81FF48F-7EEA-4801-89CF-6719E81ED804}"/>
    <cellStyle name="Salida 10 5 10" xfId="14162" xr:uid="{FAE369F7-9012-4BC9-A345-D587996CCD96}"/>
    <cellStyle name="Salida 10 5 2" xfId="2767" xr:uid="{8F1684FA-2CFB-469E-ABD7-2997811800F2}"/>
    <cellStyle name="Salida 10 5 2 2" xfId="5404" xr:uid="{E66B2958-18DB-4948-AE74-A33E1B6496B6}"/>
    <cellStyle name="Salida 10 5 2 2 2" xfId="11753" xr:uid="{90F0332D-9191-48A1-8B9C-899D8C55CF08}"/>
    <cellStyle name="Salida 10 5 2 2 3" xfId="13704" xr:uid="{50962399-686F-4B23-AB8A-50DFC9D3E5BA}"/>
    <cellStyle name="Salida 10 5 2 3" xfId="15853" xr:uid="{AFB216B5-0BF0-4B37-84C6-2F9346370D25}"/>
    <cellStyle name="Salida 10 5 3" xfId="3070" xr:uid="{82A46835-BE35-43E2-9AC6-25E5246EAC79}"/>
    <cellStyle name="Salida 10 5 3 2" xfId="5707" xr:uid="{11DD39CD-A37A-4007-882F-C8726473C819}"/>
    <cellStyle name="Salida 10 5 3 2 2" xfId="12018" xr:uid="{FE8D8DED-A11B-406E-ABF4-55DE211F5CE5}"/>
    <cellStyle name="Salida 10 5 3 2 3" xfId="7333" xr:uid="{5D68F674-4634-4289-9434-0B2F69A87327}"/>
    <cellStyle name="Salida 10 5 3 3" xfId="9452" xr:uid="{7EA25E67-335B-40A1-A88D-0251CAA131D4}"/>
    <cellStyle name="Salida 10 5 3 4" xfId="7268" xr:uid="{EF6EC951-3052-4A44-A192-1FA4D8928471}"/>
    <cellStyle name="Salida 10 5 4" xfId="3396" xr:uid="{F9804647-8D47-45CA-92CA-FA43A02CB676}"/>
    <cellStyle name="Salida 10 5 4 2" xfId="6033" xr:uid="{EAC2A3D1-E18F-4024-BD83-7D242BAC9581}"/>
    <cellStyle name="Salida 10 5 4 2 2" xfId="12344" xr:uid="{B67628FB-5143-4535-BF48-833659571037}"/>
    <cellStyle name="Salida 10 5 4 2 3" xfId="7585" xr:uid="{C02D6CA8-409B-4731-883D-D20ACDBE7F14}"/>
    <cellStyle name="Salida 10 5 4 3" xfId="9778" xr:uid="{B2A3ADCD-B6DE-4B4F-9880-30077B79BF2F}"/>
    <cellStyle name="Salida 10 5 4 4" xfId="15711" xr:uid="{EF44C705-0746-4054-8531-3C22BAD23C63}"/>
    <cellStyle name="Salida 10 5 5" xfId="3702" xr:uid="{61979DFC-4DC1-4DFC-9445-03D3570F8573}"/>
    <cellStyle name="Salida 10 5 5 2" xfId="6339" xr:uid="{472D7243-48C8-4CC0-94AF-FCA2CB6669FF}"/>
    <cellStyle name="Salida 10 5 5 2 2" xfId="12650" xr:uid="{85CC8F12-45DB-4D03-B3BB-269DB79EB87E}"/>
    <cellStyle name="Salida 10 5 5 2 3" xfId="14265" xr:uid="{452FB234-EB46-4F38-98FE-F8A5F114DEC1}"/>
    <cellStyle name="Salida 10 5 5 3" xfId="10084" xr:uid="{7BDE8969-3AE5-4DC2-8A86-979A83E6E543}"/>
    <cellStyle name="Salida 10 5 5 4" xfId="13886" xr:uid="{A5A0DA85-5ED6-4D75-BE10-B2E24F90CEFA}"/>
    <cellStyle name="Salida 10 5 6" xfId="4077" xr:uid="{D8547655-43FD-4B5F-9657-050F7691BE8A}"/>
    <cellStyle name="Salida 10 5 6 2" xfId="6714" xr:uid="{1C5EF4C1-FC07-4576-8632-8891027B9E58}"/>
    <cellStyle name="Salida 10 5 6 2 2" xfId="13025" xr:uid="{4013B261-04C2-4041-B955-5966C71DD1F7}"/>
    <cellStyle name="Salida 10 5 6 2 3" xfId="16701" xr:uid="{A0876128-016A-4959-983D-15DA9288419A}"/>
    <cellStyle name="Salida 10 5 6 3" xfId="10459" xr:uid="{ADDAAF47-DB2F-4B06-8088-8D31FFB95361}"/>
    <cellStyle name="Salida 10 5 6 4" xfId="16254" xr:uid="{34C8C109-8641-40E7-B347-B89A45C39383}"/>
    <cellStyle name="Salida 10 5 7" xfId="4642" xr:uid="{1A553C25-53F4-41E4-96F3-4770D04489E7}"/>
    <cellStyle name="Salida 10 5 7 2" xfId="11024" xr:uid="{08DF85CD-CDA4-490C-80D3-B5920B824562}"/>
    <cellStyle name="Salida 10 5 7 3" xfId="14287" xr:uid="{5674A6CD-59DB-4F0C-B8E3-702C94472511}"/>
    <cellStyle name="Salida 10 5 8" xfId="8503" xr:uid="{02AD95D0-FF47-4A90-AEDB-7CDBB9C2A6DA}"/>
    <cellStyle name="Salida 10 5 9" xfId="16485" xr:uid="{C7340EAC-591C-450D-B3FD-226DEA38A36E}"/>
    <cellStyle name="Salida 11" xfId="1503" xr:uid="{00000000-0005-0000-0000-0000E3050000}"/>
    <cellStyle name="Salida 11 2" xfId="1929" xr:uid="{C37944F5-D7DE-4CA9-9790-74221E126A95}"/>
    <cellStyle name="Salida 11 2 10" xfId="8430" xr:uid="{83D4335B-56EE-45AD-B72F-7F562725BB30}"/>
    <cellStyle name="Salida 11 2 11" xfId="15518" xr:uid="{8E6B12E5-9ADE-41E0-944E-C3896FD3754F}"/>
    <cellStyle name="Salida 11 2 12" xfId="7973" xr:uid="{774AF7C6-1D55-4DEE-93EB-1EB15ED3ABDE}"/>
    <cellStyle name="Salida 11 2 2" xfId="2489" xr:uid="{3859CEBC-10D6-4D59-80D1-7303724B4131}"/>
    <cellStyle name="Salida 11 2 2 2" xfId="5126" xr:uid="{B4D83673-6ABC-407E-8DAE-2916603C164A}"/>
    <cellStyle name="Salida 11 2 2 2 2" xfId="11490" xr:uid="{A92FA000-060D-48E2-901E-A8D634B349DA}"/>
    <cellStyle name="Salida 11 2 2 2 3" xfId="14474" xr:uid="{337241D4-356A-4DD3-B99B-02577694D2E2}"/>
    <cellStyle name="Salida 11 2 2 3" xfId="8956" xr:uid="{FC35B55E-AF8C-4A23-9AF1-606BB4684368}"/>
    <cellStyle name="Salida 11 2 3" xfId="2705" xr:uid="{184CA3DB-9FA2-4CC5-8995-160B92ABAAB5}"/>
    <cellStyle name="Salida 11 2 3 2" xfId="5342" xr:uid="{A1429045-12D9-471B-B564-A1F6364B6239}"/>
    <cellStyle name="Salida 11 2 3 2 2" xfId="11691" xr:uid="{19AF1A58-7C80-4806-AB0C-0755640E1A69}"/>
    <cellStyle name="Salida 11 2 3 2 3" xfId="9270" xr:uid="{D854DBEF-5FA4-45EC-92A8-45A6645C1E0D}"/>
    <cellStyle name="Salida 11 2 3 3" xfId="7371" xr:uid="{DA087F61-7938-442C-A6FF-11F56710DD59}"/>
    <cellStyle name="Salida 11 2 4" xfId="3008" xr:uid="{8EA37EA6-6AC3-4F0C-ADC7-D1BBB45A8063}"/>
    <cellStyle name="Salida 11 2 4 2" xfId="5645" xr:uid="{CE96CC4F-685E-4F9E-BEF4-0E5961BE9A2C}"/>
    <cellStyle name="Salida 11 2 4 2 2" xfId="11956" xr:uid="{3897D842-4765-4A9F-9638-4E892F3E300C}"/>
    <cellStyle name="Salida 11 2 4 2 3" xfId="14065" xr:uid="{0FDD4209-A35E-431B-B6B7-4B8532324FB1}"/>
    <cellStyle name="Salida 11 2 4 3" xfId="9390" xr:uid="{5C7B4ADD-E59C-4210-998D-5A8FFA2C5906}"/>
    <cellStyle name="Salida 11 2 4 4" xfId="7133" xr:uid="{D5D78622-23C8-488A-AAA8-05E237F4E89E}"/>
    <cellStyle name="Salida 11 2 5" xfId="3334" xr:uid="{64B59FC0-4554-4051-A5C6-1D76A1BB8F88}"/>
    <cellStyle name="Salida 11 2 5 2" xfId="5971" xr:uid="{8DAAA764-7EF4-44F9-8DE0-E8C8D5A3C2D8}"/>
    <cellStyle name="Salida 11 2 5 2 2" xfId="12282" xr:uid="{58D9CEFC-E147-4A6A-9B8E-44ACB9E50A60}"/>
    <cellStyle name="Salida 11 2 5 2 3" xfId="7878" xr:uid="{27EFCF3C-05E0-46A5-9620-4DB492614059}"/>
    <cellStyle name="Salida 11 2 5 3" xfId="9716" xr:uid="{CD409B0C-5AF3-4827-8478-47DEAD40500B}"/>
    <cellStyle name="Salida 11 2 5 4" xfId="8183" xr:uid="{1983EF56-1D94-434D-9526-CD79E2FBF6DD}"/>
    <cellStyle name="Salida 11 2 6" xfId="3640" xr:uid="{2B81E1E8-40C4-43ED-B178-46ED8D1ED9B3}"/>
    <cellStyle name="Salida 11 2 6 2" xfId="6277" xr:uid="{87E005C3-5419-4FE1-91D4-64A3778DC103}"/>
    <cellStyle name="Salida 11 2 6 2 2" xfId="12588" xr:uid="{52201970-66A9-4F06-B5F0-1F276A82B604}"/>
    <cellStyle name="Salida 11 2 6 2 3" xfId="7041" xr:uid="{B8DB93EC-ED41-4F34-ABDB-A38C4BB5152F}"/>
    <cellStyle name="Salida 11 2 6 3" xfId="10022" xr:uid="{97EE2DE1-621E-4612-AD25-E9BB4FB8B274}"/>
    <cellStyle name="Salida 11 2 6 4" xfId="15687" xr:uid="{246C6E9A-ED67-4465-BFD6-0736B71D6105}"/>
    <cellStyle name="Salida 11 2 7" xfId="4001" xr:uid="{C057B897-FE1E-403D-9FBD-FEB8279DF9F0}"/>
    <cellStyle name="Salida 11 2 7 2" xfId="6638" xr:uid="{34B47DC8-1C05-4884-B186-0C0E623B09AD}"/>
    <cellStyle name="Salida 11 2 7 2 2" xfId="12949" xr:uid="{A5ABE559-9A3A-48B6-8C47-7367D07E80FE}"/>
    <cellStyle name="Salida 11 2 7 2 3" xfId="16639" xr:uid="{7510278F-F0CD-4D92-88AF-116B5082214E}"/>
    <cellStyle name="Salida 11 2 7 3" xfId="10383" xr:uid="{BC57B3CD-F933-43B1-A455-E8964BA44190}"/>
    <cellStyle name="Salida 11 2 7 4" xfId="15780" xr:uid="{804BCAB2-616C-4BDE-A23C-A4CF52E6E395}"/>
    <cellStyle name="Salida 11 2 8" xfId="4314" xr:uid="{9373BF74-78B5-4D06-9648-5F803C8F3E72}"/>
    <cellStyle name="Salida 11 2 8 2" xfId="6951" xr:uid="{BD43051D-74C5-4231-AAB5-A67B94E586F9}"/>
    <cellStyle name="Salida 11 2 8 2 2" xfId="13262" xr:uid="{8AA3AB9D-39F8-44CC-9F61-3CF77CA90EFB}"/>
    <cellStyle name="Salida 11 2 8 2 3" xfId="16926" xr:uid="{5E9810BB-BA1C-4FEF-9317-FF1E847EBC1F}"/>
    <cellStyle name="Salida 11 2 8 3" xfId="10696" xr:uid="{06422296-7335-4856-9283-09D05D5FFAC9}"/>
    <cellStyle name="Salida 11 2 8 4" xfId="14888" xr:uid="{3A4B474F-F18E-469C-A9C2-198DD29996D2}"/>
    <cellStyle name="Salida 11 2 9" xfId="4566" xr:uid="{05A643A7-42F7-40AE-9811-75B3A4671CC7}"/>
    <cellStyle name="Salida 11 2 9 2" xfId="10948" xr:uid="{2D2C11DD-C028-470C-ACC5-FBACE377A772}"/>
    <cellStyle name="Salida 11 2 9 3" xfId="14861" xr:uid="{2D4E496D-997E-46E2-94C3-80CB4BBE832F}"/>
    <cellStyle name="Salida 11 3" xfId="1804" xr:uid="{483C2E77-D2C9-4993-B6F5-761110C067FF}"/>
    <cellStyle name="Salida 11 3 10" xfId="8305" xr:uid="{9A37F37B-6881-4AE5-860F-6960911FD558}"/>
    <cellStyle name="Salida 11 3 11" xfId="15614" xr:uid="{EA37849D-37FD-4A0F-A66F-4DE0F81EF861}"/>
    <cellStyle name="Salida 11 3 12" xfId="15248" xr:uid="{B4E51D04-8BDF-4BED-BC88-99B7CA009EF5}"/>
    <cellStyle name="Salida 11 3 2" xfId="2364" xr:uid="{6422C681-6013-40A9-872C-52352D44FF5A}"/>
    <cellStyle name="Salida 11 3 2 2" xfId="5001" xr:uid="{8BED5D2F-D76B-45B2-9C69-27C4DCBB241F}"/>
    <cellStyle name="Salida 11 3 2 2 2" xfId="11365" xr:uid="{0862FEE9-D796-4C44-9C69-8A0B34AB8A80}"/>
    <cellStyle name="Salida 11 3 2 2 3" xfId="9178" xr:uid="{7FA3C2A2-4F61-4364-9DA1-CEA5543ACF69}"/>
    <cellStyle name="Salida 11 3 2 3" xfId="8831" xr:uid="{E4B3208A-EBE6-4E5E-B4F9-85205FAD3FCF}"/>
    <cellStyle name="Salida 11 3 3" xfId="2255" xr:uid="{50CF2AD1-42CE-4958-B002-3D1B78F38AE6}"/>
    <cellStyle name="Salida 11 3 3 2" xfId="4892" xr:uid="{9870D9CF-FF4E-4ACD-BC7B-F71A2D12A17E}"/>
    <cellStyle name="Salida 11 3 3 2 2" xfId="11256" xr:uid="{C5EB6B6F-028F-4851-8DB7-F3CDA6C06481}"/>
    <cellStyle name="Salida 11 3 3 2 3" xfId="8265" xr:uid="{6E766549-ACB1-4FEC-AD87-0CCB2FCE4DF9}"/>
    <cellStyle name="Salida 11 3 3 3" xfId="8258" xr:uid="{475169EE-8950-46ED-9B9F-5998C4F7718A}"/>
    <cellStyle name="Salida 11 3 4" xfId="2338" xr:uid="{6E668DBB-6F61-414B-A9F2-9C5AC48D7F9A}"/>
    <cellStyle name="Salida 11 3 4 2" xfId="4975" xr:uid="{F9041BD4-18CC-4A98-8259-0036AA16ED57}"/>
    <cellStyle name="Salida 11 3 4 2 2" xfId="11339" xr:uid="{DF0D534E-8546-45B6-B736-8795BA7DA7DE}"/>
    <cellStyle name="Salida 11 3 4 2 3" xfId="14488" xr:uid="{DD7978BD-2303-41F7-8F74-19A48722FC5D}"/>
    <cellStyle name="Salida 11 3 4 3" xfId="8805" xr:uid="{C71782B7-0418-4843-B302-B9217C01B33C}"/>
    <cellStyle name="Salida 11 3 4 4" xfId="15575" xr:uid="{EAB7080D-B35F-49DB-81B2-087C32F43DCD}"/>
    <cellStyle name="Salida 11 3 5" xfId="3225" xr:uid="{B0B5194D-9911-4AF7-BECC-4C2C8AD570D9}"/>
    <cellStyle name="Salida 11 3 5 2" xfId="5862" xr:uid="{666DBA10-F399-417E-BF64-EB6F78F53B23}"/>
    <cellStyle name="Salida 11 3 5 2 2" xfId="12173" xr:uid="{28DDF7A0-9D55-4CC5-A20F-67478793497B}"/>
    <cellStyle name="Salida 11 3 5 2 3" xfId="15728" xr:uid="{AAE28A6A-70E7-4D6D-8559-4C70540A8308}"/>
    <cellStyle name="Salida 11 3 5 3" xfId="9607" xr:uid="{D9F6C471-C361-4594-956C-8AAFA8B0FA8D}"/>
    <cellStyle name="Salida 11 3 5 4" xfId="15253" xr:uid="{7CA6F256-E48D-4005-A470-FDE585EA1E0C}"/>
    <cellStyle name="Salida 11 3 6" xfId="2307" xr:uid="{3A5BB5C7-B0A3-42E0-BD0F-6D463884F15E}"/>
    <cellStyle name="Salida 11 3 6 2" xfId="4944" xr:uid="{7177669C-B491-41C3-8933-B1AC55FF43B4}"/>
    <cellStyle name="Salida 11 3 6 2 2" xfId="11308" xr:uid="{C97DAFB9-E47C-443B-8DC7-EB443DEBEAEF}"/>
    <cellStyle name="Salida 11 3 6 2 3" xfId="16238" xr:uid="{6C7483A8-73BF-460F-BC66-6F7E89A66056}"/>
    <cellStyle name="Salida 11 3 6 3" xfId="8774" xr:uid="{1592F9CC-E6CF-4050-8651-CAFCAF061306}"/>
    <cellStyle name="Salida 11 3 6 4" xfId="15455" xr:uid="{0C3B8679-225D-4300-AD39-35B466621AE4}"/>
    <cellStyle name="Salida 11 3 7" xfId="3876" xr:uid="{47A34A94-E9FE-45EA-A601-C468A88E380E}"/>
    <cellStyle name="Salida 11 3 7 2" xfId="6513" xr:uid="{8929D3E0-1DFD-4E7F-922E-373CFCD4B5DA}"/>
    <cellStyle name="Salida 11 3 7 2 2" xfId="12824" xr:uid="{983BAD7D-E0EC-4279-ABB9-70C1C067C1D4}"/>
    <cellStyle name="Salida 11 3 7 2 3" xfId="7065" xr:uid="{EBFAD8B3-49EB-49AD-8F68-C022AD1E4C8D}"/>
    <cellStyle name="Salida 11 3 7 3" xfId="10258" xr:uid="{5D14CC59-6788-480F-AA12-DAE2A292BF86}"/>
    <cellStyle name="Salida 11 3 7 4" xfId="15010" xr:uid="{7D8CB905-6B74-4603-977A-DCE7D072EF2D}"/>
    <cellStyle name="Salida 11 3 8" xfId="4258" xr:uid="{3EBD4146-CCDB-4B05-B3E3-5EB4D0C2F6E7}"/>
    <cellStyle name="Salida 11 3 8 2" xfId="6895" xr:uid="{D4AF3FC6-E6A9-4044-B5B2-33993E978511}"/>
    <cellStyle name="Salida 11 3 8 2 2" xfId="13206" xr:uid="{67B7C73F-1BAA-41B8-B917-08B41568BF40}"/>
    <cellStyle name="Salida 11 3 8 2 3" xfId="16870" xr:uid="{9E6E59B3-C6F1-40CC-A213-34CE3DF7D0AB}"/>
    <cellStyle name="Salida 11 3 8 3" xfId="10640" xr:uid="{FBE28EA4-E181-4759-ABF7-9B89422FD315}"/>
    <cellStyle name="Salida 11 3 8 4" xfId="16374" xr:uid="{03945964-1D0C-4D73-AE8D-A08C2D2498CA}"/>
    <cellStyle name="Salida 11 3 9" xfId="4441" xr:uid="{3A7F14EB-E94B-41C6-88AD-64B99F2AA20D}"/>
    <cellStyle name="Salida 11 3 9 2" xfId="10823" xr:uid="{C94E6AF0-A809-43D8-9606-114898954B41}"/>
    <cellStyle name="Salida 11 3 9 3" xfId="16371" xr:uid="{A775B26E-90DD-41DB-A2D0-0A56190180C4}"/>
    <cellStyle name="Salida 11 4" xfId="2120" xr:uid="{1494E9D6-224E-491C-B365-A7790C2F55BE}"/>
    <cellStyle name="Salida 11 4 10" xfId="15413" xr:uid="{CAAEDB12-868C-4CD6-9B69-CBE2361711C5}"/>
    <cellStyle name="Salida 11 4 11" xfId="7049" xr:uid="{EF479E8E-88C5-4CAB-8E10-BE952493692D}"/>
    <cellStyle name="Salida 11 4 2" xfId="2610" xr:uid="{E882E389-5B12-4C6D-A473-48298D07DAFE}"/>
    <cellStyle name="Salida 11 4 2 2" xfId="5247" xr:uid="{53E981FB-39A6-4A22-9BE2-FA1DBC60E8B1}"/>
    <cellStyle name="Salida 11 4 2 2 2" xfId="11611" xr:uid="{A772438D-7D8C-46A8-9390-8AF6CCDA9B8E}"/>
    <cellStyle name="Salida 11 4 2 2 3" xfId="13611" xr:uid="{449D6B4C-CDB5-4ECA-848E-F64CE933F71D}"/>
    <cellStyle name="Salida 11 4 2 3" xfId="9077" xr:uid="{F13816FA-6C50-41D9-A847-FA4F8DB09743}"/>
    <cellStyle name="Salida 11 4 2 4" xfId="9261" xr:uid="{61731C69-3316-46DE-A002-9715E1FAED4B}"/>
    <cellStyle name="Salida 11 4 2 5" xfId="14715" xr:uid="{5823A6A7-23F3-4BE8-A5D3-61918A9FFAD8}"/>
    <cellStyle name="Salida 11 4 3" xfId="2875" xr:uid="{635E6CFB-7A14-4783-AA65-D83E9A6D64C9}"/>
    <cellStyle name="Salida 11 4 3 2" xfId="5512" xr:uid="{375CCCEB-9A42-4924-A618-173FB5CB1244}"/>
    <cellStyle name="Salida 11 4 3 2 2" xfId="11823" xr:uid="{F55AE878-9099-4286-B092-4C4843873317}"/>
    <cellStyle name="Salida 11 4 3 2 3" xfId="15910" xr:uid="{CF99772C-8499-41F4-BFF6-5CE99FDDF7E9}"/>
    <cellStyle name="Salida 11 4 3 3" xfId="14296" xr:uid="{67E1FAC1-DFDC-472F-AB92-D38BAE18C005}"/>
    <cellStyle name="Salida 11 4 4" xfId="3178" xr:uid="{A841024D-19D9-4E91-8C51-506CFFE042CB}"/>
    <cellStyle name="Salida 11 4 4 2" xfId="5815" xr:uid="{169922A7-907C-4609-B583-9C709EBD754B}"/>
    <cellStyle name="Salida 11 4 4 2 2" xfId="12126" xr:uid="{4AFA26E9-9FAF-4288-BF8D-FE5F5EE971EB}"/>
    <cellStyle name="Salida 11 4 4 2 3" xfId="9294" xr:uid="{7FA618CF-E9FB-4E75-9208-6ACBEA2497C8}"/>
    <cellStyle name="Salida 11 4 4 3" xfId="9560" xr:uid="{ACCF1FB7-7142-46CA-A237-032C0F47F761}"/>
    <cellStyle name="Salida 11 4 4 4" xfId="15394" xr:uid="{B138C2A0-7C1C-490C-956B-4D5B9BAC7B83}"/>
    <cellStyle name="Salida 11 4 5" xfId="3504" xr:uid="{7C60C8A3-7E49-45AB-9FCD-47EF727116D4}"/>
    <cellStyle name="Salida 11 4 5 2" xfId="6141" xr:uid="{3228A48E-68A5-4A4D-B7D2-792CDBC93898}"/>
    <cellStyle name="Salida 11 4 5 2 2" xfId="12452" xr:uid="{29E51D77-86EC-4D6F-AC0C-D1CDA0879299}"/>
    <cellStyle name="Salida 11 4 5 2 3" xfId="13416" xr:uid="{7A6119AB-056F-4D91-BF75-39EB3F003EC3}"/>
    <cellStyle name="Salida 11 4 5 3" xfId="9886" xr:uid="{A27CDE4A-3A87-4C3F-865E-C856B5A0679F}"/>
    <cellStyle name="Salida 11 4 5 4" xfId="8123" xr:uid="{34FE0BBA-3BAD-44B7-BD11-4ED387977432}"/>
    <cellStyle name="Salida 11 4 6" xfId="3810" xr:uid="{39DFD312-B2C3-49FC-AD6C-1E71EC1982D7}"/>
    <cellStyle name="Salida 11 4 6 2" xfId="6447" xr:uid="{BF08C5D0-E87F-427E-8FE6-F81FD25ED46B}"/>
    <cellStyle name="Salida 11 4 6 2 2" xfId="12758" xr:uid="{6E20FC78-6F39-4720-9E00-75D74971A961}"/>
    <cellStyle name="Salida 11 4 6 2 3" xfId="16545" xr:uid="{3FCD1932-BD0A-49CE-8ADB-E816A5F20B64}"/>
    <cellStyle name="Salida 11 4 6 3" xfId="10192" xr:uid="{55EE0121-F596-43B8-A592-1CA53472A902}"/>
    <cellStyle name="Salida 11 4 6 4" xfId="14843" xr:uid="{4B5EA3F3-959E-4585-B74C-CFF9CE9D2C08}"/>
    <cellStyle name="Salida 11 4 7" xfId="4192" xr:uid="{FC127F4D-35DB-4D76-A091-F49504BCF661}"/>
    <cellStyle name="Salida 11 4 7 2" xfId="6829" xr:uid="{95A3809F-ADC2-45EA-A026-8598176784A0}"/>
    <cellStyle name="Salida 11 4 7 2 2" xfId="13140" xr:uid="{580EA7B6-0714-4D2F-B3A1-41EAFC1408AE}"/>
    <cellStyle name="Salida 11 4 7 2 3" xfId="16809" xr:uid="{C521A0F1-99B8-441B-A66C-49EEBC221D65}"/>
    <cellStyle name="Salida 11 4 7 3" xfId="10574" xr:uid="{CA789749-4375-4C6B-8F42-0C0DCF6FC6D4}"/>
    <cellStyle name="Salida 11 4 7 4" xfId="15313" xr:uid="{58FB2272-BC80-4882-980E-879BC34114DB}"/>
    <cellStyle name="Salida 11 4 8" xfId="4757" xr:uid="{E7F6FEEF-6067-4C53-8F09-F3EBA2FB90D1}"/>
    <cellStyle name="Salida 11 4 8 2" xfId="11139" xr:uid="{8DA3B3ED-42C3-4C46-804F-0E69F89B51F7}"/>
    <cellStyle name="Salida 11 4 8 3" xfId="7779" xr:uid="{C5D4883B-857B-4D52-B1D8-62469CC00167}"/>
    <cellStyle name="Salida 11 4 9" xfId="8618" xr:uid="{F93A6278-C2B2-4E85-AB1C-6B2B3D36357B}"/>
    <cellStyle name="Salida 11 5" xfId="2004" xr:uid="{22A5BCCB-4C7F-42DC-ABBB-CA57BBB28AC3}"/>
    <cellStyle name="Salida 11 5 10" xfId="16017" xr:uid="{966E8CA0-8F82-4855-9D3C-E36991FDFD78}"/>
    <cellStyle name="Salida 11 5 2" xfId="2766" xr:uid="{65510E25-8233-4711-B1BB-75CF420B7CC1}"/>
    <cellStyle name="Salida 11 5 2 2" xfId="5403" xr:uid="{7E9226AD-86EE-4FBA-8AB4-0D43DEEACD57}"/>
    <cellStyle name="Salida 11 5 2 2 2" xfId="11752" xr:uid="{045521FB-D7F6-4AD8-AA3B-0C7F93C97ADC}"/>
    <cellStyle name="Salida 11 5 2 2 3" xfId="14654" xr:uid="{629C5C4F-CDA1-4302-8035-CF522349EB74}"/>
    <cellStyle name="Salida 11 5 2 3" xfId="15714" xr:uid="{655F4D10-8885-483A-AA85-1D6B5C35954C}"/>
    <cellStyle name="Salida 11 5 3" xfId="3069" xr:uid="{686952D4-5393-40C6-8560-EF127B9DC9A4}"/>
    <cellStyle name="Salida 11 5 3 2" xfId="5706" xr:uid="{4621E916-D101-4CD7-A277-9FB21BDDE4F1}"/>
    <cellStyle name="Salida 11 5 3 2 2" xfId="12017" xr:uid="{88677F57-419B-491A-94F2-E2C711F4F6FB}"/>
    <cellStyle name="Salida 11 5 3 2 3" xfId="15063" xr:uid="{1E5A670E-0865-421B-A163-77E90534D001}"/>
    <cellStyle name="Salida 11 5 3 3" xfId="9451" xr:uid="{2CF3D01D-E95C-438B-BB4B-62208F960695}"/>
    <cellStyle name="Salida 11 5 3 4" xfId="15034" xr:uid="{984D8A68-24D9-4EFA-BCC1-701D8E87C319}"/>
    <cellStyle name="Salida 11 5 4" xfId="3395" xr:uid="{33C06998-817C-4F28-BCDD-17C81F884F01}"/>
    <cellStyle name="Salida 11 5 4 2" xfId="6032" xr:uid="{3E280D95-A5FC-4BE3-8E64-09C80D65B426}"/>
    <cellStyle name="Salida 11 5 4 2 2" xfId="12343" xr:uid="{3F23DA3B-728B-48A0-8306-A225C3654054}"/>
    <cellStyle name="Salida 11 5 4 2 3" xfId="7222" xr:uid="{C0C78962-F05D-4347-96DD-7CA7D55D0934}"/>
    <cellStyle name="Salida 11 5 4 3" xfId="9777" xr:uid="{06DD03CB-0E14-4CC9-90AE-7B50D1943508}"/>
    <cellStyle name="Salida 11 5 4 4" xfId="15359" xr:uid="{16D2DB9B-17D6-4D4B-85BE-BD083B13CB85}"/>
    <cellStyle name="Salida 11 5 5" xfId="3701" xr:uid="{13C2A78E-0FA6-4210-9FFF-E71FC9550644}"/>
    <cellStyle name="Salida 11 5 5 2" xfId="6338" xr:uid="{426FAECD-1EB0-45F2-A05D-DF20045D34BB}"/>
    <cellStyle name="Salida 11 5 5 2 2" xfId="12649" xr:uid="{08E160D1-BAD8-478D-9531-5E70A119E87B}"/>
    <cellStyle name="Salida 11 5 5 2 3" xfId="7884" xr:uid="{7E0C3D67-87F8-45F9-845F-31AE03AEC0DC}"/>
    <cellStyle name="Salida 11 5 5 3" xfId="10083" xr:uid="{0C78498F-C674-44AF-BB0B-4F1D7F596878}"/>
    <cellStyle name="Salida 11 5 5 4" xfId="15053" xr:uid="{8912CF46-1CCF-4943-A941-8B2E4CC9D9CC}"/>
    <cellStyle name="Salida 11 5 6" xfId="4076" xr:uid="{10DC6E73-0780-4071-8370-8EEE0DF66716}"/>
    <cellStyle name="Salida 11 5 6 2" xfId="6713" xr:uid="{772DC445-D3E6-48D7-A41C-02BD9F749DC8}"/>
    <cellStyle name="Salida 11 5 6 2 2" xfId="13024" xr:uid="{1F22DB13-4BCB-443E-B9F6-473F963BCD57}"/>
    <cellStyle name="Salida 11 5 6 2 3" xfId="16700" xr:uid="{17542940-0A07-4E74-99FA-B8352EE91571}"/>
    <cellStyle name="Salida 11 5 6 3" xfId="10458" xr:uid="{965076C8-C89A-45C5-995B-EA9EB78EBC92}"/>
    <cellStyle name="Salida 11 5 6 4" xfId="14028" xr:uid="{3A205A74-321D-4BF4-A431-CB9BBB660E4F}"/>
    <cellStyle name="Salida 11 5 7" xfId="4641" xr:uid="{46630056-ADCD-4C6B-8873-5A9A63755569}"/>
    <cellStyle name="Salida 11 5 7 2" xfId="11023" xr:uid="{D81ABCD3-3206-4BE9-AD38-813B021EAF70}"/>
    <cellStyle name="Salida 11 5 7 3" xfId="15565" xr:uid="{297F54D9-28B3-4782-A84C-EA7A14C748A4}"/>
    <cellStyle name="Salida 11 5 8" xfId="8502" xr:uid="{55AB5723-1415-4B33-BB33-2E243258D597}"/>
    <cellStyle name="Salida 11 5 9" xfId="15281" xr:uid="{2077B116-01A2-4880-A330-9E96050359EA}"/>
    <cellStyle name="Salida 12" xfId="1504" xr:uid="{00000000-0005-0000-0000-0000E4050000}"/>
    <cellStyle name="Salida 12 2" xfId="1930" xr:uid="{5CD05F7E-4A42-4BA7-BC85-ECDFEC87A627}"/>
    <cellStyle name="Salida 12 2 10" xfId="8431" xr:uid="{44695A40-BBE2-4B56-A5BE-3D62456EE825}"/>
    <cellStyle name="Salida 12 2 11" xfId="15325" xr:uid="{B416BD6E-C78A-4016-A311-29C38BE5CB21}"/>
    <cellStyle name="Salida 12 2 12" xfId="7900" xr:uid="{FA9FA094-DA4F-431D-B702-5D22441716E4}"/>
    <cellStyle name="Salida 12 2 2" xfId="2490" xr:uid="{0B1F2331-4A9C-4D79-AADF-0C5D407F49C1}"/>
    <cellStyle name="Salida 12 2 2 2" xfId="5127" xr:uid="{05592CCC-A3F0-467B-B083-B2B65EDBDE67}"/>
    <cellStyle name="Salida 12 2 2 2 2" xfId="11491" xr:uid="{25A51B91-959A-4995-80C0-C1653EB186D8}"/>
    <cellStyle name="Salida 12 2 2 2 3" xfId="15913" xr:uid="{5254DB9D-F84F-4BC1-A01D-408B3E56EAB7}"/>
    <cellStyle name="Salida 12 2 2 3" xfId="8957" xr:uid="{B7F21CB1-F30F-4244-B3CD-B8D4D60C05EE}"/>
    <cellStyle name="Salida 12 2 3" xfId="2706" xr:uid="{330A0530-6ED6-4096-8DA1-1096FD080F9F}"/>
    <cellStyle name="Salida 12 2 3 2" xfId="5343" xr:uid="{24BAA817-983C-4AB8-8BE6-818759F7C904}"/>
    <cellStyle name="Salida 12 2 3 2 2" xfId="11692" xr:uid="{C233579C-213F-4F2C-AB97-F48E146D333E}"/>
    <cellStyle name="Salida 12 2 3 2 3" xfId="14499" xr:uid="{58361D51-8E32-4536-B584-069B07CAC6C3}"/>
    <cellStyle name="Salida 12 2 3 3" xfId="15794" xr:uid="{435CE843-AD6E-46DE-9643-4A7B4A6CE80C}"/>
    <cellStyle name="Salida 12 2 4" xfId="3009" xr:uid="{5E0FEEC3-F6FB-41A5-AF83-BC49E3691C91}"/>
    <cellStyle name="Salida 12 2 4 2" xfId="5646" xr:uid="{E0E278F5-543F-4907-B7E6-CA34EABDAF4A}"/>
    <cellStyle name="Salida 12 2 4 2 2" xfId="11957" xr:uid="{5C83A467-B7B8-44B0-AE59-2420AB38523E}"/>
    <cellStyle name="Salida 12 2 4 2 3" xfId="15189" xr:uid="{7B7B866B-4102-47F7-BD5B-A89E12DDD2E9}"/>
    <cellStyle name="Salida 12 2 4 3" xfId="9391" xr:uid="{76B1A078-5A15-4549-8A90-B2CEFB4D9B40}"/>
    <cellStyle name="Salida 12 2 4 4" xfId="13537" xr:uid="{36DDA8E9-7BF8-4BF2-BBD7-3DACC31D2E85}"/>
    <cellStyle name="Salida 12 2 5" xfId="3335" xr:uid="{DECF9C57-6A7D-4A90-BA40-6E8A3689382B}"/>
    <cellStyle name="Salida 12 2 5 2" xfId="5972" xr:uid="{7FFEC213-453A-4E30-8B06-68AEDFCFD547}"/>
    <cellStyle name="Salida 12 2 5 2 2" xfId="12283" xr:uid="{5EADCCB2-7EEA-4AEF-8138-BD164FC999C7}"/>
    <cellStyle name="Salida 12 2 5 2 3" xfId="16192" xr:uid="{193E9E4D-0A30-42B8-9AA7-05A38E430CBD}"/>
    <cellStyle name="Salida 12 2 5 3" xfId="9717" xr:uid="{DD5B1139-DD4D-4476-B00A-2A91201AFB14}"/>
    <cellStyle name="Salida 12 2 5 4" xfId="15011" xr:uid="{C7E4DC5E-62CA-4FC7-AC64-5CAEBE9C7BA1}"/>
    <cellStyle name="Salida 12 2 6" xfId="3641" xr:uid="{DE150A17-3477-46AC-AC66-E24B5CBE352C}"/>
    <cellStyle name="Salida 12 2 6 2" xfId="6278" xr:uid="{9DEC7CD5-9C86-4E74-AD6E-2582ED53B067}"/>
    <cellStyle name="Salida 12 2 6 2 2" xfId="12589" xr:uid="{2DE44543-5668-4F74-9A7C-E1073BB961CE}"/>
    <cellStyle name="Salida 12 2 6 2 3" xfId="15821" xr:uid="{01B457E6-55EB-439A-8F28-88EDBE46DCC1}"/>
    <cellStyle name="Salida 12 2 6 3" xfId="10023" xr:uid="{4294AD32-0908-497A-A93A-8741F872FB41}"/>
    <cellStyle name="Salida 12 2 6 4" xfId="15976" xr:uid="{D749D2DB-0ABF-4F40-9DC2-436616F281BB}"/>
    <cellStyle name="Salida 12 2 7" xfId="4002" xr:uid="{ACB98B3E-910B-4F6C-88B9-0E64DD5344BA}"/>
    <cellStyle name="Salida 12 2 7 2" xfId="6639" xr:uid="{5EFCAFE3-9F6C-4879-9B8F-0729DD89FAE9}"/>
    <cellStyle name="Salida 12 2 7 2 2" xfId="12950" xr:uid="{109AD7B8-E527-4BA1-A4EE-F34FB500E0F8}"/>
    <cellStyle name="Salida 12 2 7 2 3" xfId="16640" xr:uid="{C8E75827-5A0A-4142-B428-03898AB17AD0}"/>
    <cellStyle name="Salida 12 2 7 3" xfId="10384" xr:uid="{25C70A32-39CA-47A6-91EF-C909EB0A8C47}"/>
    <cellStyle name="Salida 12 2 7 4" xfId="16452" xr:uid="{B9785721-889B-4914-9EEE-D2C52777428B}"/>
    <cellStyle name="Salida 12 2 8" xfId="4315" xr:uid="{7B1380B0-6C0D-4E07-9482-6A138DBA43A7}"/>
    <cellStyle name="Salida 12 2 8 2" xfId="6952" xr:uid="{7DAA02C9-3D80-4421-BB28-F122BA1E0299}"/>
    <cellStyle name="Salida 12 2 8 2 2" xfId="13263" xr:uid="{D5D167E6-7F4E-4276-8908-623B58A3E99E}"/>
    <cellStyle name="Salida 12 2 8 2 3" xfId="16927" xr:uid="{BD8B1C95-2621-4AD7-A291-C216A65314BE}"/>
    <cellStyle name="Salida 12 2 8 3" xfId="10697" xr:uid="{2E8DBB0C-F074-4163-B9BE-178B32055F91}"/>
    <cellStyle name="Salida 12 2 8 4" xfId="15365" xr:uid="{C3B45AEE-027A-4D40-A53C-986CD48699A1}"/>
    <cellStyle name="Salida 12 2 9" xfId="4567" xr:uid="{E74D6470-30BA-4166-A7B0-55EEAF401CC9}"/>
    <cellStyle name="Salida 12 2 9 2" xfId="10949" xr:uid="{D7B201FB-ECF3-4422-B45F-6AC8B1962F25}"/>
    <cellStyle name="Salida 12 2 9 3" xfId="11803" xr:uid="{39051FB7-3BF2-4428-8CEC-315C911745A4}"/>
    <cellStyle name="Salida 12 3" xfId="1803" xr:uid="{814E076D-F9AC-4F87-BDD8-1528ACC5218D}"/>
    <cellStyle name="Salida 12 3 10" xfId="8304" xr:uid="{5DA02718-A746-454C-8910-05404F94FCB2}"/>
    <cellStyle name="Salida 12 3 11" xfId="16173" xr:uid="{DF54B4A3-4152-4E72-9ADC-F4DFF2F80727}"/>
    <cellStyle name="Salida 12 3 12" xfId="11665" xr:uid="{9EA678B6-04DB-460C-AF66-7646DF44C2F8}"/>
    <cellStyle name="Salida 12 3 2" xfId="2363" xr:uid="{9A950645-D515-4D79-98BD-52BA29C97044}"/>
    <cellStyle name="Salida 12 3 2 2" xfId="5000" xr:uid="{74BB7BFE-153F-4CD1-99CF-902E410C92AD}"/>
    <cellStyle name="Salida 12 3 2 2 2" xfId="11364" xr:uid="{DC4EB5CD-F635-4347-9DA4-0956FBC8B534}"/>
    <cellStyle name="Salida 12 3 2 2 3" xfId="14171" xr:uid="{D54EEDEB-6049-4C79-A3D9-F44E11630518}"/>
    <cellStyle name="Salida 12 3 2 3" xfId="8830" xr:uid="{857DECF2-A384-4FC2-8D55-A1E502226B94}"/>
    <cellStyle name="Salida 12 3 3" xfId="2256" xr:uid="{A0EDB5F3-E527-4C5E-A1D5-C39DA103F8FD}"/>
    <cellStyle name="Salida 12 3 3 2" xfId="4893" xr:uid="{6169CB34-C5DA-4118-8CD2-E6EB2E89F677}"/>
    <cellStyle name="Salida 12 3 3 2 2" xfId="11257" xr:uid="{BF4D6C09-B617-4C23-9626-FAA1C4EA12ED}"/>
    <cellStyle name="Salida 12 3 3 2 3" xfId="11228" xr:uid="{808878CB-4632-4A11-A166-518B01874F2E}"/>
    <cellStyle name="Salida 12 3 3 3" xfId="15443" xr:uid="{80B9AE2D-5BE5-476A-B1FB-B30289002441}"/>
    <cellStyle name="Salida 12 3 4" xfId="2643" xr:uid="{9C7DAD80-F912-4E2F-922E-2739546914B0}"/>
    <cellStyle name="Salida 12 3 4 2" xfId="5280" xr:uid="{33AC3F49-E08E-4A41-A2E7-1A1842D24E46}"/>
    <cellStyle name="Salida 12 3 4 2 2" xfId="11644" xr:uid="{3D9C5D5F-B365-4588-87F2-69FE4C901F3F}"/>
    <cellStyle name="Salida 12 3 4 2 3" xfId="16413" xr:uid="{8DFA3E01-E80B-4AF6-ADC6-D29AD42E2A34}"/>
    <cellStyle name="Salida 12 3 4 3" xfId="9110" xr:uid="{A0A3C58E-2D51-4ECA-94BC-37F4C855A405}"/>
    <cellStyle name="Salida 12 3 4 4" xfId="15485" xr:uid="{CC10C858-31CD-4EEA-9A6E-9D61212FF16D}"/>
    <cellStyle name="Salida 12 3 5" xfId="3224" xr:uid="{CF89FF53-57ED-43B9-BFE4-C081F0ACDC00}"/>
    <cellStyle name="Salida 12 3 5 2" xfId="5861" xr:uid="{610E11D9-0D58-4B06-B003-8145DB8B15B3}"/>
    <cellStyle name="Salida 12 3 5 2 2" xfId="12172" xr:uid="{0C57F972-BAF8-4B72-8F0B-16542C445B21}"/>
    <cellStyle name="Salida 12 3 5 2 3" xfId="14357" xr:uid="{818A3FB0-A74B-4506-A188-F32183A0D6AA}"/>
    <cellStyle name="Salida 12 3 5 3" xfId="9606" xr:uid="{9E2A1FF8-70F8-4BF5-B8BB-26CB33C98C9F}"/>
    <cellStyle name="Salida 12 3 5 4" xfId="13543" xr:uid="{CE580D99-EEE8-43EA-87FF-E7180714E56A}"/>
    <cellStyle name="Salida 12 3 6" xfId="2306" xr:uid="{91F39C1D-6CE9-420D-A694-420A24B5ADD6}"/>
    <cellStyle name="Salida 12 3 6 2" xfId="4943" xr:uid="{1CAA64F0-30F6-4FA8-895E-E47ABFB66884}"/>
    <cellStyle name="Salida 12 3 6 2 2" xfId="11307" xr:uid="{2683ED26-45F8-458B-A166-83FD4FDE6043}"/>
    <cellStyle name="Salida 12 3 6 2 3" xfId="13425" xr:uid="{F1672918-E5DA-42DB-9575-F9A2A9BD8137}"/>
    <cellStyle name="Salida 12 3 6 3" xfId="8773" xr:uid="{37B005CA-AADA-4030-B1BB-62BB4A53680F}"/>
    <cellStyle name="Salida 12 3 6 4" xfId="7785" xr:uid="{A7828CA4-9212-4F97-958F-3BB9A4AC9E52}"/>
    <cellStyle name="Salida 12 3 7" xfId="3875" xr:uid="{C6D369DC-83F5-42CA-99D0-CEA69BFB1DE6}"/>
    <cellStyle name="Salida 12 3 7 2" xfId="6512" xr:uid="{ADB2C7CA-C01F-4F8C-87E5-45AF23358F77}"/>
    <cellStyle name="Salida 12 3 7 2 2" xfId="12823" xr:uid="{D74E1B9D-7C5C-4F4F-B619-B7A46A1D8FEF}"/>
    <cellStyle name="Salida 12 3 7 2 3" xfId="8118" xr:uid="{B6077AB3-C5F9-401A-9671-F9ABCF794883}"/>
    <cellStyle name="Salida 12 3 7 3" xfId="10257" xr:uid="{AC6E4851-B9CD-4881-9094-A42AA911A9B8}"/>
    <cellStyle name="Salida 12 3 7 4" xfId="9226" xr:uid="{395AEBA5-E84A-4717-811B-5268EAB5FF4E}"/>
    <cellStyle name="Salida 12 3 8" xfId="4257" xr:uid="{ED9A8AAF-7DC9-4A91-A12C-55955A033811}"/>
    <cellStyle name="Salida 12 3 8 2" xfId="6894" xr:uid="{D14E4C45-9C4E-40A7-A65F-ECE40C7C512F}"/>
    <cellStyle name="Salida 12 3 8 2 2" xfId="13205" xr:uid="{4E858077-24BE-4009-A157-F4A6119B2A3E}"/>
    <cellStyle name="Salida 12 3 8 2 3" xfId="16869" xr:uid="{3BAB1647-CDC4-411D-A3C4-CB91B33159CB}"/>
    <cellStyle name="Salida 12 3 8 3" xfId="10639" xr:uid="{D25029DA-491A-4752-B011-BB09FE657E13}"/>
    <cellStyle name="Salida 12 3 8 4" xfId="16462" xr:uid="{A3580EB6-33C5-472A-A483-95E18EC1000A}"/>
    <cellStyle name="Salida 12 3 9" xfId="4440" xr:uid="{4C9AB84F-CF56-4A3C-9119-6FE8971CF83D}"/>
    <cellStyle name="Salida 12 3 9 2" xfId="10822" xr:uid="{D6B445F8-279F-4E06-A735-906BD73F2821}"/>
    <cellStyle name="Salida 12 3 9 3" xfId="15917" xr:uid="{0377618F-C4C5-49E5-AFD6-392C82E7543D}"/>
    <cellStyle name="Salida 12 4" xfId="2121" xr:uid="{77CD3A23-A7D3-415D-8252-1E1E10198871}"/>
    <cellStyle name="Salida 12 4 10" xfId="13930" xr:uid="{C6508042-4D47-46BB-93D1-EAD08F263BC5}"/>
    <cellStyle name="Salida 12 4 11" xfId="8163" xr:uid="{044A2BCE-7FAB-4AA5-BBDA-E4CDE0DE5B81}"/>
    <cellStyle name="Salida 12 4 2" xfId="2611" xr:uid="{5B0E0C5D-D456-462F-9D75-B4E74F8828E3}"/>
    <cellStyle name="Salida 12 4 2 2" xfId="5248" xr:uid="{9AFC5A9C-EB61-4FD8-96AF-0BF6D3DD5964}"/>
    <cellStyle name="Salida 12 4 2 2 2" xfId="11612" xr:uid="{35EE9299-CF86-4B16-BD63-2DA1E96C8527}"/>
    <cellStyle name="Salida 12 4 2 2 3" xfId="7583" xr:uid="{8118DD86-2E4E-4CD1-8891-144D7241D69B}"/>
    <cellStyle name="Salida 12 4 2 3" xfId="9078" xr:uid="{70E3C7F3-E285-4151-A610-31CA86D1F816}"/>
    <cellStyle name="Salida 12 4 2 4" xfId="16067" xr:uid="{D136B762-8C48-4773-B8CF-64F2DB92EF6E}"/>
    <cellStyle name="Salida 12 4 2 5" xfId="15666" xr:uid="{43B29290-860F-4794-9C2D-C087D2166434}"/>
    <cellStyle name="Salida 12 4 3" xfId="2876" xr:uid="{ED2DBC35-702F-4FFC-8707-537DE86F111D}"/>
    <cellStyle name="Salida 12 4 3 2" xfId="5513" xr:uid="{4F5214C8-406A-4CCC-A0D4-98B52805CE20}"/>
    <cellStyle name="Salida 12 4 3 2 2" xfId="11824" xr:uid="{CD227BF3-E24D-4614-A6C5-FBD5D3120242}"/>
    <cellStyle name="Salida 12 4 3 2 3" xfId="15143" xr:uid="{8EBC85DF-DE2F-40A9-8E64-DFA15C9722EE}"/>
    <cellStyle name="Salida 12 4 3 3" xfId="7134" xr:uid="{BC3F2681-FF14-4367-AB3C-5E3840B04BA3}"/>
    <cellStyle name="Salida 12 4 4" xfId="3179" xr:uid="{19D8EA6E-0FDB-4E1C-9635-B5E4393B0126}"/>
    <cellStyle name="Salida 12 4 4 2" xfId="5816" xr:uid="{742EB6B8-7863-48EB-B831-2A0DCD98205A}"/>
    <cellStyle name="Salida 12 4 4 2 2" xfId="12127" xr:uid="{30B0F63E-EFD9-452C-B8EA-946C5C56D3BF}"/>
    <cellStyle name="Salida 12 4 4 2 3" xfId="7464" xr:uid="{5C1A63A2-AFF6-480B-865D-1A95ABCCE980}"/>
    <cellStyle name="Salida 12 4 4 3" xfId="9561" xr:uid="{4E02D6B7-4A28-455B-952A-396D5F89F28B}"/>
    <cellStyle name="Salida 12 4 4 4" xfId="15678" xr:uid="{CB1FDEC8-DD29-4F00-8F49-5C3269367C3E}"/>
    <cellStyle name="Salida 12 4 5" xfId="3505" xr:uid="{8047B4E0-C2A4-48ED-9003-4715721E9949}"/>
    <cellStyle name="Salida 12 4 5 2" xfId="6142" xr:uid="{B7845FD7-255B-4388-8591-475331C77664}"/>
    <cellStyle name="Salida 12 4 5 2 2" xfId="12453" xr:uid="{9B6F4526-0496-4AD9-911B-F71D4C4F4543}"/>
    <cellStyle name="Salida 12 4 5 2 3" xfId="9262" xr:uid="{BA3DBE56-A5FA-4A76-915D-8EC321790BDB}"/>
    <cellStyle name="Salida 12 4 5 3" xfId="9887" xr:uid="{4300DE8C-70FB-4F64-ABE5-3857E0E62105}"/>
    <cellStyle name="Salida 12 4 5 4" xfId="14846" xr:uid="{2B53DDDF-D408-4529-B892-5923F79FB737}"/>
    <cellStyle name="Salida 12 4 6" xfId="3811" xr:uid="{0C3AFC36-E8B9-4F6D-AFDB-5FD48EF16FA9}"/>
    <cellStyle name="Salida 12 4 6 2" xfId="6448" xr:uid="{56B41684-80B3-4027-A75D-89BF3B7E7DA9}"/>
    <cellStyle name="Salida 12 4 6 2 2" xfId="12759" xr:uid="{C6D5DB82-8FE3-406B-9F1A-60CDB3C6BC1A}"/>
    <cellStyle name="Salida 12 4 6 2 3" xfId="15326" xr:uid="{A9B9DAC3-2C20-4B34-879A-32991E35B8E0}"/>
    <cellStyle name="Salida 12 4 6 3" xfId="10193" xr:uid="{261C6677-BC43-4F01-BCFE-3C709B4F8FE9}"/>
    <cellStyle name="Salida 12 4 6 4" xfId="15047" xr:uid="{27A3DADB-A7B1-4157-9E78-E0449C048A8F}"/>
    <cellStyle name="Salida 12 4 7" xfId="4193" xr:uid="{54E72FC4-F083-49A8-B1AF-7DB8F089C447}"/>
    <cellStyle name="Salida 12 4 7 2" xfId="6830" xr:uid="{F754DE7B-83D0-4132-A42D-50E5852EF108}"/>
    <cellStyle name="Salida 12 4 7 2 2" xfId="13141" xr:uid="{DF0FDF31-D372-4276-BAC7-001C6621CBB4}"/>
    <cellStyle name="Salida 12 4 7 2 3" xfId="16810" xr:uid="{16E49AF7-CB31-4B9F-92CA-B87023BD79ED}"/>
    <cellStyle name="Salida 12 4 7 3" xfId="10575" xr:uid="{CB857099-C5C9-4542-8169-637188AE2D76}"/>
    <cellStyle name="Salida 12 4 7 4" xfId="8191" xr:uid="{30F664B8-8FAF-464A-BD1C-43E976FE7F7C}"/>
    <cellStyle name="Salida 12 4 8" xfId="4758" xr:uid="{BC6AB790-4DDC-4E4D-8E02-B6FDE0F55879}"/>
    <cellStyle name="Salida 12 4 8 2" xfId="11140" xr:uid="{8001105C-2B42-4DCF-89BE-88ECCE6C2799}"/>
    <cellStyle name="Salida 12 4 8 3" xfId="14860" xr:uid="{59646B95-1CF8-4D43-952E-E943D50E86D1}"/>
    <cellStyle name="Salida 12 4 9" xfId="8619" xr:uid="{D1268DC6-2948-46FE-9074-1AF515E1EB2B}"/>
    <cellStyle name="Salida 12 5" xfId="2003" xr:uid="{4B4777E3-EBCB-4537-9EFB-ABF49D2480E4}"/>
    <cellStyle name="Salida 12 5 10" xfId="15496" xr:uid="{715AE5A9-9C96-4F88-B0EE-A58F27487CDE}"/>
    <cellStyle name="Salida 12 5 2" xfId="2765" xr:uid="{0E8BEEC3-60CD-4C23-B6FD-808F862B7CA6}"/>
    <cellStyle name="Salida 12 5 2 2" xfId="5402" xr:uid="{B4BB76A7-67EC-42AD-9193-B167B1B07532}"/>
    <cellStyle name="Salida 12 5 2 2 2" xfId="11751" xr:uid="{C2AEEDC6-8220-47C0-8B72-84EDC0D20D45}"/>
    <cellStyle name="Salida 12 5 2 2 3" xfId="11664" xr:uid="{40BFBCCC-2B28-4A8A-BDF3-E51AAC6FF242}"/>
    <cellStyle name="Salida 12 5 2 3" xfId="14554" xr:uid="{5FDA94A0-FB62-455E-89D9-7A65E96D84AE}"/>
    <cellStyle name="Salida 12 5 3" xfId="3068" xr:uid="{270ECEA2-EE36-4A9A-8757-6C884C0ED126}"/>
    <cellStyle name="Salida 12 5 3 2" xfId="5705" xr:uid="{623AF786-F983-4D17-90DF-5C06C07DFB14}"/>
    <cellStyle name="Salida 12 5 3 2 2" xfId="12016" xr:uid="{AA40F657-0CCD-4DC5-B064-7642482C3D3C}"/>
    <cellStyle name="Salida 12 5 3 2 3" xfId="14997" xr:uid="{1FDEF607-CDE2-4E54-AD1F-E163E59CAB09}"/>
    <cellStyle name="Salida 12 5 3 3" xfId="9450" xr:uid="{1D34BD78-82E1-447D-9489-B9A709A0ED30}"/>
    <cellStyle name="Salida 12 5 3 4" xfId="15158" xr:uid="{146F8D26-5740-4A28-9844-A391E3D5745A}"/>
    <cellStyle name="Salida 12 5 4" xfId="3394" xr:uid="{8FB08ED7-77FF-401E-887A-1D1CFE82B5E9}"/>
    <cellStyle name="Salida 12 5 4 2" xfId="6031" xr:uid="{A80708DB-C7CA-4E6A-A13D-AF6A69D56836}"/>
    <cellStyle name="Salida 12 5 4 2 2" xfId="12342" xr:uid="{423658CE-E1A4-4D6B-AF83-4880FEFF7A88}"/>
    <cellStyle name="Salida 12 5 4 2 3" xfId="14644" xr:uid="{CB3BA631-B055-4B9A-A039-5BBF52753ED5}"/>
    <cellStyle name="Salida 12 5 4 3" xfId="9776" xr:uid="{03A63E0A-DA46-4526-90D8-04706A2DB67F}"/>
    <cellStyle name="Salida 12 5 4 4" xfId="14981" xr:uid="{AE2259E3-FC57-4D35-9662-5623554CFA38}"/>
    <cellStyle name="Salida 12 5 5" xfId="3700" xr:uid="{2B95E80E-65F8-482A-8E39-6B0EF404581C}"/>
    <cellStyle name="Salida 12 5 5 2" xfId="6337" xr:uid="{BD2A5A13-A952-4EA1-8E0F-265ABD7E4861}"/>
    <cellStyle name="Salida 12 5 5 2 2" xfId="12648" xr:uid="{7488CEB6-65E3-467F-8DFE-ECDA42EC4826}"/>
    <cellStyle name="Salida 12 5 5 2 3" xfId="14447" xr:uid="{C037F341-9D0C-4F20-A86E-6FFD5D35FE02}"/>
    <cellStyle name="Salida 12 5 5 3" xfId="10082" xr:uid="{632CF466-C681-4C62-9E8D-C0FF4E19AE83}"/>
    <cellStyle name="Salida 12 5 5 4" xfId="14228" xr:uid="{8E3AD350-1672-421B-8086-5770EB502327}"/>
    <cellStyle name="Salida 12 5 6" xfId="4075" xr:uid="{4F3E6D33-A9E3-420A-B611-BB2C1CBFD606}"/>
    <cellStyle name="Salida 12 5 6 2" xfId="6712" xr:uid="{11DC347A-CEA8-43BA-8D5B-4E4A2DB04B36}"/>
    <cellStyle name="Salida 12 5 6 2 2" xfId="13023" xr:uid="{F0CB2341-D254-4893-8B54-19143E6A3E1E}"/>
    <cellStyle name="Salida 12 5 6 2 3" xfId="16699" xr:uid="{CD2B1F03-BCE2-448A-B8ED-591D9214ECA2}"/>
    <cellStyle name="Salida 12 5 6 3" xfId="10457" xr:uid="{7FE6063E-F407-4B12-8171-0BE8101ED634}"/>
    <cellStyle name="Salida 12 5 6 4" xfId="9128" xr:uid="{C4816E98-FBAA-438B-BA04-9E42EE70CABE}"/>
    <cellStyle name="Salida 12 5 7" xfId="4640" xr:uid="{B85F019F-B037-4728-A4C0-14327FD70C04}"/>
    <cellStyle name="Salida 12 5 7 2" xfId="11022" xr:uid="{0541D190-DB2C-4816-B391-8A4A19D19C21}"/>
    <cellStyle name="Salida 12 5 7 3" xfId="13538" xr:uid="{0CAA5A14-9C97-47AE-AD5E-B519C171405B}"/>
    <cellStyle name="Salida 12 5 8" xfId="8501" xr:uid="{F403A0F1-AB90-41C9-B168-2694B91F2302}"/>
    <cellStyle name="Salida 12 5 9" xfId="16003" xr:uid="{501DA442-DC2B-4E99-B5A0-601C08277BE0}"/>
    <cellStyle name="Salida 13" xfId="1505" xr:uid="{00000000-0005-0000-0000-0000E5050000}"/>
    <cellStyle name="Salida 13 2" xfId="1931" xr:uid="{F11A2D1A-4EF7-4FFC-A211-7A491B01CBB1}"/>
    <cellStyle name="Salida 13 2 10" xfId="8432" xr:uid="{8B399E5D-8EF7-443F-9F48-9ABD75523B02}"/>
    <cellStyle name="Salida 13 2 11" xfId="15460" xr:uid="{10EE6A07-737D-4C1F-A633-3401831760BC}"/>
    <cellStyle name="Salida 13 2 12" xfId="16179" xr:uid="{3A1CF17A-4A52-4A81-B61E-4B24D8B788DC}"/>
    <cellStyle name="Salida 13 2 2" xfId="2491" xr:uid="{5E37C1D5-593E-44E4-96D4-3CA501031146}"/>
    <cellStyle name="Salida 13 2 2 2" xfId="5128" xr:uid="{0629B6FA-15AA-4ECA-B992-1F17C9FBD4E2}"/>
    <cellStyle name="Salida 13 2 2 2 2" xfId="11492" xr:uid="{9FC1E843-3BF7-4F21-928B-77021FD0B7F7}"/>
    <cellStyle name="Salida 13 2 2 2 3" xfId="16072" xr:uid="{622DAC28-6B5B-4917-8A42-91E70D4473C6}"/>
    <cellStyle name="Salida 13 2 2 3" xfId="8958" xr:uid="{717409F1-867D-439F-943C-5107BB11A835}"/>
    <cellStyle name="Salida 13 2 3" xfId="2707" xr:uid="{8D4FAE9D-2F56-454A-8E42-F2B901F97031}"/>
    <cellStyle name="Salida 13 2 3 2" xfId="5344" xr:uid="{6E839941-57A4-46E0-B4E3-5A9D3BAFD588}"/>
    <cellStyle name="Salida 13 2 3 2 2" xfId="11693" xr:uid="{F42E74BF-3AC8-4CC6-8CC0-EC253A2A86DE}"/>
    <cellStyle name="Salida 13 2 3 2 3" xfId="14340" xr:uid="{EA85B8C9-20E1-4C58-9754-13D8C957B46D}"/>
    <cellStyle name="Salida 13 2 3 3" xfId="7240" xr:uid="{81591083-450A-4CF1-90BE-6E15DFCC26EA}"/>
    <cellStyle name="Salida 13 2 4" xfId="3010" xr:uid="{A5725542-D2B7-4DEA-A574-E7212C399005}"/>
    <cellStyle name="Salida 13 2 4 2" xfId="5647" xr:uid="{3B8B9359-AA39-47EB-931F-4DB4CACCD457}"/>
    <cellStyle name="Salida 13 2 4 2 2" xfId="11958" xr:uid="{0EBCCD2A-6384-42DC-87CE-E4E8AF64C788}"/>
    <cellStyle name="Salida 13 2 4 2 3" xfId="16470" xr:uid="{BE42625E-1B35-4217-A999-C708E7541BE7}"/>
    <cellStyle name="Salida 13 2 4 3" xfId="9392" xr:uid="{74FE14D2-A2EA-4B68-A0C4-3D1A8D41BE23}"/>
    <cellStyle name="Salida 13 2 4 4" xfId="9283" xr:uid="{9DA2D1FF-AD87-4468-9217-94B6C87344CB}"/>
    <cellStyle name="Salida 13 2 5" xfId="3336" xr:uid="{844E51ED-B9FF-40EA-80EF-95A7A4C565BF}"/>
    <cellStyle name="Salida 13 2 5 2" xfId="5973" xr:uid="{3E326966-39B4-4018-9AB0-36E67647618E}"/>
    <cellStyle name="Salida 13 2 5 2 2" xfId="12284" xr:uid="{D54926E4-B31F-485E-8087-24E2A06B0E5E}"/>
    <cellStyle name="Salida 13 2 5 2 3" xfId="7678" xr:uid="{501A9F7C-6CEB-4D9A-BA78-D71FF2385243}"/>
    <cellStyle name="Salida 13 2 5 3" xfId="9718" xr:uid="{07C5DDF2-6421-404E-A42D-1F85153EB50F}"/>
    <cellStyle name="Salida 13 2 5 4" xfId="15652" xr:uid="{C9D868A6-B2BE-4874-A0BB-3455B30B43AC}"/>
    <cellStyle name="Salida 13 2 6" xfId="3642" xr:uid="{705B99FB-730E-4668-852C-D1A5B2DDA6A1}"/>
    <cellStyle name="Salida 13 2 6 2" xfId="6279" xr:uid="{B8E47E23-62A4-4B75-B792-1387E0AD44C3}"/>
    <cellStyle name="Salida 13 2 6 2 2" xfId="12590" xr:uid="{11B1A84B-B06D-4ACC-AEF4-42DF3778E251}"/>
    <cellStyle name="Salida 13 2 6 2 3" xfId="14204" xr:uid="{BB315C0D-79E3-4231-B3D1-9507E2CC37BF}"/>
    <cellStyle name="Salida 13 2 6 3" xfId="10024" xr:uid="{15F786F3-696E-47CA-BC22-1B48700B2480}"/>
    <cellStyle name="Salida 13 2 6 4" xfId="14755" xr:uid="{664B94A5-7A03-4275-81A9-C034CCA9540D}"/>
    <cellStyle name="Salida 13 2 7" xfId="4003" xr:uid="{97E42C62-01CE-4ECA-90F8-6572B95C116F}"/>
    <cellStyle name="Salida 13 2 7 2" xfId="6640" xr:uid="{F3C42808-6321-493A-885C-A24B7B4D3E6E}"/>
    <cellStyle name="Salida 13 2 7 2 2" xfId="12951" xr:uid="{715447B5-900B-489A-87A3-0943F99E322F}"/>
    <cellStyle name="Salida 13 2 7 2 3" xfId="16641" xr:uid="{EF95E35D-2CEC-4B56-9073-817A88E552BF}"/>
    <cellStyle name="Salida 13 2 7 3" xfId="10385" xr:uid="{02517610-6B4C-4C0C-8895-866150EE53C8}"/>
    <cellStyle name="Salida 13 2 7 4" xfId="7195" xr:uid="{EAAD36FE-1545-49DC-ACF3-89B7088163E4}"/>
    <cellStyle name="Salida 13 2 8" xfId="4316" xr:uid="{C496B245-CCB8-4218-9DC6-DA24C500CBAE}"/>
    <cellStyle name="Salida 13 2 8 2" xfId="6953" xr:uid="{5EBF65B5-5A77-4ABF-8021-48853786D184}"/>
    <cellStyle name="Salida 13 2 8 2 2" xfId="13264" xr:uid="{20E678ED-1B9C-4000-B2E9-CCEC26DC7C35}"/>
    <cellStyle name="Salida 13 2 8 2 3" xfId="16928" xr:uid="{5ACE6235-7F75-460B-83A6-1C4F3F16167D}"/>
    <cellStyle name="Salida 13 2 8 3" xfId="10698" xr:uid="{E421A679-B299-4F9C-8DE0-BAAD1D0A99A9}"/>
    <cellStyle name="Salida 13 2 8 4" xfId="7735" xr:uid="{52139073-66F2-475B-87BB-193563FD8078}"/>
    <cellStyle name="Salida 13 2 9" xfId="4568" xr:uid="{A97C555D-C461-4BCF-8117-68AC2905747B}"/>
    <cellStyle name="Salida 13 2 9 2" xfId="10950" xr:uid="{A095F556-303F-4882-98CA-3BB3DF14D556}"/>
    <cellStyle name="Salida 13 2 9 3" xfId="9237" xr:uid="{DF17C55A-C4CC-4009-99FA-6552FF0E8B84}"/>
    <cellStyle name="Salida 13 3" xfId="1802" xr:uid="{2BCBFE82-1889-4F70-B640-005B73D891BA}"/>
    <cellStyle name="Salida 13 3 10" xfId="8303" xr:uid="{7ECF11E7-623F-4AEE-823E-0943E101ED52}"/>
    <cellStyle name="Salida 13 3 11" xfId="16242" xr:uid="{CACC36C2-9D44-4CB5-B369-9E6AC22E454F}"/>
    <cellStyle name="Salida 13 3 12" xfId="7936" xr:uid="{80097987-FB52-4E71-9D34-6E916958A8F7}"/>
    <cellStyle name="Salida 13 3 2" xfId="2362" xr:uid="{91601F0A-C2E9-49BE-8F41-D6DF5A0C1CD1}"/>
    <cellStyle name="Salida 13 3 2 2" xfId="4999" xr:uid="{476CD9D9-B054-459E-8FB2-049EAEB43AC5}"/>
    <cellStyle name="Salida 13 3 2 2 2" xfId="11363" xr:uid="{F000F386-C9D4-48A8-9EDB-7A9207517C23}"/>
    <cellStyle name="Salida 13 3 2 2 3" xfId="7522" xr:uid="{F5347926-3830-4CD7-8E7A-B450D2F6CF07}"/>
    <cellStyle name="Salida 13 3 2 3" xfId="8829" xr:uid="{723D94EF-EE00-4B1E-881B-9208A5A6016E}"/>
    <cellStyle name="Salida 13 3 3" xfId="2257" xr:uid="{9750FC5E-6154-4033-8B27-1828040EBE99}"/>
    <cellStyle name="Salida 13 3 3 2" xfId="4894" xr:uid="{7D2E9F8B-B98A-4D4B-A08F-184A8B10271F}"/>
    <cellStyle name="Salida 13 3 3 2 2" xfId="11258" xr:uid="{B598E594-F33E-42DE-BBC8-83E94DD1ECFF}"/>
    <cellStyle name="Salida 13 3 3 2 3" xfId="15563" xr:uid="{4A3F835E-230E-4502-A3A6-464BDC621B6D}"/>
    <cellStyle name="Salida 13 3 3 3" xfId="16397" xr:uid="{27449412-6933-46FD-8B27-0993B9EC7C07}"/>
    <cellStyle name="Salida 13 3 4" xfId="2337" xr:uid="{1248C24A-496C-46FC-98D7-E1A4B1F86D83}"/>
    <cellStyle name="Salida 13 3 4 2" xfId="4974" xr:uid="{9139DB77-2D91-448B-BCB1-29FB5683768F}"/>
    <cellStyle name="Salida 13 3 4 2 2" xfId="11338" xr:uid="{F1FDAEFF-5AEC-4E0F-990A-49AFF589A591}"/>
    <cellStyle name="Salida 13 3 4 2 3" xfId="14564" xr:uid="{8D6A7FD7-54BC-4A1F-9CA2-F7D4AFDA9F74}"/>
    <cellStyle name="Salida 13 3 4 3" xfId="8804" xr:uid="{13A3D0A5-940B-436F-B729-1035B9AC8F7D}"/>
    <cellStyle name="Salida 13 3 4 4" xfId="7555" xr:uid="{FA60BC99-24A9-47A7-BE02-16352D846C5F}"/>
    <cellStyle name="Salida 13 3 5" xfId="2271" xr:uid="{BC02DD8A-A1BD-4832-93A0-A46962C9C432}"/>
    <cellStyle name="Salida 13 3 5 2" xfId="4908" xr:uid="{7BDD178F-0F9B-4580-B821-2C82DE580941}"/>
    <cellStyle name="Salida 13 3 5 2 2" xfId="11272" xr:uid="{DE9C0B80-8D2B-4422-8239-468124F8F3A0}"/>
    <cellStyle name="Salida 13 3 5 2 3" xfId="13411" xr:uid="{CA9B908A-931E-44EA-9C8B-54A4D27C55CC}"/>
    <cellStyle name="Salida 13 3 5 3" xfId="8738" xr:uid="{509301F1-BD24-4367-B32C-9DA8BC1A60FD}"/>
    <cellStyle name="Salida 13 3 5 4" xfId="13944" xr:uid="{CEFE8B78-ACD6-455E-BB73-DCC68BD68041}"/>
    <cellStyle name="Salida 13 3 6" xfId="2305" xr:uid="{38CD2DFB-F770-4201-AD66-09644B9AEBA7}"/>
    <cellStyle name="Salida 13 3 6 2" xfId="4942" xr:uid="{2C5E7F84-B00F-4298-9166-894A5D74474D}"/>
    <cellStyle name="Salida 13 3 6 2 2" xfId="11306" xr:uid="{2FF2AA51-15DC-451F-B162-C9E4055A6303}"/>
    <cellStyle name="Salida 13 3 6 2 3" xfId="15492" xr:uid="{FC2F09B7-4320-4672-85A1-8303A32400B9}"/>
    <cellStyle name="Salida 13 3 6 3" xfId="8772" xr:uid="{49346336-3A28-46EE-AD69-7294E824C532}"/>
    <cellStyle name="Salida 13 3 6 4" xfId="15822" xr:uid="{30F195A7-8FD5-4E3B-B31D-EDCC4E2F9624}"/>
    <cellStyle name="Salida 13 3 7" xfId="3874" xr:uid="{61FD1066-E08B-48A9-A44A-7E56E92C9183}"/>
    <cellStyle name="Salida 13 3 7 2" xfId="6511" xr:uid="{BB0847CC-4D28-49F4-9DFB-1AC6635D22CE}"/>
    <cellStyle name="Salida 13 3 7 2 2" xfId="12822" xr:uid="{EA0689E9-1375-4CF5-AD05-2E294B987E2E}"/>
    <cellStyle name="Salida 13 3 7 2 3" xfId="14685" xr:uid="{BADF790B-84D8-42BA-8B0D-AF9278B86CAF}"/>
    <cellStyle name="Salida 13 3 7 3" xfId="10256" xr:uid="{2BCBED3F-5E3C-42FD-956F-2BB58CCEEB55}"/>
    <cellStyle name="Salida 13 3 7 4" xfId="16408" xr:uid="{532EE3A8-76FA-498B-96AB-B5EB4DD95D51}"/>
    <cellStyle name="Salida 13 3 8" xfId="4256" xr:uid="{C475994A-033E-4645-A97E-7B1EA0396BA4}"/>
    <cellStyle name="Salida 13 3 8 2" xfId="6893" xr:uid="{795D4732-F052-4898-8B38-59B3B1775D31}"/>
    <cellStyle name="Salida 13 3 8 2 2" xfId="13204" xr:uid="{198B400D-AE20-415D-95B9-C067A67C7C41}"/>
    <cellStyle name="Salida 13 3 8 2 3" xfId="16868" xr:uid="{96DF635D-7F29-4178-9784-6897C52BEE9D}"/>
    <cellStyle name="Salida 13 3 8 3" xfId="10638" xr:uid="{312A4F9C-72D0-4FD3-A02D-3154F2DE755B}"/>
    <cellStyle name="Salida 13 3 8 4" xfId="8224" xr:uid="{8DD0C653-79D5-41A3-A30F-0993F418E148}"/>
    <cellStyle name="Salida 13 3 9" xfId="4439" xr:uid="{F5967CA3-5535-4D7C-9C22-B78CCBF018C5}"/>
    <cellStyle name="Salida 13 3 9 2" xfId="10821" xr:uid="{132EFA31-9FA3-4571-B4CE-4D88FA445C5D}"/>
    <cellStyle name="Salida 13 3 9 3" xfId="7518" xr:uid="{509F558E-EAB3-4792-9AC5-073DF9B1E109}"/>
    <cellStyle name="Salida 13 4" xfId="2122" xr:uid="{DC6DADB7-B008-4FF3-9D71-67E5526F5378}"/>
    <cellStyle name="Salida 13 4 10" xfId="7718" xr:uid="{604B63C8-3217-4E86-8D16-89AFBDA17BCB}"/>
    <cellStyle name="Salida 13 4 11" xfId="13809" xr:uid="{9110536D-7B7A-4210-BE27-1413F22E36FC}"/>
    <cellStyle name="Salida 13 4 2" xfId="2612" xr:uid="{798C64CA-5D6C-490E-9FAA-84ADEB9BC440}"/>
    <cellStyle name="Salida 13 4 2 2" xfId="5249" xr:uid="{41C299EA-3B55-4CD7-B8C9-522A1498ED8C}"/>
    <cellStyle name="Salida 13 4 2 2 2" xfId="11613" xr:uid="{92FFCE8C-03EE-4A00-B075-A8F0E9F63A7D}"/>
    <cellStyle name="Salida 13 4 2 2 3" xfId="7450" xr:uid="{2854633C-760D-4F5C-915F-8452D756CFFC}"/>
    <cellStyle name="Salida 13 4 2 3" xfId="9079" xr:uid="{F2FF5F63-8464-4B64-8B65-1B93210E1100}"/>
    <cellStyle name="Salida 13 4 2 4" xfId="8708" xr:uid="{9A97E5AD-8404-430C-9BBB-5F23342590D5}"/>
    <cellStyle name="Salida 13 4 2 5" xfId="14238" xr:uid="{06BDD827-FCE9-4BC3-84D2-D81ACF711C9B}"/>
    <cellStyle name="Salida 13 4 3" xfId="2877" xr:uid="{7E35EA8C-9C0D-43B4-AD45-E05C16E01382}"/>
    <cellStyle name="Salida 13 4 3 2" xfId="5514" xr:uid="{A7A64F2F-43B6-46A8-BB2B-3FD7BEA39E0F}"/>
    <cellStyle name="Salida 13 4 3 2 2" xfId="11825" xr:uid="{3E7669B8-876E-41EB-ABE4-F27AB898845D}"/>
    <cellStyle name="Salida 13 4 3 2 3" xfId="7536" xr:uid="{B432C306-DD7B-4967-961F-AE153F0F9B3C}"/>
    <cellStyle name="Salida 13 4 3 3" xfId="16055" xr:uid="{CD6D1942-EC2F-4077-8BC3-B6070D46BC8C}"/>
    <cellStyle name="Salida 13 4 4" xfId="3180" xr:uid="{6B510FF4-42A9-41B7-939D-9ABC9994BE02}"/>
    <cellStyle name="Salida 13 4 4 2" xfId="5817" xr:uid="{5F19A2DF-80EC-40D1-9858-E7C65CEFA711}"/>
    <cellStyle name="Salida 13 4 4 2 2" xfId="12128" xr:uid="{886FE8B3-8D5C-4003-980F-49BDD9DF5D5B}"/>
    <cellStyle name="Salida 13 4 4 2 3" xfId="8239" xr:uid="{0BEF9204-36D7-46B0-BF37-6280FE562A81}"/>
    <cellStyle name="Salida 13 4 4 3" xfId="9562" xr:uid="{D776F759-662A-420E-ACE1-8593FA608D8B}"/>
    <cellStyle name="Salida 13 4 4 4" xfId="14443" xr:uid="{5E424A8E-CECA-4DF4-ADC1-8D60E42F27BD}"/>
    <cellStyle name="Salida 13 4 5" xfId="3506" xr:uid="{BAD21841-93DF-415F-A2B1-3D7C5EC90690}"/>
    <cellStyle name="Salida 13 4 5 2" xfId="6143" xr:uid="{83CCF7DC-38B8-4B08-A279-2FCD7D5C3DE0}"/>
    <cellStyle name="Salida 13 4 5 2 2" xfId="12454" xr:uid="{204CF24E-D17D-4A08-925E-1902FFF44A71}"/>
    <cellStyle name="Salida 13 4 5 2 3" xfId="7345" xr:uid="{C6DA55D9-0758-44A1-9A07-BA5310B8BF14}"/>
    <cellStyle name="Salida 13 4 5 3" xfId="9888" xr:uid="{CAFFD451-CDFD-4A09-9FBD-728952D9DA19}"/>
    <cellStyle name="Salida 13 4 5 4" xfId="13980" xr:uid="{425AA423-A6DB-43DA-852F-66B04B7E855D}"/>
    <cellStyle name="Salida 13 4 6" xfId="3812" xr:uid="{D6A723D3-550C-47ED-BA86-B8D1AE78DF38}"/>
    <cellStyle name="Salida 13 4 6 2" xfId="6449" xr:uid="{F64EAC58-8288-4477-A28A-DEA35ED1A527}"/>
    <cellStyle name="Salida 13 4 6 2 2" xfId="12760" xr:uid="{27CEE929-0FB1-4BD7-A55D-5A83AF3CAE39}"/>
    <cellStyle name="Salida 13 4 6 2 3" xfId="7478" xr:uid="{F8D968A4-6F63-49F5-A3A1-2E4175300E0A}"/>
    <cellStyle name="Salida 13 4 6 3" xfId="10194" xr:uid="{99DE4360-E69F-45CC-B9DB-7D97BD00E836}"/>
    <cellStyle name="Salida 13 4 6 4" xfId="15495" xr:uid="{D95EE9C7-B760-434C-AC5E-2CF59B80C03C}"/>
    <cellStyle name="Salida 13 4 7" xfId="4194" xr:uid="{42D73A59-5439-4318-AF42-797333942D05}"/>
    <cellStyle name="Salida 13 4 7 2" xfId="6831" xr:uid="{373D3322-8666-494B-880D-7898A5246709}"/>
    <cellStyle name="Salida 13 4 7 2 2" xfId="13142" xr:uid="{2CD5BB68-77FF-490B-8525-215EAEE6C6B4}"/>
    <cellStyle name="Salida 13 4 7 2 3" xfId="16811" xr:uid="{8D6EEE58-9DF9-43A9-A3C4-F737194AB845}"/>
    <cellStyle name="Salida 13 4 7 3" xfId="10576" xr:uid="{FB9432A3-FC8F-47B8-B709-976CCEAE2833}"/>
    <cellStyle name="Salida 13 4 7 4" xfId="15166" xr:uid="{2AB0C5F8-39DA-48BA-BC69-14F57906F459}"/>
    <cellStyle name="Salida 13 4 8" xfId="4759" xr:uid="{C6CA74AE-F880-4365-B7E7-DD559A6F64CE}"/>
    <cellStyle name="Salida 13 4 8 2" xfId="11141" xr:uid="{47F1B31B-4F61-4E21-8F1A-96DDADF02D73}"/>
    <cellStyle name="Salida 13 4 8 3" xfId="15788" xr:uid="{74B92081-97FF-4F14-8300-6E6EB8C0FBFD}"/>
    <cellStyle name="Salida 13 4 9" xfId="8620" xr:uid="{43493DA0-652B-4493-B0FE-FD5DB54E37D0}"/>
    <cellStyle name="Salida 13 5" xfId="2002" xr:uid="{B16A7921-B66A-476B-A638-795636A171E5}"/>
    <cellStyle name="Salida 13 5 10" xfId="8724" xr:uid="{BD012D71-4519-4E38-B1C3-2AD2D2DAD4B3}"/>
    <cellStyle name="Salida 13 5 2" xfId="2764" xr:uid="{BBF95311-B25E-4650-B3F8-E58DC06DC355}"/>
    <cellStyle name="Salida 13 5 2 2" xfId="5401" xr:uid="{CFE176A2-5D85-42C7-A927-181EA8CFD4D6}"/>
    <cellStyle name="Salida 13 5 2 2 2" xfId="11750" xr:uid="{9003F074-BD8A-4243-A0C3-620B05E90F8F}"/>
    <cellStyle name="Salida 13 5 2 2 3" xfId="9252" xr:uid="{FE3BAD96-6EC7-4904-87B7-44AF71880873}"/>
    <cellStyle name="Salida 13 5 2 3" xfId="15997" xr:uid="{E4CC9BD9-95B1-469F-AE70-D798AD34E085}"/>
    <cellStyle name="Salida 13 5 3" xfId="3067" xr:uid="{C32D5AF6-F841-4862-B6FF-5F4661B34F19}"/>
    <cellStyle name="Salida 13 5 3 2" xfId="5704" xr:uid="{815E1B52-28B5-4B2F-89D3-D1EBD3C312C4}"/>
    <cellStyle name="Salida 13 5 3 2 2" xfId="12015" xr:uid="{B7D4B6A6-5DC1-40D9-83D0-FE35D9C24FD6}"/>
    <cellStyle name="Salida 13 5 3 2 3" xfId="7210" xr:uid="{0AA04E33-88C0-4EBD-8938-30A868947DBB}"/>
    <cellStyle name="Salida 13 5 3 3" xfId="9449" xr:uid="{84934CD5-A997-4CA5-8626-5430CFB8A6CB}"/>
    <cellStyle name="Salida 13 5 3 4" xfId="15814" xr:uid="{26D5EF79-BA2D-4D51-9D63-E69A93F24498}"/>
    <cellStyle name="Salida 13 5 4" xfId="3393" xr:uid="{7E0C944D-F124-4B19-A88E-6C4F95EB872A}"/>
    <cellStyle name="Salida 13 5 4 2" xfId="6030" xr:uid="{C19941C6-2E4C-4095-B024-536064DD772F}"/>
    <cellStyle name="Salida 13 5 4 2 2" xfId="12341" xr:uid="{830F42D4-4A9D-499F-A4FC-CE0E75FD2317}"/>
    <cellStyle name="Salida 13 5 4 2 3" xfId="16543" xr:uid="{FFE463B2-6EBB-47B1-91F1-BC50F5A7D3AA}"/>
    <cellStyle name="Salida 13 5 4 3" xfId="9775" xr:uid="{35DDAA24-5383-47D2-A38B-106270F1EB30}"/>
    <cellStyle name="Salida 13 5 4 4" xfId="8021" xr:uid="{53A2EBCC-07D3-443B-B1F2-0B522AF3C2E0}"/>
    <cellStyle name="Salida 13 5 5" xfId="3699" xr:uid="{D8E80869-37E6-48B1-B5C7-28051045D928}"/>
    <cellStyle name="Salida 13 5 5 2" xfId="6336" xr:uid="{1FBB1C6E-1FD4-48BA-9FD6-B293F8D55262}"/>
    <cellStyle name="Salida 13 5 5 2 2" xfId="12647" xr:uid="{8DD2DE83-368E-47B6-86E9-465CA54AC2D2}"/>
    <cellStyle name="Salida 13 5 5 2 3" xfId="15134" xr:uid="{E5070F14-8023-4AE9-BDDE-ED694C170CFA}"/>
    <cellStyle name="Salida 13 5 5 3" xfId="10081" xr:uid="{5DC39137-4AF8-4926-AB7E-5B1F18829B1A}"/>
    <cellStyle name="Salida 13 5 5 4" xfId="7799" xr:uid="{D29D7899-9A4A-4CB1-B4DC-707828CBA88E}"/>
    <cellStyle name="Salida 13 5 6" xfId="4074" xr:uid="{569CA20A-12F2-4D77-B206-8C2637910DCA}"/>
    <cellStyle name="Salida 13 5 6 2" xfId="6711" xr:uid="{6DE5C0B8-2459-4F8A-913E-412D736ABE92}"/>
    <cellStyle name="Salida 13 5 6 2 2" xfId="13022" xr:uid="{0F51DAE9-1173-4B48-A8ED-3B580814DFE8}"/>
    <cellStyle name="Salida 13 5 6 2 3" xfId="16698" xr:uid="{2861C616-167C-485C-8E53-18B8A5411B02}"/>
    <cellStyle name="Salida 13 5 6 3" xfId="10456" xr:uid="{3BD43EA0-6E7F-4156-90B2-0885E21B4602}"/>
    <cellStyle name="Salida 13 5 6 4" xfId="8215" xr:uid="{2FC8DA04-AC43-4A54-87E8-1228CC004167}"/>
    <cellStyle name="Salida 13 5 7" xfId="4639" xr:uid="{7532BC30-7E63-4D3E-B864-0D9A404BA2ED}"/>
    <cellStyle name="Salida 13 5 7 2" xfId="11021" xr:uid="{CC5EC664-E828-4A97-A8A2-9903AD81F20A}"/>
    <cellStyle name="Salida 13 5 7 3" xfId="7370" xr:uid="{E36FBCC9-BC20-4738-847B-A13A5849F56B}"/>
    <cellStyle name="Salida 13 5 8" xfId="8500" xr:uid="{80BFD803-5D77-4DAE-8059-ED0E44EA2DD2}"/>
    <cellStyle name="Salida 13 5 9" xfId="15630" xr:uid="{FFCA73D8-C6A5-4279-A0DB-8E7928842117}"/>
    <cellStyle name="Salida 14" xfId="1506" xr:uid="{00000000-0005-0000-0000-0000E6050000}"/>
    <cellStyle name="Salida 14 2" xfId="1932" xr:uid="{B0DD6107-2344-481E-9F32-594633E7866B}"/>
    <cellStyle name="Salida 14 2 10" xfId="8433" xr:uid="{1A06A71D-394B-458F-9F2A-A910F2D25D7B}"/>
    <cellStyle name="Salida 14 2 11" xfId="8294" xr:uid="{DB727D7B-45BD-4960-9E62-3B082CC84ED1}"/>
    <cellStyle name="Salida 14 2 12" xfId="15648" xr:uid="{F5876483-31FF-4C87-B0CC-390AA3F441C2}"/>
    <cellStyle name="Salida 14 2 2" xfId="2492" xr:uid="{C2ACA0CB-F854-43B7-9356-25F64D86ADC6}"/>
    <cellStyle name="Salida 14 2 2 2" xfId="5129" xr:uid="{9DFC3CD8-E722-4B61-A4C0-724F6F414570}"/>
    <cellStyle name="Salida 14 2 2 2 2" xfId="11493" xr:uid="{57E31D34-FBC9-46F6-BF8A-4D0E0E2A1021}"/>
    <cellStyle name="Salida 14 2 2 2 3" xfId="9188" xr:uid="{C7ABDB0E-C2C3-4524-BF3A-E41E7FFCD070}"/>
    <cellStyle name="Salida 14 2 2 3" xfId="8959" xr:uid="{B895865D-6FD7-4203-9A2C-89140AB54877}"/>
    <cellStyle name="Salida 14 2 3" xfId="2708" xr:uid="{4877C2AE-96F2-442E-89B0-A0076D16F33A}"/>
    <cellStyle name="Salida 14 2 3 2" xfId="5345" xr:uid="{2B8CCC32-4283-4CD4-A899-B0FB02AC0794}"/>
    <cellStyle name="Salida 14 2 3 2 2" xfId="11694" xr:uid="{6E6DEACE-5112-4115-8D42-D19D074FE0F6}"/>
    <cellStyle name="Salida 14 2 3 2 3" xfId="14185" xr:uid="{4CB6F482-28B2-4A6E-96FB-19971C4DBD4A}"/>
    <cellStyle name="Salida 14 2 3 3" xfId="7618" xr:uid="{66F386EF-2AB0-4F17-BF51-C49C862D8849}"/>
    <cellStyle name="Salida 14 2 4" xfId="3011" xr:uid="{E0CBF756-558E-4735-A9B2-84CEAC36887D}"/>
    <cellStyle name="Salida 14 2 4 2" xfId="5648" xr:uid="{C02B6C5E-A84C-414B-9C41-D18B2D96F0EE}"/>
    <cellStyle name="Salida 14 2 4 2 2" xfId="11959" xr:uid="{E7FD0BF7-8354-4961-9113-C4F3A91653F8}"/>
    <cellStyle name="Salida 14 2 4 2 3" xfId="7311" xr:uid="{54AF5592-ACAD-43A9-8A01-046F46AE2B7D}"/>
    <cellStyle name="Salida 14 2 4 3" xfId="9393" xr:uid="{133B1935-9D82-4384-8739-7C08EA192590}"/>
    <cellStyle name="Salida 14 2 4 4" xfId="7291" xr:uid="{B46FCBAB-B605-497E-A094-B77A4D784C7E}"/>
    <cellStyle name="Salida 14 2 5" xfId="3337" xr:uid="{8C848C11-6000-4915-BD1D-7EC91E6D049B}"/>
    <cellStyle name="Salida 14 2 5 2" xfId="5974" xr:uid="{C6962527-CC7B-4F60-8E10-9FEE2FDE7B43}"/>
    <cellStyle name="Salida 14 2 5 2 2" xfId="12285" xr:uid="{0B00B646-9201-4C0A-B567-B217846DC7D0}"/>
    <cellStyle name="Salida 14 2 5 2 3" xfId="7090" xr:uid="{2A77332E-954C-4A9C-8A91-1B0047346813}"/>
    <cellStyle name="Salida 14 2 5 3" xfId="9719" xr:uid="{E2B7FA86-1CEE-4033-A619-D25BE61404A3}"/>
    <cellStyle name="Salida 14 2 5 4" xfId="7275" xr:uid="{A9FE37B6-2559-4DE7-88AB-9677D46493C8}"/>
    <cellStyle name="Salida 14 2 6" xfId="3643" xr:uid="{184F58C6-632F-4921-91B4-FB144A890770}"/>
    <cellStyle name="Salida 14 2 6 2" xfId="6280" xr:uid="{519EDCFD-D7CB-4444-A366-9C2EEEED8AE2}"/>
    <cellStyle name="Salida 14 2 6 2 2" xfId="12591" xr:uid="{3D36E4E6-54BB-429E-A564-E5B0A3FB00AD}"/>
    <cellStyle name="Salida 14 2 6 2 3" xfId="15868" xr:uid="{C691F5F0-A917-49D7-B47A-036A08795E28}"/>
    <cellStyle name="Salida 14 2 6 3" xfId="10025" xr:uid="{E44DCC1D-BB8F-4300-AA96-8B6DE6FF6D3D}"/>
    <cellStyle name="Salida 14 2 6 4" xfId="15200" xr:uid="{E5A51B00-4FA1-4A06-84D5-2AC7EE364A99}"/>
    <cellStyle name="Salida 14 2 7" xfId="4004" xr:uid="{9B268DEC-CCB2-4195-95B3-023DC322F46B}"/>
    <cellStyle name="Salida 14 2 7 2" xfId="6641" xr:uid="{7115AE2A-5432-467D-BC28-F50529C50BEC}"/>
    <cellStyle name="Salida 14 2 7 2 2" xfId="12952" xr:uid="{70F97D9F-3CB9-48B7-BE40-B4A0D020CA2A}"/>
    <cellStyle name="Salida 14 2 7 2 3" xfId="16642" xr:uid="{2A2772D2-0677-4AC7-936E-883D8932F4B5}"/>
    <cellStyle name="Salida 14 2 7 3" xfId="10386" xr:uid="{EC578420-7B3E-462E-9F14-CEF89242FA70}"/>
    <cellStyle name="Salida 14 2 7 4" xfId="15087" xr:uid="{8A55B042-3E52-4D28-9841-AE7876050CA5}"/>
    <cellStyle name="Salida 14 2 8" xfId="4317" xr:uid="{DE36F91D-0E9D-42BE-98D8-BEC20967C69E}"/>
    <cellStyle name="Salida 14 2 8 2" xfId="6954" xr:uid="{33FB03CC-CE70-4F29-A33E-938BAE1DC281}"/>
    <cellStyle name="Salida 14 2 8 2 2" xfId="13265" xr:uid="{09E75F40-F72E-4053-A677-D3ED896B5B52}"/>
    <cellStyle name="Salida 14 2 8 2 3" xfId="16929" xr:uid="{D6164668-5527-4B16-B56A-7509D48D074B}"/>
    <cellStyle name="Salida 14 2 8 3" xfId="10699" xr:uid="{FE79F580-4DA0-4F00-8034-9B19E912E23B}"/>
    <cellStyle name="Salida 14 2 8 4" xfId="13683" xr:uid="{0E1FD916-3181-42DB-9938-63759B9963F7}"/>
    <cellStyle name="Salida 14 2 9" xfId="4569" xr:uid="{9B773419-D68C-4B4F-B06B-9D57068B6E58}"/>
    <cellStyle name="Salida 14 2 9 2" xfId="10951" xr:uid="{75E1586C-088F-4853-A293-41B628F3604B}"/>
    <cellStyle name="Salida 14 2 9 3" xfId="16020" xr:uid="{44962B41-2A55-40A2-9882-F47B21746087}"/>
    <cellStyle name="Salida 14 3" xfId="1801" xr:uid="{05148216-F09D-4714-99DE-D5532B2B3D99}"/>
    <cellStyle name="Salida 14 3 10" xfId="8302" xr:uid="{64890C09-21A6-4713-9ADF-874285B65C8D}"/>
    <cellStyle name="Salida 14 3 11" xfId="13455" xr:uid="{D5EA89CC-55F5-4B1D-945F-E40413DC6CA3}"/>
    <cellStyle name="Salida 14 3 12" xfId="9158" xr:uid="{855F3DB2-DCA9-4083-9FD6-C275F3F49C95}"/>
    <cellStyle name="Salida 14 3 2" xfId="2361" xr:uid="{FB877099-905F-44B0-816F-DE5042163786}"/>
    <cellStyle name="Salida 14 3 2 2" xfId="4998" xr:uid="{1A0D188E-9FF5-4705-9F25-B8DDF6FA14C9}"/>
    <cellStyle name="Salida 14 3 2 2 2" xfId="11362" xr:uid="{386D7EFF-41C6-42AD-BE02-DD26B244B8CF}"/>
    <cellStyle name="Salida 14 3 2 2 3" xfId="13458" xr:uid="{6FCF2BC5-64A2-4C70-8681-278C37635268}"/>
    <cellStyle name="Salida 14 3 2 3" xfId="8828" xr:uid="{750BBC1F-B44F-4ACC-BB48-9973AF4E1FF5}"/>
    <cellStyle name="Salida 14 3 3" xfId="2258" xr:uid="{EE005978-9D6B-4CDB-BFED-DEB8FB8CC0BB}"/>
    <cellStyle name="Salida 14 3 3 2" xfId="4895" xr:uid="{395B76FA-B5F3-44C6-BAD8-333C0129BD21}"/>
    <cellStyle name="Salida 14 3 3 2 2" xfId="11259" xr:uid="{51139DA8-C832-4711-963A-02A286157B6F}"/>
    <cellStyle name="Salida 14 3 3 2 3" xfId="15041" xr:uid="{1460E00B-A69B-43E3-829F-360D2600B257}"/>
    <cellStyle name="Salida 14 3 3 3" xfId="13675" xr:uid="{A925421C-8C09-4E5F-AF8D-EB1C604A0EBF}"/>
    <cellStyle name="Salida 14 3 4" xfId="2642" xr:uid="{3B9A50C0-63A3-43E5-8E7B-D2E744DF4C48}"/>
    <cellStyle name="Salida 14 3 4 2" xfId="5279" xr:uid="{8EADB5AC-C53A-48A1-9A44-EE2589C6ABB0}"/>
    <cellStyle name="Salida 14 3 4 2 2" xfId="11643" xr:uid="{FE509D11-C0A9-4C70-9DCC-7A6FFBF10009}"/>
    <cellStyle name="Salida 14 3 4 2 3" xfId="7776" xr:uid="{22168767-0291-44BD-AB31-6218A853E782}"/>
    <cellStyle name="Salida 14 3 4 3" xfId="9109" xr:uid="{719769BA-3025-4233-8704-FDFC3A8504C1}"/>
    <cellStyle name="Salida 14 3 4 4" xfId="13604" xr:uid="{557C7351-13CE-4C81-AC72-BA949D2F71F9}"/>
    <cellStyle name="Salida 14 3 5" xfId="2272" xr:uid="{F0631FE0-FE0A-4070-948A-3F6B79409674}"/>
    <cellStyle name="Salida 14 3 5 2" xfId="4909" xr:uid="{7E5E32EC-CD82-4BCD-8283-82943CD2CD67}"/>
    <cellStyle name="Salida 14 3 5 2 2" xfId="11273" xr:uid="{0A7F6A4D-A6B0-41FB-B44E-AE7D30ACF637}"/>
    <cellStyle name="Salida 14 3 5 2 3" xfId="15753" xr:uid="{7E20FBFA-D18E-4152-8823-F2F4E363ACDE}"/>
    <cellStyle name="Salida 14 3 5 3" xfId="8739" xr:uid="{987FB11B-52CF-4915-A143-D77498BF2EE1}"/>
    <cellStyle name="Salida 14 3 5 4" xfId="9269" xr:uid="{7F220C06-98CF-4CDD-84D1-2EE3E4717CE3}"/>
    <cellStyle name="Salida 14 3 6" xfId="2304" xr:uid="{CD3456C8-C4EF-4C29-9FBF-43BACC086670}"/>
    <cellStyle name="Salida 14 3 6 2" xfId="4941" xr:uid="{B4B4B6C8-3CC1-4E9D-99BB-8771AD11A790}"/>
    <cellStyle name="Salida 14 3 6 2 2" xfId="11305" xr:uid="{3266C8F5-03A7-49A9-B9BB-12F3DD2A4E68}"/>
    <cellStyle name="Salida 14 3 6 2 3" xfId="15488" xr:uid="{63F07FFA-96E6-4E1B-B5A3-6E24B66BB659}"/>
    <cellStyle name="Salida 14 3 6 3" xfId="8771" xr:uid="{E39F6C46-1A07-43E1-B9D9-B038C65FE341}"/>
    <cellStyle name="Salida 14 3 6 4" xfId="7446" xr:uid="{32FE1DEC-0E7F-46B3-A0C3-A0DB36108834}"/>
    <cellStyle name="Salida 14 3 7" xfId="3873" xr:uid="{C7FCF705-AFFC-4EBD-A4D3-AAF794253C2C}"/>
    <cellStyle name="Salida 14 3 7 2" xfId="6510" xr:uid="{185C4EE7-72DB-4BC7-B7CB-F52D397104DD}"/>
    <cellStyle name="Salida 14 3 7 2 2" xfId="12821" xr:uid="{163A5905-DC44-44A3-864A-C04CAD1CFB35}"/>
    <cellStyle name="Salida 14 3 7 2 3" xfId="15547" xr:uid="{A0738543-259B-4BF4-BFFC-684D0079E164}"/>
    <cellStyle name="Salida 14 3 7 3" xfId="10255" xr:uid="{0B3429E1-264C-477B-A3D4-B22733745BD5}"/>
    <cellStyle name="Salida 14 3 7 4" xfId="14971" xr:uid="{8DEAB0D5-7FA0-4C84-9C64-51609EE55F87}"/>
    <cellStyle name="Salida 14 3 8" xfId="4255" xr:uid="{9E820AB9-2448-417C-8768-AF72EDC91387}"/>
    <cellStyle name="Salida 14 3 8 2" xfId="6892" xr:uid="{939E8CE9-1DE9-4D1A-A142-9E4D1EDE91BC}"/>
    <cellStyle name="Salida 14 3 8 2 2" xfId="13203" xr:uid="{A16E80C7-14A1-48B9-B808-0F99589863E7}"/>
    <cellStyle name="Salida 14 3 8 2 3" xfId="16867" xr:uid="{C4E8B80B-5EC1-4113-B132-6A88B77EF49E}"/>
    <cellStyle name="Salida 14 3 8 3" xfId="10637" xr:uid="{927B34C0-15A3-4969-B5FA-F3534C27E813}"/>
    <cellStyle name="Salida 14 3 8 4" xfId="7681" xr:uid="{79BB782A-1A84-4615-9554-5EB61E6A3B1B}"/>
    <cellStyle name="Salida 14 3 9" xfId="4438" xr:uid="{B0BD9F7E-3F04-4761-B0B2-433EFF65F84D}"/>
    <cellStyle name="Salida 14 3 9 2" xfId="10820" xr:uid="{2BCB1519-8B7F-4B22-AFE2-BB59FEEACE9F}"/>
    <cellStyle name="Salida 14 3 9 3" xfId="14727" xr:uid="{71D4333E-0F00-4BBB-9C0D-0FE993D1C5EA}"/>
    <cellStyle name="Salida 14 4" xfId="2123" xr:uid="{CB6D8DA3-DE19-41F8-B647-7B9867218338}"/>
    <cellStyle name="Salida 14 4 10" xfId="16011" xr:uid="{9BFC0018-8C57-4640-A1A9-88C09A6DD27E}"/>
    <cellStyle name="Salida 14 4 11" xfId="15954" xr:uid="{AD551719-17AD-4D49-B3E1-9739D691701A}"/>
    <cellStyle name="Salida 14 4 2" xfId="2613" xr:uid="{8C874B01-BA2D-463D-BB04-F65EFD9FAC2D}"/>
    <cellStyle name="Salida 14 4 2 2" xfId="5250" xr:uid="{0AFE6DB4-141F-45D4-AFF1-95F10416FA11}"/>
    <cellStyle name="Salida 14 4 2 2 2" xfId="11614" xr:uid="{C3B38E8A-645D-4A8F-A8B7-4D413600FFC0}"/>
    <cellStyle name="Salida 14 4 2 2 3" xfId="13404" xr:uid="{83D4D5F9-1DE6-409B-BEB8-8913E9F727A1}"/>
    <cellStyle name="Salida 14 4 2 3" xfId="9080" xr:uid="{69AE0C36-F48A-4592-B014-6B1CBD040A20}"/>
    <cellStyle name="Salida 14 4 2 4" xfId="14372" xr:uid="{605070C2-E5E9-40CD-B28F-21CB8BCF7B0B}"/>
    <cellStyle name="Salida 14 4 2 5" xfId="11820" xr:uid="{D2BB26EA-8C72-4B0D-8E57-7C98BCB4BB1A}"/>
    <cellStyle name="Salida 14 4 3" xfId="2878" xr:uid="{BB60ED11-A4C4-42E1-9E35-2340D21F2730}"/>
    <cellStyle name="Salida 14 4 3 2" xfId="5515" xr:uid="{0CB6098F-455A-4159-92E0-EF09E4FF9199}"/>
    <cellStyle name="Salida 14 4 3 2 2" xfId="11826" xr:uid="{484AA80E-FC30-4009-845F-254C77025D55}"/>
    <cellStyle name="Salida 14 4 3 2 3" xfId="16292" xr:uid="{19AFCB52-F6C2-43CB-812A-404F84C4ACB8}"/>
    <cellStyle name="Salida 14 4 3 3" xfId="9223" xr:uid="{9C0E27E7-2CE7-4BDE-9ADC-6A4E57DA7425}"/>
    <cellStyle name="Salida 14 4 4" xfId="3181" xr:uid="{77A2A769-4037-4281-9C2E-444D082C82AE}"/>
    <cellStyle name="Salida 14 4 4 2" xfId="5818" xr:uid="{452A1E8A-AC04-499C-ADCF-1D0D5AE877DE}"/>
    <cellStyle name="Salida 14 4 4 2 2" xfId="12129" xr:uid="{0A6D05F5-57F9-4DEF-8ED1-219A4C3632EF}"/>
    <cellStyle name="Salida 14 4 4 2 3" xfId="14180" xr:uid="{513A2560-F74D-4F16-B488-D5557919054B}"/>
    <cellStyle name="Salida 14 4 4 3" xfId="9563" xr:uid="{B6FE90C8-591A-429D-8D49-812EC943A552}"/>
    <cellStyle name="Salida 14 4 4 4" xfId="13623" xr:uid="{940775DB-8525-4CDA-887E-C2E8242F1F96}"/>
    <cellStyle name="Salida 14 4 5" xfId="3507" xr:uid="{3A82B0BF-166F-45F7-9337-67AFA3A7DB11}"/>
    <cellStyle name="Salida 14 4 5 2" xfId="6144" xr:uid="{6041766F-E812-4526-9924-39CB57C938F5}"/>
    <cellStyle name="Salida 14 4 5 2 2" xfId="12455" xr:uid="{AB95A565-51F0-417D-95EF-C814660EC306}"/>
    <cellStyle name="Salida 14 4 5 2 3" xfId="7368" xr:uid="{E6B5CF3C-4BF5-48A6-BEF9-4A443C5E5FA1}"/>
    <cellStyle name="Salida 14 4 5 3" xfId="9889" xr:uid="{E8E83F33-5908-4436-B892-7D67830D5BE0}"/>
    <cellStyle name="Salida 14 4 5 4" xfId="14622" xr:uid="{69DD6759-D1D9-42A5-944C-0EC5068EAD78}"/>
    <cellStyle name="Salida 14 4 6" xfId="3813" xr:uid="{E82933B9-0046-4672-80EC-52BCEB4C19B0}"/>
    <cellStyle name="Salida 14 4 6 2" xfId="6450" xr:uid="{3E2286F2-3EF5-4606-9193-BC5F4E80DFE8}"/>
    <cellStyle name="Salida 14 4 6 2 2" xfId="12761" xr:uid="{691F8D02-B39F-47DD-9673-97677409FF39}"/>
    <cellStyle name="Salida 14 4 6 2 3" xfId="7893" xr:uid="{B8B64F6C-CC74-4AD2-A085-ADCE8825632C}"/>
    <cellStyle name="Salida 14 4 6 3" xfId="10195" xr:uid="{8C694E06-F2DE-4F08-9272-A957B9282508}"/>
    <cellStyle name="Salida 14 4 6 4" xfId="16484" xr:uid="{62806E94-0DD5-45E3-864B-D41304F1C028}"/>
    <cellStyle name="Salida 14 4 7" xfId="4195" xr:uid="{62FDA40D-D497-4877-A26E-C5AF07E10BCE}"/>
    <cellStyle name="Salida 14 4 7 2" xfId="6832" xr:uid="{46953BB0-ADC9-42F8-ADFF-8022D9B2A535}"/>
    <cellStyle name="Salida 14 4 7 2 2" xfId="13143" xr:uid="{52CE680E-D7AB-4343-A6F8-65D2C4243EFA}"/>
    <cellStyle name="Salida 14 4 7 2 3" xfId="16812" xr:uid="{AE269DDA-8227-40C7-9472-AA896B9D1B45}"/>
    <cellStyle name="Salida 14 4 7 3" xfId="10577" xr:uid="{D643D2D0-805A-4A34-86D0-194B5AFAEFC2}"/>
    <cellStyle name="Salida 14 4 7 4" xfId="14707" xr:uid="{B51F3C51-B792-4CE0-8633-CC3E8C60CE1B}"/>
    <cellStyle name="Salida 14 4 8" xfId="4760" xr:uid="{D41680F1-5F33-4292-B20D-9683AA51E1F0}"/>
    <cellStyle name="Salida 14 4 8 2" xfId="11142" xr:uid="{FD2D1941-E5CD-415B-9377-4B21305FE862}"/>
    <cellStyle name="Salida 14 4 8 3" xfId="14546" xr:uid="{87C27D0E-59FB-4796-9FA4-205912B3A994}"/>
    <cellStyle name="Salida 14 4 9" xfId="8621" xr:uid="{E0D8B785-9D0F-4874-9AAC-26E51A8F4729}"/>
    <cellStyle name="Salida 14 5" xfId="2001" xr:uid="{3EF52D3C-DFEE-4183-8464-B4D009582260}"/>
    <cellStyle name="Salida 14 5 10" xfId="7372" xr:uid="{0A2AC4C0-5D4C-4955-A245-D10749E7B079}"/>
    <cellStyle name="Salida 14 5 2" xfId="2763" xr:uid="{D1918611-028D-401B-9FDF-D4D8CEC91E6E}"/>
    <cellStyle name="Salida 14 5 2 2" xfId="5400" xr:uid="{7F411402-34A9-47EE-AEA7-CB25A54738E4}"/>
    <cellStyle name="Salida 14 5 2 2 2" xfId="11749" xr:uid="{578DB225-F789-479E-B76B-D9B6357AD305}"/>
    <cellStyle name="Salida 14 5 2 2 3" xfId="9259" xr:uid="{854A11C9-AB28-47A6-8FD0-165D4AC43579}"/>
    <cellStyle name="Salida 14 5 2 3" xfId="7192" xr:uid="{9969EB95-DC84-4B58-99CC-B81542E3703A}"/>
    <cellStyle name="Salida 14 5 3" xfId="3066" xr:uid="{C8934563-451F-4382-B92F-942926367BF4}"/>
    <cellStyle name="Salida 14 5 3 2" xfId="5703" xr:uid="{6F8AD47A-CE25-414F-B747-59EBEF428965}"/>
    <cellStyle name="Salida 14 5 3 2 2" xfId="12014" xr:uid="{456AEBE4-09A9-4313-A117-4E8D122B760A}"/>
    <cellStyle name="Salida 14 5 3 2 3" xfId="15646" xr:uid="{2A2D8017-6AFC-42B5-8369-35766C0CDD5B}"/>
    <cellStyle name="Salida 14 5 3 3" xfId="9448" xr:uid="{14076963-5A37-4101-A995-F7B76082BF42}"/>
    <cellStyle name="Salida 14 5 3 4" xfId="15058" xr:uid="{F602AC9A-A866-440D-9958-3B30184F6AB0}"/>
    <cellStyle name="Salida 14 5 4" xfId="3392" xr:uid="{D6BC4566-7A77-487D-9D15-C0F9B78FEC20}"/>
    <cellStyle name="Salida 14 5 4 2" xfId="6029" xr:uid="{8FA25C15-C92D-437B-866A-A93FB5470342}"/>
    <cellStyle name="Salida 14 5 4 2 2" xfId="12340" xr:uid="{C7757077-F357-4BA1-8006-51553A236002}"/>
    <cellStyle name="Salida 14 5 4 2 3" xfId="14523" xr:uid="{7B65E7A4-826A-42A6-BAC6-EAEA871663D9}"/>
    <cellStyle name="Salida 14 5 4 3" xfId="9774" xr:uid="{0A9DC14F-9F38-4100-803A-95C56BBC8599}"/>
    <cellStyle name="Salida 14 5 4 4" xfId="15549" xr:uid="{8D97396C-B8A2-412C-A095-76615C386D7A}"/>
    <cellStyle name="Salida 14 5 5" xfId="3698" xr:uid="{462AF7F0-D91A-42BE-86AB-3D46C47231A7}"/>
    <cellStyle name="Salida 14 5 5 2" xfId="6335" xr:uid="{9404A04A-3CAD-43E2-A3D3-F23D0A4ABBC6}"/>
    <cellStyle name="Salida 14 5 5 2 2" xfId="12646" xr:uid="{1B44E60A-4D0E-4FC7-83D9-AE999B6498EF}"/>
    <cellStyle name="Salida 14 5 5 2 3" xfId="14740" xr:uid="{37FC3CFB-FD8D-4E8B-B950-99D18B6BEA59}"/>
    <cellStyle name="Salida 14 5 5 3" xfId="10080" xr:uid="{6B781DD8-D4F3-462B-9058-456AB3A6722A}"/>
    <cellStyle name="Salida 14 5 5 4" xfId="14493" xr:uid="{B492D0A7-DC66-4EB6-8EA7-942AD7FF8F04}"/>
    <cellStyle name="Salida 14 5 6" xfId="4073" xr:uid="{234CC352-52D6-4200-B8D1-745A2AA96A2C}"/>
    <cellStyle name="Salida 14 5 6 2" xfId="6710" xr:uid="{B7E18AAE-E4EB-4A55-A636-AD3E08B959BD}"/>
    <cellStyle name="Salida 14 5 6 2 2" xfId="13021" xr:uid="{C7B06247-B7BE-4B98-8D1C-142BF6F69A80}"/>
    <cellStyle name="Salida 14 5 6 2 3" xfId="16697" xr:uid="{D58A4FD2-72D7-4A7E-BCFE-D1E3C9587237}"/>
    <cellStyle name="Salida 14 5 6 3" xfId="10455" xr:uid="{E76CAD7A-7E3D-47D7-8497-AA7866C45CEB}"/>
    <cellStyle name="Salida 14 5 6 4" xfId="16183" xr:uid="{958BCE11-0B2E-4841-988E-142D9F8DCD26}"/>
    <cellStyle name="Salida 14 5 7" xfId="4638" xr:uid="{A5F52219-201F-4154-9BDF-AAA3701DE212}"/>
    <cellStyle name="Salida 14 5 7 2" xfId="11020" xr:uid="{4B090B6F-AEA7-471A-9566-01D4F24A75F3}"/>
    <cellStyle name="Salida 14 5 7 3" xfId="15270" xr:uid="{AB673515-2555-4180-A8E6-879A3D528EB7}"/>
    <cellStyle name="Salida 14 5 8" xfId="8499" xr:uid="{975A03DF-AF1E-43ED-8D3F-73B8322B1317}"/>
    <cellStyle name="Salida 14 5 9" xfId="14233" xr:uid="{B33717B1-6B79-4217-A09D-BBF18E46B787}"/>
    <cellStyle name="Salida 15" xfId="1507" xr:uid="{00000000-0005-0000-0000-0000E7050000}"/>
    <cellStyle name="Salida 15 2" xfId="1933" xr:uid="{41F87008-1A30-4F58-9F52-257FE5F8D48A}"/>
    <cellStyle name="Salida 15 2 10" xfId="8434" xr:uid="{85E2A73B-C600-4BBD-AA15-5A466F152B30}"/>
    <cellStyle name="Salida 15 2 11" xfId="9243" xr:uid="{896C41BC-2406-4A03-863E-D9AADDB625A4}"/>
    <cellStyle name="Salida 15 2 12" xfId="14673" xr:uid="{EA9F0C40-E1D9-44F3-BCE1-67432DE00FFC}"/>
    <cellStyle name="Salida 15 2 2" xfId="2493" xr:uid="{11589F95-9F65-4900-8348-4C50FC416491}"/>
    <cellStyle name="Salida 15 2 2 2" xfId="5130" xr:uid="{0FF1A492-E169-47D0-8B75-8D522A41068F}"/>
    <cellStyle name="Salida 15 2 2 2 2" xfId="11494" xr:uid="{413865F8-1588-49FB-B494-A2D261C819A3}"/>
    <cellStyle name="Salida 15 2 2 2 3" xfId="7798" xr:uid="{D3E95989-22A1-4EF2-BFD5-44EADA0155AB}"/>
    <cellStyle name="Salida 15 2 2 3" xfId="8960" xr:uid="{B2942888-84AD-4DDA-BD01-80CDD7CF4A92}"/>
    <cellStyle name="Salida 15 2 3" xfId="2709" xr:uid="{508BEB22-5D5F-40E0-86E5-50CFD732DEFA}"/>
    <cellStyle name="Salida 15 2 3 2" xfId="5346" xr:uid="{FFE4923A-EB60-4BB7-9FA1-46671BB3D20A}"/>
    <cellStyle name="Salida 15 2 3 2 2" xfId="11695" xr:uid="{C5DF343C-233D-4AE8-A574-4B96D5003FDA}"/>
    <cellStyle name="Salida 15 2 3 2 3" xfId="7556" xr:uid="{B321E27D-CB2C-48CC-87EB-0BB3D3CEA1DB}"/>
    <cellStyle name="Salida 15 2 3 3" xfId="15805" xr:uid="{1DFC5A81-BA02-4B58-A948-68E197D067A2}"/>
    <cellStyle name="Salida 15 2 4" xfId="3012" xr:uid="{0A803EF0-84FE-430B-9164-5FF8D04B2845}"/>
    <cellStyle name="Salida 15 2 4 2" xfId="5649" xr:uid="{AB99AD8F-EAD8-4F95-A17C-7A47F47DEBD1}"/>
    <cellStyle name="Salida 15 2 4 2 2" xfId="11960" xr:uid="{3C06AD6F-25B1-42C0-A234-6C98D876522C}"/>
    <cellStyle name="Salida 15 2 4 2 3" xfId="13366" xr:uid="{8D24BAED-F245-4B36-9A5F-0F59DCBC22C2}"/>
    <cellStyle name="Salida 15 2 4 3" xfId="9394" xr:uid="{70B9F8D3-3173-447D-94DC-7B23F80416A5}"/>
    <cellStyle name="Salida 15 2 4 4" xfId="13492" xr:uid="{EDBA0F32-1201-47BF-832B-848E6D12BA06}"/>
    <cellStyle name="Salida 15 2 5" xfId="3338" xr:uid="{372ECE8B-47A4-4D3F-96A3-A5C0CD6EA462}"/>
    <cellStyle name="Salida 15 2 5 2" xfId="5975" xr:uid="{1B9AC13C-C45D-4FB1-9750-D66EB5CD7693}"/>
    <cellStyle name="Salida 15 2 5 2 2" xfId="12286" xr:uid="{0A4E1F4B-0262-425F-90E8-A9CE14A96CE8}"/>
    <cellStyle name="Salida 15 2 5 2 3" xfId="15591" xr:uid="{A1182465-52D9-4A55-AEBA-2F6D80EC1858}"/>
    <cellStyle name="Salida 15 2 5 3" xfId="9720" xr:uid="{793FECCB-D018-451E-AD8B-9ABC9FAC07A2}"/>
    <cellStyle name="Salida 15 2 5 4" xfId="14887" xr:uid="{E005E158-F50D-4A91-BAE5-C917E7BDDC6A}"/>
    <cellStyle name="Salida 15 2 6" xfId="3644" xr:uid="{F29F8542-1E16-4595-BCD4-23D1AC4DD6C6}"/>
    <cellStyle name="Salida 15 2 6 2" xfId="6281" xr:uid="{0AD1AC38-732E-499D-9CBB-A95EE6E7E6C5}"/>
    <cellStyle name="Salida 15 2 6 2 2" xfId="12592" xr:uid="{1C2F7C03-DB9C-47ED-8FA3-27C105721619}"/>
    <cellStyle name="Salida 15 2 6 2 3" xfId="16518" xr:uid="{3DE660CA-E596-412F-8B00-AF34C3CABC3A}"/>
    <cellStyle name="Salida 15 2 6 3" xfId="10026" xr:uid="{CE5B4F99-00C2-4591-A0A4-D11CEA15F61C}"/>
    <cellStyle name="Salida 15 2 6 4" xfId="15374" xr:uid="{DC445644-19AA-4882-B5B7-86AA835A61EA}"/>
    <cellStyle name="Salida 15 2 7" xfId="4005" xr:uid="{00D0D438-C1AB-42D9-BEAE-B71FC36A3115}"/>
    <cellStyle name="Salida 15 2 7 2" xfId="6642" xr:uid="{3E35D859-4908-46EA-AFF1-58C554103E95}"/>
    <cellStyle name="Salida 15 2 7 2 2" xfId="12953" xr:uid="{7832E61E-19E2-44FE-AD87-A271DB6F88FD}"/>
    <cellStyle name="Salida 15 2 7 2 3" xfId="16643" xr:uid="{D4F86D37-54F4-41F7-8D6D-6B8974F401F8}"/>
    <cellStyle name="Salida 15 2 7 3" xfId="10387" xr:uid="{64B55AD0-D2E0-44DB-9F32-038E10C5E5A6}"/>
    <cellStyle name="Salida 15 2 7 4" xfId="13904" xr:uid="{B1966ABE-3EF6-4B30-901F-73E01A6785FA}"/>
    <cellStyle name="Salida 15 2 8" xfId="4318" xr:uid="{3128E68B-269B-40B2-8DB5-1B6E8249900B}"/>
    <cellStyle name="Salida 15 2 8 2" xfId="6955" xr:uid="{89583736-F301-4CE7-922E-7861EA8C3164}"/>
    <cellStyle name="Salida 15 2 8 2 2" xfId="13266" xr:uid="{60248991-4BDB-454B-905B-D5EBC69EB137}"/>
    <cellStyle name="Salida 15 2 8 2 3" xfId="16930" xr:uid="{278208F5-DF0A-4E59-9657-683BFE39E3C1}"/>
    <cellStyle name="Salida 15 2 8 3" xfId="10700" xr:uid="{72E7BB30-B6E6-47B8-A0B4-C731C568B11A}"/>
    <cellStyle name="Salida 15 2 8 4" xfId="14683" xr:uid="{77D5B369-C435-4220-A7FB-2711F7F82BD4}"/>
    <cellStyle name="Salida 15 2 9" xfId="4570" xr:uid="{D6FA2144-0CDC-42CE-8BDF-D274ACD3270A}"/>
    <cellStyle name="Salida 15 2 9 2" xfId="10952" xr:uid="{D9D765F7-29FA-45E0-BC4A-98A0903EC798}"/>
    <cellStyle name="Salida 15 2 9 3" xfId="15839" xr:uid="{30FB3D45-0095-49EE-88D9-38FD52826A61}"/>
    <cellStyle name="Salida 15 3" xfId="1800" xr:uid="{0E9713C8-9F87-4216-965E-E58674784376}"/>
    <cellStyle name="Salida 15 3 10" xfId="8301" xr:uid="{C397F204-8920-4F52-9BDC-63885E0B3F9E}"/>
    <cellStyle name="Salida 15 3 11" xfId="16110" xr:uid="{EFD1B2F1-5441-4EE2-816A-2FE5913453EA}"/>
    <cellStyle name="Salida 15 3 12" xfId="13565" xr:uid="{AD31F598-A334-4CEF-B9A8-E95574C61C3D}"/>
    <cellStyle name="Salida 15 3 2" xfId="2360" xr:uid="{0C0B6CD4-DDF5-402D-A866-530276AEC60A}"/>
    <cellStyle name="Salida 15 3 2 2" xfId="4997" xr:uid="{07CE8A1D-6569-4735-A335-E3D253EDADD1}"/>
    <cellStyle name="Salida 15 3 2 2 2" xfId="11361" xr:uid="{4EF9FF99-382A-44B8-9144-E56C2032CD11}"/>
    <cellStyle name="Salida 15 3 2 2 3" xfId="16014" xr:uid="{D0C12C31-439D-4C87-81C5-5D83FD3B4AE2}"/>
    <cellStyle name="Salida 15 3 2 3" xfId="8827" xr:uid="{8747AD4D-DBF8-48CB-BEE1-06CC9E47CAD3}"/>
    <cellStyle name="Salida 15 3 3" xfId="2259" xr:uid="{6D9A78AD-5C52-4B66-A156-E6B563AD590B}"/>
    <cellStyle name="Salida 15 3 3 2" xfId="4896" xr:uid="{6A09343D-F341-4E34-A4B4-384247D4E7E6}"/>
    <cellStyle name="Salida 15 3 3 2 2" xfId="11260" xr:uid="{20B9F5AD-546C-4501-9181-F2159B1B7A4E}"/>
    <cellStyle name="Salida 15 3 3 2 3" xfId="16297" xr:uid="{ACF7139E-06A0-4F65-B615-BEA8161C569B}"/>
    <cellStyle name="Salida 15 3 3 3" xfId="16249" xr:uid="{549AFEDE-C429-4639-8097-A2C0F81BE774}"/>
    <cellStyle name="Salida 15 3 4" xfId="2336" xr:uid="{DE936CA8-7BA7-4547-8462-61AAB76FCF32}"/>
    <cellStyle name="Salida 15 3 4 2" xfId="4973" xr:uid="{0190E9EF-A4AE-400F-94B4-47DCC4F90352}"/>
    <cellStyle name="Salida 15 3 4 2 2" xfId="11337" xr:uid="{91F0059A-F77D-482D-AC0C-1C9300887CD5}"/>
    <cellStyle name="Salida 15 3 4 2 3" xfId="13649" xr:uid="{4A7F1CF8-2606-4DA6-B400-6337451830F4}"/>
    <cellStyle name="Salida 15 3 4 3" xfId="8803" xr:uid="{58C4FED1-9675-4247-AE22-D35F3FFF9701}"/>
    <cellStyle name="Salida 15 3 4 4" xfId="14814" xr:uid="{489D11C6-FE60-4808-952B-2D2E8AA8A907}"/>
    <cellStyle name="Salida 15 3 5" xfId="2273" xr:uid="{F76BCDCC-E23E-4AAF-9C35-C6EEC3AE51EF}"/>
    <cellStyle name="Salida 15 3 5 2" xfId="4910" xr:uid="{18A071E8-5FD7-447E-A6EF-390C91AA164C}"/>
    <cellStyle name="Salida 15 3 5 2 2" xfId="11274" xr:uid="{67B3CFA6-347B-4BCC-BB55-895E4F1C9ADE}"/>
    <cellStyle name="Salida 15 3 5 2 3" xfId="14471" xr:uid="{FEB56B10-7891-4C40-A9F5-3F5B2BF62BB4}"/>
    <cellStyle name="Salida 15 3 5 3" xfId="8740" xr:uid="{FDD678B9-7359-4FDC-B892-48DA5AB28752}"/>
    <cellStyle name="Salida 15 3 5 4" xfId="13724" xr:uid="{A0460350-9A88-4366-814A-1AD61FB71705}"/>
    <cellStyle name="Salida 15 3 6" xfId="2303" xr:uid="{2C803994-14B9-4681-90C4-A82A50EAAF07}"/>
    <cellStyle name="Salida 15 3 6 2" xfId="4940" xr:uid="{E71909D6-9011-4EEA-AC94-7CE7A1E9C997}"/>
    <cellStyle name="Salida 15 3 6 2 2" xfId="11304" xr:uid="{5A3CBAFE-9AE9-4C75-B06F-4578E3F094A2}"/>
    <cellStyle name="Salida 15 3 6 2 3" xfId="15463" xr:uid="{30366142-A642-4DF5-9632-F59144B9EA72}"/>
    <cellStyle name="Salida 15 3 6 3" xfId="8770" xr:uid="{F786EDE5-99CD-4BEF-AC50-AD23F549FD63}"/>
    <cellStyle name="Salida 15 3 6 4" xfId="7476" xr:uid="{AF91F76D-3AF5-4E84-A2DF-09BC440F9643}"/>
    <cellStyle name="Salida 15 3 7" xfId="3872" xr:uid="{578B3672-9274-405A-98D9-D4FF760FDEF6}"/>
    <cellStyle name="Salida 15 3 7 2" xfId="6509" xr:uid="{D2C9A45D-9F23-4A9D-8C2B-508E62005793}"/>
    <cellStyle name="Salida 15 3 7 2 2" xfId="12820" xr:uid="{358A42FF-77CC-43CC-9FD5-509E9EDE6A42}"/>
    <cellStyle name="Salida 15 3 7 2 3" xfId="14349" xr:uid="{2EEF5CBF-7831-4112-83D6-F5F036B57D6A}"/>
    <cellStyle name="Salida 15 3 7 3" xfId="10254" xr:uid="{2E89E3E4-0252-4195-84BC-DF30B7F0F18A}"/>
    <cellStyle name="Salida 15 3 7 4" xfId="13754" xr:uid="{7AC05CD2-9C2D-4638-8C25-B4C953014BE0}"/>
    <cellStyle name="Salida 15 3 8" xfId="4254" xr:uid="{B7849CDB-C56F-4D84-A662-E7A49C052AF8}"/>
    <cellStyle name="Salida 15 3 8 2" xfId="6891" xr:uid="{FC42B040-3220-4148-A1E5-9763AF3197F7}"/>
    <cellStyle name="Salida 15 3 8 2 2" xfId="13202" xr:uid="{826AC7E8-8A5E-47DF-81EC-59DFBA8658F9}"/>
    <cellStyle name="Salida 15 3 8 2 3" xfId="16866" xr:uid="{DF537F4E-B4F2-49D0-86C3-61C05FEA4B15}"/>
    <cellStyle name="Salida 15 3 8 3" xfId="10636" xr:uid="{66D13D43-E352-41CD-9C33-FB46811C404B}"/>
    <cellStyle name="Salida 15 3 8 4" xfId="14160" xr:uid="{4EBD359E-4B9A-413F-8D3F-AB0C5D627153}"/>
    <cellStyle name="Salida 15 3 9" xfId="4437" xr:uid="{EFABE25A-E45E-4838-AD75-FF41E8BAD53D}"/>
    <cellStyle name="Salida 15 3 9 2" xfId="10819" xr:uid="{5AE93BDB-0D72-4B17-BA5E-E582A43E0328}"/>
    <cellStyle name="Salida 15 3 9 3" xfId="15042" xr:uid="{9FF46FC5-895A-4827-A291-225ECABE2F9D}"/>
    <cellStyle name="Salida 15 4" xfId="2124" xr:uid="{864B3870-CD2F-480C-95BC-310519B07D68}"/>
    <cellStyle name="Salida 15 4 10" xfId="7861" xr:uid="{128588C5-CA45-4588-A88B-3BA4D155AF3B}"/>
    <cellStyle name="Salida 15 4 11" xfId="7449" xr:uid="{56F9DB37-CFD6-4F36-A122-CD0F50F061A3}"/>
    <cellStyle name="Salida 15 4 2" xfId="2614" xr:uid="{E7B5AB3C-092C-465A-9250-587EB38A107B}"/>
    <cellStyle name="Salida 15 4 2 2" xfId="5251" xr:uid="{F7C4353B-8184-4931-8C96-63E02AE2745E}"/>
    <cellStyle name="Salida 15 4 2 2 2" xfId="11615" xr:uid="{6D5B1C08-4A3D-4B27-B399-BD9B414BB9D4}"/>
    <cellStyle name="Salida 15 4 2 2 3" xfId="8729" xr:uid="{4B43118E-D3DB-4688-AD69-DE57C8A6737E}"/>
    <cellStyle name="Salida 15 4 2 3" xfId="9081" xr:uid="{3E8FEBBB-2F4E-4E57-A7CC-EA105B29CAD3}"/>
    <cellStyle name="Salida 15 4 2 4" xfId="14696" xr:uid="{72A8C9D4-CA48-4956-923D-C09678C01122}"/>
    <cellStyle name="Salida 15 4 2 5" xfId="14075" xr:uid="{F9ED4D57-B8DF-418E-954B-40B75C890619}"/>
    <cellStyle name="Salida 15 4 3" xfId="2879" xr:uid="{9929681A-8755-49B6-92DA-C4DD46C923CD}"/>
    <cellStyle name="Salida 15 4 3 2" xfId="5516" xr:uid="{9A65502C-44D3-49F4-A121-1DA27B114165}"/>
    <cellStyle name="Salida 15 4 3 2 2" xfId="11827" xr:uid="{8C896E5D-E5C7-47FA-8131-844518920F86}"/>
    <cellStyle name="Salida 15 4 3 2 3" xfId="7571" xr:uid="{AE132B72-70C6-4869-9954-F7E82F691C59}"/>
    <cellStyle name="Salida 15 4 3 3" xfId="14950" xr:uid="{3E2F9130-69A4-4E65-B585-2D99C5B1A2F4}"/>
    <cellStyle name="Salida 15 4 4" xfId="3182" xr:uid="{C25F048E-F306-44B1-B08A-FFBD61B4DCB5}"/>
    <cellStyle name="Salida 15 4 4 2" xfId="5819" xr:uid="{2062D4A9-CC65-43C4-876B-A612232B2245}"/>
    <cellStyle name="Salida 15 4 4 2 2" xfId="12130" xr:uid="{FA5A78A4-5A49-49C6-B62E-F909F2CCC554}"/>
    <cellStyle name="Salida 15 4 4 2 3" xfId="7890" xr:uid="{229A88C4-1E9C-4639-8C1E-42350060752B}"/>
    <cellStyle name="Salida 15 4 4 3" xfId="9564" xr:uid="{45E3C434-1079-4A27-86FC-DC1164D83B5C}"/>
    <cellStyle name="Salida 15 4 4 4" xfId="16142" xr:uid="{DF606604-AAC9-4FD1-8DE8-B68794A29FDB}"/>
    <cellStyle name="Salida 15 4 5" xfId="3508" xr:uid="{ADB873FD-77E6-4BC9-974E-B0CB67D935EB}"/>
    <cellStyle name="Salida 15 4 5 2" xfId="6145" xr:uid="{0557CE18-3DEF-448C-8158-96946979AA9B}"/>
    <cellStyle name="Salida 15 4 5 2 2" xfId="12456" xr:uid="{D5F2FCAB-8F15-4B4E-96AA-787DDC8B2248}"/>
    <cellStyle name="Salida 15 4 5 2 3" xfId="7136" xr:uid="{C3694EE4-A2A4-406B-B01B-FBA621D3B7CB}"/>
    <cellStyle name="Salida 15 4 5 3" xfId="9890" xr:uid="{35C67F3E-B6C2-413E-87DC-AD30AD492846}"/>
    <cellStyle name="Salida 15 4 5 4" xfId="8009" xr:uid="{3CEF4E61-CE86-437D-8E0F-B97186B22255}"/>
    <cellStyle name="Salida 15 4 6" xfId="3814" xr:uid="{79167321-51A5-4998-AF98-EC23290C8F2E}"/>
    <cellStyle name="Salida 15 4 6 2" xfId="6451" xr:uid="{CD7A286D-8FA8-4E27-AA8F-800C060935D8}"/>
    <cellStyle name="Salida 15 4 6 2 2" xfId="12762" xr:uid="{C7D60922-048D-4ADD-9742-34F5AFAE3A4B}"/>
    <cellStyle name="Salida 15 4 6 2 3" xfId="13743" xr:uid="{957350AB-1825-4975-A43B-5703BE7BBBF9}"/>
    <cellStyle name="Salida 15 4 6 3" xfId="10196" xr:uid="{E65A937C-DFD6-4A23-9155-4DFBD4B86AEB}"/>
    <cellStyle name="Salida 15 4 6 4" xfId="14768" xr:uid="{5DD3DED2-9C1A-4B2C-9114-1D60B603718D}"/>
    <cellStyle name="Salida 15 4 7" xfId="4196" xr:uid="{6D3650F0-AD44-416F-A892-4BB2784F88F6}"/>
    <cellStyle name="Salida 15 4 7 2" xfId="6833" xr:uid="{ED33782C-DD70-420A-827B-2EEE415FA590}"/>
    <cellStyle name="Salida 15 4 7 2 2" xfId="13144" xr:uid="{00A71300-DD87-40B3-8121-E40447734A4A}"/>
    <cellStyle name="Salida 15 4 7 2 3" xfId="16813" xr:uid="{8C3C436F-334B-4019-A5D4-A1BEEE728F47}"/>
    <cellStyle name="Salida 15 4 7 3" xfId="10578" xr:uid="{10B9A919-142E-4E06-9B2F-457ACC842C7C}"/>
    <cellStyle name="Salida 15 4 7 4" xfId="9161" xr:uid="{1CBA90EE-331F-49B4-B54A-5D040DC92867}"/>
    <cellStyle name="Salida 15 4 8" xfId="4761" xr:uid="{69D57824-06A8-443A-ABEA-8642BB9C6200}"/>
    <cellStyle name="Salida 15 4 8 2" xfId="11143" xr:uid="{63CB75EC-8887-4B80-AC5C-9B018E63BFE9}"/>
    <cellStyle name="Salida 15 4 8 3" xfId="7805" xr:uid="{914E93FD-2F77-4812-AE8B-253B037AE8E0}"/>
    <cellStyle name="Salida 15 4 9" xfId="8622" xr:uid="{EBAA2587-4ED5-43BF-9170-90D4A61A5F69}"/>
    <cellStyle name="Salida 15 5" xfId="2000" xr:uid="{97BBB815-CAA7-416C-BE26-D7BF4BAF4ECA}"/>
    <cellStyle name="Salida 15 5 10" xfId="16092" xr:uid="{D0088E22-B9D3-453F-A1A2-E38FB6894359}"/>
    <cellStyle name="Salida 15 5 2" xfId="2762" xr:uid="{5EB808A0-CD3C-4BB0-AB17-C0481EEC3DF8}"/>
    <cellStyle name="Salida 15 5 2 2" xfId="5399" xr:uid="{BDA6FEC9-2FD0-4492-804A-7EA7DCE17D11}"/>
    <cellStyle name="Salida 15 5 2 2 2" xfId="11748" xr:uid="{EF0EAEBC-49F3-4ADD-B104-4019BA372941}"/>
    <cellStyle name="Salida 15 5 2 2 3" xfId="14050" xr:uid="{D16E803F-2651-46AA-9DA4-0403FEEE6965}"/>
    <cellStyle name="Salida 15 5 2 3" xfId="14268" xr:uid="{D8F1FEA8-6FF3-4C0E-82D5-20AB2C416996}"/>
    <cellStyle name="Salida 15 5 3" xfId="3065" xr:uid="{AB02195F-FF30-4177-817A-60A08ED094BE}"/>
    <cellStyle name="Salida 15 5 3 2" xfId="5702" xr:uid="{858B46DB-4E7A-4EF2-A455-4FAD81EBC4BA}"/>
    <cellStyle name="Salida 15 5 3 2 2" xfId="12013" xr:uid="{224C32E8-5C97-48A2-9304-72FD9FF61B33}"/>
    <cellStyle name="Salida 15 5 3 2 3" xfId="15892" xr:uid="{9F739DF4-04C3-4351-8631-F545177EC7EE}"/>
    <cellStyle name="Salida 15 5 3 3" xfId="9447" xr:uid="{2417CAF8-3312-4568-B42E-9444EC4AE52E}"/>
    <cellStyle name="Salida 15 5 3 4" xfId="16327" xr:uid="{6D7D4EFD-4DDA-49E2-AC0C-EC468E9CBC9F}"/>
    <cellStyle name="Salida 15 5 4" xfId="3391" xr:uid="{8CDC0676-30C8-4073-B3E8-FAF73B917362}"/>
    <cellStyle name="Salida 15 5 4 2" xfId="6028" xr:uid="{48CCA506-DAAD-4D2A-A427-EFC10AF5C45B}"/>
    <cellStyle name="Salida 15 5 4 2 2" xfId="12339" xr:uid="{0CDC3A00-C949-413D-AC56-5A3F202A217D}"/>
    <cellStyle name="Salida 15 5 4 2 3" xfId="8037" xr:uid="{CFAB0B0A-1826-4837-9791-1882DCF27646}"/>
    <cellStyle name="Salida 15 5 4 3" xfId="9773" xr:uid="{F6DF8F74-0D18-4F56-BA8C-86489DBF7BF2}"/>
    <cellStyle name="Salida 15 5 4 4" xfId="14903" xr:uid="{3A7E5A73-F688-4AF0-BC7C-E8D4B88B68E8}"/>
    <cellStyle name="Salida 15 5 5" xfId="3697" xr:uid="{8040027C-8846-4C45-B440-133C7EE51F66}"/>
    <cellStyle name="Salida 15 5 5 2" xfId="6334" xr:uid="{A03DC6EE-AA97-4BC7-AD5A-74768FAD9EE7}"/>
    <cellStyle name="Salida 15 5 5 2 2" xfId="12645" xr:uid="{14A72656-F07D-44CD-90AA-64DFB4EA29DD}"/>
    <cellStyle name="Salida 15 5 5 2 3" xfId="14569" xr:uid="{68B8B3D3-0333-4802-82A7-7509618E117F}"/>
    <cellStyle name="Salida 15 5 5 3" xfId="10079" xr:uid="{B9837057-7056-4DA3-8E67-ECEFED1B948F}"/>
    <cellStyle name="Salida 15 5 5 4" xfId="15197" xr:uid="{EECB4DE8-8478-4D3C-92BA-E71277319C62}"/>
    <cellStyle name="Salida 15 5 6" xfId="4072" xr:uid="{AC677C57-E4B4-4956-9318-B842BEFF1848}"/>
    <cellStyle name="Salida 15 5 6 2" xfId="6709" xr:uid="{7C7A331B-D596-4FB7-9A1C-51C8D86A8040}"/>
    <cellStyle name="Salida 15 5 6 2 2" xfId="13020" xr:uid="{DFC09DDE-9002-4C3D-AE4B-E8E8D395EA8E}"/>
    <cellStyle name="Salida 15 5 6 2 3" xfId="16696" xr:uid="{98710A59-290E-4492-9537-B9E778688A8C}"/>
    <cellStyle name="Salida 15 5 6 3" xfId="10454" xr:uid="{5DAE904E-5343-43C5-8C70-52C5B6F12BCC}"/>
    <cellStyle name="Salida 15 5 6 4" xfId="15284" xr:uid="{0BFD2284-57A1-4D6F-AC84-819B17CDD961}"/>
    <cellStyle name="Salida 15 5 7" xfId="4637" xr:uid="{FE192E91-517F-4CCF-BC7C-46F21902F50E}"/>
    <cellStyle name="Salida 15 5 7 2" xfId="11019" xr:uid="{7481CEF5-725A-4815-B118-423C8CEA9CAC}"/>
    <cellStyle name="Salida 15 5 7 3" xfId="11761" xr:uid="{10DB4921-2594-41C8-A5C4-8BBD580BC8C1}"/>
    <cellStyle name="Salida 15 5 8" xfId="8498" xr:uid="{AED7043D-82EB-443A-8AF8-A632E6453035}"/>
    <cellStyle name="Salida 15 5 9" xfId="15876" xr:uid="{108DB532-88E8-4F24-9BA8-9304B88E66F7}"/>
    <cellStyle name="Salida 16" xfId="1508" xr:uid="{00000000-0005-0000-0000-0000E8050000}"/>
    <cellStyle name="Salida 16 2" xfId="1934" xr:uid="{7A239006-2B82-4459-9A4F-E23E540D1CF8}"/>
    <cellStyle name="Salida 16 2 10" xfId="8435" xr:uid="{BDFE9E6E-9B2A-48B2-AC71-DA5A17576008}"/>
    <cellStyle name="Salida 16 2 11" xfId="13364" xr:uid="{6DF69F81-FE35-461C-92A9-2DD3AE3C1AE2}"/>
    <cellStyle name="Salida 16 2 12" xfId="15587" xr:uid="{BD024D2B-17AB-4F86-B190-C03CDAD850A4}"/>
    <cellStyle name="Salida 16 2 2" xfId="2494" xr:uid="{49973113-E91D-44CC-B6FD-46A76494F1C9}"/>
    <cellStyle name="Salida 16 2 2 2" xfId="5131" xr:uid="{2204DDDD-6D69-40BB-8F38-D9148746F4B4}"/>
    <cellStyle name="Salida 16 2 2 2 2" xfId="11495" xr:uid="{84AA6CA3-B1BF-459A-959D-38C528D54B17}"/>
    <cellStyle name="Salida 16 2 2 2 3" xfId="16248" xr:uid="{2F144E3E-2649-4362-8837-28FCB9F14C29}"/>
    <cellStyle name="Salida 16 2 2 3" xfId="8961" xr:uid="{D74B7087-197F-40AA-86F2-CAC899A809E8}"/>
    <cellStyle name="Salida 16 2 3" xfId="2710" xr:uid="{F6EBA811-19C8-4BDE-BDBA-7F4F0B89A9F9}"/>
    <cellStyle name="Salida 16 2 3 2" xfId="5347" xr:uid="{E3DD71A9-E8FF-4B19-98E2-B7E1B4933DF6}"/>
    <cellStyle name="Salida 16 2 3 2 2" xfId="11696" xr:uid="{4036DD5F-3844-4FFC-B326-68351108138F}"/>
    <cellStyle name="Salida 16 2 3 2 3" xfId="16117" xr:uid="{0E37B888-BB3F-4B38-9E89-FD90CB4A546F}"/>
    <cellStyle name="Salida 16 2 3 3" xfId="14123" xr:uid="{42881688-030E-4879-8B0E-70F9FF0DEEC4}"/>
    <cellStyle name="Salida 16 2 4" xfId="3013" xr:uid="{0DBF0341-E8AA-416F-BD62-30D1805A55E9}"/>
    <cellStyle name="Salida 16 2 4 2" xfId="5650" xr:uid="{262DC957-8DE2-4C30-9D3C-CA76B3B7E1E1}"/>
    <cellStyle name="Salida 16 2 4 2 2" xfId="11961" xr:uid="{FDF94228-9A04-441C-941A-349C1AB14910}"/>
    <cellStyle name="Salida 16 2 4 2 3" xfId="9256" xr:uid="{C9BF640A-5E58-4DAA-9803-FB3162B1BD44}"/>
    <cellStyle name="Salida 16 2 4 3" xfId="9395" xr:uid="{7F2DFB14-C168-401D-A0BC-D4CBA5A2288F}"/>
    <cellStyle name="Salida 16 2 4 4" xfId="9247" xr:uid="{14DC5601-CF43-432E-9C4A-FED44F44F2BE}"/>
    <cellStyle name="Salida 16 2 5" xfId="3339" xr:uid="{A0355C48-2ADD-4CE6-8C0F-EA5D5B8475AF}"/>
    <cellStyle name="Salida 16 2 5 2" xfId="5976" xr:uid="{90E6B750-757D-44BE-B2E3-532E5B1AC2C1}"/>
    <cellStyle name="Salida 16 2 5 2 2" xfId="12287" xr:uid="{B699D0D9-7BF8-44E5-90A6-AC160CE3AE16}"/>
    <cellStyle name="Salida 16 2 5 2 3" xfId="15103" xr:uid="{6E0A0462-2DD1-4A5A-870D-D807C3C65A67}"/>
    <cellStyle name="Salida 16 2 5 3" xfId="9721" xr:uid="{D729611C-FC5E-45F7-99CF-8E24D1FAB042}"/>
    <cellStyle name="Salida 16 2 5 4" xfId="15880" xr:uid="{0AD71CED-736D-491C-AFFA-7194ED79AA07}"/>
    <cellStyle name="Salida 16 2 6" xfId="3645" xr:uid="{FD834FBF-3EF4-4311-B74F-01EEE08D48A1}"/>
    <cellStyle name="Salida 16 2 6 2" xfId="6282" xr:uid="{69724082-E327-4EE0-B7F6-75E22B9C39CE}"/>
    <cellStyle name="Salida 16 2 6 2 2" xfId="12593" xr:uid="{0C4BE17B-D116-4826-A52D-BBC581828AFD}"/>
    <cellStyle name="Salida 16 2 6 2 3" xfId="14902" xr:uid="{B63427B8-BF03-40E8-8B34-966E80EC1726}"/>
    <cellStyle name="Salida 16 2 6 3" xfId="10027" xr:uid="{FACD469C-14E0-41F0-9BE6-27F4BFCA3B5D}"/>
    <cellStyle name="Salida 16 2 6 4" xfId="9250" xr:uid="{49D1ABC9-7C90-4210-9AAD-0507B6C050B3}"/>
    <cellStyle name="Salida 16 2 7" xfId="4006" xr:uid="{513BDEAD-B85F-4E5C-8D48-81E863BE746F}"/>
    <cellStyle name="Salida 16 2 7 2" xfId="6643" xr:uid="{1E767944-BF29-4F22-8ECD-E915A9195AF2}"/>
    <cellStyle name="Salida 16 2 7 2 2" xfId="12954" xr:uid="{4E8B3CE9-887E-43DC-A2FA-B095052B399A}"/>
    <cellStyle name="Salida 16 2 7 2 3" xfId="16644" xr:uid="{125EF4C8-FD14-4E1C-B7C3-B672EB136854}"/>
    <cellStyle name="Salida 16 2 7 3" xfId="10388" xr:uid="{B193AECD-8DC9-4D27-B705-03BC273AFA1F}"/>
    <cellStyle name="Salida 16 2 7 4" xfId="7537" xr:uid="{8987EDE8-73C7-40E9-84F4-80BF549A3F5F}"/>
    <cellStyle name="Salida 16 2 8" xfId="4319" xr:uid="{D8B2D72E-EE9A-4DCB-BD69-4013ADAE9713}"/>
    <cellStyle name="Salida 16 2 8 2" xfId="6956" xr:uid="{27B30D40-239A-4443-ADE2-6F1A0D114F75}"/>
    <cellStyle name="Salida 16 2 8 2 2" xfId="13267" xr:uid="{A1177A78-353A-49F4-8021-33AFE47165DA}"/>
    <cellStyle name="Salida 16 2 8 2 3" xfId="16931" xr:uid="{C85DDE54-0EE5-45E0-808D-CDBD8A2DBA9A}"/>
    <cellStyle name="Salida 16 2 8 3" xfId="10701" xr:uid="{FACC1FBC-30BC-4F47-B29D-A7D1525267A9}"/>
    <cellStyle name="Salida 16 2 8 4" xfId="8094" xr:uid="{D4877EDB-128F-43C1-B23F-5A940A97E816}"/>
    <cellStyle name="Salida 16 2 9" xfId="4571" xr:uid="{0AD54FDD-9966-422A-AD71-74B756480F9D}"/>
    <cellStyle name="Salida 16 2 9 2" xfId="10953" xr:uid="{04B286F9-FB24-45E1-BCD8-84C77F6AC9BC}"/>
    <cellStyle name="Salida 16 2 9 3" xfId="13562" xr:uid="{9294D87F-7771-4E16-86DE-5F97EC4198CD}"/>
    <cellStyle name="Salida 16 3" xfId="1799" xr:uid="{CA4EE7EC-FBE0-4862-A0C9-886D86FB85AF}"/>
    <cellStyle name="Salida 16 3 10" xfId="8300" xr:uid="{A6365500-7514-419D-8B52-C2AC5B99EE39}"/>
    <cellStyle name="Salida 16 3 11" xfId="9268" xr:uid="{D214E273-F054-47F7-90C3-3E93FF79E772}"/>
    <cellStyle name="Salida 16 3 12" xfId="16181" xr:uid="{607E2EF0-6799-4123-A4EB-B8F86409112B}"/>
    <cellStyle name="Salida 16 3 2" xfId="2359" xr:uid="{B643301A-DC1C-4B69-9EEA-62B742E956F1}"/>
    <cellStyle name="Salida 16 3 2 2" xfId="4996" xr:uid="{9AEBC267-0F8E-4D47-89E5-302351D4FC15}"/>
    <cellStyle name="Salida 16 3 2 2 2" xfId="11360" xr:uid="{4E9A2559-6A44-4793-851B-ED86F326A5F8}"/>
    <cellStyle name="Salida 16 3 2 2 3" xfId="7984" xr:uid="{96CFA6A6-B356-430E-A844-1689846AEF2E}"/>
    <cellStyle name="Salida 16 3 2 3" xfId="8826" xr:uid="{46685670-C7E3-4BC3-B7FB-A04C4313D1E1}"/>
    <cellStyle name="Salida 16 3 3" xfId="2260" xr:uid="{C912178E-8511-4BC1-A026-749A559986E7}"/>
    <cellStyle name="Salida 16 3 3 2" xfId="4897" xr:uid="{F3592FE6-C840-44F5-9DE2-458EE5254E57}"/>
    <cellStyle name="Salida 16 3 3 2 2" xfId="11261" xr:uid="{BBDADDE1-5086-48B1-906C-99544B7A4870}"/>
    <cellStyle name="Salida 16 3 3 2 3" xfId="8216" xr:uid="{2174E73F-DE87-4DD6-8E6A-616CDABE088C}"/>
    <cellStyle name="Salida 16 3 3 3" xfId="14601" xr:uid="{064E95AB-711E-4101-BCD6-9B748526FFE2}"/>
    <cellStyle name="Salida 16 3 4" xfId="2641" xr:uid="{A8C19B43-7E2E-49CF-A2EE-5720C071F719}"/>
    <cellStyle name="Salida 16 3 4 2" xfId="5278" xr:uid="{F0D776BF-CB3D-4E18-BFE2-5943AFD56811}"/>
    <cellStyle name="Salida 16 3 4 2 2" xfId="11642" xr:uid="{3A3F52B3-8283-4105-A1C2-17E19C816322}"/>
    <cellStyle name="Salida 16 3 4 2 3" xfId="14398" xr:uid="{570FB77D-DB03-4C19-AD30-42CE57AD24D4}"/>
    <cellStyle name="Salida 16 3 4 3" xfId="9108" xr:uid="{FF4D0CAD-7C16-4597-9990-A4A355FAFD83}"/>
    <cellStyle name="Salida 16 3 4 4" xfId="15609" xr:uid="{DC0A83C0-FA8B-4725-8998-4C2300D5A444}"/>
    <cellStyle name="Salida 16 3 5" xfId="2274" xr:uid="{FA117493-21A9-4A33-B760-532631286701}"/>
    <cellStyle name="Salida 16 3 5 2" xfId="4911" xr:uid="{2E1D8AC4-0528-4E99-8A06-6AA69CEB662C}"/>
    <cellStyle name="Salida 16 3 5 2 2" xfId="11275" xr:uid="{0C4DBBE2-289C-4BAE-A55D-F0208A384BD5}"/>
    <cellStyle name="Salida 16 3 5 2 3" xfId="8014" xr:uid="{B975DF45-FE16-4BD7-8C5C-BDE346EA180D}"/>
    <cellStyle name="Salida 16 3 5 3" xfId="8741" xr:uid="{D22E3BDF-28D6-4D70-A421-FAA750FA36D5}"/>
    <cellStyle name="Salida 16 3 5 4" xfId="8175" xr:uid="{3AD46C02-CF00-4F07-9880-EDF30DA31AED}"/>
    <cellStyle name="Salida 16 3 6" xfId="2302" xr:uid="{E12813F5-D41E-4DCA-A4EB-FCC1A199DFFA}"/>
    <cellStyle name="Salida 16 3 6 2" xfId="4939" xr:uid="{03F5C902-59CD-4B49-A994-12814C0970CA}"/>
    <cellStyle name="Salida 16 3 6 2 2" xfId="11303" xr:uid="{EE5FD1D9-C2AB-43F1-B7B3-7F487B5C126A}"/>
    <cellStyle name="Salida 16 3 6 2 3" xfId="15994" xr:uid="{C9DCB232-F606-41E6-B92B-D085CD9FF204}"/>
    <cellStyle name="Salida 16 3 6 3" xfId="8769" xr:uid="{0C3820B1-7C2C-4537-BF96-4A4F528072B1}"/>
    <cellStyle name="Salida 16 3 6 4" xfId="7305" xr:uid="{D543E3E9-9FD4-45E0-902B-C8FFF848B136}"/>
    <cellStyle name="Salida 16 3 7" xfId="3871" xr:uid="{5FBBF9EC-41F1-4825-AFB1-099BB62CFF8E}"/>
    <cellStyle name="Salida 16 3 7 2" xfId="6508" xr:uid="{E7AC69BF-4D60-4E71-BDF5-80823903B877}"/>
    <cellStyle name="Salida 16 3 7 2 2" xfId="12819" xr:uid="{A8CC6910-D3F6-4F9A-A5BD-17838B3A5719}"/>
    <cellStyle name="Salida 16 3 7 2 3" xfId="7477" xr:uid="{EFFBF4E2-66D0-4A40-90DA-BB9E41365C8F}"/>
    <cellStyle name="Salida 16 3 7 3" xfId="10253" xr:uid="{BF646CEB-B69A-4F67-BA0B-107570C0F359}"/>
    <cellStyle name="Salida 16 3 7 4" xfId="14121" xr:uid="{0F727508-8D4E-4FE3-8A4F-320008D1B082}"/>
    <cellStyle name="Salida 16 3 8" xfId="4253" xr:uid="{C7CC6CEA-772C-48B4-B1F4-BCC9A29B8BF0}"/>
    <cellStyle name="Salida 16 3 8 2" xfId="6890" xr:uid="{BDD7B24C-C83D-4F9B-9C25-0F43ED962F2E}"/>
    <cellStyle name="Salida 16 3 8 2 2" xfId="13201" xr:uid="{3958309A-D00B-4E08-BF2C-677EF8AE29D1}"/>
    <cellStyle name="Salida 16 3 8 2 3" xfId="16865" xr:uid="{C54C7286-7E7F-498B-9BF0-F7FFD0DF53C0}"/>
    <cellStyle name="Salida 16 3 8 3" xfId="10635" xr:uid="{3ADAC256-6675-4A32-990C-7B6E75BEFD31}"/>
    <cellStyle name="Salida 16 3 8 4" xfId="7944" xr:uid="{E1E8A386-1B28-42D2-86C4-E9E12DBFFE63}"/>
    <cellStyle name="Salida 16 3 9" xfId="4436" xr:uid="{A86E8BA7-993A-4DC1-AB92-C928C8F23C33}"/>
    <cellStyle name="Salida 16 3 9 2" xfId="10818" xr:uid="{40E39B9C-B74E-4326-B621-36BE01ECF9A7}"/>
    <cellStyle name="Salida 16 3 9 3" xfId="15476" xr:uid="{0FDE58B7-A436-4C2A-939B-BA43A2116309}"/>
    <cellStyle name="Salida 16 4" xfId="2125" xr:uid="{E9F449B6-3601-4CC6-B922-3855B8B8108D}"/>
    <cellStyle name="Salida 16 4 10" xfId="14278" xr:uid="{D52A1B02-DBBE-4319-86E1-CD28DB85FEBE}"/>
    <cellStyle name="Salida 16 4 11" xfId="13769" xr:uid="{FDFA8DF6-F1FE-4099-A2B8-CC04CA6D6BC1}"/>
    <cellStyle name="Salida 16 4 2" xfId="2615" xr:uid="{D787079F-895D-41F9-9B9F-A44D75105333}"/>
    <cellStyle name="Salida 16 4 2 2" xfId="5252" xr:uid="{D99B263B-ED48-4EC4-95F6-0D89DD14F773}"/>
    <cellStyle name="Salida 16 4 2 2 2" xfId="11616" xr:uid="{F30F920D-FD0D-45BC-A0C1-78429F09D1F0}"/>
    <cellStyle name="Salida 16 4 2 2 3" xfId="14693" xr:uid="{31525BE4-2E93-4A52-8C68-5AB7EAC2C221}"/>
    <cellStyle name="Salida 16 4 2 3" xfId="9082" xr:uid="{E7DD65B4-0881-441D-98FF-09CE745C377F}"/>
    <cellStyle name="Salida 16 4 2 4" xfId="15046" xr:uid="{AA64B6AB-9EA9-4204-9A6E-DF8E722BE562}"/>
    <cellStyle name="Salida 16 4 2 5" xfId="14666" xr:uid="{D3D1559D-6789-43E2-8846-837ECB36CFD2}"/>
    <cellStyle name="Salida 16 4 3" xfId="2880" xr:uid="{AA55B6E7-6C27-4943-8153-6EDC58969730}"/>
    <cellStyle name="Salida 16 4 3 2" xfId="5517" xr:uid="{F5E9E0C6-08D2-4AE9-971E-60DD93E8204D}"/>
    <cellStyle name="Salida 16 4 3 2 2" xfId="11828" xr:uid="{3409CD67-9622-4D1C-B503-1A7E75FE6C0C}"/>
    <cellStyle name="Salida 16 4 3 2 3" xfId="13482" xr:uid="{9A506BEA-5296-413D-A7E9-2CC036515834}"/>
    <cellStyle name="Salida 16 4 3 3" xfId="16549" xr:uid="{4150068E-3182-4E90-9C46-0456E2F564DA}"/>
    <cellStyle name="Salida 16 4 4" xfId="3183" xr:uid="{C84D8CA3-B2F8-41FE-BF95-CB152543AA72}"/>
    <cellStyle name="Salida 16 4 4 2" xfId="5820" xr:uid="{67BE32FD-5353-4DAA-A937-B29D9CCF2676}"/>
    <cellStyle name="Salida 16 4 4 2 2" xfId="12131" xr:uid="{240D5BDF-3008-4045-80A0-9EDB9AA5A1F7}"/>
    <cellStyle name="Salida 16 4 4 2 3" xfId="14763" xr:uid="{90243739-7A12-4C58-9445-B8360213CFBF}"/>
    <cellStyle name="Salida 16 4 4 3" xfId="9565" xr:uid="{A797E12A-C099-4F13-97FA-52D63B53B5EE}"/>
    <cellStyle name="Salida 16 4 4 4" xfId="14904" xr:uid="{159CFD89-30FD-4CAB-B914-6AB2C9E4E174}"/>
    <cellStyle name="Salida 16 4 5" xfId="3509" xr:uid="{1CADCDBA-A564-42DA-AA14-37983C427CB4}"/>
    <cellStyle name="Salida 16 4 5 2" xfId="6146" xr:uid="{366687AF-FE7D-4203-855A-25928FA4D074}"/>
    <cellStyle name="Salida 16 4 5 2 2" xfId="12457" xr:uid="{35B1E80D-0A0F-42E4-A2EB-C827A53CDB32}"/>
    <cellStyle name="Salida 16 4 5 2 3" xfId="14446" xr:uid="{2CB60A4C-E37C-4BAF-88B0-AE70CCA53348}"/>
    <cellStyle name="Salida 16 4 5 3" xfId="9891" xr:uid="{EE259F6C-074A-473F-A88A-2B6356902EA3}"/>
    <cellStyle name="Salida 16 4 5 4" xfId="7273" xr:uid="{A17ED9BA-A4DC-4320-A3F8-0C1ABB4F6CA4}"/>
    <cellStyle name="Salida 16 4 6" xfId="3815" xr:uid="{FDB54AC8-C93B-4CDE-8979-DAE1BB22A8E8}"/>
    <cellStyle name="Salida 16 4 6 2" xfId="6452" xr:uid="{08DD12F9-537C-4A83-97A4-72CC6F34D9FE}"/>
    <cellStyle name="Salida 16 4 6 2 2" xfId="12763" xr:uid="{2232D798-9BCB-43F5-9CF0-433DCC7841BA}"/>
    <cellStyle name="Salida 16 4 6 2 3" xfId="7051" xr:uid="{78F489F9-4A36-4817-8C50-86296FE9AD96}"/>
    <cellStyle name="Salida 16 4 6 3" xfId="10197" xr:uid="{F9AF399B-61B8-49F6-8B39-C02C4B980561}"/>
    <cellStyle name="Salida 16 4 6 4" xfId="13515" xr:uid="{19814C7A-9F91-4B26-A76E-AB7A16265395}"/>
    <cellStyle name="Salida 16 4 7" xfId="4197" xr:uid="{3BE38773-059D-4874-8BDC-0268AA8F3312}"/>
    <cellStyle name="Salida 16 4 7 2" xfId="6834" xr:uid="{2254AE4D-B7D2-4FCB-BA0A-F4C855C6130C}"/>
    <cellStyle name="Salida 16 4 7 2 2" xfId="13145" xr:uid="{803D79DE-FF3C-4DA4-85E9-0BF5046F4269}"/>
    <cellStyle name="Salida 16 4 7 2 3" xfId="16814" xr:uid="{E6B92905-D46F-45B2-9D2F-14356E5A712B}"/>
    <cellStyle name="Salida 16 4 7 3" xfId="10579" xr:uid="{13A8E0E9-E89E-4E52-A432-05AA9D1BA3EC}"/>
    <cellStyle name="Salida 16 4 7 4" xfId="7448" xr:uid="{89B44667-C80C-4ACF-B272-9403516559B7}"/>
    <cellStyle name="Salida 16 4 8" xfId="4762" xr:uid="{F66BCF35-3338-4F95-8E4E-0CB90DC60B7C}"/>
    <cellStyle name="Salida 16 4 8 2" xfId="11144" xr:uid="{D4DB17B6-A237-4A4E-A285-763E58DB7249}"/>
    <cellStyle name="Salida 16 4 8 3" xfId="16343" xr:uid="{DC8E559F-E28D-4227-880E-809B25CC17E0}"/>
    <cellStyle name="Salida 16 4 9" xfId="8623" xr:uid="{6A9C80F3-F574-4D3D-AC40-F9387EA40AD9}"/>
    <cellStyle name="Salida 16 5" xfId="1999" xr:uid="{B71957CD-3E49-4BD9-8662-C0D6F680B3BE}"/>
    <cellStyle name="Salida 16 5 10" xfId="15970" xr:uid="{0793B0F6-148C-4DCF-9D6A-5C86F81881ED}"/>
    <cellStyle name="Salida 16 5 2" xfId="2761" xr:uid="{475FB69D-419E-4684-8ADB-0946538B77C5}"/>
    <cellStyle name="Salida 16 5 2 2" xfId="5398" xr:uid="{DA1A3850-693E-43CF-8CAF-729517A7CC2F}"/>
    <cellStyle name="Salida 16 5 2 2 2" xfId="11747" xr:uid="{93562B7B-90E2-41BA-8FE1-C1E8F8B5035A}"/>
    <cellStyle name="Salida 16 5 2 2 3" xfId="7696" xr:uid="{01695AF1-CFAC-4F41-83EB-03110BEEAD2D}"/>
    <cellStyle name="Salida 16 5 2 3" xfId="14798" xr:uid="{0FF9529B-B346-4A53-B260-A6F17CB27B09}"/>
    <cellStyle name="Salida 16 5 3" xfId="3064" xr:uid="{51798330-4B28-41A4-B59E-FCBE178463A6}"/>
    <cellStyle name="Salida 16 5 3 2" xfId="5701" xr:uid="{A2C1930C-91CF-406C-B6A9-734DFEB26837}"/>
    <cellStyle name="Salida 16 5 3 2 2" xfId="12012" xr:uid="{DB6BB0B1-45CA-4F2F-AD35-DD479F640CCC}"/>
    <cellStyle name="Salida 16 5 3 2 3" xfId="7713" xr:uid="{7D90F126-C514-48F5-84DC-D3365796A008}"/>
    <cellStyle name="Salida 16 5 3 3" xfId="9446" xr:uid="{C9AA4A7A-BA31-4B06-A389-79CE70EC255F}"/>
    <cellStyle name="Salida 16 5 3 4" xfId="14023" xr:uid="{619C403B-2945-4E2D-8096-7EF5CA52270E}"/>
    <cellStyle name="Salida 16 5 4" xfId="3390" xr:uid="{01F57E4C-6F6B-4685-B26D-F25CCDDB1C08}"/>
    <cellStyle name="Salida 16 5 4 2" xfId="6027" xr:uid="{8A03816D-930C-480A-8290-3A2439A82A39}"/>
    <cellStyle name="Salida 16 5 4 2 2" xfId="12338" xr:uid="{802D80E4-D93A-4245-BB8D-5E518BA10971}"/>
    <cellStyle name="Salida 16 5 4 2 3" xfId="13878" xr:uid="{24E0E803-17EF-409C-BD43-1868ECFF4282}"/>
    <cellStyle name="Salida 16 5 4 3" xfId="9772" xr:uid="{9CE1B367-5D5D-4F41-981E-AC6EA9D37CCD}"/>
    <cellStyle name="Salida 16 5 4 4" xfId="14125" xr:uid="{6CD9511B-A894-4657-83BC-2DE957D1BE7C}"/>
    <cellStyle name="Salida 16 5 5" xfId="3696" xr:uid="{6BC28343-308A-48CD-8ABA-1E39831D7B6E}"/>
    <cellStyle name="Salida 16 5 5 2" xfId="6333" xr:uid="{7F90E1E4-E656-4BCB-8A4F-5E1D841B11EB}"/>
    <cellStyle name="Salida 16 5 5 2 2" xfId="12644" xr:uid="{81E474DF-0665-436A-80E9-B49A4C8F6BFA}"/>
    <cellStyle name="Salida 16 5 5 2 3" xfId="15006" xr:uid="{D443BB2C-D6CC-4D96-91BD-F267C8AD075F}"/>
    <cellStyle name="Salida 16 5 5 3" xfId="10078" xr:uid="{4DAA5180-37F1-4FA6-B3F2-7C4BE776E8DE}"/>
    <cellStyle name="Salida 16 5 5 4" xfId="7963" xr:uid="{75690270-B4E2-4C54-9521-05122D092F13}"/>
    <cellStyle name="Salida 16 5 6" xfId="4071" xr:uid="{0F42DA15-F4AA-4BFD-92FD-B03EC2508B4F}"/>
    <cellStyle name="Salida 16 5 6 2" xfId="6708" xr:uid="{40B3AF48-9B7C-4A9C-8703-C37E8A36DA69}"/>
    <cellStyle name="Salida 16 5 6 2 2" xfId="13019" xr:uid="{014F9C82-0CB6-46FC-B9CA-40990954A544}"/>
    <cellStyle name="Salida 16 5 6 2 3" xfId="16695" xr:uid="{FEC41F65-DE80-45E4-8472-CCA8B683157F}"/>
    <cellStyle name="Salida 16 5 6 3" xfId="10453" xr:uid="{23315D8C-7E5D-4AA8-AB29-7D5C14DB5DE4}"/>
    <cellStyle name="Salida 16 5 6 4" xfId="14958" xr:uid="{C50F2BAB-86DF-4C90-9D19-4ABA0CFF0707}"/>
    <cellStyle name="Salida 16 5 7" xfId="4636" xr:uid="{A62DC55C-285F-4584-A7E7-B76D2A78E581}"/>
    <cellStyle name="Salida 16 5 7 2" xfId="11018" xr:uid="{E2D6EE9A-C093-4094-B7D8-AA519EBA53E2}"/>
    <cellStyle name="Salida 16 5 7 3" xfId="15208" xr:uid="{144C6739-C8E2-4F8B-95D7-B61390D0769F}"/>
    <cellStyle name="Salida 16 5 8" xfId="8497" xr:uid="{3696392D-9CF1-4F2A-8EAF-4751B2BA131F}"/>
    <cellStyle name="Salida 16 5 9" xfId="13392" xr:uid="{84CCD5BF-CF1D-4C25-AD0D-A8D9B78BA091}"/>
    <cellStyle name="Salida 17" xfId="1509" xr:uid="{00000000-0005-0000-0000-0000E9050000}"/>
    <cellStyle name="Salida 17 2" xfId="1935" xr:uid="{A611132A-BB4C-4633-8DD0-8658A8BF855E}"/>
    <cellStyle name="Salida 17 2 10" xfId="8436" xr:uid="{F77E78F2-E9FF-4944-B7D5-7E1C32AD2656}"/>
    <cellStyle name="Salida 17 2 11" xfId="7649" xr:uid="{CBF38789-65BF-494E-9F40-532378E2595F}"/>
    <cellStyle name="Salida 17 2 12" xfId="13410" xr:uid="{9F8E081A-6B41-49B2-8428-79F685D96285}"/>
    <cellStyle name="Salida 17 2 2" xfId="2495" xr:uid="{2358BFAE-AFFB-429E-9CFC-0D9FD7CD64E3}"/>
    <cellStyle name="Salida 17 2 2 2" xfId="5132" xr:uid="{1E9E8D9E-77C6-49B8-9217-6D555914227F}"/>
    <cellStyle name="Salida 17 2 2 2 2" xfId="11496" xr:uid="{7167505A-E9C7-4F94-9B1F-63E0C5DA8BF3}"/>
    <cellStyle name="Salida 17 2 2 2 3" xfId="15552" xr:uid="{BB6480F5-C3AD-4326-A666-93AA236D70BF}"/>
    <cellStyle name="Salida 17 2 2 3" xfId="8962" xr:uid="{BCDF3111-B35E-4BB5-81F3-E37F6EA34D61}"/>
    <cellStyle name="Salida 17 2 3" xfId="2711" xr:uid="{1DA2A577-B179-4FC9-98AD-E7A1A7E05C9A}"/>
    <cellStyle name="Salida 17 2 3 2" xfId="5348" xr:uid="{615A1071-7E2D-4A74-A7F5-A46B37A0C098}"/>
    <cellStyle name="Salida 17 2 3 2 2" xfId="11697" xr:uid="{427B4A26-EE65-4AC6-95B0-569482CC05AF}"/>
    <cellStyle name="Salida 17 2 3 2 3" xfId="7288" xr:uid="{3111FB55-B968-4100-B179-E25B1D1E7D80}"/>
    <cellStyle name="Salida 17 2 3 3" xfId="14262" xr:uid="{757CB649-33F8-4E2D-9AF8-CDD53AC7AB8A}"/>
    <cellStyle name="Salida 17 2 4" xfId="3014" xr:uid="{0A467F3E-611B-4437-BB0E-F7265E7C360C}"/>
    <cellStyle name="Salida 17 2 4 2" xfId="5651" xr:uid="{F821661A-8A50-441F-9943-42E94BA8DF5D}"/>
    <cellStyle name="Salida 17 2 4 2 2" xfId="11962" xr:uid="{3920D595-2BDC-4B65-956C-008E6DC039B9}"/>
    <cellStyle name="Salida 17 2 4 2 3" xfId="13914" xr:uid="{43A26B2C-7BC7-4D17-92AF-B4AAF568447B}"/>
    <cellStyle name="Salida 17 2 4 3" xfId="9396" xr:uid="{766E190C-2CBE-44DD-B601-C50378666684}"/>
    <cellStyle name="Salida 17 2 4 4" xfId="14825" xr:uid="{A4324351-5C26-404B-B74E-679B84810D35}"/>
    <cellStyle name="Salida 17 2 5" xfId="3340" xr:uid="{57F94EA0-CA51-4B67-8B53-19870FD84E2E}"/>
    <cellStyle name="Salida 17 2 5 2" xfId="5977" xr:uid="{9EBDE1F6-9F41-46FE-91B2-1CA0248783BA}"/>
    <cellStyle name="Salida 17 2 5 2 2" xfId="12288" xr:uid="{593F31E4-0F58-4DEF-BAA9-AF3097426F53}"/>
    <cellStyle name="Salida 17 2 5 2 3" xfId="7486" xr:uid="{9855CE50-04C1-4E6A-8B55-BC9B02BAAFDE}"/>
    <cellStyle name="Salida 17 2 5 3" xfId="9722" xr:uid="{878CEB02-904D-4C67-A91D-3625FA20F3F7}"/>
    <cellStyle name="Salida 17 2 5 4" xfId="16317" xr:uid="{F42B0847-0EB0-4A0B-B46A-491443949DAF}"/>
    <cellStyle name="Salida 17 2 6" xfId="3646" xr:uid="{5B36B4EB-209D-4297-8336-FF0251477548}"/>
    <cellStyle name="Salida 17 2 6 2" xfId="6283" xr:uid="{61C189F8-B206-47DE-A926-BA62ECDF3365}"/>
    <cellStyle name="Salida 17 2 6 2 2" xfId="12594" xr:uid="{A89DF8B3-1225-4C6F-81B9-5F3920CB27C5}"/>
    <cellStyle name="Salida 17 2 6 2 3" xfId="15720" xr:uid="{BE8E36AF-497F-4CF1-940F-9A98C9C54B44}"/>
    <cellStyle name="Salida 17 2 6 3" xfId="10028" xr:uid="{EC016028-099F-4569-A49F-0EA406DE06D6}"/>
    <cellStyle name="Salida 17 2 6 4" xfId="8200" xr:uid="{9B4BDA94-EE13-4725-A3B5-873AD37CA435}"/>
    <cellStyle name="Salida 17 2 7" xfId="4007" xr:uid="{FA0DD1E1-5F55-4818-81A8-36AA035A6C7B}"/>
    <cellStyle name="Salida 17 2 7 2" xfId="6644" xr:uid="{5755A8A5-EB6F-4678-83A5-A6E3A52D92CE}"/>
    <cellStyle name="Salida 17 2 7 2 2" xfId="12955" xr:uid="{8C02AA42-C6B5-4CF8-BA0A-A4EEDCDB3103}"/>
    <cellStyle name="Salida 17 2 7 2 3" xfId="16645" xr:uid="{4C95E4B5-172F-4216-BE70-E78FF862D982}"/>
    <cellStyle name="Salida 17 2 7 3" xfId="10389" xr:uid="{BC320BB0-583F-4DE6-88C0-7C01A746F7BC}"/>
    <cellStyle name="Salida 17 2 7 4" xfId="9169" xr:uid="{9F55DAC4-A06D-4388-9883-053D360DA3A1}"/>
    <cellStyle name="Salida 17 2 8" xfId="4320" xr:uid="{2778C0D1-C59F-48AA-897B-CD073E61127A}"/>
    <cellStyle name="Salida 17 2 8 2" xfId="6957" xr:uid="{49C286D4-F5A9-4794-8793-85F219802AF3}"/>
    <cellStyle name="Salida 17 2 8 2 2" xfId="13268" xr:uid="{71380FA3-154F-4067-9DD8-4422FB025D57}"/>
    <cellStyle name="Salida 17 2 8 2 3" xfId="16932" xr:uid="{E7763C43-44E5-4664-BE11-13339F80BEEE}"/>
    <cellStyle name="Salida 17 2 8 3" xfId="10702" xr:uid="{0E76BD7E-5530-4D0E-B602-0CA13000E8B5}"/>
    <cellStyle name="Salida 17 2 8 4" xfId="7249" xr:uid="{298561B3-9DDC-4AC7-9E43-4FA8EF072163}"/>
    <cellStyle name="Salida 17 2 9" xfId="4572" xr:uid="{8F2ACB5C-348D-4D9A-A507-BE60C22E1C18}"/>
    <cellStyle name="Salida 17 2 9 2" xfId="10954" xr:uid="{FD2333BA-487D-41D3-AA39-CB59E4D72F58}"/>
    <cellStyle name="Salida 17 2 9 3" xfId="15629" xr:uid="{8BB9825E-F661-45ED-B943-115C75A55CF7}"/>
    <cellStyle name="Salida 17 3" xfId="1798" xr:uid="{1A9777FD-397F-449E-A8AD-5CC1AE7D2851}"/>
    <cellStyle name="Salida 17 3 10" xfId="8299" xr:uid="{243B1DEA-0AAF-4383-B2B4-07D8A44BEC1C}"/>
    <cellStyle name="Salida 17 3 11" xfId="15730" xr:uid="{7C4FC3E2-5623-47A0-9595-12AACE0B644D}"/>
    <cellStyle name="Salida 17 3 12" xfId="16445" xr:uid="{6E00EB69-D26E-401C-B954-8FBAC6561C8B}"/>
    <cellStyle name="Salida 17 3 2" xfId="2358" xr:uid="{4DFBCF8B-F151-453A-8D68-4EEBDBA0E694}"/>
    <cellStyle name="Salida 17 3 2 2" xfId="4995" xr:uid="{1BA5FC9C-15ED-4C28-A138-C6E3E7E5F8FC}"/>
    <cellStyle name="Salida 17 3 2 2 2" xfId="11359" xr:uid="{1B2D0CF0-0C20-4DDA-8442-2ECFC71A86CE}"/>
    <cellStyle name="Salida 17 3 2 2 3" xfId="7396" xr:uid="{8F67C18B-EA29-4786-BE1E-7668D25C135A}"/>
    <cellStyle name="Salida 17 3 2 3" xfId="8825" xr:uid="{AC6995F9-C055-4711-ADD5-D8202DFD6E08}"/>
    <cellStyle name="Salida 17 3 3" xfId="2261" xr:uid="{5CE0FCE2-1F40-472D-BAB5-F3F6D4529E2D}"/>
    <cellStyle name="Salida 17 3 3 2" xfId="4898" xr:uid="{7998425D-128A-4F73-B413-09783BD73393}"/>
    <cellStyle name="Salida 17 3 3 2 2" xfId="11262" xr:uid="{2FF8AA07-3DD9-4D11-A450-4504374D2477}"/>
    <cellStyle name="Salida 17 3 3 2 3" xfId="13815" xr:uid="{51878883-4B48-448C-8853-78459C225630}"/>
    <cellStyle name="Salida 17 3 3 3" xfId="16407" xr:uid="{82D97E2E-83C7-4886-A7CE-51243CE2757B}"/>
    <cellStyle name="Salida 17 3 4" xfId="2335" xr:uid="{ABFF0018-C5A5-495C-A3AD-70E69E29DC02}"/>
    <cellStyle name="Salida 17 3 4 2" xfId="4972" xr:uid="{95A30368-69F4-4A6C-9AE0-02F77B005B12}"/>
    <cellStyle name="Salida 17 3 4 2 2" xfId="11336" xr:uid="{9E1931AE-0DE8-4538-AEF4-2186EEB907E3}"/>
    <cellStyle name="Salida 17 3 4 2 3" xfId="15401" xr:uid="{93A1CD7F-512A-4739-9EA3-C57C9A2D32D6}"/>
    <cellStyle name="Salida 17 3 4 3" xfId="8802" xr:uid="{3751C5BD-F063-4EB7-87D9-79B544B9A0E1}"/>
    <cellStyle name="Salida 17 3 4 4" xfId="8091" xr:uid="{AB61C3AC-11F1-4B86-B7FB-BF5EE0449FAF}"/>
    <cellStyle name="Salida 17 3 5" xfId="2275" xr:uid="{0A7D9F70-B358-488E-85D1-DC5884CE01A5}"/>
    <cellStyle name="Salida 17 3 5 2" xfId="4912" xr:uid="{205232EB-23F0-46A8-AF65-B6088FF5B08C}"/>
    <cellStyle name="Salida 17 3 5 2 2" xfId="11276" xr:uid="{2417CB5C-9D59-4CA4-BFF9-13209C67CBB5}"/>
    <cellStyle name="Salida 17 3 5 2 3" xfId="14395" xr:uid="{F865C10B-811C-4B39-8070-7A10979096D2}"/>
    <cellStyle name="Salida 17 3 5 3" xfId="8742" xr:uid="{CA715A65-12CE-4E5B-B90E-B0995A7D7012}"/>
    <cellStyle name="Salida 17 3 5 4" xfId="14323" xr:uid="{A90438D3-3EEF-4200-A23D-A2631A1E518D}"/>
    <cellStyle name="Salida 17 3 6" xfId="2301" xr:uid="{6C6AB8AA-8F00-44F2-9B15-23DE9107DA87}"/>
    <cellStyle name="Salida 17 3 6 2" xfId="4938" xr:uid="{B31DB8D7-3A86-481F-94E0-C5D00EB95513}"/>
    <cellStyle name="Salida 17 3 6 2 2" xfId="11302" xr:uid="{76C434B7-02CE-4FF5-ABEA-36023904B55C}"/>
    <cellStyle name="Salida 17 3 6 2 3" xfId="7423" xr:uid="{ED74D996-906A-482B-B369-AB91F8A3EE21}"/>
    <cellStyle name="Salida 17 3 6 3" xfId="8768" xr:uid="{F0D049F2-0257-480B-8AD0-81B5D99E4A30}"/>
    <cellStyle name="Salida 17 3 6 4" xfId="14327" xr:uid="{35282A7D-E367-49B8-A12F-D5BA4DA4BD70}"/>
    <cellStyle name="Salida 17 3 7" xfId="3870" xr:uid="{5A8707F7-5D0B-484E-B3A0-5155E873B235}"/>
    <cellStyle name="Salida 17 3 7 2" xfId="6507" xr:uid="{2BD0B674-3155-4EBB-943E-2368E068E50A}"/>
    <cellStyle name="Salida 17 3 7 2 2" xfId="12818" xr:uid="{01A2DB22-1F60-449E-9E88-49D04BE56469}"/>
    <cellStyle name="Salida 17 3 7 2 3" xfId="7083" xr:uid="{6506DDF3-8098-41EA-814C-FB8FAB9382B8}"/>
    <cellStyle name="Salida 17 3 7 3" xfId="10252" xr:uid="{A5E834AE-3F0F-42BA-AC4D-F37D8601BF4D}"/>
    <cellStyle name="Salida 17 3 7 4" xfId="7318" xr:uid="{4D018098-D3C8-4F07-B374-4848D01B952B}"/>
    <cellStyle name="Salida 17 3 8" xfId="4252" xr:uid="{7599925B-77D3-42B3-81DA-6917A62B4DAC}"/>
    <cellStyle name="Salida 17 3 8 2" xfId="6889" xr:uid="{CF6BF782-DC62-455C-BCA9-923A19C295CC}"/>
    <cellStyle name="Salida 17 3 8 2 2" xfId="13200" xr:uid="{34E45CF7-DF1B-47C2-9F2F-BB4F8AED4BF9}"/>
    <cellStyle name="Salida 17 3 8 2 3" xfId="16864" xr:uid="{CCC551A1-AE0E-4E0A-8E38-A25DE168D68A}"/>
    <cellStyle name="Salida 17 3 8 3" xfId="10634" xr:uid="{2855C50C-BB86-469A-B156-7C323D2D05FF}"/>
    <cellStyle name="Salida 17 3 8 4" xfId="8262" xr:uid="{D2F6B317-ED7F-4498-864C-94A8E2D8E319}"/>
    <cellStyle name="Salida 17 3 9" xfId="4435" xr:uid="{D9A86FE5-C6C1-42F9-8DEE-AE57683AAC07}"/>
    <cellStyle name="Salida 17 3 9 2" xfId="10817" xr:uid="{B023BFE5-CF56-4C3B-9B3B-DEA8ADEFA75B}"/>
    <cellStyle name="Salida 17 3 9 3" xfId="11680" xr:uid="{4CAE783B-9803-4B2A-A297-D3ED6FF160CC}"/>
    <cellStyle name="Salida 17 4" xfId="2126" xr:uid="{1F47CC65-BD9E-437F-84A1-2AD1D81FF31C}"/>
    <cellStyle name="Salida 17 4 10" xfId="15399" xr:uid="{7E293616-39B2-4FB6-94E6-C6E52E68589F}"/>
    <cellStyle name="Salida 17 4 11" xfId="13787" xr:uid="{3FFB2476-6B1F-4877-BCC0-D0095B5E353E}"/>
    <cellStyle name="Salida 17 4 2" xfId="2616" xr:uid="{9058C34E-44F3-4822-BF91-D904B2F6ABF7}"/>
    <cellStyle name="Salida 17 4 2 2" xfId="5253" xr:uid="{AC8C9C17-67C8-4938-AED0-8470298D9F72}"/>
    <cellStyle name="Salida 17 4 2 2 2" xfId="11617" xr:uid="{E7DEC75C-2FC2-4372-BF03-14CE3527A53C}"/>
    <cellStyle name="Salida 17 4 2 2 3" xfId="14416" xr:uid="{9241A3CE-BBC7-4682-B7DE-8F7BDD6DF262}"/>
    <cellStyle name="Salida 17 4 2 3" xfId="9083" xr:uid="{3919EC8A-D93D-4C00-94E2-3CFFDD66B818}"/>
    <cellStyle name="Salida 17 4 2 4" xfId="14097" xr:uid="{9466573E-D8AA-41C7-A250-F49B6B9D35A3}"/>
    <cellStyle name="Salida 17 4 2 5" xfId="7753" xr:uid="{36668D41-32DE-49AF-81CA-AA76418C57D0}"/>
    <cellStyle name="Salida 17 4 3" xfId="2881" xr:uid="{BEEDC008-54DD-4590-9D1E-BF1318045B1F}"/>
    <cellStyle name="Salida 17 4 3 2" xfId="5518" xr:uid="{D3151292-4D5B-48D6-A860-337403A0EB1D}"/>
    <cellStyle name="Salida 17 4 3 2 2" xfId="11829" xr:uid="{A698B34C-D743-4553-97E2-DAF6B4282135}"/>
    <cellStyle name="Salida 17 4 3 2 3" xfId="7626" xr:uid="{80523676-F317-4EAB-A7BD-413BC1E0237B}"/>
    <cellStyle name="Salida 17 4 3 3" xfId="15265" xr:uid="{3D013064-35C4-4B69-A33D-FA8FD3C44012}"/>
    <cellStyle name="Salida 17 4 4" xfId="3184" xr:uid="{F37E0E5C-14CD-4912-9636-AC5CF46F91ED}"/>
    <cellStyle name="Salida 17 4 4 2" xfId="5821" xr:uid="{5FEB1979-F653-4F0F-8D19-C670BA01C2BA}"/>
    <cellStyle name="Salida 17 4 4 2 2" xfId="12132" xr:uid="{99457303-52E7-47C2-BA1A-4EE3159CD6AD}"/>
    <cellStyle name="Salida 17 4 4 2 3" xfId="16198" xr:uid="{CC8478AF-A38C-4E03-8C86-69A59E749E40}"/>
    <cellStyle name="Salida 17 4 4 3" xfId="9566" xr:uid="{26A81687-7FF0-4020-8A2D-D379351614F5}"/>
    <cellStyle name="Salida 17 4 4 4" xfId="8720" xr:uid="{08A1359F-C536-4E4E-86C0-06FD7DDD3C13}"/>
    <cellStyle name="Salida 17 4 5" xfId="3510" xr:uid="{1BEC6326-B5F2-46FE-9784-8D2F4BB7DF6D}"/>
    <cellStyle name="Salida 17 4 5 2" xfId="6147" xr:uid="{3CCEDB7F-6984-42E6-9673-CFF429F32FA5}"/>
    <cellStyle name="Salida 17 4 5 2 2" xfId="12458" xr:uid="{C691D0DC-0056-46FC-9DBD-F0CA3705650A}"/>
    <cellStyle name="Salida 17 4 5 2 3" xfId="14724" xr:uid="{D98C1AD7-326A-4068-9A91-82566F8B22F9}"/>
    <cellStyle name="Salida 17 4 5 3" xfId="9892" xr:uid="{C89BCC06-91ED-40E1-B8D7-12C39C1A9312}"/>
    <cellStyle name="Salida 17 4 5 4" xfId="13949" xr:uid="{078227A9-831D-46D2-B087-2747E51623B8}"/>
    <cellStyle name="Salida 17 4 6" xfId="3816" xr:uid="{661C14B5-419F-4220-B37B-C06FD8FE62B3}"/>
    <cellStyle name="Salida 17 4 6 2" xfId="6453" xr:uid="{CE59EF51-1215-49FF-9EA1-FB5A8D3F94DD}"/>
    <cellStyle name="Salida 17 4 6 2 2" xfId="12764" xr:uid="{B5771455-A894-4CCA-8D13-58B23C206B65}"/>
    <cellStyle name="Salida 17 4 6 2 3" xfId="13396" xr:uid="{91F14E12-7EEB-4DEB-8578-BF3B5B9598E7}"/>
    <cellStyle name="Salida 17 4 6 3" xfId="10198" xr:uid="{0C30DDE3-F4D5-42BC-B8FD-D567BC4F983C}"/>
    <cellStyle name="Salida 17 4 6 4" xfId="15370" xr:uid="{2B19CBD7-9D38-4766-A3A8-27A798EB2097}"/>
    <cellStyle name="Salida 17 4 7" xfId="4198" xr:uid="{E0B14704-BCE5-4EB6-B4E9-874EB09813BF}"/>
    <cellStyle name="Salida 17 4 7 2" xfId="6835" xr:uid="{608E14AC-4E58-4FD1-938E-27F675CF9866}"/>
    <cellStyle name="Salida 17 4 7 2 2" xfId="13146" xr:uid="{EA90E486-E1DE-4E67-BBE3-E98BBD27BB00}"/>
    <cellStyle name="Salida 17 4 7 2 3" xfId="16815" xr:uid="{4E1E9C59-515B-4447-8A5B-19193CF20DBA}"/>
    <cellStyle name="Salida 17 4 7 3" xfId="10580" xr:uid="{198617F9-BAD5-4CEE-8909-3B968C4F226C}"/>
    <cellStyle name="Salida 17 4 7 4" xfId="15119" xr:uid="{3782A9CC-B067-472C-B6BE-EBB3B043E3E0}"/>
    <cellStyle name="Salida 17 4 8" xfId="4763" xr:uid="{7D28BB3B-3E3B-4E78-8E49-ADDDF47CDD1F}"/>
    <cellStyle name="Salida 17 4 8 2" xfId="11145" xr:uid="{DC8ACF34-066F-4F9B-889D-A55FB3BB4828}"/>
    <cellStyle name="Salida 17 4 8 3" xfId="15928" xr:uid="{240628EF-E273-4789-8A5F-7AC76772BBF5}"/>
    <cellStyle name="Salida 17 4 9" xfId="8624" xr:uid="{BC8007D1-2050-47F0-B788-2E26609F0230}"/>
    <cellStyle name="Salida 17 5" xfId="1998" xr:uid="{ED0F4EA3-A614-4276-9D44-9FF4A5D220B6}"/>
    <cellStyle name="Salida 17 5 10" xfId="15400" xr:uid="{626D1EED-0B86-44FA-AA10-40FD070D4020}"/>
    <cellStyle name="Salida 17 5 2" xfId="2760" xr:uid="{B5C404F3-1816-4BC4-BE0A-FA192CD3DA2D}"/>
    <cellStyle name="Salida 17 5 2 2" xfId="5397" xr:uid="{E40AD569-8720-4929-81B7-B3976B718BE0}"/>
    <cellStyle name="Salida 17 5 2 2 2" xfId="11746" xr:uid="{B2D7C6F5-64B4-479F-ACA0-A64641C0AC77}"/>
    <cellStyle name="Salida 17 5 2 2 3" xfId="7425" xr:uid="{2563EA84-3024-4EE2-835C-B754836A1D01}"/>
    <cellStyle name="Salida 17 5 2 3" xfId="7530" xr:uid="{64C29944-1576-4A75-941C-A4DAB29AD070}"/>
    <cellStyle name="Salida 17 5 3" xfId="3063" xr:uid="{D63D4A87-2F99-4A85-8DFC-2FAE9188D2BC}"/>
    <cellStyle name="Salida 17 5 3 2" xfId="5700" xr:uid="{687D1AA6-B5DF-422E-BFA7-C7A2FD291EB1}"/>
    <cellStyle name="Salida 17 5 3 2 2" xfId="12011" xr:uid="{8076E10D-9342-497F-9AEF-9AE531731233}"/>
    <cellStyle name="Salida 17 5 3 2 3" xfId="15150" xr:uid="{8E939C0D-95D2-46B9-B277-40E77D789A76}"/>
    <cellStyle name="Salida 17 5 3 3" xfId="9445" xr:uid="{B810D441-5CF5-49F4-8CE4-5812D6E73FFD}"/>
    <cellStyle name="Salida 17 5 3 4" xfId="7302" xr:uid="{B34E8B2D-95D4-41C4-AD9D-29DB6FFCB2C5}"/>
    <cellStyle name="Salida 17 5 4" xfId="3389" xr:uid="{EAC2AD2B-AA6A-4D83-AC54-52D79E7248A5}"/>
    <cellStyle name="Salida 17 5 4 2" xfId="6026" xr:uid="{5830A74E-F8F0-4746-B7FC-058B8A1211CD}"/>
    <cellStyle name="Salida 17 5 4 2 2" xfId="12337" xr:uid="{B46DC8BE-E264-4E33-8826-7AD29E4CC392}"/>
    <cellStyle name="Salida 17 5 4 2 3" xfId="9129" xr:uid="{AD9CB536-2D01-426A-89EE-CAE741F33BE3}"/>
    <cellStyle name="Salida 17 5 4 3" xfId="9771" xr:uid="{36989CF6-5CF0-4DC3-8315-9F2E493F8141}"/>
    <cellStyle name="Salida 17 5 4 4" xfId="14366" xr:uid="{F5511155-9927-42B5-8A5D-6DBB2CEBDB5A}"/>
    <cellStyle name="Salida 17 5 5" xfId="3695" xr:uid="{8AD47F12-4492-4A1F-A6CD-406D456732D7}"/>
    <cellStyle name="Salida 17 5 5 2" xfId="6332" xr:uid="{749A2B7A-6547-4783-8554-9F8FCB1688F1}"/>
    <cellStyle name="Salida 17 5 5 2 2" xfId="12643" xr:uid="{65F9F45B-CCE4-4E98-83F3-4BCC32525D1B}"/>
    <cellStyle name="Salida 17 5 5 2 3" xfId="15916" xr:uid="{3BEC73B5-3992-4B72-BB40-83603F12146A}"/>
    <cellStyle name="Salida 17 5 5 3" xfId="10077" xr:uid="{598F4A7C-9999-4088-AC95-82585B4DB21E}"/>
    <cellStyle name="Salida 17 5 5 4" xfId="15291" xr:uid="{0204C9B5-8824-4979-8BB8-51BA1A9CF2BE}"/>
    <cellStyle name="Salida 17 5 6" xfId="4070" xr:uid="{3DE4CF6F-6990-478D-A83D-3ABE8C9E020E}"/>
    <cellStyle name="Salida 17 5 6 2" xfId="6707" xr:uid="{CFFC5032-60F2-427E-8538-2770116F73F4}"/>
    <cellStyle name="Salida 17 5 6 2 2" xfId="13018" xr:uid="{B06EC0EB-BAC6-46C5-A896-54B92BE7555D}"/>
    <cellStyle name="Salida 17 5 6 2 3" xfId="16694" xr:uid="{491B26E8-9E4F-4DD5-B90D-4B17C76F14A4}"/>
    <cellStyle name="Salida 17 5 6 3" xfId="10452" xr:uid="{DE2768CD-74C6-4E07-9FFA-43D275701C37}"/>
    <cellStyle name="Salida 17 5 6 4" xfId="14823" xr:uid="{BE7C68F8-1EC6-48D6-BA2D-9302B9215DED}"/>
    <cellStyle name="Salida 17 5 7" xfId="4635" xr:uid="{709974E2-7A30-4AB6-B496-89468573CC5D}"/>
    <cellStyle name="Salida 17 5 7 2" xfId="11017" xr:uid="{FCDE405C-F848-4D78-A8E3-49AC7EFB525A}"/>
    <cellStyle name="Salida 17 5 7 3" xfId="8206" xr:uid="{C1BED55B-5EBD-4D46-9DC3-DD12384FAA9A}"/>
    <cellStyle name="Salida 17 5 8" xfId="8496" xr:uid="{DA4EFEFE-9CC1-4AF9-ADDA-6D0B497D2658}"/>
    <cellStyle name="Salida 17 5 9" xfId="14695" xr:uid="{1E981B34-394A-4354-BB95-544A23891EC1}"/>
    <cellStyle name="Salida 18" xfId="1510" xr:uid="{00000000-0005-0000-0000-0000EA050000}"/>
    <cellStyle name="Salida 18 2" xfId="1936" xr:uid="{320F3782-BC0F-47B7-A2B0-170FDE93AAC6}"/>
    <cellStyle name="Salida 18 2 10" xfId="8437" xr:uid="{1FDAE61E-C6E7-4E6A-9E16-833786834F4D}"/>
    <cellStyle name="Salida 18 2 11" xfId="15358" xr:uid="{E00B5BF5-0848-4994-B1E7-14919B27C066}"/>
    <cellStyle name="Salida 18 2 12" xfId="14104" xr:uid="{D0BCF525-D105-4AD9-9BFB-4BF5AD78C1D4}"/>
    <cellStyle name="Salida 18 2 2" xfId="2496" xr:uid="{ED5B0911-715F-4868-AB50-E6D3A683D057}"/>
    <cellStyle name="Salida 18 2 2 2" xfId="5133" xr:uid="{BDC60C14-5A93-47EA-9A3B-0BBB1B787818}"/>
    <cellStyle name="Salida 18 2 2 2 2" xfId="11497" xr:uid="{F7F6B841-2981-4A69-9D0B-54AAAE9D87C4}"/>
    <cellStyle name="Salida 18 2 2 2 3" xfId="14079" xr:uid="{265F8A1A-F65B-49D7-B445-BD88654CFB51}"/>
    <cellStyle name="Salida 18 2 2 3" xfId="8963" xr:uid="{884DA56E-EDEA-4368-8990-CFFF571052CB}"/>
    <cellStyle name="Salida 18 2 3" xfId="2712" xr:uid="{41E3A99C-E262-4104-9A74-500A55234138}"/>
    <cellStyle name="Salida 18 2 3 2" xfId="5349" xr:uid="{F0CC280A-2274-41A6-B955-8F1E4823098D}"/>
    <cellStyle name="Salida 18 2 3 2 2" xfId="11698" xr:uid="{5DD3A5F1-381C-443D-A895-09DCFA065F39}"/>
    <cellStyle name="Salida 18 2 3 2 3" xfId="15390" xr:uid="{7D8C3CFF-80EA-4BAA-8D10-5EBE9A190214}"/>
    <cellStyle name="Salida 18 2 3 3" xfId="14035" xr:uid="{D9AC71B7-1ACB-4653-B7A4-9EA162BBA648}"/>
    <cellStyle name="Salida 18 2 4" xfId="3015" xr:uid="{78E71C2C-99EE-4BBF-93AD-67E04DD61086}"/>
    <cellStyle name="Salida 18 2 4 2" xfId="5652" xr:uid="{D37EB246-C306-4E16-8A89-4C76EB38AD30}"/>
    <cellStyle name="Salida 18 2 4 2 2" xfId="11963" xr:uid="{41E8C051-46BC-403A-99B2-5E8487E7E7C8}"/>
    <cellStyle name="Salida 18 2 4 2 3" xfId="16450" xr:uid="{29D72A62-6ED2-42A9-A793-F228CA015A31}"/>
    <cellStyle name="Salida 18 2 4 3" xfId="9397" xr:uid="{0DCBBFD9-008C-4B1A-B0AF-7C82E089ABB1}"/>
    <cellStyle name="Salida 18 2 4 4" xfId="7091" xr:uid="{873952B7-C00E-4772-B8A7-9DD6E228A040}"/>
    <cellStyle name="Salida 18 2 5" xfId="3341" xr:uid="{D75EF3A3-4CCA-4700-8B0E-FC6D184C4F81}"/>
    <cellStyle name="Salida 18 2 5 2" xfId="5978" xr:uid="{82D6A658-ACD1-4D16-A013-3386AD656912}"/>
    <cellStyle name="Salida 18 2 5 2 2" xfId="12289" xr:uid="{2B5633C8-B4CC-4BD4-B68A-EBB89404D8FB}"/>
    <cellStyle name="Salida 18 2 5 2 3" xfId="11666" xr:uid="{E47AE5AA-B913-4E15-AF1A-AFB17123C91F}"/>
    <cellStyle name="Salida 18 2 5 3" xfId="9723" xr:uid="{2D9B34DA-DA26-4773-BFAC-98EA974BC36B}"/>
    <cellStyle name="Salida 18 2 5 4" xfId="15077" xr:uid="{01BA3C64-4395-430A-9E18-D8AA1F0EB85C}"/>
    <cellStyle name="Salida 18 2 6" xfId="3647" xr:uid="{1DA50E82-8E5E-49A3-893D-277DE5BE9E8A}"/>
    <cellStyle name="Salida 18 2 6 2" xfId="6284" xr:uid="{B46BD1B9-334C-47B6-8FCA-47CCD0B8941F}"/>
    <cellStyle name="Salida 18 2 6 2 2" xfId="12595" xr:uid="{3F937EF2-0C3F-4716-8014-796C634E778D}"/>
    <cellStyle name="Salida 18 2 6 2 3" xfId="13966" xr:uid="{C093DB03-E299-408F-9DA8-A315360F371E}"/>
    <cellStyle name="Salida 18 2 6 3" xfId="10029" xr:uid="{9A1B0F9F-5076-4BD8-B669-208AA75F0053}"/>
    <cellStyle name="Salida 18 2 6 4" xfId="7828" xr:uid="{0888CB71-E9C0-4124-956B-BCE34F446A5B}"/>
    <cellStyle name="Salida 18 2 7" xfId="4008" xr:uid="{510E71B1-2BB9-4B41-9697-9916B1AF7A60}"/>
    <cellStyle name="Salida 18 2 7 2" xfId="6645" xr:uid="{238E5F31-D4F9-4F3C-B6AB-E5B14DC1858A}"/>
    <cellStyle name="Salida 18 2 7 2 2" xfId="12956" xr:uid="{D2CA03BE-D248-45E3-93BC-B063C82FBF4E}"/>
    <cellStyle name="Salida 18 2 7 2 3" xfId="16646" xr:uid="{84AA1B6F-D67B-412D-9AA1-EBF4466DB27C}"/>
    <cellStyle name="Salida 18 2 7 3" xfId="10390" xr:uid="{456A5B27-6901-4235-B35B-6B0EDD48D025}"/>
    <cellStyle name="Salida 18 2 7 4" xfId="13450" xr:uid="{0F48933E-564C-4B21-81BC-9EABA37003AB}"/>
    <cellStyle name="Salida 18 2 8" xfId="4321" xr:uid="{ACA9159F-59DE-4791-B476-76EF220FEC80}"/>
    <cellStyle name="Salida 18 2 8 2" xfId="6958" xr:uid="{A3863DA2-970A-49AE-9848-468FA80CE31F}"/>
    <cellStyle name="Salida 18 2 8 2 2" xfId="13269" xr:uid="{CAED5F50-3314-4AB4-9C35-E18C4FD7D7CB}"/>
    <cellStyle name="Salida 18 2 8 2 3" xfId="16933" xr:uid="{53B067FD-0FBA-49D0-943E-CC124FA56468}"/>
    <cellStyle name="Salida 18 2 8 3" xfId="10703" xr:uid="{7662950C-46F6-4CEA-B0FA-3F4E2A170C89}"/>
    <cellStyle name="Salida 18 2 8 4" xfId="14201" xr:uid="{D1BB674B-3518-4743-982C-B60054E40CAC}"/>
    <cellStyle name="Salida 18 2 9" xfId="4573" xr:uid="{1640B1AD-16B7-49A0-A1F3-59074926F343}"/>
    <cellStyle name="Salida 18 2 9 2" xfId="10955" xr:uid="{655F2AC8-520E-45DD-88AF-22E8EC44AE80}"/>
    <cellStyle name="Salida 18 2 9 3" xfId="7998" xr:uid="{6E42522C-2F03-4E4F-93E1-4F2D393DBB92}"/>
    <cellStyle name="Salida 18 3" xfId="1797" xr:uid="{8CAC898B-4D6C-43A5-A0BF-6E320F2D90F9}"/>
    <cellStyle name="Salida 18 3 10" xfId="8298" xr:uid="{A149D740-14A6-44FA-B04B-E69AA471AD2F}"/>
    <cellStyle name="Salida 18 3 11" xfId="9139" xr:uid="{04141CC5-8D14-4DEF-91E9-99BD40EB0D05}"/>
    <cellStyle name="Salida 18 3 12" xfId="16168" xr:uid="{5EDBB0FD-DE96-4AA6-92E9-82C58E78FB66}"/>
    <cellStyle name="Salida 18 3 2" xfId="2357" xr:uid="{6347E15E-BF79-4A33-B211-E0A1764B9D9F}"/>
    <cellStyle name="Salida 18 3 2 2" xfId="4994" xr:uid="{05AEB4F4-0425-4248-9B11-90FAC2CD7308}"/>
    <cellStyle name="Salida 18 3 2 2 2" xfId="11358" xr:uid="{74ABE60A-5A1E-40EE-99C1-84D147AFFEE9}"/>
    <cellStyle name="Salida 18 3 2 2 3" xfId="15735" xr:uid="{ABDE79BF-21C2-41E2-A9E7-C9EA716585A6}"/>
    <cellStyle name="Salida 18 3 2 3" xfId="8824" xr:uid="{73E41D7E-9BC9-43F6-83CE-AE3B842E5092}"/>
    <cellStyle name="Salida 18 3 3" xfId="2262" xr:uid="{705964A9-E446-48A4-9688-F6D11DE9E423}"/>
    <cellStyle name="Salida 18 3 3 2" xfId="4899" xr:uid="{F9AC8757-D5CF-460F-A2B5-8EF9F2EC31A5}"/>
    <cellStyle name="Salida 18 3 3 2 2" xfId="11263" xr:uid="{DA2BC7A1-3652-4C28-AE51-41B7853128EB}"/>
    <cellStyle name="Salida 18 3 3 2 3" xfId="14877" xr:uid="{C71A6129-C2A7-4614-902B-928D93B7A001}"/>
    <cellStyle name="Salida 18 3 3 3" xfId="14077" xr:uid="{278834B8-29CE-48F2-948E-89D72C18E265}"/>
    <cellStyle name="Salida 18 3 4" xfId="2334" xr:uid="{B42BB5B5-BD79-4064-8A93-E1F9A4168D84}"/>
    <cellStyle name="Salida 18 3 4 2" xfId="4971" xr:uid="{94B7B1D0-9E8B-466D-B145-D365106457BC}"/>
    <cellStyle name="Salida 18 3 4 2 2" xfId="11335" xr:uid="{859501CA-E43D-4081-AD94-60704AFF3C0C}"/>
    <cellStyle name="Salida 18 3 4 2 3" xfId="14151" xr:uid="{F7980062-2203-48ED-900E-C5CAB3FFB08D}"/>
    <cellStyle name="Salida 18 3 4 3" xfId="8801" xr:uid="{245FACD9-AB6F-408E-826F-1DDF4F0E949E}"/>
    <cellStyle name="Salida 18 3 4 4" xfId="14358" xr:uid="{F52A9E56-F6FD-4456-BAAF-A2B01CFB523D}"/>
    <cellStyle name="Salida 18 3 5" xfId="2276" xr:uid="{69535FFD-ECDC-464F-950F-194ED8286CC5}"/>
    <cellStyle name="Salida 18 3 5 2" xfId="4913" xr:uid="{75AB290C-FDAB-4C91-9B72-F00D3608633C}"/>
    <cellStyle name="Salida 18 3 5 2 2" xfId="11277" xr:uid="{9CBA920C-782F-42F8-9349-FCD359E53E9D}"/>
    <cellStyle name="Salida 18 3 5 2 3" xfId="15408" xr:uid="{5907EF99-BF0F-4C94-B0AF-0C07FAC0562C}"/>
    <cellStyle name="Salida 18 3 5 3" xfId="8743" xr:uid="{D36DE1C4-36CE-466D-BC02-DD0E7FAEDF1F}"/>
    <cellStyle name="Salida 18 3 5 4" xfId="7666" xr:uid="{6B318B3F-8BA9-450D-9509-89BFCA1355E2}"/>
    <cellStyle name="Salida 18 3 6" xfId="2300" xr:uid="{943A8D51-170D-4880-AB05-4BD19916F8D5}"/>
    <cellStyle name="Salida 18 3 6 2" xfId="4937" xr:uid="{85D84C36-A5A9-4942-A891-081EFA19CD22}"/>
    <cellStyle name="Salida 18 3 6 2 2" xfId="11301" xr:uid="{D876EDE6-F000-4D68-9035-9F62F1BE6937}"/>
    <cellStyle name="Salida 18 3 6 2 3" xfId="16286" xr:uid="{EDC272A6-95AF-4023-93DB-CCDFE66FC69B}"/>
    <cellStyle name="Salida 18 3 6 3" xfId="8767" xr:uid="{C6C09EAA-BDEB-4CBC-B034-EBCBF4AD077E}"/>
    <cellStyle name="Salida 18 3 6 4" xfId="13359" xr:uid="{3A22633E-E537-4AD9-8950-BF78FE64DDB6}"/>
    <cellStyle name="Salida 18 3 7" xfId="3869" xr:uid="{A48B36FB-C1A6-408C-BD41-887D590BB8FA}"/>
    <cellStyle name="Salida 18 3 7 2" xfId="6506" xr:uid="{B875AA07-5692-4583-951B-13F39EA7CF96}"/>
    <cellStyle name="Salida 18 3 7 2 2" xfId="12817" xr:uid="{EF98E448-0245-48F3-9D64-2F44222ED338}"/>
    <cellStyle name="Salida 18 3 7 2 3" xfId="14543" xr:uid="{8AC45AFC-96AF-4C25-B226-54F6595D7E3D}"/>
    <cellStyle name="Salida 18 3 7 3" xfId="10251" xr:uid="{46A4F6C4-C5AB-4538-BC97-5FFD9BBA800A}"/>
    <cellStyle name="Salida 18 3 7 4" xfId="13913" xr:uid="{27315A3E-F5E9-4D55-955B-35C89EBE212E}"/>
    <cellStyle name="Salida 18 3 8" xfId="4251" xr:uid="{4E7E6E6B-176C-4FD3-976B-FD21018CD558}"/>
    <cellStyle name="Salida 18 3 8 2" xfId="6888" xr:uid="{15261937-D4DC-493A-A1B3-387D56247764}"/>
    <cellStyle name="Salida 18 3 8 2 2" xfId="13199" xr:uid="{35F60CB9-E4CC-4D1A-BF10-90124AED4D6F}"/>
    <cellStyle name="Salida 18 3 8 2 3" xfId="16863" xr:uid="{BFEA5FDE-D4A9-4E69-A6A9-F2F3EB3F99BF}"/>
    <cellStyle name="Salida 18 3 8 3" xfId="10633" xr:uid="{4ABEC5FD-24D4-44EF-8B51-3042D946C19E}"/>
    <cellStyle name="Salida 18 3 8 4" xfId="7516" xr:uid="{F852F252-1946-4FF1-B07C-F83EC3BCEEE7}"/>
    <cellStyle name="Salida 18 3 9" xfId="4434" xr:uid="{1C36EEB3-795C-4B3C-BF25-212A3680A83C}"/>
    <cellStyle name="Salida 18 3 9 2" xfId="10816" xr:uid="{94F25AC3-345F-4A77-B41A-493F61F8F527}"/>
    <cellStyle name="Salida 18 3 9 3" xfId="7914" xr:uid="{3791451B-E3CB-4975-A414-C8D7069C7FC4}"/>
    <cellStyle name="Salida 18 4" xfId="2127" xr:uid="{72488CA3-01FD-4108-9252-4E4701A4744A}"/>
    <cellStyle name="Salida 18 4 10" xfId="13791" xr:uid="{369DF7B0-9342-4857-A8E8-61C1C046BA26}"/>
    <cellStyle name="Salida 18 4 11" xfId="8038" xr:uid="{49F52831-B18D-490A-9C20-8D355B94E4AC}"/>
    <cellStyle name="Salida 18 4 2" xfId="2617" xr:uid="{ED3C7266-68C0-4FED-8533-38D3C9ED85E0}"/>
    <cellStyle name="Salida 18 4 2 2" xfId="5254" xr:uid="{8BD3AAA7-1C53-4AC8-9D33-4640C4F34449}"/>
    <cellStyle name="Salida 18 4 2 2 2" xfId="11618" xr:uid="{DF6B1054-6C8B-437D-B537-0DCA54DB5B18}"/>
    <cellStyle name="Salida 18 4 2 2 3" xfId="15696" xr:uid="{0A836D5D-F559-4753-80C6-5FE8DC933656}"/>
    <cellStyle name="Salida 18 4 2 3" xfId="9084" xr:uid="{913E6FF5-D716-4BEC-B9C4-3C8A1DD80BA6}"/>
    <cellStyle name="Salida 18 4 2 4" xfId="14864" xr:uid="{21153E49-19F9-40A3-9AD5-1792835E2F58}"/>
    <cellStyle name="Salida 18 4 2 5" xfId="14577" xr:uid="{83A2EE14-5965-417C-8D78-90579B47DD59}"/>
    <cellStyle name="Salida 18 4 3" xfId="2882" xr:uid="{48C6A018-BCC6-4981-86B3-326E6E08C8EA}"/>
    <cellStyle name="Salida 18 4 3 2" xfId="5519" xr:uid="{FB0A4073-2438-4D58-A421-5743637C07B1}"/>
    <cellStyle name="Salida 18 4 3 2 2" xfId="11830" xr:uid="{118A8B6B-87F2-40BC-9795-493F199E0D76}"/>
    <cellStyle name="Salida 18 4 3 2 3" xfId="15018" xr:uid="{B48A38A9-6A63-49BF-B715-3F4A9C804BFB}"/>
    <cellStyle name="Salida 18 4 3 3" xfId="8068" xr:uid="{D61F5F3C-83CB-4C0D-8E7C-E2AA7BF74021}"/>
    <cellStyle name="Salida 18 4 4" xfId="3185" xr:uid="{260D5DE6-5166-4EDE-80B2-950A4AB8F3F1}"/>
    <cellStyle name="Salida 18 4 4 2" xfId="5822" xr:uid="{73258E15-54CF-4620-AD07-73969AA61B87}"/>
    <cellStyle name="Salida 18 4 4 2 2" xfId="12133" xr:uid="{B2DAAB76-15FB-41B8-95E9-455D206B2618}"/>
    <cellStyle name="Salida 18 4 4 2 3" xfId="14945" xr:uid="{31818FBE-7CF2-4763-9DE0-1E4FBC6BDF68}"/>
    <cellStyle name="Salida 18 4 4 3" xfId="9567" xr:uid="{DA8E6126-0F73-456F-AE05-2FCB48523910}"/>
    <cellStyle name="Salida 18 4 4 4" xfId="14306" xr:uid="{EBD6D173-BC1D-4B95-AF92-CE644526DDD8}"/>
    <cellStyle name="Salida 18 4 5" xfId="3511" xr:uid="{9F556FAE-77DE-4CC2-A7CC-BC436B7BC930}"/>
    <cellStyle name="Salida 18 4 5 2" xfId="6148" xr:uid="{35247296-33DF-41AA-9AC5-26A63734C396}"/>
    <cellStyle name="Salida 18 4 5 2 2" xfId="12459" xr:uid="{5D63DA3A-062D-49CB-A1C2-223EC857BA47}"/>
    <cellStyle name="Salida 18 4 5 2 3" xfId="13883" xr:uid="{045676A1-A31D-428B-AAA9-6AD45588BB31}"/>
    <cellStyle name="Salida 18 4 5 3" xfId="9893" xr:uid="{F38D3574-6047-470A-8C1C-5B6CD02ADD99}"/>
    <cellStyle name="Salida 18 4 5 4" xfId="11798" xr:uid="{7037FF99-DB7D-4A60-A6A1-379F685746C5}"/>
    <cellStyle name="Salida 18 4 6" xfId="3817" xr:uid="{D5FA45F2-6A72-4FA8-BB30-E2816D61E903}"/>
    <cellStyle name="Salida 18 4 6 2" xfId="6454" xr:uid="{9088FE48-6E53-420F-9974-3518359F78A1}"/>
    <cellStyle name="Salida 18 4 6 2 2" xfId="12765" xr:uid="{DE0B8482-1F37-4912-851F-500764BA208A}"/>
    <cellStyle name="Salida 18 4 6 2 3" xfId="15098" xr:uid="{64BF9F3F-A2A4-4720-A1A4-38136852A146}"/>
    <cellStyle name="Salida 18 4 6 3" xfId="10199" xr:uid="{E3CCEB88-57FF-4897-9930-BA54DF62F156}"/>
    <cellStyle name="Salida 18 4 6 4" xfId="16158" xr:uid="{BEBD7471-EA0C-4AC9-B574-3120AD7842C6}"/>
    <cellStyle name="Salida 18 4 7" xfId="4199" xr:uid="{2D0F7F72-211F-4589-A2C2-3A79A59B270B}"/>
    <cellStyle name="Salida 18 4 7 2" xfId="6836" xr:uid="{5FCD55D9-9942-40DE-9001-F7B8AB5CC534}"/>
    <cellStyle name="Salida 18 4 7 2 2" xfId="13147" xr:uid="{AD21D7B7-B9BB-4CA8-980D-A0273D985F44}"/>
    <cellStyle name="Salida 18 4 7 2 3" xfId="16816" xr:uid="{086315B7-CE92-4E43-B747-77E84E067343}"/>
    <cellStyle name="Salida 18 4 7 3" xfId="10581" xr:uid="{0B211D51-1983-404F-B35A-EF55E7861D84}"/>
    <cellStyle name="Salida 18 4 7 4" xfId="7691" xr:uid="{D985CC46-2A69-461E-82D3-39F2FA666591}"/>
    <cellStyle name="Salida 18 4 8" xfId="4764" xr:uid="{6F20641C-19B1-4DA3-B666-46736BBD6D49}"/>
    <cellStyle name="Salida 18 4 8 2" xfId="11146" xr:uid="{4FC0188A-3CFD-4EAD-A5AC-060F085C34DC}"/>
    <cellStyle name="Salida 18 4 8 3" xfId="15845" xr:uid="{4E1B0C2F-B339-4E8C-B627-650395A18D08}"/>
    <cellStyle name="Salida 18 4 9" xfId="8625" xr:uid="{DAD95C9E-0B27-46A1-B014-CBDA3FC476F0}"/>
    <cellStyle name="Salida 18 5" xfId="1997" xr:uid="{8C267D28-971D-4D4E-AE31-E40FE5C70EB4}"/>
    <cellStyle name="Salida 18 5 10" xfId="15403" xr:uid="{8F07AABF-6C5C-4173-9DF0-A223042E24DF}"/>
    <cellStyle name="Salida 18 5 2" xfId="2759" xr:uid="{20EAC049-FFD6-4511-A8BF-B6E18DEE7ED3}"/>
    <cellStyle name="Salida 18 5 2 2" xfId="5396" xr:uid="{D59D736A-5ECF-42D8-8CE4-F19D4BC95EA4}"/>
    <cellStyle name="Salida 18 5 2 2 2" xfId="11745" xr:uid="{5AAC24EB-8E66-4CF7-A498-00535417F312}"/>
    <cellStyle name="Salida 18 5 2 2 3" xfId="8031" xr:uid="{FD569194-E839-42BA-B6C4-A98144F30568}"/>
    <cellStyle name="Salida 18 5 2 3" xfId="15715" xr:uid="{31989C3D-F03D-47F4-B097-04365D50AE40}"/>
    <cellStyle name="Salida 18 5 3" xfId="3062" xr:uid="{9FF2C9BC-824D-4474-BC0E-C7DD81403FF6}"/>
    <cellStyle name="Salida 18 5 3 2" xfId="5699" xr:uid="{2C652065-01E3-4AAD-AA01-00A32F90C160}"/>
    <cellStyle name="Salida 18 5 3 2 2" xfId="12010" xr:uid="{08D25180-FE33-4766-9B6A-98F895CD5825}"/>
    <cellStyle name="Salida 18 5 3 2 3" xfId="13902" xr:uid="{8E6416FF-0534-4F94-A808-CFF40B5AE500}"/>
    <cellStyle name="Salida 18 5 3 3" xfId="9444" xr:uid="{A2B60E39-CEE3-423E-B363-588632C04CFF}"/>
    <cellStyle name="Salida 18 5 3 4" xfId="7188" xr:uid="{5A66442C-40F5-4888-8CA0-34A3D3D5461C}"/>
    <cellStyle name="Salida 18 5 4" xfId="3388" xr:uid="{9CB8A08E-CC72-4633-915F-479D985CD540}"/>
    <cellStyle name="Salida 18 5 4 2" xfId="6025" xr:uid="{B69DB76A-CB35-4099-8C3C-F931EA9AFD41}"/>
    <cellStyle name="Salida 18 5 4 2 2" xfId="12336" xr:uid="{783ACD71-0981-4C40-B08D-7F02E3263EFE}"/>
    <cellStyle name="Salida 18 5 4 2 3" xfId="7656" xr:uid="{78A0177E-D0CC-4C05-B048-5B55EC323F59}"/>
    <cellStyle name="Salida 18 5 4 3" xfId="9770" xr:uid="{4FB79A33-24E4-497F-9F15-4146761A5ED5}"/>
    <cellStyle name="Salida 18 5 4 4" xfId="14111" xr:uid="{6CCEB38D-A90E-4AF4-A481-9C50E7F25714}"/>
    <cellStyle name="Salida 18 5 5" xfId="3694" xr:uid="{D8FDA1A1-AD2D-41A2-B90A-229B04B430E6}"/>
    <cellStyle name="Salida 18 5 5 2" xfId="6331" xr:uid="{0B888E67-2184-4A09-9AD1-ED2282DF71AB}"/>
    <cellStyle name="Salida 18 5 5 2 2" xfId="12642" xr:uid="{86E8824B-6A96-481D-94B7-C35D5D087B7F}"/>
    <cellStyle name="Salida 18 5 5 2 3" xfId="7480" xr:uid="{3446F4D4-0CCC-4848-BFB9-8E78B7040B23}"/>
    <cellStyle name="Salida 18 5 5 3" xfId="10076" xr:uid="{A4839F9C-9E8A-4BBA-A188-CEFC01194FA6}"/>
    <cellStyle name="Salida 18 5 5 4" xfId="13528" xr:uid="{43318C89-586C-48F9-8ACF-68B67C029D68}"/>
    <cellStyle name="Salida 18 5 6" xfId="4069" xr:uid="{20095DB1-1B3D-421D-91FF-E0F1A297C5DE}"/>
    <cellStyle name="Salida 18 5 6 2" xfId="6706" xr:uid="{D6212915-781C-4184-A98D-EF1A46C10985}"/>
    <cellStyle name="Salida 18 5 6 2 2" xfId="13017" xr:uid="{D9B2622F-1D9E-4426-9D05-1C63897F5AD5}"/>
    <cellStyle name="Salida 18 5 6 2 3" xfId="16693" xr:uid="{C8A496F0-B283-4B07-AC42-9938DA3320F8}"/>
    <cellStyle name="Salida 18 5 6 3" xfId="10451" xr:uid="{F55DC8E2-048D-4C16-AF57-FF79E8B92DA5}"/>
    <cellStyle name="Salida 18 5 6 4" xfId="13840" xr:uid="{0AB52E65-4095-47DB-BC0D-01DA00E2D25D}"/>
    <cellStyle name="Salida 18 5 7" xfId="4634" xr:uid="{A2B26E98-3791-4B7A-85E7-B66CFB68C80F}"/>
    <cellStyle name="Salida 18 5 7 2" xfId="11016" xr:uid="{76C4C1C6-EEE5-402E-999D-1D1D70B31582}"/>
    <cellStyle name="Salida 18 5 7 3" xfId="13882" xr:uid="{B665EF96-82B4-4D84-997F-78807CBD6BC2}"/>
    <cellStyle name="Salida 18 5 8" xfId="8495" xr:uid="{EFC4DFDB-DEF2-47D5-8C14-3BC24C023545}"/>
    <cellStyle name="Salida 18 5 9" xfId="15301" xr:uid="{469245D4-8940-4E1D-AA7D-1B2CAFC77554}"/>
    <cellStyle name="Salida 2" xfId="1511" xr:uid="{00000000-0005-0000-0000-0000EB050000}"/>
    <cellStyle name="Salida 2 2" xfId="1937" xr:uid="{06CEA6A0-779F-45EE-80C3-3AAE8261C110}"/>
    <cellStyle name="Salida 2 2 10" xfId="8438" xr:uid="{52B78FC5-1A57-4266-B505-A1A722B5F733}"/>
    <cellStyle name="Salida 2 2 11" xfId="7562" xr:uid="{607DC605-E2EC-4DA2-ACD0-02A6F99887F8}"/>
    <cellStyle name="Salida 2 2 12" xfId="14354" xr:uid="{A44FA102-57CB-4783-BD5F-09703C6A2E49}"/>
    <cellStyle name="Salida 2 2 2" xfId="2497" xr:uid="{E341CBFB-3942-4716-AAE7-10ACBD47E5F3}"/>
    <cellStyle name="Salida 2 2 2 2" xfId="5134" xr:uid="{B39F30BD-EE62-4260-8284-A6D251F15E3C}"/>
    <cellStyle name="Salida 2 2 2 2 2" xfId="11498" xr:uid="{8A35099B-1A16-4925-B969-40E554E7AFF6}"/>
    <cellStyle name="Salida 2 2 2 2 3" xfId="13620" xr:uid="{20B2BDDF-3647-450D-B5F7-A050C23E8062}"/>
    <cellStyle name="Salida 2 2 2 3" xfId="8964" xr:uid="{EDDC5ECE-86D6-48D4-949E-8886C55CE677}"/>
    <cellStyle name="Salida 2 2 3" xfId="2713" xr:uid="{8D40A642-00E9-4858-BD3D-4B8259985F96}"/>
    <cellStyle name="Salida 2 2 3 2" xfId="5350" xr:uid="{9EC9CBB0-BBD4-4CE0-A1EF-6CBE1A06EDE4}"/>
    <cellStyle name="Salida 2 2 3 2 2" xfId="11699" xr:uid="{C0596D80-5FBE-4FBB-98CE-49ED597F6952}"/>
    <cellStyle name="Salida 2 2 3 2 3" xfId="13370" xr:uid="{600E22A0-5A37-41BC-A63F-BB696F259C52}"/>
    <cellStyle name="Salida 2 2 3 3" xfId="7886" xr:uid="{9914BBDC-6C83-4A80-A8E7-5FF5C7E7378E}"/>
    <cellStyle name="Salida 2 2 4" xfId="3016" xr:uid="{D66A4D22-FAB5-4528-867E-B64D4CB2F90E}"/>
    <cellStyle name="Salida 2 2 4 2" xfId="5653" xr:uid="{0D71C326-97D9-4B8B-9146-4185355F511B}"/>
    <cellStyle name="Salida 2 2 4 2 2" xfId="11964" xr:uid="{76BCCC62-2083-4862-96D0-6695ACBD8184}"/>
    <cellStyle name="Salida 2 2 4 2 3" xfId="9180" xr:uid="{252A0405-011A-4B18-A723-DB9602ABF0D3}"/>
    <cellStyle name="Salida 2 2 4 3" xfId="9398" xr:uid="{B67EE53A-CC47-478B-9708-0B8674014836}"/>
    <cellStyle name="Salida 2 2 4 4" xfId="7969" xr:uid="{81F00BEF-C357-4EBA-AE41-B04A1732BD51}"/>
    <cellStyle name="Salida 2 2 5" xfId="3342" xr:uid="{FB9BD903-B2C4-4953-814F-D13D6A6265C4}"/>
    <cellStyle name="Salida 2 2 5 2" xfId="5979" xr:uid="{0649BE65-1A71-46B9-A8A4-1D6232440796}"/>
    <cellStyle name="Salida 2 2 5 2 2" xfId="12290" xr:uid="{5C20622B-D6F7-4005-811A-C3C3E1D1A9C6}"/>
    <cellStyle name="Salida 2 2 5 2 3" xfId="14168" xr:uid="{2566EAF6-3CD5-43FA-A143-92480AE21F8F}"/>
    <cellStyle name="Salida 2 2 5 3" xfId="9724" xr:uid="{6412D5AC-6C16-46E4-A854-A14821A5901E}"/>
    <cellStyle name="Salida 2 2 5 4" xfId="16439" xr:uid="{6E4FFE96-A3BC-4CCF-B452-F69B24A417C4}"/>
    <cellStyle name="Salida 2 2 6" xfId="3648" xr:uid="{333D8311-4120-45F7-96E6-EABE040DF29F}"/>
    <cellStyle name="Salida 2 2 6 2" xfId="6285" xr:uid="{493FC12F-CBBC-44DF-8136-6AD984D90720}"/>
    <cellStyle name="Salida 2 2 6 2 2" xfId="12596" xr:uid="{93773B88-927B-4BBF-A779-2D1CCBBCA607}"/>
    <cellStyle name="Salida 2 2 6 2 3" xfId="14464" xr:uid="{7B998B96-44E5-43FC-955D-7EC6D9C3EFC2}"/>
    <cellStyle name="Salida 2 2 6 3" xfId="10030" xr:uid="{5FD56FDD-D136-46C1-8B5B-DC4455AF2A82}"/>
    <cellStyle name="Salida 2 2 6 4" xfId="15894" xr:uid="{415BE23B-A957-450A-9DB7-89880484D595}"/>
    <cellStyle name="Salida 2 2 7" xfId="4009" xr:uid="{155F53FA-B862-4FB7-957F-787FD3250C10}"/>
    <cellStyle name="Salida 2 2 7 2" xfId="6646" xr:uid="{69047052-EAE1-4681-B891-4C6FB1D2CEFD}"/>
    <cellStyle name="Salida 2 2 7 2 2" xfId="12957" xr:uid="{CB9849F4-D729-41A8-9639-18B0C7CAD543}"/>
    <cellStyle name="Salida 2 2 7 2 3" xfId="16647" xr:uid="{FDC2D185-7D5C-4B7F-9324-A45F996D7A0D}"/>
    <cellStyle name="Salida 2 2 7 3" xfId="10391" xr:uid="{81E7B30B-CFD1-47B1-8257-3218D33022F5}"/>
    <cellStyle name="Salida 2 2 7 4" xfId="7808" xr:uid="{29888F2D-43D4-41FC-869B-63D376DF7E5B}"/>
    <cellStyle name="Salida 2 2 8" xfId="4322" xr:uid="{DF7EE554-607A-4201-BA50-ECF4DF28754A}"/>
    <cellStyle name="Salida 2 2 8 2" xfId="6959" xr:uid="{0F3CB7FB-6C8C-405F-8421-93CD761350CC}"/>
    <cellStyle name="Salida 2 2 8 2 2" xfId="13270" xr:uid="{6D67B88F-4780-45FD-8E90-006F32D70844}"/>
    <cellStyle name="Salida 2 2 8 2 3" xfId="16934" xr:uid="{995BDC10-4249-47B3-848B-9E7614B6350B}"/>
    <cellStyle name="Salida 2 2 8 3" xfId="10704" xr:uid="{01501E48-7AFF-4991-A141-E2B26C56A5DC}"/>
    <cellStyle name="Salida 2 2 8 4" xfId="9172" xr:uid="{2CC4EDD1-954B-4388-84C0-3F1FF75A8866}"/>
    <cellStyle name="Salida 2 2 9" xfId="4574" xr:uid="{1083D692-CCA9-4FBF-BAA6-0405A75870C1}"/>
    <cellStyle name="Salida 2 2 9 2" xfId="10956" xr:uid="{1D86728D-B14B-4C28-A53D-E1BE8D6C9048}"/>
    <cellStyle name="Salida 2 2 9 3" xfId="15347" xr:uid="{35ADE328-6F4D-4330-8119-740406210C40}"/>
    <cellStyle name="Salida 2 3" xfId="1796" xr:uid="{8F6308BE-9DE4-4BFE-923F-78FE5217A66F}"/>
    <cellStyle name="Salida 2 3 10" xfId="8297" xr:uid="{8FAC7C3B-63E8-457B-B7FF-43192BE96C64}"/>
    <cellStyle name="Salida 2 3 11" xfId="13666" xr:uid="{FD86F1B6-76D4-4BD3-B0B5-3F38295F0992}"/>
    <cellStyle name="Salida 2 3 12" xfId="14750" xr:uid="{33268555-5FFD-4BD6-B86C-BEB14E45B256}"/>
    <cellStyle name="Salida 2 3 2" xfId="2356" xr:uid="{399C5277-0A8A-4B3D-BF77-89FD08A4F4F7}"/>
    <cellStyle name="Salida 2 3 2 2" xfId="4993" xr:uid="{4CE23D5D-BEAF-42ED-B8E5-B8D83EDA9544}"/>
    <cellStyle name="Salida 2 3 2 2 2" xfId="11357" xr:uid="{2C58D394-AC82-450C-8707-771EC8FADC6E}"/>
    <cellStyle name="Salida 2 3 2 2 3" xfId="7731" xr:uid="{DA5FFD1F-CC7A-414D-8671-30A4C4EDC479}"/>
    <cellStyle name="Salida 2 3 2 3" xfId="8823" xr:uid="{20FDF77A-C26A-4A0F-B0C6-35A76CC6B461}"/>
    <cellStyle name="Salida 2 3 3" xfId="2263" xr:uid="{B3239A6B-6A4B-4DFE-957B-75411E635944}"/>
    <cellStyle name="Salida 2 3 3 2" xfId="4900" xr:uid="{AC30F65C-F95F-4134-8A62-BDB698C17337}"/>
    <cellStyle name="Salida 2 3 3 2 2" xfId="11264" xr:uid="{20499E20-8DA1-44B6-A629-B66ACACFA1BC}"/>
    <cellStyle name="Salida 2 3 3 2 3" xfId="13825" xr:uid="{78796F04-93E6-4E8B-9B57-23B5A3EBA26F}"/>
    <cellStyle name="Salida 2 3 3 3" xfId="13959" xr:uid="{1213318B-E1F3-4C41-BF5B-1EB665A25C26}"/>
    <cellStyle name="Salida 2 3 4" xfId="2333" xr:uid="{785F3030-441F-4B4F-89CC-E4971ACA6032}"/>
    <cellStyle name="Salida 2 3 4 2" xfId="4970" xr:uid="{A80FDC0B-8E5E-43B0-A766-F14CE0DBF25E}"/>
    <cellStyle name="Salida 2 3 4 2 2" xfId="11334" xr:uid="{C2316C4B-7438-44E6-BB07-83112C104A12}"/>
    <cellStyle name="Salida 2 3 4 2 3" xfId="7720" xr:uid="{0CFC22A2-1979-4189-90C8-A64E62ECA34F}"/>
    <cellStyle name="Salida 2 3 4 3" xfId="8800" xr:uid="{FE54C984-D445-4D24-BEF0-42F1C8E527CD}"/>
    <cellStyle name="Salida 2 3 4 4" xfId="7365" xr:uid="{53E4E70E-A0FE-46BD-A276-4199BBDA2300}"/>
    <cellStyle name="Salida 2 3 5" xfId="2277" xr:uid="{A45407C6-88D4-4F7A-BB2C-F0F2E16F0F7F}"/>
    <cellStyle name="Salida 2 3 5 2" xfId="4914" xr:uid="{90DC255D-2721-46E9-95D9-1E5C2F0F87E2}"/>
    <cellStyle name="Salida 2 3 5 2 2" xfId="11278" xr:uid="{F2F7A4A3-6B43-4216-B11B-FA0A54888197}"/>
    <cellStyle name="Salida 2 3 5 2 3" xfId="14936" xr:uid="{8624FB48-C559-46A8-80CB-4765B7C9DF38}"/>
    <cellStyle name="Salida 2 3 5 3" xfId="8744" xr:uid="{8266E52A-53F5-4853-9AD4-ED7E40C2594F}"/>
    <cellStyle name="Salida 2 3 5 4" xfId="15315" xr:uid="{FD3C524B-BF0D-48F4-83BB-6AFB09B2541D}"/>
    <cellStyle name="Salida 2 3 6" xfId="2299" xr:uid="{D2928C3E-3115-4740-9F8B-B9F419E1FFCF}"/>
    <cellStyle name="Salida 2 3 6 2" xfId="4936" xr:uid="{2A676980-D27F-44C1-BAF4-CC1D95185FBA}"/>
    <cellStyle name="Salida 2 3 6 2 2" xfId="11300" xr:uid="{440D7586-F7E8-4D80-B5CF-7A0C3B6ABA8E}"/>
    <cellStyle name="Salida 2 3 6 2 3" xfId="15204" xr:uid="{6EE7C7F7-A9D3-4BD6-AAB0-9FB8C71209F1}"/>
    <cellStyle name="Salida 2 3 6 3" xfId="8766" xr:uid="{4B55F930-8CB5-4D90-893C-1DBCA8F27857}"/>
    <cellStyle name="Salida 2 3 6 4" xfId="15674" xr:uid="{A4E4356F-8813-49D7-980E-5132DA448CD7}"/>
    <cellStyle name="Salida 2 3 7" xfId="3868" xr:uid="{AAA39496-D3DF-40FD-8C47-AF46A11944EB}"/>
    <cellStyle name="Salida 2 3 7 2" xfId="6505" xr:uid="{A1A198FB-D89F-4181-97FC-16C16FE425EF}"/>
    <cellStyle name="Salida 2 3 7 2 2" xfId="12816" xr:uid="{A3975441-4F28-4105-A479-38A71A2A5376}"/>
    <cellStyle name="Salida 2 3 7 2 3" xfId="13942" xr:uid="{100A62FB-AA6B-40E8-9E11-0DF952707973}"/>
    <cellStyle name="Salida 2 3 7 3" xfId="10250" xr:uid="{A848F1B4-DB5F-4031-B764-24BB9BB89ACC}"/>
    <cellStyle name="Salida 2 3 7 4" xfId="14800" xr:uid="{43095EE7-937D-4847-8E2A-4E7E3C543667}"/>
    <cellStyle name="Salida 2 3 8" xfId="4250" xr:uid="{66B90E2D-1BF2-4E2A-959C-3C4A6609A829}"/>
    <cellStyle name="Salida 2 3 8 2" xfId="6887" xr:uid="{E48A876F-18F3-43ED-B738-EEB8E1B40687}"/>
    <cellStyle name="Salida 2 3 8 2 2" xfId="13198" xr:uid="{9F5C6472-09E7-409F-8E83-027698FA936B}"/>
    <cellStyle name="Salida 2 3 8 2 3" xfId="16862" xr:uid="{5187F401-3F22-4C4E-B62D-6B6EDC99DAE3}"/>
    <cellStyle name="Salida 2 3 8 3" xfId="10632" xr:uid="{77AA72E3-AABC-4997-8372-20687B6609DD}"/>
    <cellStyle name="Salida 2 3 8 4" xfId="15779" xr:uid="{1D6DCD25-DF0E-4B71-81C6-ADDBC2E2A696}"/>
    <cellStyle name="Salida 2 3 9" xfId="4433" xr:uid="{61EF9DC1-A13F-4CD4-B352-8495C22B87E8}"/>
    <cellStyle name="Salida 2 3 9 2" xfId="10815" xr:uid="{70BAA0BC-A2ED-4CFF-93F5-10513ADE204C}"/>
    <cellStyle name="Salida 2 3 9 3" xfId="15558" xr:uid="{66A7F7FD-2894-46AD-B035-BE50B90D6A1C}"/>
    <cellStyle name="Salida 2 4" xfId="2128" xr:uid="{E7B23F64-EB30-46FF-9753-F14EC816963E}"/>
    <cellStyle name="Salida 2 4 10" xfId="13778" xr:uid="{2C8BC46C-EC0F-450C-A1D7-196680B85B84}"/>
    <cellStyle name="Salida 2 4 11" xfId="13804" xr:uid="{F451FE31-F204-4191-8B6B-E7DF6B1BB119}"/>
    <cellStyle name="Salida 2 4 2" xfId="2618" xr:uid="{B921325C-95B6-4995-9AD2-570F31D9DB65}"/>
    <cellStyle name="Salida 2 4 2 2" xfId="5255" xr:uid="{3652E87D-EA48-413F-A877-CCDEE86B24A1}"/>
    <cellStyle name="Salida 2 4 2 2 2" xfId="11619" xr:uid="{EB54A6B8-BE93-48B7-9622-68BE098AF532}"/>
    <cellStyle name="Salida 2 4 2 2 3" xfId="14199" xr:uid="{CA47FF64-74B6-4DA8-A797-A11CF310CE06}"/>
    <cellStyle name="Salida 2 4 2 3" xfId="9085" xr:uid="{F14E5646-C46C-4F1B-A1D0-8DA9E07555BE}"/>
    <cellStyle name="Salida 2 4 2 4" xfId="11821" xr:uid="{6AF6E318-D385-415D-8EB1-229C855E0456}"/>
    <cellStyle name="Salida 2 4 2 5" xfId="7856" xr:uid="{35D581C7-2BD4-4214-BD4F-8F00DF17C453}"/>
    <cellStyle name="Salida 2 4 3" xfId="2883" xr:uid="{4595C967-2EC6-466A-BD3E-83C4016662B7}"/>
    <cellStyle name="Salida 2 4 3 2" xfId="5520" xr:uid="{0A59C8FE-71A4-4610-AF98-51114A5EDE87}"/>
    <cellStyle name="Salida 2 4 3 2 2" xfId="11831" xr:uid="{50473948-EB68-4B15-89DC-13BB20714617}"/>
    <cellStyle name="Salida 2 4 3 2 3" xfId="15220" xr:uid="{B8AD7425-1F56-421E-B425-515507805042}"/>
    <cellStyle name="Salida 2 4 3 3" xfId="8120" xr:uid="{693C85AB-2FC5-44C8-8564-F4E5FA1D921D}"/>
    <cellStyle name="Salida 2 4 4" xfId="3186" xr:uid="{C3648BA6-9D93-409D-A24C-C9096E70D091}"/>
    <cellStyle name="Salida 2 4 4 2" xfId="5823" xr:uid="{F1A0CC70-2C8B-4049-B1D0-B625823BBE9B}"/>
    <cellStyle name="Salida 2 4 4 2 2" xfId="12134" xr:uid="{1C2A08C6-8E25-4BE2-8D11-80F1B032F34E}"/>
    <cellStyle name="Salida 2 4 4 2 3" xfId="11213" xr:uid="{8087C89B-283C-4C19-88D5-2B36F56329EF}"/>
    <cellStyle name="Salida 2 4 4 3" xfId="9568" xr:uid="{4F852FEF-78A8-4EF1-86C1-060FF6041435}"/>
    <cellStyle name="Salida 2 4 4 4" xfId="9272" xr:uid="{1E6C418B-6A1C-447D-9F47-C1FF75F97DED}"/>
    <cellStyle name="Salida 2 4 5" xfId="3512" xr:uid="{703D0246-BF00-4138-969F-A04269889D9F}"/>
    <cellStyle name="Salida 2 4 5 2" xfId="6149" xr:uid="{17386E86-FDD2-446B-A6D0-51E7188C2B9E}"/>
    <cellStyle name="Salida 2 4 5 2 2" xfId="12460" xr:uid="{10D8F858-5377-4DBE-8828-E4125741CAA5}"/>
    <cellStyle name="Salida 2 4 5 2 3" xfId="15024" xr:uid="{09DF2F55-C656-41E3-BC5F-C8409D2FD991}"/>
    <cellStyle name="Salida 2 4 5 3" xfId="9894" xr:uid="{8AEA8247-934A-4201-9BE0-AED76F527459}"/>
    <cellStyle name="Salida 2 4 5 4" xfId="15176" xr:uid="{B76040C2-51EC-4302-83D8-DDFF06E37D47}"/>
    <cellStyle name="Salida 2 4 6" xfId="3818" xr:uid="{84EFF06F-BB4F-4CB7-8320-6173B4ED1B1C}"/>
    <cellStyle name="Salida 2 4 6 2" xfId="6455" xr:uid="{E797C626-B593-4815-8AA2-CEED8A2B6F5D}"/>
    <cellStyle name="Salida 2 4 6 2 2" xfId="12766" xr:uid="{8F1A1858-8429-4FB3-9039-266A1296D26E}"/>
    <cellStyle name="Salida 2 4 6 2 3" xfId="11216" xr:uid="{840AAF2D-4E10-4C22-9C73-2C8274976C3E}"/>
    <cellStyle name="Salida 2 4 6 3" xfId="10200" xr:uid="{33B14745-5EB0-496A-B830-9E1D67681EA4}"/>
    <cellStyle name="Salida 2 4 6 4" xfId="14557" xr:uid="{AD7E9301-5A3B-4DF0-90FD-4A9E86181602}"/>
    <cellStyle name="Salida 2 4 7" xfId="4200" xr:uid="{886507AC-A0BC-481E-8A96-6D2B48D41CC3}"/>
    <cellStyle name="Salida 2 4 7 2" xfId="6837" xr:uid="{E54D8D8B-F59D-4CB6-9B98-DC4FC3AB3AE5}"/>
    <cellStyle name="Salida 2 4 7 2 2" xfId="13148" xr:uid="{0A88D878-9FA4-4DFE-AC5C-503D871FE21F}"/>
    <cellStyle name="Salida 2 4 7 2 3" xfId="16817" xr:uid="{A55B6DBE-9EDE-42EF-B2D6-A9B535B174ED}"/>
    <cellStyle name="Salida 2 4 7 3" xfId="10582" xr:uid="{A91839C8-B7BA-4263-81DE-64D6C7F99AE1}"/>
    <cellStyle name="Salida 2 4 7 4" xfId="16389" xr:uid="{01327CCD-A065-484A-9763-686C76A84E46}"/>
    <cellStyle name="Salida 2 4 8" xfId="4765" xr:uid="{03C73E1A-73F5-44E0-B7A4-D06F0CE327E4}"/>
    <cellStyle name="Salida 2 4 8 2" xfId="11147" xr:uid="{63B94772-A627-48CD-9D87-C254A8294D6C}"/>
    <cellStyle name="Salida 2 4 8 3" xfId="7821" xr:uid="{901CE8BF-143D-4406-B241-4A2D48FC7647}"/>
    <cellStyle name="Salida 2 4 9" xfId="8626" xr:uid="{76FBCE35-3040-414B-BA3D-ED5F2D3304D4}"/>
    <cellStyle name="Salida 2 5" xfId="1996" xr:uid="{30B728A9-09F7-4486-9710-1FF4F8A6E764}"/>
    <cellStyle name="Salida 2 5 10" xfId="14956" xr:uid="{2BB3785D-A4E5-4A2F-A4F0-C4AC2A3911A3}"/>
    <cellStyle name="Salida 2 5 2" xfId="2758" xr:uid="{D50F18AB-6DD0-4DC3-A8F7-8EB46A3A2F8F}"/>
    <cellStyle name="Salida 2 5 2 2" xfId="5395" xr:uid="{A4FBBFFE-9B6D-4D52-BF1B-AE4E10F5797E}"/>
    <cellStyle name="Salida 2 5 2 2 2" xfId="11744" xr:uid="{CA59640D-CCC8-478F-8E9D-54316B1C77C7}"/>
    <cellStyle name="Salida 2 5 2 2 3" xfId="14560" xr:uid="{DDB3B384-975E-4789-8F10-BC73B593B832}"/>
    <cellStyle name="Salida 2 5 2 3" xfId="7593" xr:uid="{62CE0AC3-FE0F-4916-ABC3-DA1AAA3E097B}"/>
    <cellStyle name="Salida 2 5 3" xfId="3061" xr:uid="{24FA2A9D-B1E2-4C6E-8163-30CCFBF2D1E2}"/>
    <cellStyle name="Salida 2 5 3 2" xfId="5698" xr:uid="{008E2497-71B4-43CA-B24A-C625A59100FA}"/>
    <cellStyle name="Salida 2 5 3 2 2" xfId="12009" xr:uid="{D484E640-5366-423A-8BFA-63A6543A9DFA}"/>
    <cellStyle name="Salida 2 5 3 2 3" xfId="16482" xr:uid="{FFAE57DB-62AB-4CCD-88FF-EF0643412704}"/>
    <cellStyle name="Salida 2 5 3 3" xfId="9443" xr:uid="{C58C324F-5CD8-4819-8592-6452F8791C0E}"/>
    <cellStyle name="Salida 2 5 3 4" xfId="14005" xr:uid="{D20F80CE-7690-47F7-9CFB-707E86B81E7B}"/>
    <cellStyle name="Salida 2 5 4" xfId="3387" xr:uid="{8638A163-3DF9-4A56-BB60-10C4B5879FA5}"/>
    <cellStyle name="Salida 2 5 4 2" xfId="6024" xr:uid="{F6E9D98A-4146-40F1-8D9F-31630382BD09}"/>
    <cellStyle name="Salida 2 5 4 2 2" xfId="12335" xr:uid="{EEB8A08D-BEC6-4C09-98F4-13BD75ADE5B1}"/>
    <cellStyle name="Salida 2 5 4 2 3" xfId="8152" xr:uid="{867ABE8B-9BE2-482C-B15B-319C192FEE75}"/>
    <cellStyle name="Salida 2 5 4 3" xfId="9769" xr:uid="{57905724-B0CC-48AF-850F-BE883CEFE485}"/>
    <cellStyle name="Salida 2 5 4 4" xfId="7438" xr:uid="{B45CD3B8-3B63-471A-B2B6-22476B710492}"/>
    <cellStyle name="Salida 2 5 5" xfId="3693" xr:uid="{F77E9CB7-20D1-4EB5-80F3-DB2C33399A0C}"/>
    <cellStyle name="Salida 2 5 5 2" xfId="6330" xr:uid="{4817EFB4-CE89-45AD-A438-9A951157EC24}"/>
    <cellStyle name="Salida 2 5 5 2 2" xfId="12641" xr:uid="{18670A81-4E8F-4348-B03E-AC56E2F0A094}"/>
    <cellStyle name="Salida 2 5 5 2 3" xfId="15240" xr:uid="{66B05E2A-70AB-4438-9D92-36419C84B96D}"/>
    <cellStyle name="Salida 2 5 5 3" xfId="10075" xr:uid="{644CDC55-EB8F-4BDE-B691-D77665612E85}"/>
    <cellStyle name="Salida 2 5 5 4" xfId="14190" xr:uid="{0F21EF88-7358-4AAE-87F9-7A1DD5A71A65}"/>
    <cellStyle name="Salida 2 5 6" xfId="4068" xr:uid="{0DAD73B6-816F-4E49-90B5-BF9BF9D76A59}"/>
    <cellStyle name="Salida 2 5 6 2" xfId="6705" xr:uid="{FF06FDB1-B44E-4BB6-891B-CF46661EDF0D}"/>
    <cellStyle name="Salida 2 5 6 2 2" xfId="13016" xr:uid="{11F52073-F243-4CCD-B8AD-39314BDAF1F7}"/>
    <cellStyle name="Salida 2 5 6 2 3" xfId="16692" xr:uid="{E32406E0-1DC5-42FE-8AC7-86F34504015A}"/>
    <cellStyle name="Salida 2 5 6 3" xfId="10450" xr:uid="{9B93974B-E129-4DF3-A3A0-FAB49453ECB3}"/>
    <cellStyle name="Salida 2 5 6 4" xfId="14374" xr:uid="{DA699A28-CCA0-4285-969D-4AD33DA3B3B8}"/>
    <cellStyle name="Salida 2 5 7" xfId="4633" xr:uid="{F7C825E4-FF89-470C-82E7-4ACB0AA10655}"/>
    <cellStyle name="Salida 2 5 7 2" xfId="11015" xr:uid="{AC2CEC14-D575-4A92-84C9-2F7F76CD6CB8}"/>
    <cellStyle name="Salida 2 5 7 3" xfId="8709" xr:uid="{8D8ABB15-78B0-469E-A929-829BEC528F6C}"/>
    <cellStyle name="Salida 2 5 8" xfId="8494" xr:uid="{3123ACF4-9D2B-4534-B709-48DEB5424039}"/>
    <cellStyle name="Salida 2 5 9" xfId="11795" xr:uid="{0F03F373-DF6C-4C4D-B839-F54E297E7F03}"/>
    <cellStyle name="Salida 3" xfId="1512" xr:uid="{00000000-0005-0000-0000-0000EC050000}"/>
    <cellStyle name="Salida 3 2" xfId="1938" xr:uid="{5FCA993E-C352-4FD9-8C34-F86E8307C50B}"/>
    <cellStyle name="Salida 3 2 10" xfId="8439" xr:uid="{92A4E696-F10A-4003-994A-2A41ADC62156}"/>
    <cellStyle name="Salida 3 2 11" xfId="15225" xr:uid="{9931B6AB-F194-4575-9C4A-CCF1A2814370}"/>
    <cellStyle name="Salida 3 2 12" xfId="13873" xr:uid="{19231E5C-514E-486B-BE7A-75666ADEA54B}"/>
    <cellStyle name="Salida 3 2 2" xfId="2498" xr:uid="{645874E3-7393-4B8E-BC37-686D516A6369}"/>
    <cellStyle name="Salida 3 2 2 2" xfId="5135" xr:uid="{F379B119-8850-4EDC-96E0-1406366A9CB1}"/>
    <cellStyle name="Salida 3 2 2 2 2" xfId="11499" xr:uid="{628E86F1-3805-4CC8-A4AF-1FCDB317BC4F}"/>
    <cellStyle name="Salida 3 2 2 2 3" xfId="16171" xr:uid="{0E5DE76B-D1D4-40FA-82EC-7850FE5ACC69}"/>
    <cellStyle name="Salida 3 2 2 3" xfId="8965" xr:uid="{E2F9FD51-1201-465C-9609-99F9F07BAAE3}"/>
    <cellStyle name="Salida 3 2 3" xfId="2714" xr:uid="{23943BB8-0642-4586-A8B4-351DCA75DAF1}"/>
    <cellStyle name="Salida 3 2 3 2" xfId="5351" xr:uid="{8D78E85C-6097-4E0F-B9C0-3EE86CDA1F1F}"/>
    <cellStyle name="Salida 3 2 3 2 2" xfId="11700" xr:uid="{A5F6F250-FFC3-4BDE-A477-DDC57ADD2A11}"/>
    <cellStyle name="Salida 3 2 3 2 3" xfId="14694" xr:uid="{A085FF5D-AED7-486D-99ED-310C20C0EF5A}"/>
    <cellStyle name="Salida 3 2 3 3" xfId="14459" xr:uid="{84856F1E-6968-4E01-AB03-97714AD18449}"/>
    <cellStyle name="Salida 3 2 4" xfId="3017" xr:uid="{18862B8A-03BC-41D2-B1CC-1465CFC65AF3}"/>
    <cellStyle name="Salida 3 2 4 2" xfId="5654" xr:uid="{7F8689B1-826A-4091-AE7D-307F47FDDEA8}"/>
    <cellStyle name="Salida 3 2 4 2 2" xfId="11965" xr:uid="{4E5F53F8-FA09-4107-BEAC-6A06B7105D1F}"/>
    <cellStyle name="Salida 3 2 4 2 3" xfId="15670" xr:uid="{14ADC177-3DD1-49FC-BCF8-87F28AD380AC}"/>
    <cellStyle name="Salida 3 2 4 3" xfId="9399" xr:uid="{D5F53BB0-BF46-4DF3-9C10-24CDEF7CCFBF}"/>
    <cellStyle name="Salida 3 2 4 4" xfId="14410" xr:uid="{810FEBBE-F5EC-4240-8330-66BD103C45FA}"/>
    <cellStyle name="Salida 3 2 5" xfId="3343" xr:uid="{C9213B51-EF2F-4BA9-A8F9-A5583F1B8DA5}"/>
    <cellStyle name="Salida 3 2 5 2" xfId="5980" xr:uid="{343B77EF-3D20-46F0-ABFA-428C207D111A}"/>
    <cellStyle name="Salida 3 2 5 2 2" xfId="12291" xr:uid="{64676054-FBB7-4F20-8F55-2275EE593DDA}"/>
    <cellStyle name="Salida 3 2 5 2 3" xfId="8264" xr:uid="{CB2748BE-F053-47FE-BE4F-E15C76CA5FC2}"/>
    <cellStyle name="Salida 3 2 5 3" xfId="9725" xr:uid="{F61BAC71-6F51-4A45-82DC-96F30C38C2A7}"/>
    <cellStyle name="Salida 3 2 5 4" xfId="8234" xr:uid="{4333600D-AA94-49EB-8E9A-FA531F760D52}"/>
    <cellStyle name="Salida 3 2 6" xfId="3649" xr:uid="{5DFFF946-2220-442E-87DC-B97D1D27269A}"/>
    <cellStyle name="Salida 3 2 6 2" xfId="6286" xr:uid="{14FA9892-BEA4-44F8-8B18-FA99830ED5E0}"/>
    <cellStyle name="Salida 3 2 6 2 2" xfId="12597" xr:uid="{687FDF9C-E5AB-45DC-BC15-FD644555F56C}"/>
    <cellStyle name="Salida 3 2 6 2 3" xfId="16347" xr:uid="{8683E2CE-93AE-49AD-84A1-9C2365AFBBA1}"/>
    <cellStyle name="Salida 3 2 6 3" xfId="10031" xr:uid="{2B82EB5F-34E4-4FDE-9C6B-25EEDB0D6D01}"/>
    <cellStyle name="Salida 3 2 6 4" xfId="13828" xr:uid="{829CC526-69B3-4922-AB3B-76FF209B8BF8}"/>
    <cellStyle name="Salida 3 2 7" xfId="4010" xr:uid="{42C8AD1E-61B0-4C99-8FC2-4B83AE7C22B4}"/>
    <cellStyle name="Salida 3 2 7 2" xfId="6647" xr:uid="{5FFB7568-CB66-4BE7-BFBD-907AB223A192}"/>
    <cellStyle name="Salida 3 2 7 2 2" xfId="12958" xr:uid="{C46599EC-79E2-48FC-A6B7-BCF987A68AC3}"/>
    <cellStyle name="Salida 3 2 7 2 3" xfId="16648" xr:uid="{315A05D4-A9DB-46F5-8C59-268F0499A242}"/>
    <cellStyle name="Salida 3 2 7 3" xfId="10392" xr:uid="{2178AF47-069D-4C91-BD25-921D6AA68F72}"/>
    <cellStyle name="Salida 3 2 7 4" xfId="16166" xr:uid="{00BF02AE-6A8D-4774-B2B1-269B47FD7099}"/>
    <cellStyle name="Salida 3 2 8" xfId="4323" xr:uid="{18B9475D-CCA7-4037-A31F-2CB2D7F38889}"/>
    <cellStyle name="Salida 3 2 8 2" xfId="6960" xr:uid="{995DC639-F0D5-4D56-B7AA-9E18CBACD983}"/>
    <cellStyle name="Salida 3 2 8 2 2" xfId="13271" xr:uid="{DB7CC1AC-6D65-4707-B5B6-1AC47F4AB61C}"/>
    <cellStyle name="Salida 3 2 8 2 3" xfId="16935" xr:uid="{7B0E256C-0487-45C7-96C1-BDA6BA5FC38B}"/>
    <cellStyle name="Salida 3 2 8 3" xfId="10705" xr:uid="{3F198617-6245-4C2F-B4F7-1B9088693EB9}"/>
    <cellStyle name="Salida 3 2 8 4" xfId="16039" xr:uid="{DA21235B-A643-4401-9844-0731EBA7136F}"/>
    <cellStyle name="Salida 3 2 9" xfId="4575" xr:uid="{45D43651-1B43-47BF-A762-0CB13D746904}"/>
    <cellStyle name="Salida 3 2 9 2" xfId="10957" xr:uid="{A81B5BE9-25B4-4030-A2FB-DFAD64C80DFA}"/>
    <cellStyle name="Salida 3 2 9 3" xfId="15079" xr:uid="{8684FC28-744E-4FC5-A9BB-11F93B79C32E}"/>
    <cellStyle name="Salida 3 3" xfId="1795" xr:uid="{7DA15EE0-6F6B-4B2A-9313-5118001C4F57}"/>
    <cellStyle name="Salida 3 3 10" xfId="8272" xr:uid="{F5D90DB6-D135-44D9-A18F-075DEA1FF894}"/>
    <cellStyle name="Salida 3 3 11" xfId="16187" xr:uid="{19DA9948-9BEE-4C7F-9E24-D23D4C7249D6}"/>
    <cellStyle name="Salida 3 3 12" xfId="15316" xr:uid="{D4B7E495-5B11-45E7-9723-7A1047C79CA2}"/>
    <cellStyle name="Salida 3 3 2" xfId="2355" xr:uid="{988CA3D5-4057-4E2E-BFF5-5A1A17D37829}"/>
    <cellStyle name="Salida 3 3 2 2" xfId="4992" xr:uid="{224BC8B7-6D39-4941-AA91-2329B9E70EA4}"/>
    <cellStyle name="Salida 3 3 2 2 2" xfId="11356" xr:uid="{57274F5F-5DE0-4977-9815-CDEB9B28A5ED}"/>
    <cellStyle name="Salida 3 3 2 2 3" xfId="7143" xr:uid="{1D11D4F5-30EA-41D0-99DA-00FC87C09341}"/>
    <cellStyle name="Salida 3 3 2 3" xfId="8822" xr:uid="{D103BE93-3FC7-49DD-AAFC-A7E3E8187947}"/>
    <cellStyle name="Salida 3 3 3" xfId="2264" xr:uid="{B7B98E9F-60BF-4548-96A6-5958151A06A3}"/>
    <cellStyle name="Salida 3 3 3 2" xfId="4901" xr:uid="{5E43A8DC-ED3C-43F4-9E3F-56953F740D47}"/>
    <cellStyle name="Salida 3 3 3 2 2" xfId="11265" xr:uid="{3255A9BA-F35B-42C6-ADE1-B64FF29F8E31}"/>
    <cellStyle name="Salida 3 3 3 2 3" xfId="15641" xr:uid="{E9439592-270E-48C7-AC5C-4ADAFD18BE6C}"/>
    <cellStyle name="Salida 3 3 3 3" xfId="11688" xr:uid="{60BD4ED1-2D99-495D-9529-3DA56088B690}"/>
    <cellStyle name="Salida 3 3 4" xfId="2332" xr:uid="{25A966E4-7EED-462C-A82D-67B67BF4BA70}"/>
    <cellStyle name="Salida 3 3 4 2" xfId="4969" xr:uid="{48CB968F-00C3-4D54-8CFC-FF13FD95E169}"/>
    <cellStyle name="Salida 3 3 4 2 2" xfId="11333" xr:uid="{2EE5E680-F92E-407B-83A6-2942E8F8341F}"/>
    <cellStyle name="Salida 3 3 4 2 3" xfId="14901" xr:uid="{EE36454B-9ADC-447C-8234-0B980D3451A4}"/>
    <cellStyle name="Salida 3 3 4 3" xfId="8799" xr:uid="{DEAA8B45-86C7-428B-BBAC-118B7B85712F}"/>
    <cellStyle name="Salida 3 3 4 4" xfId="8218" xr:uid="{6E365488-D1A7-49D2-98AD-5169FA341513}"/>
    <cellStyle name="Salida 3 3 5" xfId="2278" xr:uid="{5D590241-1646-417D-91DB-23E683A36DFB}"/>
    <cellStyle name="Salida 3 3 5 2" xfId="4915" xr:uid="{925C34C7-C244-4899-8E7A-3C5DAFFF9181}"/>
    <cellStyle name="Salida 3 3 5 2 2" xfId="11279" xr:uid="{55D73C2D-CEF1-416E-A84F-27FD471D4554}"/>
    <cellStyle name="Salida 3 3 5 2 3" xfId="16530" xr:uid="{91150AA7-492A-423F-A248-54A51CABD888}"/>
    <cellStyle name="Salida 3 3 5 3" xfId="8745" xr:uid="{67D1AAC6-D126-45AA-B77D-67253D60BF85}"/>
    <cellStyle name="Salida 3 3 5 4" xfId="7521" xr:uid="{4AD42C43-F267-45F1-A67E-09E1492D0A59}"/>
    <cellStyle name="Salida 3 3 6" xfId="2298" xr:uid="{05648329-55B3-4710-BB99-3532E8575D0C}"/>
    <cellStyle name="Salida 3 3 6 2" xfId="4935" xr:uid="{AF801E70-AA8D-4004-B236-639337C46CD0}"/>
    <cellStyle name="Salida 3 3 6 2 2" xfId="11299" xr:uid="{2C35A57C-1E26-4DA3-B174-B2720D175783}"/>
    <cellStyle name="Salida 3 3 6 2 3" xfId="13548" xr:uid="{77E907D2-6DB2-4F3E-B73A-F28948651BBB}"/>
    <cellStyle name="Salida 3 3 6 3" xfId="8765" xr:uid="{315DA75B-DE0B-46F9-B12A-48C8BDB4231F}"/>
    <cellStyle name="Salida 3 3 6 4" xfId="13427" xr:uid="{9B917777-70AF-4792-8CAF-9B6D16F27745}"/>
    <cellStyle name="Salida 3 3 7" xfId="3867" xr:uid="{C994B79E-80B4-46F0-869C-759AC3C7E5E1}"/>
    <cellStyle name="Salida 3 3 7 2" xfId="6504" xr:uid="{E4295519-9021-4D98-9E29-BD5AAD11454C}"/>
    <cellStyle name="Salida 3 3 7 2 2" xfId="12815" xr:uid="{A70E3682-15D0-4EC4-A551-D137E09DAD03}"/>
    <cellStyle name="Salida 3 3 7 2 3" xfId="9199" xr:uid="{4615314A-C3CC-4C10-8D7D-F08DF13BD49C}"/>
    <cellStyle name="Salida 3 3 7 3" xfId="10249" xr:uid="{01BC6875-864E-4FE7-BC97-20DDE9491F8E}"/>
    <cellStyle name="Salida 3 3 7 4" xfId="13465" xr:uid="{84B03EF8-4AE4-445D-8F46-01AFD94912CB}"/>
    <cellStyle name="Salida 3 3 8" xfId="4249" xr:uid="{629F0697-6AD2-42A0-B2E3-DEC406A45B47}"/>
    <cellStyle name="Salida 3 3 8 2" xfId="6886" xr:uid="{7894E2AC-7375-473B-A26E-AED4F2A6D0CE}"/>
    <cellStyle name="Salida 3 3 8 2 2" xfId="13197" xr:uid="{BEDC1E67-F89A-4867-9250-C2236C4F1B9C}"/>
    <cellStyle name="Salida 3 3 8 2 3" xfId="16861" xr:uid="{566F2C34-B250-48AA-815B-3B6F19F71182}"/>
    <cellStyle name="Salida 3 3 8 3" xfId="10631" xr:uid="{372CD724-6813-4B0B-8D33-1E63512E75EA}"/>
    <cellStyle name="Salida 3 3 8 4" xfId="7431" xr:uid="{826810EC-44BC-4066-BB1D-C4BB26A83129}"/>
    <cellStyle name="Salida 3 3 9" xfId="4432" xr:uid="{2DE3830A-5D81-4931-8267-DC450753DBF2}"/>
    <cellStyle name="Salida 3 3 9 2" xfId="10814" xr:uid="{65C60D31-4241-47F1-8727-458E6B66FD3C}"/>
    <cellStyle name="Salida 3 3 9 3" xfId="14497" xr:uid="{D195A67A-4416-4E3E-89ED-9BB354525B3D}"/>
    <cellStyle name="Salida 3 4" xfId="2131" xr:uid="{477F188B-352D-455C-A521-ECE58248B87B}"/>
    <cellStyle name="Salida 3 4 10" xfId="13928" xr:uid="{264EE468-AA78-4C19-897E-EAF7F4112D7B}"/>
    <cellStyle name="Salida 3 4 11" xfId="8036" xr:uid="{AEA49E73-258C-4B44-BAC0-7605F6A8534E}"/>
    <cellStyle name="Salida 3 4 2" xfId="2621" xr:uid="{700909DB-E389-400D-8195-A4A330A8DEE7}"/>
    <cellStyle name="Salida 3 4 2 2" xfId="5258" xr:uid="{50455F57-A99D-4094-957C-9C1E78FDA1D8}"/>
    <cellStyle name="Salida 3 4 2 2 2" xfId="11622" xr:uid="{FFCE7C31-2609-4717-B077-3C682F25AF83}"/>
    <cellStyle name="Salida 3 4 2 2 3" xfId="15475" xr:uid="{DDD4190E-3412-4FDF-B630-33D2D624BA24}"/>
    <cellStyle name="Salida 3 4 2 3" xfId="9088" xr:uid="{07D6FC41-6BCD-44C5-B44D-6CDC7679C152}"/>
    <cellStyle name="Salida 3 4 2 4" xfId="14720" xr:uid="{8F4176B6-5BBF-4233-B782-BF8AA6F27174}"/>
    <cellStyle name="Salida 3 4 2 5" xfId="14680" xr:uid="{B1CD00A5-C276-4B23-AF10-F720D533DA3D}"/>
    <cellStyle name="Salida 3 4 3" xfId="2886" xr:uid="{F61943F7-1294-4BAF-BFC3-81B8958A21EF}"/>
    <cellStyle name="Salida 3 4 3 2" xfId="5523" xr:uid="{EC4BDED3-71BA-4D5D-86F6-72FE4EDF820E}"/>
    <cellStyle name="Salida 3 4 3 2 2" xfId="11834" xr:uid="{478B98E7-535A-4E45-918C-F175CCECB991}"/>
    <cellStyle name="Salida 3 4 3 2 3" xfId="13709" xr:uid="{596D1696-B20F-49BC-BAEF-4AAD7D3E6332}"/>
    <cellStyle name="Salida 3 4 3 3" xfId="13435" xr:uid="{0E56979B-3F1B-4B79-A312-08BD629FFD70}"/>
    <cellStyle name="Salida 3 4 4" xfId="3189" xr:uid="{2EC0E7A9-AF81-4D99-9B4E-766EE91FDD59}"/>
    <cellStyle name="Salida 3 4 4 2" xfId="5826" xr:uid="{0A243B04-8DB2-4148-9D60-A9A94AF72632}"/>
    <cellStyle name="Salida 3 4 4 2 2" xfId="12137" xr:uid="{D0B85973-13C1-4E33-87A0-FA3D69DC94E4}"/>
    <cellStyle name="Salida 3 4 4 2 3" xfId="15981" xr:uid="{C8B93E57-76A9-4F57-9C49-246F98F5350C}"/>
    <cellStyle name="Salida 3 4 4 3" xfId="9571" xr:uid="{9F6794BC-1AA3-451D-93E7-B9A48AB13D50}"/>
    <cellStyle name="Salida 3 4 4 4" xfId="14850" xr:uid="{C6353A1D-3A04-4678-A5AB-1A82044C8F1A}"/>
    <cellStyle name="Salida 3 4 5" xfId="3515" xr:uid="{77ECD7F8-57FB-4FA5-9E73-37E17027C303}"/>
    <cellStyle name="Salida 3 4 5 2" xfId="6152" xr:uid="{3951DB4A-0112-4F73-AF90-0249C02ABE35}"/>
    <cellStyle name="Salida 3 4 5 2 2" xfId="12463" xr:uid="{CFF25213-CD63-43B8-A0EC-255E6C8D4DFA}"/>
    <cellStyle name="Salida 3 4 5 2 3" xfId="13564" xr:uid="{BB7F469B-E609-4B5D-B513-567A0551FC47}"/>
    <cellStyle name="Salida 3 4 5 3" xfId="9897" xr:uid="{2C2D6066-7594-470C-9286-7B8AAEF6A4BA}"/>
    <cellStyle name="Salida 3 4 5 4" xfId="14687" xr:uid="{FE3A7AA2-65AD-4B2E-A5BA-E96146C3D0E8}"/>
    <cellStyle name="Salida 3 4 6" xfId="3821" xr:uid="{151C918A-9816-4261-9768-96FCF54925E0}"/>
    <cellStyle name="Salida 3 4 6 2" xfId="6458" xr:uid="{7D71845C-6088-4AE5-B56D-8920DEA40FEF}"/>
    <cellStyle name="Salida 3 4 6 2 2" xfId="12769" xr:uid="{96023522-A68D-4CD4-B97A-22C96718B98E}"/>
    <cellStyle name="Salida 3 4 6 2 3" xfId="13360" xr:uid="{CA9A8905-00E9-4FD4-95BE-8272A15249C3}"/>
    <cellStyle name="Salida 3 4 6 3" xfId="10203" xr:uid="{B93D3DAD-F615-46CC-BBF8-FC378713573A}"/>
    <cellStyle name="Salida 3 4 6 4" xfId="14812" xr:uid="{BA806180-AA5F-4290-9E20-250F9B89D68F}"/>
    <cellStyle name="Salida 3 4 7" xfId="4203" xr:uid="{9C7F9399-0BFE-4C09-AD91-B3C524A4B501}"/>
    <cellStyle name="Salida 3 4 7 2" xfId="6840" xr:uid="{C7DB2097-57A9-412A-9EA5-B5E5FA112EBA}"/>
    <cellStyle name="Salida 3 4 7 2 2" xfId="13151" xr:uid="{74C316E8-88C8-4CFE-99C4-F966D29456EA}"/>
    <cellStyle name="Salida 3 4 7 2 3" xfId="16820" xr:uid="{301777F4-C138-4B2A-A41B-BF61670E87AE}"/>
    <cellStyle name="Salida 3 4 7 3" xfId="10585" xr:uid="{2AB3D28F-E27E-4F92-8512-7C8A656E13C0}"/>
    <cellStyle name="Salida 3 4 7 4" xfId="15731" xr:uid="{4FE205C3-78B7-4D05-9A34-6F07FE1FC304}"/>
    <cellStyle name="Salida 3 4 8" xfId="4768" xr:uid="{6432D990-88F1-48BD-81B5-570D433AB136}"/>
    <cellStyle name="Salida 3 4 8 2" xfId="11150" xr:uid="{4A6CC594-E4EA-4A5C-9517-BA2336C99127}"/>
    <cellStyle name="Salida 3 4 8 3" xfId="15571" xr:uid="{CC1598CE-8019-4626-9314-C3F40C4CC87E}"/>
    <cellStyle name="Salida 3 4 9" xfId="8629" xr:uid="{AB2B0AAF-594B-4C1B-9DE2-5891643E5194}"/>
    <cellStyle name="Salida 3 5" xfId="1995" xr:uid="{AAE4DD89-D83E-40CD-94A1-B08129E2FCB6}"/>
    <cellStyle name="Salida 3 5 10" xfId="15453" xr:uid="{9ACDAE97-C28B-428E-853A-A77F3A75C613}"/>
    <cellStyle name="Salida 3 5 2" xfId="2757" xr:uid="{2E3F4F86-B8F6-4308-B53D-E47CF867D658}"/>
    <cellStyle name="Salida 3 5 2 2" xfId="5394" xr:uid="{CB1F1827-C03F-4D46-B76F-BCFE18BB4FA0}"/>
    <cellStyle name="Salida 3 5 2 2 2" xfId="11743" xr:uid="{91F48A97-B3FA-49EC-8BF9-C2414FE5A3D9}"/>
    <cellStyle name="Salida 3 5 2 2 3" xfId="16295" xr:uid="{6EA5DDC8-89A0-4DCA-AFE8-10A348D4EFD2}"/>
    <cellStyle name="Salida 3 5 2 3" xfId="16241" xr:uid="{C33436CD-8F22-4A1D-8F38-747C07059BED}"/>
    <cellStyle name="Salida 3 5 3" xfId="3060" xr:uid="{FB4464FE-687F-441A-966F-4C644243D88C}"/>
    <cellStyle name="Salida 3 5 3 2" xfId="5697" xr:uid="{260DDE16-956E-4FA5-A24E-830FAE219AC6}"/>
    <cellStyle name="Salida 3 5 3 2 2" xfId="12008" xr:uid="{CC5A53F1-4596-4D1F-BF65-69857CB2D5E7}"/>
    <cellStyle name="Salida 3 5 3 2 3" xfId="14719" xr:uid="{07BDF1A2-94B9-44DC-AE4D-35E229F74139}"/>
    <cellStyle name="Salida 3 5 3 3" xfId="9442" xr:uid="{17676AE7-8DCC-4DFD-942D-E076B8AF2CA5}"/>
    <cellStyle name="Salida 3 5 3 4" xfId="15802" xr:uid="{E23EC453-1EBA-4657-8120-D45651841558}"/>
    <cellStyle name="Salida 3 5 4" xfId="3386" xr:uid="{E7441DF4-3F9A-4087-858D-DD769E7AC527}"/>
    <cellStyle name="Salida 3 5 4 2" xfId="6023" xr:uid="{6974EE7B-BA0D-42EF-80AB-BBCA6763D851}"/>
    <cellStyle name="Salida 3 5 4 2 2" xfId="12334" xr:uid="{060CF58A-0A63-4DA2-95B0-8EE63CF08BDB}"/>
    <cellStyle name="Salida 3 5 4 2 3" xfId="15583" xr:uid="{59558214-B879-4F38-8A55-27AFAE434DC5}"/>
    <cellStyle name="Salida 3 5 4 3" xfId="9768" xr:uid="{D44ECF3D-AD52-41F4-8489-0B9F2505FBEE}"/>
    <cellStyle name="Salida 3 5 4 4" xfId="15993" xr:uid="{3AFDFA01-6748-4948-A468-85D8E18A7CA6}"/>
    <cellStyle name="Salida 3 5 5" xfId="3692" xr:uid="{B6841F20-7280-456A-B438-DF3F805E26B5}"/>
    <cellStyle name="Salida 3 5 5 2" xfId="6329" xr:uid="{3547DB08-0DC7-4143-B29F-8045AA16E5B6}"/>
    <cellStyle name="Salida 3 5 5 2 2" xfId="12640" xr:uid="{C3E7EF1A-E936-493A-BD32-7DC9AB279529}"/>
    <cellStyle name="Salida 3 5 5 2 3" xfId="7570" xr:uid="{C73A5A3B-03E8-4950-82C7-4AECE69AE5CC}"/>
    <cellStyle name="Salida 3 5 5 3" xfId="10074" xr:uid="{DD5990D8-9ACF-435D-84CF-502F2D05B1C2}"/>
    <cellStyle name="Salida 3 5 5 4" xfId="14250" xr:uid="{01CDAB1E-0BC0-4FAC-ACC7-7FFE4FED4A68}"/>
    <cellStyle name="Salida 3 5 6" xfId="4067" xr:uid="{0DC32A1C-D2B8-4196-AFF0-4A2E53C54163}"/>
    <cellStyle name="Salida 3 5 6 2" xfId="6704" xr:uid="{2794B9FB-133A-4BB8-A41E-287BD6F3EED5}"/>
    <cellStyle name="Salida 3 5 6 2 2" xfId="13015" xr:uid="{DABBE444-847F-433B-831F-FA5603F306D3}"/>
    <cellStyle name="Salida 3 5 6 2 3" xfId="16691" xr:uid="{15D0F193-8242-4A6A-B8AA-9AFFE6A2CC31}"/>
    <cellStyle name="Salida 3 5 6 3" xfId="10449" xr:uid="{873B16FE-3E39-417B-B944-3743098545BD}"/>
    <cellStyle name="Salida 3 5 6 4" xfId="15596" xr:uid="{E127C020-5917-4EBC-BE21-25443FD9E01F}"/>
    <cellStyle name="Salida 3 5 7" xfId="4632" xr:uid="{AFE914EE-092C-489D-A8BE-7AAF7CA70423}"/>
    <cellStyle name="Salida 3 5 7 2" xfId="11014" xr:uid="{F27B85EB-1F11-4618-B593-88689789E661}"/>
    <cellStyle name="Salida 3 5 7 3" xfId="15598" xr:uid="{3B1D140C-AFEA-4330-BEAE-8AA54F52575E}"/>
    <cellStyle name="Salida 3 5 8" xfId="8493" xr:uid="{AA4FB0F1-5702-4D08-8BBC-F9F9552BFC4F}"/>
    <cellStyle name="Salida 3 5 9" xfId="15831" xr:uid="{49834431-1E9E-48A3-BCA4-D7157F6DDEF0}"/>
    <cellStyle name="Salida 4" xfId="1513" xr:uid="{00000000-0005-0000-0000-0000ED050000}"/>
    <cellStyle name="Salida 4 2" xfId="1939" xr:uid="{4431280D-69C5-4BD0-B561-5050DBDAA137}"/>
    <cellStyle name="Salida 4 2 10" xfId="8440" xr:uid="{ADDE3377-7C01-4D25-B7E8-218271D8417A}"/>
    <cellStyle name="Salida 4 2 11" xfId="7780" xr:uid="{D7927A06-930C-4B68-ACE2-DDBA00F2DE15}"/>
    <cellStyle name="Salida 4 2 12" xfId="15415" xr:uid="{EB8FCADC-BEC7-46B4-87E5-6976B1B5A327}"/>
    <cellStyle name="Salida 4 2 2" xfId="2499" xr:uid="{3053BC31-E55D-4263-B459-ACF3497E5973}"/>
    <cellStyle name="Salida 4 2 2 2" xfId="5136" xr:uid="{6114FB84-B5C6-4651-BE92-2D9E77F62103}"/>
    <cellStyle name="Salida 4 2 2 2 2" xfId="11500" xr:uid="{75A895CC-A01A-4433-9B5C-09CDE999D9CA}"/>
    <cellStyle name="Salida 4 2 2 2 3" xfId="7744" xr:uid="{9E55D273-833E-46A9-87EB-D66AB948EF8A}"/>
    <cellStyle name="Salida 4 2 2 3" xfId="8966" xr:uid="{A80574E1-CFED-48E3-B6BD-8BF643D430A3}"/>
    <cellStyle name="Salida 4 2 3" xfId="2715" xr:uid="{98AB6111-CE0A-40D1-B7ED-82CF2BE43086}"/>
    <cellStyle name="Salida 4 2 3 2" xfId="5352" xr:uid="{8BE32955-7372-40AE-BFA5-A33F519EAB3D}"/>
    <cellStyle name="Salida 4 2 3 2 2" xfId="11701" xr:uid="{6FEC5F10-B254-49A6-A399-E920F10CAB1C}"/>
    <cellStyle name="Salida 4 2 3 2 3" xfId="15570" xr:uid="{90521CD9-86A0-4D0C-A1EC-607B662DA226}"/>
    <cellStyle name="Salida 4 2 3 3" xfId="8157" xr:uid="{39CA0F3B-C741-43E1-A454-0421B4345793}"/>
    <cellStyle name="Salida 4 2 4" xfId="3018" xr:uid="{574E9A9E-F116-4A17-A245-E017C8ACBE25}"/>
    <cellStyle name="Salida 4 2 4 2" xfId="5655" xr:uid="{1AF87963-3102-4FA7-84D2-AEC58A36140C}"/>
    <cellStyle name="Salida 4 2 4 2 2" xfId="11966" xr:uid="{2F9161C9-A6AA-49BA-9425-A4F323F930DA}"/>
    <cellStyle name="Salida 4 2 4 2 3" xfId="7596" xr:uid="{CD34B7DC-02A0-44FB-AA02-507D8A968979}"/>
    <cellStyle name="Salida 4 2 4 3" xfId="9400" xr:uid="{DD2F130E-6C93-48F2-9E86-8C1C57CB8622}"/>
    <cellStyle name="Salida 4 2 4 4" xfId="7117" xr:uid="{08EFFCAC-37FB-4646-993F-10605E57BEA2}"/>
    <cellStyle name="Salida 4 2 5" xfId="3344" xr:uid="{B4313202-8793-48BA-A618-E11A8F454455}"/>
    <cellStyle name="Salida 4 2 5 2" xfId="5981" xr:uid="{37868DC2-3EB9-46B0-B4D0-9E9DBDAA41CF}"/>
    <cellStyle name="Salida 4 2 5 2 2" xfId="12292" xr:uid="{C7871613-5A75-463F-B37D-536DEF3D7738}"/>
    <cellStyle name="Salida 4 2 5 2 3" xfId="7353" xr:uid="{902783CF-C326-460E-9D09-C589D13B928F}"/>
    <cellStyle name="Salida 4 2 5 3" xfId="9726" xr:uid="{7CF34A25-25A0-4B18-8BD4-7FF2A56C37F9}"/>
    <cellStyle name="Salida 4 2 5 4" xfId="16193" xr:uid="{AC0146CE-3E31-4FFB-815C-6FFECC6A3CB5}"/>
    <cellStyle name="Salida 4 2 6" xfId="3650" xr:uid="{9DB852A8-CAEB-41F9-AE6F-68376A2AB24B}"/>
    <cellStyle name="Salida 4 2 6 2" xfId="6287" xr:uid="{02314B4C-0016-46ED-8C33-26E205404F6D}"/>
    <cellStyle name="Salida 4 2 6 2 2" xfId="12598" xr:uid="{C055B8F3-C014-4CF8-8989-8DA18E3320F8}"/>
    <cellStyle name="Salida 4 2 6 2 3" xfId="13376" xr:uid="{C282AB18-A9D1-46F6-8301-019656D44B74}"/>
    <cellStyle name="Salida 4 2 6 3" xfId="10032" xr:uid="{4FBE0205-017F-46AD-914D-A5B605B1E6AA}"/>
    <cellStyle name="Salida 4 2 6 4" xfId="13919" xr:uid="{BB2DE882-A246-4CA1-BFA1-EE1B7E9A229D}"/>
    <cellStyle name="Salida 4 2 7" xfId="4011" xr:uid="{EF493C81-EFE3-42D1-8C7C-E65720C6CA81}"/>
    <cellStyle name="Salida 4 2 7 2" xfId="6648" xr:uid="{D6BC35D0-6CE1-4BB0-9A67-55D3CB7732E5}"/>
    <cellStyle name="Salida 4 2 7 2 2" xfId="12959" xr:uid="{62297BF5-1B35-468B-B351-1C295F7205BD}"/>
    <cellStyle name="Salida 4 2 7 2 3" xfId="16649" xr:uid="{4C4133E5-4396-4655-9D91-FF1984BAC4E5}"/>
    <cellStyle name="Salida 4 2 7 3" xfId="10393" xr:uid="{C4F4EB4D-0F1F-48DF-8659-C511D82F686F}"/>
    <cellStyle name="Salida 4 2 7 4" xfId="14393" xr:uid="{DA444ACF-7A8D-4DCB-99C5-3A3587B1EC4C}"/>
    <cellStyle name="Salida 4 2 8" xfId="4324" xr:uid="{A079E36F-61D0-4F01-8F5A-2C5A8AB9BCD8}"/>
    <cellStyle name="Salida 4 2 8 2" xfId="6961" xr:uid="{EEF5FD8C-6826-4314-AA81-34C6B4E4834B}"/>
    <cellStyle name="Salida 4 2 8 2 2" xfId="13272" xr:uid="{29150973-6C93-4C88-A742-0AFBF2344329}"/>
    <cellStyle name="Salida 4 2 8 2 3" xfId="16936" xr:uid="{1710A5D8-5A7E-4D13-969E-32AAF574668B}"/>
    <cellStyle name="Salida 4 2 8 3" xfId="10706" xr:uid="{7F430961-6F43-42FA-9561-C938981758D9}"/>
    <cellStyle name="Salida 4 2 8 4" xfId="7362" xr:uid="{1BD0010B-9115-47FC-9280-1305066B9FAF}"/>
    <cellStyle name="Salida 4 2 9" xfId="4576" xr:uid="{ADDDD1BD-981B-46DC-9325-5BE926A76475}"/>
    <cellStyle name="Salida 4 2 9 2" xfId="10958" xr:uid="{25D501BC-37DC-4E96-8586-952396B18751}"/>
    <cellStyle name="Salida 4 2 9 3" xfId="7082" xr:uid="{30F04FAE-E3BA-400E-AC03-A4F75D707E19}"/>
    <cellStyle name="Salida 4 3" xfId="1794" xr:uid="{E621F8F8-AC61-4CEA-AE1E-74A562966F0F}"/>
    <cellStyle name="Salida 4 3 10" xfId="8271" xr:uid="{B400C59F-C0D9-4E00-BE4D-BE1842966F71}"/>
    <cellStyle name="Salida 4 3 11" xfId="14325" xr:uid="{9DF84EB1-F13D-458D-8FAC-062DBEC2B3B9}"/>
    <cellStyle name="Salida 4 3 12" xfId="15165" xr:uid="{77848064-A9FC-4EBB-A416-15E5153E3768}"/>
    <cellStyle name="Salida 4 3 2" xfId="2354" xr:uid="{3BE7FAFC-E436-4F39-9DBE-2A5A3A4D51F3}"/>
    <cellStyle name="Salida 4 3 2 2" xfId="4991" xr:uid="{C0824FAF-07CA-49D2-A0AD-611A7552DD31}"/>
    <cellStyle name="Salida 4 3 2 2 2" xfId="11355" xr:uid="{BB3682C7-1DC3-44C7-877B-594B87A7C955}"/>
    <cellStyle name="Salida 4 3 2 2 3" xfId="7407" xr:uid="{57E690B0-C94A-413D-8DFE-194C34A1FD6E}"/>
    <cellStyle name="Salida 4 3 2 3" xfId="8821" xr:uid="{0FC36DF2-CF29-47DC-940C-6A170E9C7768}"/>
    <cellStyle name="Salida 4 3 3" xfId="2265" xr:uid="{861ABD45-3A72-4CD8-BB51-1BC6A7B41FAA}"/>
    <cellStyle name="Salida 4 3 3 2" xfId="4902" xr:uid="{F25476BA-26E7-4845-A048-A07D074AEBE6}"/>
    <cellStyle name="Salida 4 3 3 2 2" xfId="11266" xr:uid="{34226CF9-EC3D-4AB1-AE1C-D78FAFBF874E}"/>
    <cellStyle name="Salida 4 3 3 2 3" xfId="8141" xr:uid="{7F4E0810-4601-4266-AC32-C5A6EAE0F1E2}"/>
    <cellStyle name="Salida 4 3 3 3" xfId="14550" xr:uid="{1A90A3A6-C66F-4CF4-9A43-777B641A88CF}"/>
    <cellStyle name="Salida 4 3 4" xfId="2331" xr:uid="{E88B979B-6ED3-4262-9AD7-A57982B1FE12}"/>
    <cellStyle name="Salida 4 3 4 2" xfId="4968" xr:uid="{801EE8E9-08C3-4440-B9F1-E2746B8604EE}"/>
    <cellStyle name="Salida 4 3 4 2 2" xfId="11332" xr:uid="{66C108D1-8516-4716-90F2-2291AB420975}"/>
    <cellStyle name="Salida 4 3 4 2 3" xfId="14150" xr:uid="{7B94F8B3-DF69-4FBB-BC97-A1CF1F6DBF4E}"/>
    <cellStyle name="Salida 4 3 4 3" xfId="8798" xr:uid="{AB36E217-7AF2-490B-82E5-14205EC2F4D5}"/>
    <cellStyle name="Salida 4 3 4 4" xfId="13710" xr:uid="{BC442B13-7AC4-4431-8EE3-74CD30A3789F}"/>
    <cellStyle name="Salida 4 3 5" xfId="2279" xr:uid="{2FA0E1A7-9B85-4230-BB88-92A8B400EA09}"/>
    <cellStyle name="Salida 4 3 5 2" xfId="4916" xr:uid="{4224D203-A5CA-4A83-AD72-A68691630040}"/>
    <cellStyle name="Salida 4 3 5 2 2" xfId="11280" xr:uid="{229B4791-88C3-4A98-9520-E00BC8737740}"/>
    <cellStyle name="Salida 4 3 5 2 3" xfId="7204" xr:uid="{08C296A8-5BF7-4613-9DD4-70435F023EA5}"/>
    <cellStyle name="Salida 4 3 5 3" xfId="8746" xr:uid="{1E1924E2-5023-43EA-A175-D09CEF9F6524}"/>
    <cellStyle name="Salida 4 3 5 4" xfId="15956" xr:uid="{1F4B57DF-EC92-4B32-9D0B-9D52E9D0AE9D}"/>
    <cellStyle name="Salida 4 3 6" xfId="2297" xr:uid="{B6658890-028F-4726-B3FF-05A1B46F067D}"/>
    <cellStyle name="Salida 4 3 6 2" xfId="4934" xr:uid="{2EBEFAAD-54BD-46C7-BC7B-FB504AF7E6D5}"/>
    <cellStyle name="Salida 4 3 6 2 2" xfId="11298" xr:uid="{6BA8B892-6934-4C54-8AAB-2E45EBC77138}"/>
    <cellStyle name="Salida 4 3 6 2 3" xfId="15947" xr:uid="{1533D503-B41C-40C0-B1BB-436C14457AEE}"/>
    <cellStyle name="Salida 4 3 6 3" xfId="8764" xr:uid="{F059E0F0-0783-403F-B945-34E32F1873F9}"/>
    <cellStyle name="Salida 4 3 6 4" xfId="14838" xr:uid="{FE7407FC-C213-45C2-8748-DF8A32E1E8CC}"/>
    <cellStyle name="Salida 4 3 7" xfId="3866" xr:uid="{24D36547-AE72-45E2-8103-36CA698D3D04}"/>
    <cellStyle name="Salida 4 3 7 2" xfId="6503" xr:uid="{2DB6F847-8AFA-44B2-B070-0C143C693462}"/>
    <cellStyle name="Salida 4 3 7 2 2" xfId="12814" xr:uid="{11EFCC67-AA52-4A81-A044-79EFAE2EB6ED}"/>
    <cellStyle name="Salida 4 3 7 2 3" xfId="15417" xr:uid="{A8777CEE-0C84-453D-ABFF-BA9325562823}"/>
    <cellStyle name="Salida 4 3 7 3" xfId="10248" xr:uid="{00E0B46E-3D60-46CB-8066-158304DE1A75}"/>
    <cellStyle name="Salida 4 3 7 4" xfId="13451" xr:uid="{1D2BB2ED-4C10-413D-BA1B-28DCB96F5421}"/>
    <cellStyle name="Salida 4 3 8" xfId="4248" xr:uid="{A995467F-376D-4768-AB7C-E2EE94E54423}"/>
    <cellStyle name="Salida 4 3 8 2" xfId="6885" xr:uid="{8ECFD5D6-2FA7-4399-89B6-0AE1D4E13548}"/>
    <cellStyle name="Salida 4 3 8 2 2" xfId="13196" xr:uid="{360CFE91-1A2C-4E11-9767-DF80D7301287}"/>
    <cellStyle name="Salida 4 3 8 2 3" xfId="16860" xr:uid="{C00A7F79-63DB-455F-A87C-633D60134C53}"/>
    <cellStyle name="Salida 4 3 8 3" xfId="10630" xr:uid="{3CB71EEC-B760-4ABE-9A8E-4E560493C408}"/>
    <cellStyle name="Salida 4 3 8 4" xfId="14842" xr:uid="{6D02FDE1-0127-4F23-A691-EBCC5E45B8CA}"/>
    <cellStyle name="Salida 4 3 9" xfId="4431" xr:uid="{4D441DCC-03B6-46A9-9B2E-770C6F09FF17}"/>
    <cellStyle name="Salida 4 3 9 2" xfId="10813" xr:uid="{DE8DD4A9-0587-4555-B376-D2BE2BBBE9EB}"/>
    <cellStyle name="Salida 4 3 9 3" xfId="13669" xr:uid="{563D74F7-F139-48C2-9C8B-C9097BE0D407}"/>
    <cellStyle name="Salida 4 4" xfId="2129" xr:uid="{2C181BFF-BB8C-49E6-A123-7322DAB9B47C}"/>
    <cellStyle name="Salida 4 4 10" xfId="15948" xr:uid="{2BDDFC1E-7999-4136-A8A5-075C3A72B4D4}"/>
    <cellStyle name="Salida 4 4 11" xfId="15321" xr:uid="{9E86B1B4-F904-453C-8912-AF8E629D8BC2}"/>
    <cellStyle name="Salida 4 4 2" xfId="2619" xr:uid="{B37D1726-2AF8-47AD-8D1B-C0E7267ED160}"/>
    <cellStyle name="Salida 4 4 2 2" xfId="5256" xr:uid="{E7D3BB8E-4EEE-4A49-B222-4B092ADE70F4}"/>
    <cellStyle name="Salida 4 4 2 2 2" xfId="11620" xr:uid="{9274AF9C-21CE-494C-8D27-8B573CBBDAF6}"/>
    <cellStyle name="Salida 4 4 2 2 3" xfId="15217" xr:uid="{5D18E23D-1B7B-451A-B24E-9DCFE1F64BF5}"/>
    <cellStyle name="Salida 4 4 2 3" xfId="9086" xr:uid="{0F41CE6B-975D-4CDA-B3AB-0D8C797093DB}"/>
    <cellStyle name="Salida 4 4 2 4" xfId="16487" xr:uid="{EDCECCA1-F780-44BA-BD49-B78E548FD3F6}"/>
    <cellStyle name="Salida 4 4 2 5" xfId="16330" xr:uid="{FA42C6F1-0290-41F6-97F0-404DDB13CCCF}"/>
    <cellStyle name="Salida 4 4 3" xfId="2884" xr:uid="{DA7B2CCC-62EF-40CB-93BB-C6B4DE8C29AD}"/>
    <cellStyle name="Salida 4 4 3 2" xfId="5521" xr:uid="{6F406AB1-4ADC-4C1A-B330-FC77750282DB}"/>
    <cellStyle name="Salida 4 4 3 2 2" xfId="11832" xr:uid="{61200B65-ED99-490B-B4D2-4258F8D4D38F}"/>
    <cellStyle name="Salida 4 4 3 2 3" xfId="7061" xr:uid="{6D39E356-FB3B-472A-B0D7-E9599575563D}"/>
    <cellStyle name="Salida 4 4 3 3" xfId="13507" xr:uid="{80AE8353-EE87-45C9-ABB5-2B1B232BD22B}"/>
    <cellStyle name="Salida 4 4 4" xfId="3187" xr:uid="{ACE41684-F9FB-4708-8539-81DC26ACE509}"/>
    <cellStyle name="Salida 4 4 4 2" xfId="5824" xr:uid="{3445CBEE-9C23-424C-BC41-E29CC4A5245F}"/>
    <cellStyle name="Salida 4 4 4 2 2" xfId="12135" xr:uid="{D2416D01-B8C7-40BA-8881-623A3F0D5DE2}"/>
    <cellStyle name="Salida 4 4 4 2 3" xfId="14897" xr:uid="{2D462F25-DA36-47E4-ABDD-3E2B7DC5AC61}"/>
    <cellStyle name="Salida 4 4 4 3" xfId="9569" xr:uid="{53DFCED4-850F-417D-9C84-D31A5A358B2F}"/>
    <cellStyle name="Salida 4 4 4 4" xfId="14003" xr:uid="{8F6E0959-AD6B-4369-992E-2A0DCC378315}"/>
    <cellStyle name="Salida 4 4 5" xfId="3513" xr:uid="{4957C500-9455-42EA-8F1A-80F1A52B1FE1}"/>
    <cellStyle name="Salida 4 4 5 2" xfId="6150" xr:uid="{8B2CD607-CE9C-4E11-A323-810BA7A68558}"/>
    <cellStyle name="Salida 4 4 5 2 2" xfId="12461" xr:uid="{1E77D1A1-8E1C-4659-865F-1390A07D4BFC}"/>
    <cellStyle name="Salida 4 4 5 2 3" xfId="13763" xr:uid="{514930EE-CD61-42FF-963A-6A72B9DA5A52}"/>
    <cellStyle name="Salida 4 4 5 3" xfId="9895" xr:uid="{ACCEE986-37E8-407E-8398-64DBBBA994FD}"/>
    <cellStyle name="Salida 4 4 5 4" xfId="14690" xr:uid="{2F611499-857C-41B3-B357-BDE3D68F9F11}"/>
    <cellStyle name="Salida 4 4 6" xfId="3819" xr:uid="{A3D2CEC9-ECFE-4CD3-8EEF-C013FE52F453}"/>
    <cellStyle name="Salida 4 4 6 2" xfId="6456" xr:uid="{6BFCACD3-FA11-4A3A-A5F4-D236302CF6DF}"/>
    <cellStyle name="Salida 4 4 6 2 2" xfId="12767" xr:uid="{EB21C423-4182-4AD9-B3F5-E576DD05A7D7}"/>
    <cellStyle name="Salida 4 4 6 2 3" xfId="7086" xr:uid="{8E2480C5-CCF8-4ACA-8828-9D1039D07FA2}"/>
    <cellStyle name="Salida 4 4 6 3" xfId="10201" xr:uid="{EA1C5CC0-3220-4FF6-984E-E288927BCD91}"/>
    <cellStyle name="Salida 4 4 6 4" xfId="14122" xr:uid="{5D41F9CA-F175-4484-9C72-C14B13872DC3}"/>
    <cellStyle name="Salida 4 4 7" xfId="4201" xr:uid="{9F7444E8-327E-4DA1-9B3F-9FEC8ED8FECE}"/>
    <cellStyle name="Salida 4 4 7 2" xfId="6838" xr:uid="{F7A24F3B-1DD2-4FEF-88CB-C103BB7D03A5}"/>
    <cellStyle name="Salida 4 4 7 2 2" xfId="13149" xr:uid="{CAA553EB-B9DA-4E86-9DF6-E94B79CD86F2}"/>
    <cellStyle name="Salida 4 4 7 2 3" xfId="16818" xr:uid="{F8D72738-5162-4BA6-88F4-C868A7DBEDC5}"/>
    <cellStyle name="Salida 4 4 7 3" xfId="10583" xr:uid="{234BF740-55C5-43B0-AFDD-3A8BBC547591}"/>
    <cellStyle name="Salida 4 4 7 4" xfId="8044" xr:uid="{578BB73B-EE3C-4BC3-ACC2-D28801390AA0}"/>
    <cellStyle name="Salida 4 4 8" xfId="4766" xr:uid="{189EE4E8-B3C1-4EAE-A1A0-399B0DB4FEC7}"/>
    <cellStyle name="Salida 4 4 8 2" xfId="11148" xr:uid="{69B0F0D5-D200-46B2-80C4-82E3D101DC79}"/>
    <cellStyle name="Salida 4 4 8 3" xfId="13713" xr:uid="{5CA64906-0D13-4930-8E8D-82319B371520}"/>
    <cellStyle name="Salida 4 4 9" xfId="8627" xr:uid="{A9781A87-BF14-4FCB-9E73-CBCA7558C06F}"/>
    <cellStyle name="Salida 4 5" xfId="1994" xr:uid="{F88E01D0-BBE5-4A45-B3F8-94ACAC77D0FC}"/>
    <cellStyle name="Salida 4 5 10" xfId="7603" xr:uid="{F7C3616C-DE6B-49E3-9E4F-59269B3E2AEE}"/>
    <cellStyle name="Salida 4 5 2" xfId="2756" xr:uid="{67C94D6D-E00E-4C62-99AE-64AD19B79AD2}"/>
    <cellStyle name="Salida 4 5 2 2" xfId="5393" xr:uid="{111A0137-9CEE-41F0-977E-2BAD1B396E30}"/>
    <cellStyle name="Salida 4 5 2 2 2" xfId="11742" xr:uid="{7E78BFFB-8E71-4469-8DDA-46A3CCD46524}"/>
    <cellStyle name="Salida 4 5 2 2 3" xfId="15874" xr:uid="{C3BA0D88-0BC6-4348-8588-5F5B4C62D1BE}"/>
    <cellStyle name="Salida 4 5 2 3" xfId="15193" xr:uid="{BF51F62C-D0A6-482F-A40E-B6A12391E2A2}"/>
    <cellStyle name="Salida 4 5 3" xfId="3059" xr:uid="{415FD38E-E06A-4706-AD47-39FE84E391B6}"/>
    <cellStyle name="Salida 4 5 3 2" xfId="5696" xr:uid="{716C914B-EC8D-4184-BC05-FEFDE3E30BD3}"/>
    <cellStyle name="Salida 4 5 3 2 2" xfId="12007" xr:uid="{F02752F7-5779-484F-923B-EC60D20BEA6B}"/>
    <cellStyle name="Salida 4 5 3 2 3" xfId="16335" xr:uid="{83025C84-2519-4042-A6CA-5770DD315E12}"/>
    <cellStyle name="Salida 4 5 3 3" xfId="9441" xr:uid="{CCF7597B-B115-4C74-9B14-7F3FAB268BD4}"/>
    <cellStyle name="Salida 4 5 3 4" xfId="14935" xr:uid="{D39256FC-E17F-4722-B6D3-7DDF94870339}"/>
    <cellStyle name="Salida 4 5 4" xfId="3385" xr:uid="{7A958B37-242B-4567-9E1C-A4581B9D9AF0}"/>
    <cellStyle name="Salida 4 5 4 2" xfId="6022" xr:uid="{C2678A37-1C9F-4866-97E6-2F772280377B}"/>
    <cellStyle name="Salida 4 5 4 2 2" xfId="12333" xr:uid="{A9F0C84C-167F-4797-814E-036DE6DD9BFA}"/>
    <cellStyle name="Salida 4 5 4 2 3" xfId="9142" xr:uid="{1D236398-5910-4841-968F-2FF7F697C1D3}"/>
    <cellStyle name="Salida 4 5 4 3" xfId="9767" xr:uid="{78222647-8421-47A1-892D-449F80333755}"/>
    <cellStyle name="Salida 4 5 4 4" xfId="7399" xr:uid="{0B3AA6C0-8D0D-4751-AF4B-6ED9AA290C72}"/>
    <cellStyle name="Salida 4 5 5" xfId="3691" xr:uid="{8A7D5BB0-24C6-4CD2-AD01-9F76C77CC0FB}"/>
    <cellStyle name="Salida 4 5 5 2" xfId="6328" xr:uid="{4AC07E2D-2F67-411B-A7D1-133216C75980}"/>
    <cellStyle name="Salida 4 5 5 2 2" xfId="12639" xr:uid="{C2D3D693-83C1-4AE0-B710-47F6DCFC31D0}"/>
    <cellStyle name="Salida 4 5 5 2 3" xfId="11770" xr:uid="{780847DE-BF1B-49F8-9284-66E11C14848A}"/>
    <cellStyle name="Salida 4 5 5 3" xfId="10073" xr:uid="{0B66990B-A80E-4679-BD6B-DFD721079E1F}"/>
    <cellStyle name="Salida 4 5 5 4" xfId="15724" xr:uid="{28FA3268-52E9-4AAD-889A-F24A39950B41}"/>
    <cellStyle name="Salida 4 5 6" xfId="4066" xr:uid="{88B9408A-0824-4D0F-A69C-CE98AD1C59A9}"/>
    <cellStyle name="Salida 4 5 6 2" xfId="6703" xr:uid="{FB8E5E75-8E8F-4473-8A6E-7CA668250F61}"/>
    <cellStyle name="Salida 4 5 6 2 2" xfId="13014" xr:uid="{5A3681B1-0F9E-488B-A0A9-30C25CA2DFC9}"/>
    <cellStyle name="Salida 4 5 6 2 3" xfId="16690" xr:uid="{7240F11B-97EE-4D66-8182-D541EB2D7E00}"/>
    <cellStyle name="Salida 4 5 6 3" xfId="10448" xr:uid="{08E15329-54EF-4167-81A7-6ED94A1A654D}"/>
    <cellStyle name="Salida 4 5 6 4" xfId="15869" xr:uid="{813E6D05-1F07-4B7D-BFDB-647DA7C4C187}"/>
    <cellStyle name="Salida 4 5 7" xfId="4631" xr:uid="{EFDF772E-18DB-4D68-B0FF-212409BD4426}"/>
    <cellStyle name="Salida 4 5 7 2" xfId="11013" xr:uid="{C2763D94-4189-4DC6-B11F-896F7745B765}"/>
    <cellStyle name="Salida 4 5 7 3" xfId="7908" xr:uid="{942F5E81-1074-47D2-B533-04237C715581}"/>
    <cellStyle name="Salida 4 5 8" xfId="8492" xr:uid="{740CFDC8-A2A7-4B8B-8AB7-A4A497EE0DDD}"/>
    <cellStyle name="Salida 4 5 9" xfId="16116" xr:uid="{21E68195-E824-4E9F-BA46-DCB358A75E73}"/>
    <cellStyle name="Salida 5" xfId="1514" xr:uid="{00000000-0005-0000-0000-0000EE050000}"/>
    <cellStyle name="Salida 5 2" xfId="1940" xr:uid="{2B229A60-BD1E-4E8F-B06A-559D659AD43D}"/>
    <cellStyle name="Salida 5 2 10" xfId="8441" xr:uid="{4A0E2B66-6B48-4A95-8E61-6D793A81B081}"/>
    <cellStyle name="Salida 5 2 11" xfId="16157" xr:uid="{4CD42BFF-F91B-4770-B761-382AAB56B372}"/>
    <cellStyle name="Salida 5 2 12" xfId="15872" xr:uid="{325FCEA8-BED0-4C35-8ECF-DA9A45550F82}"/>
    <cellStyle name="Salida 5 2 2" xfId="2500" xr:uid="{EDD34282-0132-4092-894C-18AA07130D27}"/>
    <cellStyle name="Salida 5 2 2 2" xfId="5137" xr:uid="{F9A2E2FC-3FCA-41FF-8FBB-F5766F584A3E}"/>
    <cellStyle name="Salida 5 2 2 2 2" xfId="11501" xr:uid="{DCDE0611-8DEE-4A29-972E-4CA4BB8E7829}"/>
    <cellStyle name="Salida 5 2 2 2 3" xfId="14514" xr:uid="{A2E07788-B92B-4255-87EC-8F24B61BA52D}"/>
    <cellStyle name="Salida 5 2 2 3" xfId="8967" xr:uid="{760C9159-F2FA-4764-883B-E5B91FA04646}"/>
    <cellStyle name="Salida 5 2 3" xfId="2716" xr:uid="{DF664AF4-8E89-4115-AB7B-08C95422F2C8}"/>
    <cellStyle name="Salida 5 2 3 2" xfId="5353" xr:uid="{9BA28743-7BD3-465C-AC28-1AF84A73C701}"/>
    <cellStyle name="Salida 5 2 3 2 2" xfId="11702" xr:uid="{D98D7320-26C9-474E-93D9-B5414119CBB4}"/>
    <cellStyle name="Salida 5 2 3 2 3" xfId="13954" xr:uid="{B6D6CF10-4752-4A04-A54E-379C58148140}"/>
    <cellStyle name="Salida 5 2 3 3" xfId="14310" xr:uid="{4AC6713F-98F4-4086-9556-B1215D01FF8A}"/>
    <cellStyle name="Salida 5 2 4" xfId="3019" xr:uid="{C5D48C1B-832D-4FE0-9FEE-8FA78F221945}"/>
    <cellStyle name="Salida 5 2 4 2" xfId="5656" xr:uid="{A367258F-A3A0-4828-936A-86F68275855E}"/>
    <cellStyle name="Salida 5 2 4 2 2" xfId="11967" xr:uid="{32351BA8-54EB-448A-AA33-F2E5A525FF45}"/>
    <cellStyle name="Salida 5 2 4 2 3" xfId="7740" xr:uid="{D147A213-45E0-4E6F-A739-00B935EAEBC8}"/>
    <cellStyle name="Salida 5 2 4 3" xfId="9401" xr:uid="{E212A97B-B565-44E4-821E-F3FDB46BB257}"/>
    <cellStyle name="Salida 5 2 4 4" xfId="14531" xr:uid="{20E3EDEA-7EF3-43A1-9509-862F5101BDEC}"/>
    <cellStyle name="Salida 5 2 5" xfId="3345" xr:uid="{6047CBB0-2801-470B-A557-FC6DCB0184BC}"/>
    <cellStyle name="Salida 5 2 5 2" xfId="5982" xr:uid="{CF3E3BBF-985D-45D9-9B96-9B33A79FC14C}"/>
    <cellStyle name="Salida 5 2 5 2 2" xfId="12293" xr:uid="{1AA58E7A-5B52-4965-9D9F-FCC4E1F541B8}"/>
    <cellStyle name="Salida 5 2 5 2 3" xfId="7412" xr:uid="{48500D17-3F76-4945-B157-29B66A2025B4}"/>
    <cellStyle name="Salida 5 2 5 3" xfId="9727" xr:uid="{10530D35-C45F-4919-8C49-4540D377E094}"/>
    <cellStyle name="Salida 5 2 5 4" xfId="13826" xr:uid="{CCE79E36-178B-411C-894E-84057838040C}"/>
    <cellStyle name="Salida 5 2 6" xfId="3651" xr:uid="{5EB94642-B5AE-458D-A661-32AA362F72F9}"/>
    <cellStyle name="Salida 5 2 6 2" xfId="6288" xr:uid="{E296257A-7682-489E-A430-78308E72424E}"/>
    <cellStyle name="Salida 5 2 6 2 2" xfId="12599" xr:uid="{F175799E-1F84-4EE3-997C-1024DAC11212}"/>
    <cellStyle name="Salida 5 2 6 2 3" xfId="7456" xr:uid="{EF729BC7-B362-4B38-8EA0-F8B882540EC5}"/>
    <cellStyle name="Salida 5 2 6 3" xfId="10033" xr:uid="{83418EE9-8FB2-4901-AE6C-046EADAC6452}"/>
    <cellStyle name="Salida 5 2 6 4" xfId="13558" xr:uid="{3126909E-EEC7-4E1E-890C-C7DF8721D670}"/>
    <cellStyle name="Salida 5 2 7" xfId="4012" xr:uid="{85BAD73A-B7F5-43DC-9597-159CC2BF90CF}"/>
    <cellStyle name="Salida 5 2 7 2" xfId="6649" xr:uid="{98C0F594-B7C5-4B33-B1F1-5777EEEFAAB6}"/>
    <cellStyle name="Salida 5 2 7 2 2" xfId="12960" xr:uid="{0669BAEB-78B2-4872-9495-02EA23EED0C5}"/>
    <cellStyle name="Salida 5 2 7 2 3" xfId="16650" xr:uid="{4DA2DED1-36C1-4AD6-BB34-DDC4AA016AD3}"/>
    <cellStyle name="Salida 5 2 7 3" xfId="10394" xr:uid="{EF628131-616E-476E-A536-26E0ED1E8E9C}"/>
    <cellStyle name="Salida 5 2 7 4" xfId="7729" xr:uid="{0A098E96-56B8-4BD1-83D9-446AC5E89686}"/>
    <cellStyle name="Salida 5 2 8" xfId="4325" xr:uid="{E1A25BAE-6C30-4D2D-8DF8-BE85A7A4B3BF}"/>
    <cellStyle name="Salida 5 2 8 2" xfId="6962" xr:uid="{5BF2B33A-6028-4213-95C9-D173E03DEF6D}"/>
    <cellStyle name="Salida 5 2 8 2 2" xfId="13273" xr:uid="{4722A2B7-1B80-40BD-AB27-9ABCE88B48D5}"/>
    <cellStyle name="Salida 5 2 8 2 3" xfId="16937" xr:uid="{01A437B5-0205-4D4B-839C-03C633844A06}"/>
    <cellStyle name="Salida 5 2 8 3" xfId="10707" xr:uid="{C4A5DFAA-FDFF-40F2-8875-D1E96512095A}"/>
    <cellStyle name="Salida 5 2 8 4" xfId="7761" xr:uid="{373A2298-BD98-4078-AD82-BC352676CCF9}"/>
    <cellStyle name="Salida 5 2 9" xfId="4577" xr:uid="{5E3AEC92-47A3-487E-94E2-F000790AA9F4}"/>
    <cellStyle name="Salida 5 2 9 2" xfId="10959" xr:uid="{C627143A-C00F-44AD-B107-DFA699E912EB}"/>
    <cellStyle name="Salida 5 2 9 3" xfId="16096" xr:uid="{7891FDAD-C27F-4BD1-8780-FF6AF4F06A75}"/>
    <cellStyle name="Salida 5 3" xfId="1793" xr:uid="{376B9344-0D87-442D-B470-1E25547C1FA9}"/>
    <cellStyle name="Salida 5 3 10" xfId="8270" xr:uid="{062EECCE-BC8C-4550-9878-433347769214}"/>
    <cellStyle name="Salida 5 3 11" xfId="14066" xr:uid="{56146089-5EC0-49FA-93D4-BFB984C30EAB}"/>
    <cellStyle name="Salida 5 3 12" xfId="15855" xr:uid="{96A0A683-409C-462D-A0BA-CE63E6A73716}"/>
    <cellStyle name="Salida 5 3 2" xfId="2353" xr:uid="{C85A5C40-BD48-4DDD-B61A-0FE0DF3227D5}"/>
    <cellStyle name="Salida 5 3 2 2" xfId="4990" xr:uid="{1C2B5F90-9646-4AA1-BC6D-712A8E4E6132}"/>
    <cellStyle name="Salida 5 3 2 2 2" xfId="11354" xr:uid="{7C264573-2FA7-40F2-A62D-C18D7208CA9E}"/>
    <cellStyle name="Salida 5 3 2 2 3" xfId="7193" xr:uid="{575084DF-9B4A-4A3B-9E35-182FAF9B7343}"/>
    <cellStyle name="Salida 5 3 2 3" xfId="8820" xr:uid="{FE6BEB5F-0AC9-47A2-8441-C3AE0B8FDDA7}"/>
    <cellStyle name="Salida 5 3 3" xfId="2266" xr:uid="{9D72ED80-DEC2-46F1-8EA9-2B64D07A9C4E}"/>
    <cellStyle name="Salida 5 3 3 2" xfId="4903" xr:uid="{C5488B5A-2DFB-438D-9EDF-82B458900360}"/>
    <cellStyle name="Salida 5 3 3 2 2" xfId="11267" xr:uid="{512846FF-2352-4581-9B74-7F13563A2940}"/>
    <cellStyle name="Salida 5 3 3 2 3" xfId="15974" xr:uid="{D7A9F4CC-8122-4C40-856C-1E07B115991B}"/>
    <cellStyle name="Salida 5 3 3 3" xfId="15721" xr:uid="{0BD607CB-5FD7-4F63-8595-E3101FBF20D8}"/>
    <cellStyle name="Salida 5 3 4" xfId="2330" xr:uid="{7BFF125E-2E75-405A-8560-F1315F4A3BDA}"/>
    <cellStyle name="Salida 5 3 4 2" xfId="4967" xr:uid="{267ED907-F598-4DD2-B3B3-875D9CA23DCD}"/>
    <cellStyle name="Salida 5 3 4 2 2" xfId="11331" xr:uid="{0A5E3D61-CE83-4044-8413-AC3832FAAABC}"/>
    <cellStyle name="Salida 5 3 4 2 3" xfId="13782" xr:uid="{46900E1A-54D7-4D05-9C8F-B9DA1D8BF753}"/>
    <cellStyle name="Salida 5 3 4 3" xfId="8797" xr:uid="{0B1101CF-4350-4671-B200-C1580661F770}"/>
    <cellStyle name="Salida 5 3 4 4" xfId="7444" xr:uid="{F8BEF3F1-1EAA-44DB-9CE4-162F5E0FC1D8}"/>
    <cellStyle name="Salida 5 3 5" xfId="2280" xr:uid="{D5CB5EF5-5EAB-40AE-B77A-DEB52A11BE2A}"/>
    <cellStyle name="Salida 5 3 5 2" xfId="4917" xr:uid="{721EAB8F-FE30-4863-835A-28372C2BAC64}"/>
    <cellStyle name="Salida 5 3 5 2 2" xfId="11281" xr:uid="{4B980BF3-BCB9-41CD-A081-652C03E22190}"/>
    <cellStyle name="Salida 5 3 5 2 3" xfId="14183" xr:uid="{2C86672B-183F-46E9-8785-C2CB1AAA6EE8}"/>
    <cellStyle name="Salida 5 3 5 3" xfId="8747" xr:uid="{736D60BD-90DB-4BD6-8205-D281B1ED3340}"/>
    <cellStyle name="Salida 5 3 5 4" xfId="16314" xr:uid="{F706DC7B-CFB1-4D77-8010-C17E12DF144F}"/>
    <cellStyle name="Salida 5 3 6" xfId="2296" xr:uid="{7EB8EF24-4936-4276-B3BB-5393043B29EF}"/>
    <cellStyle name="Salida 5 3 6 2" xfId="4933" xr:uid="{AF9DACFC-AC97-49A6-9269-D5A19ABE711A}"/>
    <cellStyle name="Salida 5 3 6 2 2" xfId="11297" xr:uid="{3C771745-2F7C-4EB6-89A0-EDB75E1BB564}"/>
    <cellStyle name="Salida 5 3 6 2 3" xfId="15978" xr:uid="{4F5BED6E-66C6-4329-97E3-33A0C883DA09}"/>
    <cellStyle name="Salida 5 3 6 3" xfId="8763" xr:uid="{5A3190E2-F434-4F67-A545-999460BE76AA}"/>
    <cellStyle name="Salida 5 3 6 4" xfId="15277" xr:uid="{C05276B4-1940-4993-90F1-9FC684F0C6A6}"/>
    <cellStyle name="Salida 5 3 7" xfId="3865" xr:uid="{B6A4C008-3E42-4FB0-A846-39076ED01F05}"/>
    <cellStyle name="Salida 5 3 7 2" xfId="6502" xr:uid="{9BBC3394-9970-49BA-AD27-CEEB867E72C4}"/>
    <cellStyle name="Salida 5 3 7 2 2" xfId="12813" xr:uid="{C6EEA696-29A4-4A56-A04D-7C2E96013A16}"/>
    <cellStyle name="Salida 5 3 7 2 3" xfId="15941" xr:uid="{6B3D07FE-7C8E-4F23-B190-9716E84FDEFB}"/>
    <cellStyle name="Salida 5 3 7 3" xfId="10247" xr:uid="{A4E898D4-3CC2-4A53-B2C8-C3FD32A1F3CD}"/>
    <cellStyle name="Salida 5 3 7 4" xfId="14676" xr:uid="{A89C1A23-4040-44DE-ADB8-6365296613D0}"/>
    <cellStyle name="Salida 5 3 8" xfId="4247" xr:uid="{A8CCCBA5-7024-4572-8912-025259B1E1E0}"/>
    <cellStyle name="Salida 5 3 8 2" xfId="6884" xr:uid="{1F5E6A18-93D9-426D-8566-C022036BF775}"/>
    <cellStyle name="Salida 5 3 8 2 2" xfId="13195" xr:uid="{E9CFE453-92D1-4269-9759-8A46230C278B}"/>
    <cellStyle name="Salida 5 3 8 2 3" xfId="16859" xr:uid="{9FB18716-4357-4210-9D6E-C1D98E7B2592}"/>
    <cellStyle name="Salida 5 3 8 3" xfId="10629" xr:uid="{8A332F84-673F-4980-8C7B-450CF52875A4}"/>
    <cellStyle name="Salida 5 3 8 4" xfId="7531" xr:uid="{F428127A-07A2-453E-B7C0-9FA7B451B491}"/>
    <cellStyle name="Salida 5 3 9" xfId="4430" xr:uid="{093BE740-DC15-4734-BDE4-05A68B03FBEE}"/>
    <cellStyle name="Salida 5 3 9 2" xfId="10812" xr:uid="{43D02A18-161F-40B5-A661-FC4B4ADBF493}"/>
    <cellStyle name="Salida 5 3 9 3" xfId="14460" xr:uid="{9B0D8F63-8F19-4CDF-8E9E-1172B2EFBDB4}"/>
    <cellStyle name="Salida 5 4" xfId="2130" xr:uid="{3EBFA2A2-733A-4183-BEE0-602168E76256}"/>
    <cellStyle name="Salida 5 4 10" xfId="7503" xr:uid="{43B80704-6FA1-4783-9437-8BCE11EC9225}"/>
    <cellStyle name="Salida 5 4 11" xfId="15745" xr:uid="{B3A397BC-5F39-4AE0-AAF8-CD1664274C79}"/>
    <cellStyle name="Salida 5 4 2" xfId="2620" xr:uid="{AEE49D7A-432A-4740-9298-46944EB555F5}"/>
    <cellStyle name="Salida 5 4 2 2" xfId="5257" xr:uid="{29540714-B931-4447-B787-6CD6AAF2BA69}"/>
    <cellStyle name="Salida 5 4 2 2 2" xfId="11621" xr:uid="{FBF58442-7725-413C-8305-5CE4EBDCD609}"/>
    <cellStyle name="Salida 5 4 2 2 3" xfId="13961" xr:uid="{FC13978E-F747-4FC0-9671-B5E8EDFE8C77}"/>
    <cellStyle name="Salida 5 4 2 3" xfId="9087" xr:uid="{F0E37487-080F-4B23-9B9C-F01F6706AB65}"/>
    <cellStyle name="Salida 5 4 2 4" xfId="13889" xr:uid="{ADE4093D-E18E-4EE0-A43A-43C16ECE7427}"/>
    <cellStyle name="Salida 5 4 2 5" xfId="13519" xr:uid="{642607D2-2982-458D-8CF4-2C1BB3971138}"/>
    <cellStyle name="Salida 5 4 3" xfId="2885" xr:uid="{BABDE768-C500-459E-AB67-0F3A386C8678}"/>
    <cellStyle name="Salida 5 4 3 2" xfId="5522" xr:uid="{48F8DE92-F4A6-46A2-BF80-8724807724C6}"/>
    <cellStyle name="Salida 5 4 3 2 2" xfId="11833" xr:uid="{7C4FF19C-38DE-43C8-8FC0-E4C3837ABF23}"/>
    <cellStyle name="Salida 5 4 3 2 3" xfId="15126" xr:uid="{214F382C-A44A-4EC1-BF29-62166C020E4B}"/>
    <cellStyle name="Salida 5 4 3 3" xfId="14008" xr:uid="{7B6ED8C2-D72F-4347-A702-0CE1EB77C101}"/>
    <cellStyle name="Salida 5 4 4" xfId="3188" xr:uid="{90532E21-CA0D-424D-9C81-279E7D8BCCF3}"/>
    <cellStyle name="Salida 5 4 4 2" xfId="5825" xr:uid="{DFF6EDCF-7579-452E-B89E-275FC7F80EAB}"/>
    <cellStyle name="Salida 5 4 4 2 2" xfId="12136" xr:uid="{2E6484CF-6A99-4D5E-81C1-6BFF063FBC58}"/>
    <cellStyle name="Salida 5 4 4 2 3" xfId="11674" xr:uid="{54426E84-FEC8-44DA-9540-4BF14445C798}"/>
    <cellStyle name="Salida 5 4 4 3" xfId="9570" xr:uid="{640D0BC8-67A0-4659-B0F1-4E7021B60444}"/>
    <cellStyle name="Salida 5 4 4 4" xfId="11223" xr:uid="{040D44C1-AA9C-4257-BD52-2D63D36F2BDC}"/>
    <cellStyle name="Salida 5 4 5" xfId="3514" xr:uid="{A52A2886-D16C-4892-9A38-E0BFB700CC3B}"/>
    <cellStyle name="Salida 5 4 5 2" xfId="6151" xr:uid="{F521D0A4-2E1D-43C9-9226-2DE139802669}"/>
    <cellStyle name="Salida 5 4 5 2 2" xfId="12462" xr:uid="{DF7EC45B-ADE5-44FB-841F-5A3347C79AB8}"/>
    <cellStyle name="Salida 5 4 5 2 3" xfId="16101" xr:uid="{C59EDE13-3362-4142-8A4F-808C556A3F6F}"/>
    <cellStyle name="Salida 5 4 5 3" xfId="9896" xr:uid="{E320CE86-956A-414B-9208-A7A2181FB8D7}"/>
    <cellStyle name="Salida 5 4 5 4" xfId="14847" xr:uid="{DEEEFA18-23D1-49A9-953C-D5DFB8D186A4}"/>
    <cellStyle name="Salida 5 4 6" xfId="3820" xr:uid="{462664B1-447C-451D-9452-78C48C899F34}"/>
    <cellStyle name="Salida 5 4 6 2" xfId="6457" xr:uid="{D9CE7FAB-9B27-4912-B9EF-B40FFDBBB413}"/>
    <cellStyle name="Salida 5 4 6 2 2" xfId="12768" xr:uid="{883E58B2-4203-4572-8716-9399B4ED58BB}"/>
    <cellStyle name="Salida 5 4 6 2 3" xfId="14521" xr:uid="{C67F2903-8FB1-46B4-8391-1FC78E34325D}"/>
    <cellStyle name="Salida 5 4 6 3" xfId="10202" xr:uid="{C736AF15-BA5B-4F5E-B1B4-53F3294D816C}"/>
    <cellStyle name="Salida 5 4 6 4" xfId="7594" xr:uid="{8945DB88-94FA-47C7-A174-8BC02C2BE7D4}"/>
    <cellStyle name="Salida 5 4 7" xfId="4202" xr:uid="{A86E0E44-A37D-48F5-990F-9368AF066F20}"/>
    <cellStyle name="Salida 5 4 7 2" xfId="6839" xr:uid="{D933EBD3-36F8-4458-935A-D16172738AA8}"/>
    <cellStyle name="Salida 5 4 7 2 2" xfId="13150" xr:uid="{48886CEF-50AB-4DB9-B355-56C212FA7A8D}"/>
    <cellStyle name="Salida 5 4 7 2 3" xfId="16819" xr:uid="{3B43B853-B638-4402-95DD-58D1879A5F30}"/>
    <cellStyle name="Salida 5 4 7 3" xfId="10584" xr:uid="{C823714C-E224-46E8-ABBC-A0930E956C85}"/>
    <cellStyle name="Salida 5 4 7 4" xfId="16287" xr:uid="{8F91B7D6-717A-46B1-8638-497BCA487F8D}"/>
    <cellStyle name="Salida 5 4 8" xfId="4767" xr:uid="{2507316A-AFBD-44A1-9741-E53334B8F3C8}"/>
    <cellStyle name="Salida 5 4 8 2" xfId="11149" xr:uid="{42918980-BAA6-43E0-97E2-333C888B3AC5}"/>
    <cellStyle name="Salida 5 4 8 3" xfId="15092" xr:uid="{66A07444-0025-4ED7-96B9-64BFAE656929}"/>
    <cellStyle name="Salida 5 4 9" xfId="8628" xr:uid="{84FF79BA-97D7-4086-9D6E-483F0CEF92DA}"/>
    <cellStyle name="Salida 5 5" xfId="1993" xr:uid="{CBEC737E-DD4E-49D6-9CF5-917858BE24D8}"/>
    <cellStyle name="Salida 5 5 10" xfId="8114" xr:uid="{754A6611-949C-4E61-B270-D24237F0E608}"/>
    <cellStyle name="Salida 5 5 2" xfId="2755" xr:uid="{D998399E-AE82-44E5-894D-825D9D6CBC71}"/>
    <cellStyle name="Salida 5 5 2 2" xfId="5392" xr:uid="{1CE8151D-AF7E-40BE-A678-7A2E77BE5A33}"/>
    <cellStyle name="Salida 5 5 2 2 2" xfId="11741" xr:uid="{97A2B1D2-F9FF-40FB-85EC-41D67FF59AD6}"/>
    <cellStyle name="Salida 5 5 2 2 3" xfId="8167" xr:uid="{BA9A515B-7F7F-4C81-852C-9E72B083BF15}"/>
    <cellStyle name="Salida 5 5 2 3" xfId="7197" xr:uid="{3D499F5B-4EF9-4D28-ADC0-1810DBA56A22}"/>
    <cellStyle name="Salida 5 5 3" xfId="3058" xr:uid="{6E82BC5F-E7FB-4EEE-BCDE-9E8AC4CEADC7}"/>
    <cellStyle name="Salida 5 5 3 2" xfId="5695" xr:uid="{5905C389-A758-4093-A8AA-74B28EFE68A4}"/>
    <cellStyle name="Salida 5 5 3 2 2" xfId="12006" xr:uid="{8C0B00FB-B84E-42CE-8246-AB09B0054082}"/>
    <cellStyle name="Salida 5 5 3 2 3" xfId="8155" xr:uid="{98B1869A-C895-4891-B128-CD7B254A3F79}"/>
    <cellStyle name="Salida 5 5 3 3" xfId="9440" xr:uid="{F3A93034-06B7-4EC3-99E2-E72C3A7B8FAA}"/>
    <cellStyle name="Salida 5 5 3 4" xfId="15701" xr:uid="{FB4AA104-0D2F-425D-9AE5-79D8A4C5D571}"/>
    <cellStyle name="Salida 5 5 4" xfId="3384" xr:uid="{45A6421B-24C7-46AD-966F-2C9135AD3E7C}"/>
    <cellStyle name="Salida 5 5 4 2" xfId="6021" xr:uid="{CFB9A8B8-FBFB-4BDA-89D5-ACBDFB7ED484}"/>
    <cellStyle name="Salida 5 5 4 2 2" xfId="12332" xr:uid="{46A89A2E-66CD-4456-AC6C-643A5E3268C8}"/>
    <cellStyle name="Salida 5 5 4 2 3" xfId="16566" xr:uid="{023F8FC0-D2D0-4337-A4B8-A93FE8251EE2}"/>
    <cellStyle name="Salida 5 5 4 3" xfId="9766" xr:uid="{F90BC826-AD46-4388-AC8A-09CEF06A3F53}"/>
    <cellStyle name="Salida 5 5 4 4" xfId="15388" xr:uid="{AE1D80B1-4A0A-4FB3-93B9-A5BFC2E5F949}"/>
    <cellStyle name="Salida 5 5 5" xfId="3690" xr:uid="{EB72CBC3-BCD2-47F5-9F7C-C114F1DBFF94}"/>
    <cellStyle name="Salida 5 5 5 2" xfId="6327" xr:uid="{0160F521-8BA6-477C-AB4F-AF4F5F349A35}"/>
    <cellStyle name="Salida 5 5 5 2 2" xfId="12638" xr:uid="{3680DB14-F778-4E71-A185-1850EF70F6DA}"/>
    <cellStyle name="Salida 5 5 5 2 3" xfId="15389" xr:uid="{1A325832-5736-48B3-99AC-21F3627D237F}"/>
    <cellStyle name="Salida 5 5 5 3" xfId="10072" xr:uid="{65286B76-270F-4A41-BC67-D28EEF246F3F}"/>
    <cellStyle name="Salida 5 5 5 4" xfId="7754" xr:uid="{0C10EB00-C02C-4AC9-A935-67A887E6F31F}"/>
    <cellStyle name="Salida 5 5 6" xfId="4065" xr:uid="{9960309D-3C0F-4050-9387-0FFE9330A2D8}"/>
    <cellStyle name="Salida 5 5 6 2" xfId="6702" xr:uid="{98B02908-B14C-40E0-BEBF-C168C27C4BED}"/>
    <cellStyle name="Salida 5 5 6 2 2" xfId="13013" xr:uid="{1C06DBF6-2253-4137-B233-3607418E132F}"/>
    <cellStyle name="Salida 5 5 6 2 3" xfId="16689" xr:uid="{8B9DE980-17A1-4670-9DE0-1500110732C7}"/>
    <cellStyle name="Salida 5 5 6 3" xfId="10447" xr:uid="{87BF8170-FAB2-4F6F-889C-7DC7CDB16AB2}"/>
    <cellStyle name="Salida 5 5 6 4" xfId="9265" xr:uid="{EDD6C554-843E-407B-ADE0-76EF3910E547}"/>
    <cellStyle name="Salida 5 5 7" xfId="4630" xr:uid="{A8477CF7-7CDC-40B5-879E-E4DA256FDAC5}"/>
    <cellStyle name="Salida 5 5 7 2" xfId="11012" xr:uid="{C9F07D0D-3962-4594-B19B-C864EE6F0120}"/>
    <cellStyle name="Salida 5 5 7 3" xfId="13441" xr:uid="{6BBE2BC6-37F2-4C45-8C32-5B5FF8D3C3FB}"/>
    <cellStyle name="Salida 5 5 8" xfId="8491" xr:uid="{E7888A59-FB95-4B3A-A143-C8192F436ACB}"/>
    <cellStyle name="Salida 5 5 9" xfId="14149" xr:uid="{CED3DE66-A381-46B0-83B7-F2698E6A8243}"/>
    <cellStyle name="Salida 6" xfId="1515" xr:uid="{00000000-0005-0000-0000-0000EF050000}"/>
    <cellStyle name="Salida 6 2" xfId="1941" xr:uid="{F6C134A5-ADF7-46A3-A835-9B1D212BE824}"/>
    <cellStyle name="Salida 6 2 10" xfId="8442" xr:uid="{4A45AC05-7424-4267-964E-57DB0A4BB637}"/>
    <cellStyle name="Salida 6 2 11" xfId="14272" xr:uid="{D0744DA9-BC53-491A-9812-4937519ED3C9}"/>
    <cellStyle name="Salida 6 2 12" xfId="15005" xr:uid="{34B9F336-AB88-4E3B-97C2-7756DC424F36}"/>
    <cellStyle name="Salida 6 2 2" xfId="2501" xr:uid="{D477D3CA-1419-473D-ADFF-B7E73AB8C525}"/>
    <cellStyle name="Salida 6 2 2 2" xfId="5138" xr:uid="{12F811D3-7FC5-42C7-8711-95203B475E2C}"/>
    <cellStyle name="Salida 6 2 2 2 2" xfId="11502" xr:uid="{40DC5BA4-660B-4A33-BA36-92E9812D59F7}"/>
    <cellStyle name="Salida 6 2 2 2 3" xfId="15498" xr:uid="{BFCD5FD8-24C8-4700-98DF-5D6D0149B3DF}"/>
    <cellStyle name="Salida 6 2 2 3" xfId="8968" xr:uid="{11D340FA-5EDE-4311-AA9C-4CE51DD443D2}"/>
    <cellStyle name="Salida 6 2 3" xfId="2717" xr:uid="{D456111A-D80A-48CB-BD48-BD7CA1877202}"/>
    <cellStyle name="Salida 6 2 3 2" xfId="5354" xr:uid="{C1C18F38-CE5A-4A4B-B549-DD30249458AA}"/>
    <cellStyle name="Salida 6 2 3 2 2" xfId="11703" xr:uid="{81BEDE1E-727A-4D00-B0A8-D25E29A3A7B4}"/>
    <cellStyle name="Salida 6 2 3 2 3" xfId="15027" xr:uid="{BF960D02-156D-409C-925C-083B517D4617}"/>
    <cellStyle name="Salida 6 2 3 3" xfId="14934" xr:uid="{2ADD299C-9482-4496-9ADE-B19385FDEE22}"/>
    <cellStyle name="Salida 6 2 4" xfId="3020" xr:uid="{4DBB731A-11BA-4820-B420-5B638FB0CFC0}"/>
    <cellStyle name="Salida 6 2 4 2" xfId="5657" xr:uid="{84965847-99F3-4492-BAD8-07610429291E}"/>
    <cellStyle name="Salida 6 2 4 2 2" xfId="11968" xr:uid="{3DFF62CF-B42D-4753-853D-EF6E89D88378}"/>
    <cellStyle name="Salida 6 2 4 2 3" xfId="13864" xr:uid="{A40A6344-2F93-4E14-AE78-66FF85939625}"/>
    <cellStyle name="Salida 6 2 4 3" xfId="9402" xr:uid="{3F6B1965-3F6D-4EFF-8440-2C03CBB9F412}"/>
    <cellStyle name="Salida 6 2 4 4" xfId="13525" xr:uid="{E803D0C5-CAB4-48DE-92E2-6009A5CBD01F}"/>
    <cellStyle name="Salida 6 2 5" xfId="3346" xr:uid="{05BB4BFB-956F-4203-A703-0AFFD1AEADA8}"/>
    <cellStyle name="Salida 6 2 5 2" xfId="5983" xr:uid="{C622397B-2C60-4DDB-8A85-1069651538CB}"/>
    <cellStyle name="Salida 6 2 5 2 2" xfId="12294" xr:uid="{AADDB5BC-C35E-4E9A-850D-DA8726701BC5}"/>
    <cellStyle name="Salida 6 2 5 2 3" xfId="13504" xr:uid="{724A76ED-1E01-4965-ABB1-2D820255A654}"/>
    <cellStyle name="Salida 6 2 5 3" xfId="9728" xr:uid="{6D5ED181-D188-4297-96A7-26184A750D78}"/>
    <cellStyle name="Salida 6 2 5 4" xfId="14319" xr:uid="{5B4E240F-8498-413B-BD97-95DD468CC8D1}"/>
    <cellStyle name="Salida 6 2 6" xfId="3652" xr:uid="{F1C0E2E6-DCD1-415B-93DE-B2D44761DB89}"/>
    <cellStyle name="Salida 6 2 6 2" xfId="6289" xr:uid="{34679710-F8A4-4A84-9381-74BA498E8F53}"/>
    <cellStyle name="Salida 6 2 6 2 2" xfId="12600" xr:uid="{B06A4A99-E198-449C-B088-96954A59510E}"/>
    <cellStyle name="Salida 6 2 6 2 3" xfId="15915" xr:uid="{88F49E11-8AEF-40CB-8C1A-905F91C4726C}"/>
    <cellStyle name="Salida 6 2 6 3" xfId="10034" xr:uid="{1BC4D3FD-D701-4856-9963-A0ADE9E63721}"/>
    <cellStyle name="Salida 6 2 6 4" xfId="13536" xr:uid="{1E12D80D-5F38-4B78-9835-B6F190C2C42A}"/>
    <cellStyle name="Salida 6 2 7" xfId="4013" xr:uid="{79AC192A-128A-4E66-BBD2-CA65347C8D1F}"/>
    <cellStyle name="Salida 6 2 7 2" xfId="6650" xr:uid="{3F9ECCF9-0B22-4B26-8F5C-A9A70DDCB947}"/>
    <cellStyle name="Salida 6 2 7 2 2" xfId="12961" xr:uid="{F592F9B1-272F-460A-A16C-E3169C90F688}"/>
    <cellStyle name="Salida 6 2 7 2 3" xfId="16651" xr:uid="{C6DC1440-FF9D-4FE2-A011-2B9DC9371C4F}"/>
    <cellStyle name="Salida 6 2 7 3" xfId="10395" xr:uid="{180C6700-CD32-4759-93B4-43DE85156DD6}"/>
    <cellStyle name="Salida 6 2 7 4" xfId="14745" xr:uid="{A81A5DE5-73A7-4B1B-925B-6295646C54E7}"/>
    <cellStyle name="Salida 6 2 8" xfId="4326" xr:uid="{36E7ED44-80F3-459A-AAD4-9654B8BFDF81}"/>
    <cellStyle name="Salida 6 2 8 2" xfId="6963" xr:uid="{9D2CABE9-900D-4001-A419-21F71C3EE098}"/>
    <cellStyle name="Salida 6 2 8 2 2" xfId="13274" xr:uid="{E83AC42D-B595-45C3-AFC3-A5EF038740D8}"/>
    <cellStyle name="Salida 6 2 8 2 3" xfId="16938" xr:uid="{73009CE6-ADEF-48D6-B760-3DF012F1B8C9}"/>
    <cellStyle name="Salida 6 2 8 3" xfId="10708" xr:uid="{F25E694B-7921-4457-BB5B-3757814A981F}"/>
    <cellStyle name="Salida 6 2 8 4" xfId="15172" xr:uid="{FCB3862E-EBFD-4BB6-850F-F9E1A29FA526}"/>
    <cellStyle name="Salida 6 2 9" xfId="4578" xr:uid="{6952D24C-DC22-4C0E-A063-EF8CDDAB0F15}"/>
    <cellStyle name="Salida 6 2 9 2" xfId="10960" xr:uid="{F50ED39F-3415-4CE0-8DB8-9D556D280AB8}"/>
    <cellStyle name="Salida 6 2 9 3" xfId="14544" xr:uid="{E190FFC7-4FF6-48B8-8568-B3FD44449C0A}"/>
    <cellStyle name="Salida 6 3" xfId="1792" xr:uid="{5C36C143-F220-4C0C-BC92-5C5DC6CB1D9D}"/>
    <cellStyle name="Salida 6 3 10" xfId="8269" xr:uid="{F12B925B-DA7C-4158-BAD8-D81D25AEB0D7}"/>
    <cellStyle name="Salida 6 3 11" xfId="7741" xr:uid="{0C4C2B82-0795-4718-95BA-B9A23F6998EC}"/>
    <cellStyle name="Salida 6 3 12" xfId="7703" xr:uid="{873000F3-197F-416E-B20C-1744642779F1}"/>
    <cellStyle name="Salida 6 3 2" xfId="2352" xr:uid="{26C9BE51-28E6-45CC-B9B3-D761BC61CB13}"/>
    <cellStyle name="Salida 6 3 2 2" xfId="4989" xr:uid="{067CC621-B984-4C3D-B88A-1A69471B8F53}"/>
    <cellStyle name="Salida 6 3 2 2 2" xfId="11353" xr:uid="{4973AD45-3B57-4A74-9287-2AAE0D7BF5D6}"/>
    <cellStyle name="Salida 6 3 2 2 3" xfId="9279" xr:uid="{4834BF36-C2E3-4D0D-87D5-258B45851332}"/>
    <cellStyle name="Salida 6 3 2 3" xfId="8819" xr:uid="{156365DF-66D2-49CA-B9FF-AB3B0D05AB68}"/>
    <cellStyle name="Salida 6 3 3" xfId="2267" xr:uid="{992F501A-46F8-4342-B0DE-5D292FE6547A}"/>
    <cellStyle name="Salida 6 3 3 2" xfId="4904" xr:uid="{3900836A-0B38-4418-BC74-7CDB23CFD3A1}"/>
    <cellStyle name="Salida 6 3 3 2 2" xfId="11268" xr:uid="{C90CAD3F-6165-4915-89B5-CCB6BB85B1F5}"/>
    <cellStyle name="Salida 6 3 3 2 3" xfId="11215" xr:uid="{D1C207F6-1ED6-41CC-916D-DAAC954282A6}"/>
    <cellStyle name="Salida 6 3 3 3" xfId="13854" xr:uid="{FC89454C-937A-4FEF-8CCB-25B3C4EF3BFD}"/>
    <cellStyle name="Salida 6 3 4" xfId="2329" xr:uid="{C04959D5-9CE3-4F55-9817-99BE2B6A9074}"/>
    <cellStyle name="Salida 6 3 4 2" xfId="4966" xr:uid="{9071B7AB-C7A7-4376-A5E2-4C13C5D4F1D7}"/>
    <cellStyle name="Salida 6 3 4 2 2" xfId="11330" xr:uid="{0522C6AA-142D-4111-BFB5-7FD36F0B7914}"/>
    <cellStyle name="Salida 6 3 4 2 3" xfId="8086" xr:uid="{A55A46DA-BE1B-4ADB-BE0E-474263F8774B}"/>
    <cellStyle name="Salida 6 3 4 3" xfId="8796" xr:uid="{7A408515-D9EB-457D-9818-8FC4BD1E8522}"/>
    <cellStyle name="Salida 6 3 4 4" xfId="13415" xr:uid="{25B66A35-8D5D-4040-85EB-38EB34D8F05F}"/>
    <cellStyle name="Salida 6 3 5" xfId="2281" xr:uid="{5696A366-2C30-4253-8CAA-156A22C9D018}"/>
    <cellStyle name="Salida 6 3 5 2" xfId="4918" xr:uid="{75800F9A-F234-4F22-A2E7-10C239B9E6A3}"/>
    <cellStyle name="Salida 6 3 5 2 2" xfId="11282" xr:uid="{32D27731-A10E-47FE-9231-02185E584F79}"/>
    <cellStyle name="Salida 6 3 5 2 3" xfId="7733" xr:uid="{480BF526-F98C-4C3C-9105-22EF3C7F8167}"/>
    <cellStyle name="Salida 6 3 5 3" xfId="8748" xr:uid="{049CF1E5-A157-4592-9EC0-CC6B6B5727ED}"/>
    <cellStyle name="Salida 6 3 5 4" xfId="7905" xr:uid="{F22AA179-B4BB-43F0-B43F-EE3A4EE87CE5}"/>
    <cellStyle name="Salida 6 3 6" xfId="2295" xr:uid="{8D38B43B-3209-403F-9AFA-DADE4E245CB8}"/>
    <cellStyle name="Salida 6 3 6 2" xfId="4932" xr:uid="{3A28D03E-38F7-466F-86C3-54E16DA0E5A8}"/>
    <cellStyle name="Salida 6 3 6 2 2" xfId="11296" xr:uid="{9581E724-B486-4C7F-AF64-3E574065B017}"/>
    <cellStyle name="Salida 6 3 6 2 3" xfId="8032" xr:uid="{CB6A28C2-0F30-4169-B8A1-1D7A80FD10B7}"/>
    <cellStyle name="Salida 6 3 6 3" xfId="8762" xr:uid="{325219C6-F547-49E1-98CB-6BA21E48D97B}"/>
    <cellStyle name="Salida 6 3 6 4" xfId="13577" xr:uid="{BE785EFC-0741-4FB3-9A10-27436018ACFD}"/>
    <cellStyle name="Salida 6 3 7" xfId="3864" xr:uid="{41C58E5A-370F-430B-8A10-E6CFC1B6754B}"/>
    <cellStyle name="Salida 6 3 7 2" xfId="6501" xr:uid="{9864122C-EA81-4A51-84D3-7BC6A60CDF98}"/>
    <cellStyle name="Salida 6 3 7 2 2" xfId="12812" xr:uid="{A3F04953-6CFB-4405-9DB6-84FA832E9B33}"/>
    <cellStyle name="Salida 6 3 7 2 3" xfId="13734" xr:uid="{D79D228D-8EB4-494C-8376-E748BEF5E103}"/>
    <cellStyle name="Salida 6 3 7 3" xfId="10246" xr:uid="{AE10A888-84D0-400C-9215-072577987DFA}"/>
    <cellStyle name="Salida 6 3 7 4" xfId="8292" xr:uid="{1C41718D-7278-4B30-BBC3-0F8325C07D09}"/>
    <cellStyle name="Salida 6 3 8" xfId="4246" xr:uid="{5F6952B9-5339-4EA9-B179-30D16C99C588}"/>
    <cellStyle name="Salida 6 3 8 2" xfId="6883" xr:uid="{9A8F7B1B-0DCF-4BDC-AA5E-0A68F8AA4014}"/>
    <cellStyle name="Salida 6 3 8 2 2" xfId="13194" xr:uid="{BA6103AD-DD7F-4AE1-97D7-7B8A4D702BF9}"/>
    <cellStyle name="Salida 6 3 8 2 3" xfId="16858" xr:uid="{84C40BBF-2AB9-42FF-A834-2D000A4FD7EB}"/>
    <cellStyle name="Salida 6 3 8 3" xfId="10628" xr:uid="{829BABE1-FD94-47BE-B9F3-591A4B685A50}"/>
    <cellStyle name="Salida 6 3 8 4" xfId="13634" xr:uid="{17CEC33F-944A-45AF-AECC-B8C939DA4860}"/>
    <cellStyle name="Salida 6 3 9" xfId="4429" xr:uid="{77D9E509-6D54-40CE-A90A-D5F77247D9A1}"/>
    <cellStyle name="Salida 6 3 9 2" xfId="10811" xr:uid="{A87599E0-C278-4DBB-86FB-578A2874859A}"/>
    <cellStyle name="Salida 6 3 9 3" xfId="13969" xr:uid="{7BFAE661-7DD9-4DA0-B714-DD7D75D7387B}"/>
    <cellStyle name="Salida 6 4" xfId="2132" xr:uid="{8BC96DAA-C87B-4115-8956-DD919A5103A0}"/>
    <cellStyle name="Salida 6 4 10" xfId="7823" xr:uid="{FB6F3B5B-B714-44B8-8956-E9C7022FECF2}"/>
    <cellStyle name="Salida 6 4 11" xfId="8211" xr:uid="{A29DBA64-5709-4D40-9984-FBB2322ECBC8}"/>
    <cellStyle name="Salida 6 4 2" xfId="2622" xr:uid="{95BBA3D8-BA1A-426A-BCD1-EC764862C198}"/>
    <cellStyle name="Salida 6 4 2 2" xfId="5259" xr:uid="{7F068CEF-5368-4B5B-9612-35FFAF18AE96}"/>
    <cellStyle name="Salida 6 4 2 2 2" xfId="11623" xr:uid="{17C31AC3-A7E6-49FD-B20B-2B20ECA18B93}"/>
    <cellStyle name="Salida 6 4 2 2 3" xfId="14921" xr:uid="{C4832778-BF68-456A-9E4F-DDD76969E62F}"/>
    <cellStyle name="Salida 6 4 2 3" xfId="9089" xr:uid="{4C64AE48-4EB2-4E4B-9769-E5471F43D7DC}"/>
    <cellStyle name="Salida 6 4 2 4" xfId="13700" xr:uid="{B87AAB02-C799-4F94-908E-D936DCF047D4}"/>
    <cellStyle name="Salida 6 4 2 5" xfId="7956" xr:uid="{91F9D689-2A92-4C1E-8A16-AE8BAA0D6AA9}"/>
    <cellStyle name="Salida 6 4 3" xfId="2887" xr:uid="{42A52ECE-3C0A-430A-AE41-9E66D9FC2C3C}"/>
    <cellStyle name="Salida 6 4 3 2" xfId="5524" xr:uid="{A1CE76B3-8175-4669-9F5E-8BAB63E6C069}"/>
    <cellStyle name="Salida 6 4 3 2 2" xfId="11835" xr:uid="{C733CAD1-CE52-4EDC-9F54-1FD789FBFD81}"/>
    <cellStyle name="Salida 6 4 3 2 3" xfId="7475" xr:uid="{D65A24DD-55A3-4E05-B897-D63B0BFD8768}"/>
    <cellStyle name="Salida 6 4 3 3" xfId="14453" xr:uid="{E07B13B3-A648-4BEC-94FD-98B187BBA0C4}"/>
    <cellStyle name="Salida 6 4 4" xfId="3190" xr:uid="{A363FC87-CC78-4EC3-B270-613CEFFDEB2A}"/>
    <cellStyle name="Salida 6 4 4 2" xfId="5827" xr:uid="{BC77972C-498D-4C43-A533-085397B31548}"/>
    <cellStyle name="Salida 6 4 4 2 2" xfId="12138" xr:uid="{31D306D4-9A97-4DC7-A77F-57C184208C37}"/>
    <cellStyle name="Salida 6 4 4 2 3" xfId="14189" xr:uid="{FA91244C-8A02-4254-A79E-080BEB73CDF0}"/>
    <cellStyle name="Salida 6 4 4 3" xfId="9572" xr:uid="{0D367E3A-1838-4C87-8D5D-B0CBAA1F26FA}"/>
    <cellStyle name="Salida 6 4 4 4" xfId="16431" xr:uid="{8ADF8A0D-1344-452D-8236-94B6A58E2D34}"/>
    <cellStyle name="Salida 6 4 5" xfId="3516" xr:uid="{C25428B5-3F56-4C6A-8BB2-952232C5559B}"/>
    <cellStyle name="Salida 6 4 5 2" xfId="6153" xr:uid="{4CF28948-2F40-4335-B19F-DB15FA92EFED}"/>
    <cellStyle name="Salida 6 4 5 2 2" xfId="12464" xr:uid="{C64FB817-0C5A-4D38-9423-7528AEA3A74D}"/>
    <cellStyle name="Salida 6 4 5 2 3" xfId="7395" xr:uid="{F8BB3F7A-1280-45CC-8712-D8093DFFCA30}"/>
    <cellStyle name="Salida 6 4 5 3" xfId="9898" xr:uid="{1E371F2B-16F9-4E7D-9605-3C9B48EA00C5}"/>
    <cellStyle name="Salida 6 4 5 4" xfId="16497" xr:uid="{290C9946-A230-439E-81CB-3064D8DC4F2C}"/>
    <cellStyle name="Salida 6 4 6" xfId="3822" xr:uid="{E7DA2398-8E0F-4760-B0A6-065ECA230196}"/>
    <cellStyle name="Salida 6 4 6 2" xfId="6459" xr:uid="{227E78E6-2051-4605-A78F-C6012E2A75EF}"/>
    <cellStyle name="Salida 6 4 6 2 2" xfId="12770" xr:uid="{6A1FC0F3-92B0-4327-B326-674B9A2D83AC}"/>
    <cellStyle name="Salida 6 4 6 2 3" xfId="15345" xr:uid="{7A8D7460-CAF9-458B-A22E-D2B6BDA3B78E}"/>
    <cellStyle name="Salida 6 4 6 3" xfId="10204" xr:uid="{0681A3BA-6E51-46CD-B0AB-896129FEB2DF}"/>
    <cellStyle name="Salida 6 4 6 4" xfId="14154" xr:uid="{D1412B0C-7909-4D39-A775-F25C47CEB38C}"/>
    <cellStyle name="Salida 6 4 7" xfId="4204" xr:uid="{840F2FBD-C1F6-4E12-96F8-7D9BC5580D69}"/>
    <cellStyle name="Salida 6 4 7 2" xfId="6841" xr:uid="{9FA9D07D-FAC4-4AF9-AE97-C1D5C140D77C}"/>
    <cellStyle name="Salida 6 4 7 2 2" xfId="13152" xr:uid="{963276A6-4819-4773-8FBD-8271B2608854}"/>
    <cellStyle name="Salida 6 4 7 2 3" xfId="16821" xr:uid="{556D2521-50CD-4852-86B3-E491598E679A}"/>
    <cellStyle name="Salida 6 4 7 3" xfId="10586" xr:uid="{7D28F1D7-C842-43F7-8CB1-C52EC04D4AFB}"/>
    <cellStyle name="Salida 6 4 7 4" xfId="14716" xr:uid="{C5E4FB59-0DF8-4638-A94F-3C18E9364114}"/>
    <cellStyle name="Salida 6 4 8" xfId="4769" xr:uid="{4E1BBC7A-836E-48B3-A483-DD07DA27361F}"/>
    <cellStyle name="Salida 6 4 8 2" xfId="11151" xr:uid="{81E18E72-9DC7-478D-BEA1-9B296BC1A735}"/>
    <cellStyle name="Salida 6 4 8 3" xfId="8252" xr:uid="{98B241D1-37EC-4104-9EB4-38802946EEF0}"/>
    <cellStyle name="Salida 6 4 9" xfId="8630" xr:uid="{FC57E4DB-F6C5-434D-9057-3148D37C8B2B}"/>
    <cellStyle name="Salida 6 5" xfId="1992" xr:uid="{AA09F84D-C499-40F9-8930-FA716D925C4A}"/>
    <cellStyle name="Salida 6 5 10" xfId="16308" xr:uid="{A1523B6F-2CEB-4BDF-8F5E-8169105AFE37}"/>
    <cellStyle name="Salida 6 5 2" xfId="2754" xr:uid="{66FA97EA-2DBA-4E66-97F3-00E64E0C3854}"/>
    <cellStyle name="Salida 6 5 2 2" xfId="5391" xr:uid="{E73BC93F-586F-4B46-8890-BF049CCE3D43}"/>
    <cellStyle name="Salida 6 5 2 2 2" xfId="11740" xr:uid="{AC860F6C-1A80-43ED-807D-FFF30ED52B93}"/>
    <cellStyle name="Salida 6 5 2 2 3" xfId="7104" xr:uid="{F6F4A5DF-2091-45BE-AE5E-00B1A695C03F}"/>
    <cellStyle name="Salida 6 5 2 3" xfId="7689" xr:uid="{AF886946-F786-4751-BE65-AE812EC5EF66}"/>
    <cellStyle name="Salida 6 5 3" xfId="3057" xr:uid="{AFA40B4D-5FA4-4B3D-B766-293D5C2DC241}"/>
    <cellStyle name="Salida 6 5 3 2" xfId="5694" xr:uid="{EC124431-5B23-4FEA-9765-33464511EC08}"/>
    <cellStyle name="Salida 6 5 3 2 2" xfId="12005" xr:uid="{89D788AB-55F8-4283-A03E-81EEE2851C9E}"/>
    <cellStyle name="Salida 6 5 3 2 3" xfId="13740" xr:uid="{24B6066A-66F5-47BD-A776-B6AC9190D61D}"/>
    <cellStyle name="Salida 6 5 3 3" xfId="9439" xr:uid="{B94902EA-9AB8-42FE-AA9E-9449C8B4A611}"/>
    <cellStyle name="Salida 6 5 3 4" xfId="15844" xr:uid="{8A4670A9-5F12-4F50-9333-4A98A0510835}"/>
    <cellStyle name="Salida 6 5 4" xfId="3383" xr:uid="{B5DC11DB-0DDA-4710-8970-7D1D8BE32712}"/>
    <cellStyle name="Salida 6 5 4 2" xfId="6020" xr:uid="{B990C658-EFFD-44AE-B5A4-5A0BE3DD9648}"/>
    <cellStyle name="Salida 6 5 4 2 2" xfId="12331" xr:uid="{A7738248-2711-458C-8B66-1B59581BDF96}"/>
    <cellStyle name="Salida 6 5 4 2 3" xfId="15272" xr:uid="{8DBD726C-1CDF-4601-BEA1-4C52DFA150D5}"/>
    <cellStyle name="Salida 6 5 4 3" xfId="9765" xr:uid="{5F1A6077-828B-4AED-A374-224EE5E94107}"/>
    <cellStyle name="Salida 6 5 4 4" xfId="14821" xr:uid="{426F0F61-9D9B-469D-94D4-ADF783B3ACC9}"/>
    <cellStyle name="Salida 6 5 5" xfId="3689" xr:uid="{8D36B8DD-26E1-4F8D-A709-8C55FC4B5AA2}"/>
    <cellStyle name="Salida 6 5 5 2" xfId="6326" xr:uid="{F2F61522-1232-4099-829D-3EE37B618B70}"/>
    <cellStyle name="Salida 6 5 5 2 2" xfId="12637" xr:uid="{BF7F07D8-91B6-44E9-904A-41E769B7BE6D}"/>
    <cellStyle name="Salida 6 5 5 2 3" xfId="13476" xr:uid="{0BB757D1-5719-4A56-B278-24DC58D1C79E}"/>
    <cellStyle name="Salida 6 5 5 3" xfId="10071" xr:uid="{4CEC0598-CBBD-470E-94BC-585A55B10EEA}"/>
    <cellStyle name="Salida 6 5 5 4" xfId="14603" xr:uid="{C473575A-79BA-4CBB-9299-48626DEFA5C1}"/>
    <cellStyle name="Salida 6 5 6" xfId="4064" xr:uid="{06C3FEE3-70F2-44C6-8D05-6F012A71E654}"/>
    <cellStyle name="Salida 6 5 6 2" xfId="6701" xr:uid="{94C8B5F1-88BC-4B16-A5E0-BD71B7075080}"/>
    <cellStyle name="Salida 6 5 6 2 2" xfId="13012" xr:uid="{F5F4C274-DFDC-4868-BFF8-B9E28350A9D7}"/>
    <cellStyle name="Salida 6 5 6 2 3" xfId="16688" xr:uid="{59197252-980E-424D-A0FD-35C8DAB3F098}"/>
    <cellStyle name="Salida 6 5 6 3" xfId="10446" xr:uid="{3455C31D-FDB6-4E86-B0E2-7394D671F9A5}"/>
    <cellStyle name="Salida 6 5 6 4" xfId="16284" xr:uid="{8B975C0B-A10C-46D8-A11C-6AFE77B687A5}"/>
    <cellStyle name="Salida 6 5 7" xfId="4629" xr:uid="{187B6FE2-97F7-4CA0-AC8F-B484136B52AB}"/>
    <cellStyle name="Salida 6 5 7 2" xfId="11011" xr:uid="{8D711B41-1957-44D4-AAEA-0326D3DB6CC7}"/>
    <cellStyle name="Salida 6 5 7 3" xfId="7096" xr:uid="{53DE1BCB-ABE7-4A9B-9906-9C8F80F873F7}"/>
    <cellStyle name="Salida 6 5 8" xfId="8490" xr:uid="{666150F1-D7AA-467B-BA7F-5C30DD66A412}"/>
    <cellStyle name="Salida 6 5 9" xfId="16302" xr:uid="{5F92FF34-8F6D-42CA-B13D-99816BD87936}"/>
    <cellStyle name="Salida 7" xfId="1516" xr:uid="{00000000-0005-0000-0000-0000F0050000}"/>
    <cellStyle name="Salida 7 2" xfId="1942" xr:uid="{82A9852C-D9E7-4A02-A110-5376AB0F394A}"/>
    <cellStyle name="Salida 7 2 10" xfId="8443" xr:uid="{C1ACB530-F204-41D9-BE72-8603FEF69EBB}"/>
    <cellStyle name="Salida 7 2 11" xfId="16291" xr:uid="{7640B01E-9EF2-4E7B-B171-9D3BA9ED7978}"/>
    <cellStyle name="Salida 7 2 12" xfId="15499" xr:uid="{A550B85C-6B7F-4FA5-8731-24AB2A132E3C}"/>
    <cellStyle name="Salida 7 2 2" xfId="2502" xr:uid="{6220F949-D9DC-48BC-984E-DA701A07AE88}"/>
    <cellStyle name="Salida 7 2 2 2" xfId="5139" xr:uid="{C7E63ADE-CF80-45F3-8AF9-202C612FBD93}"/>
    <cellStyle name="Salida 7 2 2 2 2" xfId="11503" xr:uid="{7E94D83C-FECE-4364-BD2A-08E2C6AB35AB}"/>
    <cellStyle name="Salida 7 2 2 2 3" xfId="14036" xr:uid="{3E39CCCB-0A53-45A1-AA66-F6B422876AD9}"/>
    <cellStyle name="Salida 7 2 2 3" xfId="8969" xr:uid="{E3392E99-E414-44B3-8382-90218F52468B}"/>
    <cellStyle name="Salida 7 2 3" xfId="2718" xr:uid="{33902365-8B1C-44FC-BEC8-973823562F81}"/>
    <cellStyle name="Salida 7 2 3 2" xfId="5355" xr:uid="{FA31F3F5-EC3B-47DC-A870-7C781C9AD001}"/>
    <cellStyle name="Salida 7 2 3 2 2" xfId="11704" xr:uid="{CBB5C5F1-2313-4706-9E2C-ED14BDDCD497}"/>
    <cellStyle name="Salida 7 2 3 2 3" xfId="7442" xr:uid="{D6F7E72C-FD65-4D71-8AF8-5E0E652D30BA}"/>
    <cellStyle name="Salida 7 2 3 3" xfId="14449" xr:uid="{46025A9A-DADA-42F1-B92A-D76C22126B79}"/>
    <cellStyle name="Salida 7 2 4" xfId="3021" xr:uid="{22AF2EFA-CC69-4AB0-AC6C-4F97E64C34DA}"/>
    <cellStyle name="Salida 7 2 4 2" xfId="5658" xr:uid="{5D951992-95BE-46AC-8609-9F2FA747BC28}"/>
    <cellStyle name="Salida 7 2 4 2 2" xfId="11969" xr:uid="{6D7931F0-9E40-4265-B7B0-72F422E21E9D}"/>
    <cellStyle name="Salida 7 2 4 2 3" xfId="7928" xr:uid="{B5D414FF-E774-4CEE-9F8E-1CE9E74AE484}"/>
    <cellStyle name="Salida 7 2 4 3" xfId="9403" xr:uid="{5326BAA3-5136-49F9-B373-8F7990A270A8}"/>
    <cellStyle name="Salida 7 2 4 4" xfId="8078" xr:uid="{8442C61C-EC05-4984-B4DD-EEE3678B9E5D}"/>
    <cellStyle name="Salida 7 2 5" xfId="3347" xr:uid="{A1435F34-0F32-4A18-8177-EBE9783558DD}"/>
    <cellStyle name="Salida 7 2 5 2" xfId="5984" xr:uid="{69A081AA-3BB0-416B-AC73-D5BC19FB66AB}"/>
    <cellStyle name="Salida 7 2 5 2 2" xfId="12295" xr:uid="{64916479-03AD-4117-A869-6E886DF98E58}"/>
    <cellStyle name="Salida 7 2 5 2 3" xfId="7927" xr:uid="{68B5E289-1032-4C52-B977-FE41857C9AA4}"/>
    <cellStyle name="Salida 7 2 5 3" xfId="9729" xr:uid="{2746EFFB-D296-4CF6-9C81-F58EBEE83A20}"/>
    <cellStyle name="Salida 7 2 5 4" xfId="15727" xr:uid="{717F0E39-6031-4C9E-94AB-0D88C9E7AF40}"/>
    <cellStyle name="Salida 7 2 6" xfId="3653" xr:uid="{72D33A0B-DAF1-4C4E-AA1D-99FECB635568}"/>
    <cellStyle name="Salida 7 2 6 2" xfId="6290" xr:uid="{4000AC2D-4DF9-4482-9E08-4896EABB1AB8}"/>
    <cellStyle name="Salida 7 2 6 2 2" xfId="12601" xr:uid="{688EE858-1E76-4FDB-8A74-51635D342327}"/>
    <cellStyle name="Salida 7 2 6 2 3" xfId="7663" xr:uid="{EC921F7D-A33E-47DA-BD19-278F4575EC02}"/>
    <cellStyle name="Salida 7 2 6 3" xfId="10035" xr:uid="{7162D6FD-F991-428E-9519-7F5517EE5F54}"/>
    <cellStyle name="Salida 7 2 6 4" xfId="14437" xr:uid="{A3302654-8D41-4B4C-AF02-C180EB34DA10}"/>
    <cellStyle name="Salida 7 2 7" xfId="4014" xr:uid="{D7DEBF16-0D92-4A94-BE67-C2AF7366320B}"/>
    <cellStyle name="Salida 7 2 7 2" xfId="6651" xr:uid="{C8267073-0261-4CB2-9A20-F4A738717A0C}"/>
    <cellStyle name="Salida 7 2 7 2 2" xfId="12962" xr:uid="{F5C631C1-14D5-4C83-8364-6C0698A53C4A}"/>
    <cellStyle name="Salida 7 2 7 2 3" xfId="16652" xr:uid="{E9C6BCE1-B0CF-4FB6-A9E2-FD41AC373674}"/>
    <cellStyle name="Salida 7 2 7 3" xfId="10396" xr:uid="{73E60D59-8A2C-4539-A740-1AACC7EE8AB0}"/>
    <cellStyle name="Salida 7 2 7 4" xfId="15505" xr:uid="{521A0A5E-AB09-47A9-A052-F9E131F0BEEF}"/>
    <cellStyle name="Salida 7 2 8" xfId="4327" xr:uid="{E316A489-F72E-4652-9F02-0EBB4D3B8C8A}"/>
    <cellStyle name="Salida 7 2 8 2" xfId="6964" xr:uid="{87CDD7EC-9C61-4B96-887F-197AFB11EAB4}"/>
    <cellStyle name="Salida 7 2 8 2 2" xfId="13275" xr:uid="{795FA73E-4496-4D65-9832-7F555790DB73}"/>
    <cellStyle name="Salida 7 2 8 2 3" xfId="16939" xr:uid="{0EE16755-3169-403E-BAAD-6F4532F548A1}"/>
    <cellStyle name="Salida 7 2 8 3" xfId="10709" xr:uid="{818A118B-90EC-42F8-BDA9-6E74C8BAD87D}"/>
    <cellStyle name="Salida 7 2 8 4" xfId="16460" xr:uid="{675C7CB1-43F0-4F43-8491-19D2DE8FF1AD}"/>
    <cellStyle name="Salida 7 2 9" xfId="4579" xr:uid="{BB7DFA94-CA84-495C-B68D-E09B9DD26B54}"/>
    <cellStyle name="Salida 7 2 9 2" xfId="10961" xr:uid="{CCC5A8DE-8714-4A13-9F33-5985CF7A88DB}"/>
    <cellStyle name="Salida 7 2 9 3" xfId="13706" xr:uid="{AE3D9C2A-8E2E-4735-AC83-DF1D2CD6276B}"/>
    <cellStyle name="Salida 7 3" xfId="1791" xr:uid="{CDF1E22F-58A0-4267-826F-213EF3BEA7F5}"/>
    <cellStyle name="Salida 7 3 10" xfId="8268" xr:uid="{91D898CE-3B4E-409D-BC95-D339C32A39FF}"/>
    <cellStyle name="Salida 7 3 11" xfId="16547" xr:uid="{6FE42B28-3D00-4E2E-B234-1DE3F11C8934}"/>
    <cellStyle name="Salida 7 3 12" xfId="14288" xr:uid="{EA328A6B-F830-4BAA-B16D-0CD0383E6B6C}"/>
    <cellStyle name="Salida 7 3 2" xfId="2351" xr:uid="{1FDE2075-BF9A-4DFC-AF26-D3B2DE7FC7D9}"/>
    <cellStyle name="Salida 7 3 2 2" xfId="4988" xr:uid="{0094E6E1-8A9C-4E2E-A4D6-76F0F3BFDE84}"/>
    <cellStyle name="Salida 7 3 2 2 2" xfId="11352" xr:uid="{F68532AC-7E0D-4B94-8123-600DEFE2E0BD}"/>
    <cellStyle name="Salida 7 3 2 2 3" xfId="13716" xr:uid="{20C87CB9-7AAC-4255-BF44-FD8D8329F5EC}"/>
    <cellStyle name="Salida 7 3 2 3" xfId="8818" xr:uid="{7C380D75-9C31-4F05-9688-EC539A378D8C}"/>
    <cellStyle name="Salida 7 3 3" xfId="2268" xr:uid="{23B0C1FC-7695-4FA5-83F9-9CE23B86F168}"/>
    <cellStyle name="Salida 7 3 3 2" xfId="4905" xr:uid="{5C04EC0A-E075-4A3F-9CA7-8CDE861EC1F5}"/>
    <cellStyle name="Salida 7 3 3 2 2" xfId="11269" xr:uid="{E074BFBD-963C-4BDF-A441-EA4C952E30EC}"/>
    <cellStyle name="Salida 7 3 3 2 3" xfId="8210" xr:uid="{7F94D663-690C-4B57-806B-5A3AE22EBE81}"/>
    <cellStyle name="Salida 7 3 3 3" xfId="13771" xr:uid="{F51141AB-5C13-4E8C-9779-2966B9769458}"/>
    <cellStyle name="Salida 7 3 4" xfId="2328" xr:uid="{D699BF46-769E-44B8-9AA6-4DD6992FB41D}"/>
    <cellStyle name="Salida 7 3 4 2" xfId="4965" xr:uid="{2214F1C0-38A6-44B4-B6F5-2071166B0AA6}"/>
    <cellStyle name="Salida 7 3 4 2 2" xfId="11329" xr:uid="{23BC013B-DC3B-4323-BB82-C20209BB44E6}"/>
    <cellStyle name="Salida 7 3 4 2 3" xfId="16483" xr:uid="{426C2650-50B1-4062-965F-58BFA823F99F}"/>
    <cellStyle name="Salida 7 3 4 3" xfId="8795" xr:uid="{586A6E08-96A7-4980-B23B-6D724970CE84}"/>
    <cellStyle name="Salida 7 3 4 4" xfId="11799" xr:uid="{F978AADF-59C4-454A-A7FE-F6BADB6965F8}"/>
    <cellStyle name="Salida 7 3 5" xfId="2282" xr:uid="{B7280497-631A-443B-AE9C-01B336C0C112}"/>
    <cellStyle name="Salida 7 3 5 2" xfId="4919" xr:uid="{98EF7976-D67A-48A4-A912-57892168F67A}"/>
    <cellStyle name="Salida 7 3 5 2 2" xfId="11283" xr:uid="{40975047-5FB5-4A9A-AE5B-1F5EAE0872A3}"/>
    <cellStyle name="Salida 7 3 5 2 3" xfId="14646" xr:uid="{E75CB897-5BC1-4868-8F03-758027ABB489}"/>
    <cellStyle name="Salida 7 3 5 3" xfId="8749" xr:uid="{3E6BF44D-C7FF-4D2C-A7B1-078C0A994386}"/>
    <cellStyle name="Salida 7 3 5 4" xfId="16515" xr:uid="{1FA2EC35-0681-4B48-B897-DA7C323130AA}"/>
    <cellStyle name="Salida 7 3 6" xfId="2294" xr:uid="{3E3CDACD-D822-4321-BC34-3509D8341286}"/>
    <cellStyle name="Salida 7 3 6 2" xfId="4931" xr:uid="{E5BCA4AA-3EE6-4FC6-84CA-12816ABEFAB6}"/>
    <cellStyle name="Salida 7 3 6 2 2" xfId="11295" xr:uid="{FE64045A-DADC-4BA4-B620-5D915E310ADD}"/>
    <cellStyle name="Salida 7 3 6 2 3" xfId="8712" xr:uid="{79104225-CD7B-4080-AD60-65592F0FC371}"/>
    <cellStyle name="Salida 7 3 6 3" xfId="8761" xr:uid="{C51AA53D-B508-420B-A73D-B2538DA17132}"/>
    <cellStyle name="Salida 7 3 6 4" xfId="7513" xr:uid="{B3F0D111-A608-4F76-80CE-74117D64A020}"/>
    <cellStyle name="Salida 7 3 7" xfId="3863" xr:uid="{DEE6701E-5135-4815-8D49-BEF1ED447DF0}"/>
    <cellStyle name="Salida 7 3 7 2" xfId="6500" xr:uid="{6B6614CF-B583-4911-B487-E93B48C88AD4}"/>
    <cellStyle name="Salida 7 3 7 2 2" xfId="12811" xr:uid="{386054A2-C578-439B-9F51-BD7DC2369CD1}"/>
    <cellStyle name="Salida 7 3 7 2 3" xfId="16250" xr:uid="{2FF23BF3-8DB5-4844-8628-7E1A0381CF88}"/>
    <cellStyle name="Salida 7 3 7 3" xfId="10245" xr:uid="{31877AA7-B224-43C1-95D7-B1AC00E03747}"/>
    <cellStyle name="Salida 7 3 7 4" xfId="7605" xr:uid="{87D6561C-1C2C-4551-8ED3-FBEACFD8CFCB}"/>
    <cellStyle name="Salida 7 3 8" xfId="4245" xr:uid="{1611003C-75E0-45BC-A7CE-B6FD43FBDD5D}"/>
    <cellStyle name="Salida 7 3 8 2" xfId="6882" xr:uid="{9B42B89F-E5FC-4876-96BE-890B45114647}"/>
    <cellStyle name="Salida 7 3 8 2 2" xfId="13193" xr:uid="{CC937266-6CAA-4328-8FF9-E747CE942319}"/>
    <cellStyle name="Salida 7 3 8 2 3" xfId="16857" xr:uid="{F995787B-5B8B-4998-8C90-86CC0A7CF80A}"/>
    <cellStyle name="Salida 7 3 8 3" xfId="10627" xr:uid="{061BA0D7-B98A-4787-AF55-ED1C7993A023}"/>
    <cellStyle name="Salida 7 3 8 4" xfId="16276" xr:uid="{778B9CB3-43B4-437E-B332-50A7F3BB3E44}"/>
    <cellStyle name="Salida 7 3 9" xfId="4428" xr:uid="{26C61B40-F292-48DA-A206-F402B97EFF6F}"/>
    <cellStyle name="Salida 7 3 9 2" xfId="10810" xr:uid="{7243F7E0-F282-45EF-A934-DA8DFE377D8E}"/>
    <cellStyle name="Salida 7 3 9 3" xfId="7098" xr:uid="{04D76B03-D4FD-4031-A2C7-65D95C8655B7}"/>
    <cellStyle name="Salida 7 4" xfId="2133" xr:uid="{24ACECE9-E9F3-4CC8-945D-EEC07432D028}"/>
    <cellStyle name="Salida 7 4 10" xfId="14017" xr:uid="{0EBBB111-45B2-4B89-86D6-B605C6F8D6B1}"/>
    <cellStyle name="Salida 7 4 11" xfId="8074" xr:uid="{C18493E1-1F64-4FA5-AD63-26A858B921F0}"/>
    <cellStyle name="Salida 7 4 2" xfId="2623" xr:uid="{99CD4C8B-7B91-458B-BA89-A0E6B56A6013}"/>
    <cellStyle name="Salida 7 4 2 2" xfId="5260" xr:uid="{D7827502-27E5-42D3-BC41-AB8D9AAB50C7}"/>
    <cellStyle name="Salida 7 4 2 2 2" xfId="11624" xr:uid="{96E93408-0987-4E5B-A545-646A2BED2AF6}"/>
    <cellStyle name="Salida 7 4 2 2 3" xfId="8092" xr:uid="{1B2916DA-DFE5-4F0A-BB0A-2058098B57CA}"/>
    <cellStyle name="Salida 7 4 2 3" xfId="9090" xr:uid="{E3F264A2-4064-4F1A-9DFE-670930109F4A}"/>
    <cellStyle name="Salida 7 4 2 4" xfId="8728" xr:uid="{577B7DB6-4888-40E5-BFA1-DFEAABF85C87}"/>
    <cellStyle name="Salida 7 4 2 5" xfId="7682" xr:uid="{D576C0FD-AC40-4298-8EC3-E9292EF5DB21}"/>
    <cellStyle name="Salida 7 4 3" xfId="2888" xr:uid="{D1D66313-0ED0-44B5-A27E-B9E31D0B9B77}"/>
    <cellStyle name="Salida 7 4 3 2" xfId="5525" xr:uid="{6C7D6E6A-4817-48B6-8C40-8500F2360DB7}"/>
    <cellStyle name="Salida 7 4 3 2 2" xfId="11836" xr:uid="{89C6B6A7-A37B-4D42-AF49-F39EA63ACF46}"/>
    <cellStyle name="Salida 7 4 3 2 3" xfId="8033" xr:uid="{6AE312BC-9DBB-4A46-B995-427E4A2F13A3}"/>
    <cellStyle name="Salida 7 4 3 3" xfId="16319" xr:uid="{547F81A9-49D6-4D2A-B032-1A2718386A2A}"/>
    <cellStyle name="Salida 7 4 4" xfId="3191" xr:uid="{A8A8A156-2682-4F79-B220-51902D3750B9}"/>
    <cellStyle name="Salida 7 4 4 2" xfId="5828" xr:uid="{06F79C7D-1B48-4DB1-9055-6E8BB74AAD12}"/>
    <cellStyle name="Salida 7 4 4 2 2" xfId="12139" xr:uid="{A8FA0FA0-0D34-4D79-A412-04CE9000CA44}"/>
    <cellStyle name="Salida 7 4 4 2 3" xfId="16455" xr:uid="{A95C8965-51A0-4107-AA10-A009241FEB6B}"/>
    <cellStyle name="Salida 7 4 4 3" xfId="9573" xr:uid="{1DEFE30A-D044-4D7B-9099-92A1051BE2C2}"/>
    <cellStyle name="Salida 7 4 4 4" xfId="14461" xr:uid="{820564CA-8832-414A-8EE2-7E8EA2D48E46}"/>
    <cellStyle name="Salida 7 4 5" xfId="3517" xr:uid="{AEAA5576-31A4-4D46-A5DC-E47CDF4AAD19}"/>
    <cellStyle name="Salida 7 4 5 2" xfId="6154" xr:uid="{7D15A42C-7543-4F3A-B38C-2BFDD82F479E}"/>
    <cellStyle name="Salida 7 4 5 2 2" xfId="12465" xr:uid="{91480639-E627-4927-A01B-1471BCD3819A}"/>
    <cellStyle name="Salida 7 4 5 2 3" xfId="7483" xr:uid="{5B00761F-8C55-4D6E-9CFD-FF1313E6FB91}"/>
    <cellStyle name="Salida 7 4 5 3" xfId="9899" xr:uid="{B1ED622A-DF25-41A4-A15D-12EA41E34741}"/>
    <cellStyle name="Salida 7 4 5 4" xfId="14144" xr:uid="{E84A3887-9900-4AC5-9DBE-076BC1F7CEC7}"/>
    <cellStyle name="Salida 7 4 6" xfId="3823" xr:uid="{C09ED12E-EB62-4573-A7C2-81B9D0AC4E5D}"/>
    <cellStyle name="Salida 7 4 6 2" xfId="6460" xr:uid="{C699E23E-A55E-4FF7-B750-C74773ED9C30}"/>
    <cellStyle name="Salida 7 4 6 2 2" xfId="12771" xr:uid="{CEEDCA90-2F0F-410A-AC47-A4F4DB56EB5E}"/>
    <cellStyle name="Salida 7 4 6 2 3" xfId="14662" xr:uid="{BE5EAB6A-F01C-4461-BEB8-21F3665BE6D5}"/>
    <cellStyle name="Salida 7 4 6 3" xfId="10205" xr:uid="{3AD4CCF2-9A54-43B9-A546-07A6244BA60D}"/>
    <cellStyle name="Salida 7 4 6 4" xfId="14420" xr:uid="{B9CB060C-4962-4671-B110-C17B9A2E6C13}"/>
    <cellStyle name="Salida 7 4 7" xfId="4205" xr:uid="{CC910C4E-2E16-4D53-91F8-76F456D1C5D7}"/>
    <cellStyle name="Salida 7 4 7 2" xfId="6842" xr:uid="{4836C431-902B-4698-9279-9E0CE19301EE}"/>
    <cellStyle name="Salida 7 4 7 2 2" xfId="13153" xr:uid="{7349BAEF-BAB6-462B-9162-4978449A1B1B}"/>
    <cellStyle name="Salida 7 4 7 2 3" xfId="16822" xr:uid="{D4013ECC-BA00-4DB2-9B5D-0040020A9974}"/>
    <cellStyle name="Salida 7 4 7 3" xfId="10587" xr:uid="{68DF333F-6BCD-403C-8C09-632DA9F25835}"/>
    <cellStyle name="Salida 7 4 7 4" xfId="16565" xr:uid="{57648552-DE09-4E84-8CD3-9AF6909E7C9E}"/>
    <cellStyle name="Salida 7 4 8" xfId="4770" xr:uid="{2E288ECD-D658-43FE-A668-43105AFD1702}"/>
    <cellStyle name="Salida 7 4 8 2" xfId="11152" xr:uid="{6B621BAD-6BCA-40FF-B973-C1E258880BED}"/>
    <cellStyle name="Salida 7 4 8 3" xfId="15467" xr:uid="{68BD1D43-F33D-4E5A-8A75-9D5BD9F6F87C}"/>
    <cellStyle name="Salida 7 4 9" xfId="8631" xr:uid="{6DA09AFF-A06F-4AEB-84F8-98E395EFA2F6}"/>
    <cellStyle name="Salida 7 5" xfId="1991" xr:uid="{BED1F11C-8034-447F-8863-7538500416E1}"/>
    <cellStyle name="Salida 7 5 10" xfId="16352" xr:uid="{EE10C1DD-A02C-4729-96FA-F3A6474A2C7F}"/>
    <cellStyle name="Salida 7 5 2" xfId="2753" xr:uid="{E2558790-ED93-4EDC-99A2-798589AA9E48}"/>
    <cellStyle name="Salida 7 5 2 2" xfId="5390" xr:uid="{FF51B916-DC2D-4C75-A241-656704C53ADC}"/>
    <cellStyle name="Salida 7 5 2 2 2" xfId="11739" xr:uid="{C49976F3-65FC-41EB-998B-788A9819CB93}"/>
    <cellStyle name="Salida 7 5 2 2 3" xfId="16331" xr:uid="{E977F1C7-F486-4F34-B954-0353BBEEF5BC}"/>
    <cellStyle name="Salida 7 5 2 3" xfId="16127" xr:uid="{BD6B72BE-D091-45FA-B603-030EEF4D7DC2}"/>
    <cellStyle name="Salida 7 5 3" xfId="3056" xr:uid="{BB0A3938-511E-4DF3-8B93-26F8B6AAEB09}"/>
    <cellStyle name="Salida 7 5 3 2" xfId="5693" xr:uid="{06EAD685-7E9C-4252-8E34-CBFCA60CB373}"/>
    <cellStyle name="Salida 7 5 3 2 2" xfId="12004" xr:uid="{D0954DA0-B831-49B3-90B9-298B148A702D}"/>
    <cellStyle name="Salida 7 5 3 2 3" xfId="16280" xr:uid="{7A47C496-EFED-449F-97FA-2BB95BB9A5D2}"/>
    <cellStyle name="Salida 7 5 3 3" xfId="9438" xr:uid="{C86BBCCB-BE55-4CE0-98BB-055F2C5F7536}"/>
    <cellStyle name="Salida 7 5 3 4" xfId="14414" xr:uid="{269533CC-1400-42AF-AD0E-5CA7C3B893C6}"/>
    <cellStyle name="Salida 7 5 4" xfId="3382" xr:uid="{BEE5D4C2-8BC9-485C-A496-565B61888E4A}"/>
    <cellStyle name="Salida 7 5 4 2" xfId="6019" xr:uid="{8A0B961E-A8AE-452E-99B2-ABD22BAE54CF}"/>
    <cellStyle name="Salida 7 5 4 2 2" xfId="12330" xr:uid="{FB3BF921-01EB-44BE-9034-5F496729DB63}"/>
    <cellStyle name="Salida 7 5 4 2 3" xfId="15973" xr:uid="{0B03439C-417D-449F-8AE8-FDC5B90C515A}"/>
    <cellStyle name="Salida 7 5 4 3" xfId="9764" xr:uid="{EC244101-7889-4FBA-A9B4-D3E12E0A7CC7}"/>
    <cellStyle name="Salida 7 5 4 4" xfId="14613" xr:uid="{4357E37E-4569-4A61-9955-33563EB74315}"/>
    <cellStyle name="Salida 7 5 5" xfId="3688" xr:uid="{9B117AEC-1131-4BF2-9C59-ED6158B55345}"/>
    <cellStyle name="Salida 7 5 5 2" xfId="6325" xr:uid="{4DB8A8A6-020A-4EB4-9E71-381FEB953BBA}"/>
    <cellStyle name="Salida 7 5 5 2 2" xfId="12636" xr:uid="{15EA8CFE-EE39-4ED6-A368-04126C152911}"/>
    <cellStyle name="Salida 7 5 5 2 3" xfId="13978" xr:uid="{1E7ED006-03D7-4714-B3A5-379C3F391162}"/>
    <cellStyle name="Salida 7 5 5 3" xfId="10070" xr:uid="{72F294CE-DB64-47E3-98F6-BF71D5461F4A}"/>
    <cellStyle name="Salida 7 5 5 4" xfId="7377" xr:uid="{6433661E-5149-463E-86AC-62F86863F4D2}"/>
    <cellStyle name="Salida 7 5 6" xfId="4063" xr:uid="{E2A048A6-F283-4B87-99F8-76593C5FEF65}"/>
    <cellStyle name="Salida 7 5 6 2" xfId="6700" xr:uid="{3FE5C387-8609-4F15-BAF2-A2A9143415C1}"/>
    <cellStyle name="Salida 7 5 6 2 2" xfId="13011" xr:uid="{7BB73C81-098C-4278-A326-948F3E4ACDC8}"/>
    <cellStyle name="Salida 7 5 6 2 3" xfId="16687" xr:uid="{20A2C3F3-3E7C-421E-9B8A-21871840198D}"/>
    <cellStyle name="Salida 7 5 6 3" xfId="10445" xr:uid="{F8165191-D28C-4FB9-BC2B-18D6A8FAC34F}"/>
    <cellStyle name="Salida 7 5 6 4" xfId="13956" xr:uid="{44E38C16-BBCD-4E73-AB46-2F4B2704A8E1}"/>
    <cellStyle name="Salida 7 5 7" xfId="4628" xr:uid="{30215C20-5A27-4F66-8BA3-207CBBF17AC8}"/>
    <cellStyle name="Salida 7 5 7 2" xfId="11010" xr:uid="{B992EE1F-8905-48EF-86ED-DD5BDB074AF9}"/>
    <cellStyle name="Salida 7 5 7 3" xfId="13588" xr:uid="{A188AA2A-EA43-4E5D-99CD-2C5CC007C90F}"/>
    <cellStyle name="Salida 7 5 8" xfId="8489" xr:uid="{E9F73591-7282-4DC9-A199-A6E7114173CD}"/>
    <cellStyle name="Salida 7 5 9" xfId="7887" xr:uid="{D43DDBE2-B3EE-4763-955D-BDB18957BB2E}"/>
    <cellStyle name="Salida 8" xfId="1517" xr:uid="{00000000-0005-0000-0000-0000F1050000}"/>
    <cellStyle name="Salida 8 2" xfId="1943" xr:uid="{F4C7E61E-EB8E-4F5D-9E80-3F75E7C3AC2C}"/>
    <cellStyle name="Salida 8 2 10" xfId="8444" xr:uid="{FBDB7755-D5AA-4F04-9556-19EBE36751C9}"/>
    <cellStyle name="Salida 8 2 11" xfId="14051" xr:uid="{58844D3A-C3CB-4DB2-9E04-DB679E96ECB6}"/>
    <cellStyle name="Salida 8 2 12" xfId="14495" xr:uid="{8F696EFC-E2D9-4C8B-8141-C410E9EBF52E}"/>
    <cellStyle name="Salida 8 2 2" xfId="2503" xr:uid="{EE9D0836-406D-468C-BA78-51735EFC8D48}"/>
    <cellStyle name="Salida 8 2 2 2" xfId="5140" xr:uid="{7AD7BB5B-0F60-48FE-A21F-187CC527E2B2}"/>
    <cellStyle name="Salida 8 2 2 2 2" xfId="11504" xr:uid="{42E03791-42D7-4AD9-815F-3A182F60672E}"/>
    <cellStyle name="Salida 8 2 2 2 3" xfId="14830" xr:uid="{EDF5CE2B-537B-47C5-855F-CA69EFA798EC}"/>
    <cellStyle name="Salida 8 2 2 3" xfId="8970" xr:uid="{DB0EBEDC-72D7-449A-A9E1-4171664811D1}"/>
    <cellStyle name="Salida 8 2 3" xfId="2719" xr:uid="{A120B03E-5702-4543-83DD-8299AE90F9E7}"/>
    <cellStyle name="Salida 8 2 3 2" xfId="5356" xr:uid="{73EDDCCD-036E-4337-B235-CE3FB96DBFB3}"/>
    <cellStyle name="Salida 8 2 3 2 2" xfId="11705" xr:uid="{EAE451C1-6E9B-44EE-AF75-2AC53F1D9A8D}"/>
    <cellStyle name="Salida 8 2 3 2 3" xfId="13412" xr:uid="{B322D6DE-6E3A-43B7-87C1-A7D0D406B891}"/>
    <cellStyle name="Salida 8 2 3 3" xfId="15746" xr:uid="{98531FEA-ADB0-4488-9DDE-00BDCC191665}"/>
    <cellStyle name="Salida 8 2 4" xfId="3022" xr:uid="{C2D023C6-2D3E-4F68-A5B6-55771345970A}"/>
    <cellStyle name="Salida 8 2 4 2" xfId="5659" xr:uid="{11EED15E-DE79-4A38-ACF2-0086552CEF97}"/>
    <cellStyle name="Salida 8 2 4 2 2" xfId="11970" xr:uid="{957709D3-BE0C-4693-95A7-9A1D267444E9}"/>
    <cellStyle name="Salida 8 2 4 2 3" xfId="7366" xr:uid="{3F970AE6-3922-4397-990A-65F6446022D2}"/>
    <cellStyle name="Salida 8 2 4 3" xfId="9404" xr:uid="{3AD7FF73-25BA-434A-AC72-71A3386A4B21}"/>
    <cellStyle name="Salida 8 2 4 4" xfId="14158" xr:uid="{5FA29B28-C1A0-4AAA-B31B-6FB4BBC98DCF}"/>
    <cellStyle name="Salida 8 2 5" xfId="3348" xr:uid="{15D4B449-1DD1-44FF-BBE1-4E7D5E69DB76}"/>
    <cellStyle name="Salida 8 2 5 2" xfId="5985" xr:uid="{877D3BA4-692D-420C-9F69-2DB0A51B646A}"/>
    <cellStyle name="Salida 8 2 5 2 2" xfId="12296" xr:uid="{730A1B59-3EE3-4941-B281-65700E3DA1CB}"/>
    <cellStyle name="Salida 8 2 5 2 3" xfId="13632" xr:uid="{4028D665-05EE-4018-895F-283860E05669}"/>
    <cellStyle name="Salida 8 2 5 3" xfId="9730" xr:uid="{244F5FA5-3163-4E2B-84C5-1CAD1325FF82}"/>
    <cellStyle name="Salida 8 2 5 4" xfId="13690" xr:uid="{422888C2-28FF-4D11-B7C7-6535BE1FB32E}"/>
    <cellStyle name="Salida 8 2 6" xfId="3654" xr:uid="{17AD9D42-6372-46E0-A10A-C387D965E865}"/>
    <cellStyle name="Salida 8 2 6 2" xfId="6291" xr:uid="{DE6760B0-F90C-4190-B1A9-F9F32BA81A88}"/>
    <cellStyle name="Salida 8 2 6 2 2" xfId="12602" xr:uid="{03F8B46C-5175-47FB-BC3C-3802077CF942}"/>
    <cellStyle name="Salida 8 2 6 2 3" xfId="15909" xr:uid="{70A237AD-0FD9-4476-84BE-D422D72A4149}"/>
    <cellStyle name="Salida 8 2 6 3" xfId="10036" xr:uid="{0A2CAE70-CBD6-47B5-8C2A-8ECED560FCAD}"/>
    <cellStyle name="Salida 8 2 6 4" xfId="14356" xr:uid="{143E146C-5328-4AC0-96FA-190EBC7A0AE0}"/>
    <cellStyle name="Salida 8 2 7" xfId="4015" xr:uid="{ED554232-EE89-4D22-998C-4FE6C5B6DDEF}"/>
    <cellStyle name="Salida 8 2 7 2" xfId="6652" xr:uid="{4E65978B-390E-4D08-BBD3-4B27AED1DCAA}"/>
    <cellStyle name="Salida 8 2 7 2 2" xfId="12963" xr:uid="{85F7F073-FE7F-46EA-96DC-907849347A2D}"/>
    <cellStyle name="Salida 8 2 7 2 3" xfId="16653" xr:uid="{ACDE7CD2-8052-4BC8-B9A6-54C9DC114973}"/>
    <cellStyle name="Salida 8 2 7 3" xfId="10397" xr:uid="{7B95FF76-BEA6-4740-8BC6-829D58D08EDE}"/>
    <cellStyle name="Salida 8 2 7 4" xfId="9167" xr:uid="{60B12184-07DB-47AB-AC82-EFB4405DABB0}"/>
    <cellStyle name="Salida 8 2 8" xfId="4328" xr:uid="{85DC5FB5-7BB0-4665-A830-5E00530666D5}"/>
    <cellStyle name="Salida 8 2 8 2" xfId="6965" xr:uid="{BFAD9373-F907-4F49-9FB7-3EA51AFED030}"/>
    <cellStyle name="Salida 8 2 8 2 2" xfId="13276" xr:uid="{CD383A08-E0CB-4211-A2B3-4897C5FA3335}"/>
    <cellStyle name="Salida 8 2 8 2 3" xfId="16940" xr:uid="{170E71C4-C0D2-47FB-81D8-F3D9A9ABB114}"/>
    <cellStyle name="Salida 8 2 8 3" xfId="10710" xr:uid="{75F5DEA1-3CE4-41F9-9B61-D4757F34B7CB}"/>
    <cellStyle name="Salida 8 2 8 4" xfId="16227" xr:uid="{C68AB3EE-B4B5-4B1E-A382-ABB251899099}"/>
    <cellStyle name="Salida 8 2 9" xfId="4580" xr:uid="{C50551D2-E2DB-4AD9-A250-205F5E6EC37D}"/>
    <cellStyle name="Salida 8 2 9 2" xfId="10962" xr:uid="{34D34F91-E530-4185-982F-9C3BB43D70E8}"/>
    <cellStyle name="Salida 8 2 9 3" xfId="7791" xr:uid="{DA5CF6FA-D725-42D1-AD07-C29AB97ACD46}"/>
    <cellStyle name="Salida 8 3" xfId="1790" xr:uid="{F9582968-8ADA-4127-81A2-0599BBE5271C}"/>
    <cellStyle name="Salida 8 3 10" xfId="8267" xr:uid="{A9540BCB-906A-49A5-BF45-9D06A07AF272}"/>
    <cellStyle name="Salida 8 3 11" xfId="14418" xr:uid="{47DABE2A-D942-47B0-B6F6-F6E03D1BE9C6}"/>
    <cellStyle name="Salida 8 3 12" xfId="7159" xr:uid="{EEDC4544-0BCD-403C-A3C8-1B5630440985}"/>
    <cellStyle name="Salida 8 3 2" xfId="2350" xr:uid="{C45727D7-3DAD-4C75-812E-DE09DDF0B9B6}"/>
    <cellStyle name="Salida 8 3 2 2" xfId="4987" xr:uid="{01E6B4B4-EECF-40BA-BFC1-950ED8552139}"/>
    <cellStyle name="Salida 8 3 2 2 2" xfId="11351" xr:uid="{78F23D4B-741A-4CB3-9ECF-2E056EF9C827}"/>
    <cellStyle name="Salida 8 3 2 2 3" xfId="8695" xr:uid="{25122E88-8DFB-4BC0-AF6B-CBE489D1640B}"/>
    <cellStyle name="Salida 8 3 2 3" xfId="8817" xr:uid="{B6ADF1A3-8F01-489F-98D9-415C8274B8E1}"/>
    <cellStyle name="Salida 8 3 3" xfId="2269" xr:uid="{89642528-B2B0-41EB-B10C-7C594597E98C}"/>
    <cellStyle name="Salida 8 3 3 2" xfId="4906" xr:uid="{41C72C44-970F-474F-9DF2-9E9AFA5F97F9}"/>
    <cellStyle name="Salida 8 3 3 2 2" xfId="11270" xr:uid="{E154E9A5-535D-4A74-9640-4A52C0C6E2EE}"/>
    <cellStyle name="Salida 8 3 3 2 3" xfId="7380" xr:uid="{72BC8E86-B574-43AA-A7D5-BA95E5BEB086}"/>
    <cellStyle name="Salida 8 3 3 3" xfId="11763" xr:uid="{F68C6463-BAF9-4846-A621-65C3259ADD71}"/>
    <cellStyle name="Salida 8 3 4" xfId="2327" xr:uid="{F0AC2FDC-1DA5-4233-8298-F05B354B839A}"/>
    <cellStyle name="Salida 8 3 4 2" xfId="4964" xr:uid="{8F7A7C1C-AAE5-4CA7-9F7E-4AA55FB26089}"/>
    <cellStyle name="Salida 8 3 4 2 2" xfId="11328" xr:uid="{193A3FB8-367E-4154-85E0-AA1285069F89}"/>
    <cellStyle name="Salida 8 3 4 2 3" xfId="14439" xr:uid="{8B892664-E14B-4722-843E-DB1F0C9A5030}"/>
    <cellStyle name="Salida 8 3 4 3" xfId="8794" xr:uid="{F47AB59A-852F-4388-B19B-73E39624FE16}"/>
    <cellStyle name="Salida 8 3 4 4" xfId="7732" xr:uid="{75C69C79-52DE-4239-AD7D-7B8A4349304A}"/>
    <cellStyle name="Salida 8 3 5" xfId="2283" xr:uid="{1F565813-0477-41AC-BFE3-D2DB39139340}"/>
    <cellStyle name="Salida 8 3 5 2" xfId="4920" xr:uid="{32BFD62A-93B6-4DB1-9C0B-2B9896F6C748}"/>
    <cellStyle name="Salida 8 3 5 2 2" xfId="11284" xr:uid="{44DDC6E4-06CD-48DE-B78B-6FE20BD78D20}"/>
    <cellStyle name="Salida 8 3 5 2 3" xfId="13895" xr:uid="{59EADAB9-83D6-4739-ADDD-83923F8103D7}"/>
    <cellStyle name="Salida 8 3 5 3" xfId="8750" xr:uid="{FAB04745-73D2-490E-B090-4EB3AAD56A04}"/>
    <cellStyle name="Salida 8 3 5 4" xfId="9278" xr:uid="{928CE1A2-880D-4059-B2CE-9BC803EBBC1E}"/>
    <cellStyle name="Salida 8 3 6" xfId="2293" xr:uid="{D7235320-C388-4F9A-A71A-04AEBFB89BE8}"/>
    <cellStyle name="Salida 8 3 6 2" xfId="4930" xr:uid="{569F569C-08DA-468B-981D-B2D7CCB064ED}"/>
    <cellStyle name="Salida 8 3 6 2 2" xfId="11294" xr:uid="{0FB2E1AA-57E1-414E-8DBD-CDDD90A3AD22}"/>
    <cellStyle name="Salida 8 3 6 2 3" xfId="16036" xr:uid="{725BF2DB-9DF1-48AF-AFE4-19ECDE565BDD}"/>
    <cellStyle name="Salida 8 3 6 3" xfId="8760" xr:uid="{55DE1DE8-8A25-43B9-AED9-08C8C501BDC9}"/>
    <cellStyle name="Salida 8 3 6 4" xfId="15729" xr:uid="{DAA319B5-317E-4B06-94AD-19BC10D22125}"/>
    <cellStyle name="Salida 8 3 7" xfId="3862" xr:uid="{D03E1201-9074-4242-AEFB-444966AB3E2E}"/>
    <cellStyle name="Salida 8 3 7 2" xfId="6499" xr:uid="{48C1757D-5FFF-4D99-AB4D-EFF1FA1B1DD6}"/>
    <cellStyle name="Salida 8 3 7 2 2" xfId="12810" xr:uid="{3060BEEC-B4FD-499E-8F41-CCAE28F700A3}"/>
    <cellStyle name="Salida 8 3 7 2 3" xfId="15456" xr:uid="{F76E1340-EA60-4F5D-9EC1-4908C963E38A}"/>
    <cellStyle name="Salida 8 3 7 3" xfId="10244" xr:uid="{491A5790-2D75-4DCD-8615-51C75216097D}"/>
    <cellStyle name="Salida 8 3 7 4" xfId="13860" xr:uid="{8990FC8B-B69C-4CAA-967B-A5DD9D473999}"/>
    <cellStyle name="Salida 8 3 8" xfId="4244" xr:uid="{81A954D1-FD6F-4A88-957B-8FA799D67268}"/>
    <cellStyle name="Salida 8 3 8 2" xfId="6881" xr:uid="{13EEF0BF-533F-42FB-9A83-645BAEC16A2A}"/>
    <cellStyle name="Salida 8 3 8 2 2" xfId="13192" xr:uid="{133032D1-2218-4D23-AD4E-836A512A0270}"/>
    <cellStyle name="Salida 8 3 8 2 3" xfId="16856" xr:uid="{1E2156E6-301F-4AFE-984B-5A7E22750291}"/>
    <cellStyle name="Salida 8 3 8 3" xfId="10626" xr:uid="{0981BF2E-C71D-47E6-B034-C9480815DD7A}"/>
    <cellStyle name="Salida 8 3 8 4" xfId="13991" xr:uid="{10A10799-2ECD-4A1B-8300-73F72A166AD1}"/>
    <cellStyle name="Salida 8 3 9" xfId="4427" xr:uid="{C4683BC2-B5DB-484C-9CEA-B0933C4DE904}"/>
    <cellStyle name="Salida 8 3 9 2" xfId="10809" xr:uid="{C7D5AB32-5A6D-4352-BD1E-B7F6A11BA381}"/>
    <cellStyle name="Salida 8 3 9 3" xfId="14650" xr:uid="{680D9E52-BD86-4FB1-A7E2-7E1C944348EF}"/>
    <cellStyle name="Salida 8 4" xfId="2134" xr:uid="{2F8ADCAD-89C3-4C02-9C62-ADB086CB4173}"/>
    <cellStyle name="Salida 8 4 10" xfId="14669" xr:uid="{56833E4E-6CFF-41C8-8C6E-E9DADC164F23}"/>
    <cellStyle name="Salida 8 4 11" xfId="7243" xr:uid="{9146DBA2-8281-4FBB-96FA-DFDD3521D8DE}"/>
    <cellStyle name="Salida 8 4 2" xfId="2624" xr:uid="{730F06B0-55CA-4658-8306-82EF8A13A60E}"/>
    <cellStyle name="Salida 8 4 2 2" xfId="5261" xr:uid="{6138754F-0DFA-4912-88EC-57E276A98A02}"/>
    <cellStyle name="Salida 8 4 2 2 2" xfId="11625" xr:uid="{E50A9B70-77ED-4AEA-A2A8-09FEA62E81B1}"/>
    <cellStyle name="Salida 8 4 2 2 3" xfId="8035" xr:uid="{BA5804C9-9BE7-40DF-AE31-296EA7D5A299}"/>
    <cellStyle name="Salida 8 4 2 3" xfId="9091" xr:uid="{DA99094B-AF02-4E13-869B-70ABD0D602A8}"/>
    <cellStyle name="Salida 8 4 2 4" xfId="7387" xr:uid="{93970DA7-CA38-4293-88B3-42A0E5BD6106}"/>
    <cellStyle name="Salida 8 4 2 5" xfId="13876" xr:uid="{4859539E-A776-4FCB-9DEE-20E6EEDD2195}"/>
    <cellStyle name="Salida 8 4 3" xfId="2889" xr:uid="{F1134894-D274-4CCE-81B8-1FD262348E51}"/>
    <cellStyle name="Salida 8 4 3 2" xfId="5526" xr:uid="{CDC65696-17D6-4481-90F5-5DBA3D7F9EBF}"/>
    <cellStyle name="Salida 8 4 3 2 2" xfId="11837" xr:uid="{9CDF63DB-4E57-4FAB-B443-1E12A7451BEC}"/>
    <cellStyle name="Salida 8 4 3 2 3" xfId="15478" xr:uid="{AA0564E6-ADF7-4A0F-BFAC-C02FDD826949}"/>
    <cellStyle name="Salida 8 4 3 3" xfId="16336" xr:uid="{6D0806B7-B58A-4997-A01C-200FC9BD44BA}"/>
    <cellStyle name="Salida 8 4 4" xfId="3192" xr:uid="{2EE1EEEE-A09F-4551-94E0-AE896028C505}"/>
    <cellStyle name="Salida 8 4 4 2" xfId="5829" xr:uid="{9E847741-BF26-40C6-93E4-870A439DC94B}"/>
    <cellStyle name="Salida 8 4 4 2 2" xfId="12140" xr:uid="{74FBA6A3-85BC-4FD9-BAE3-EBA398B8C2D9}"/>
    <cellStyle name="Salida 8 4 4 2 3" xfId="14472" xr:uid="{344CAEA4-DD20-470C-A4DE-FCAF15FEC31B}"/>
    <cellStyle name="Salida 8 4 4 3" xfId="9574" xr:uid="{2AC0ABDE-4FCF-4734-BA9F-1DB4276F8ADB}"/>
    <cellStyle name="Salida 8 4 4 4" xfId="13720" xr:uid="{085BE63B-8C38-41A4-B198-8964B04ED3A2}"/>
    <cellStyle name="Salida 8 4 5" xfId="3518" xr:uid="{8F8BE74C-1098-4F35-92DE-C9A52B5F57F0}"/>
    <cellStyle name="Salida 8 4 5 2" xfId="6155" xr:uid="{C01BF8D7-EBF7-44B6-81E0-5B3BC597AF0A}"/>
    <cellStyle name="Salida 8 4 5 2 2" xfId="12466" xr:uid="{011327A6-8A33-4154-839F-D9839CAD447A}"/>
    <cellStyle name="Salida 8 4 5 2 3" xfId="7285" xr:uid="{3CC24F27-9818-4253-9B95-47B4CB79CC13}"/>
    <cellStyle name="Salida 8 4 5 3" xfId="9900" xr:uid="{3D9A8AF0-BBDE-4139-977A-7DF3FC489269}"/>
    <cellStyle name="Salida 8 4 5 4" xfId="11686" xr:uid="{1832BD57-E350-45F9-8644-83BAE3E23920}"/>
    <cellStyle name="Salida 8 4 6" xfId="3824" xr:uid="{D3030A55-086E-475D-BB91-F4EA175B0CCC}"/>
    <cellStyle name="Salida 8 4 6 2" xfId="6461" xr:uid="{C787ED35-EDBB-4963-87A6-A7891B1DEF33}"/>
    <cellStyle name="Salida 8 4 6 2 2" xfId="12772" xr:uid="{0E3B6F1E-DE43-4598-8801-647328F1C837}"/>
    <cellStyle name="Salida 8 4 6 2 3" xfId="15985" xr:uid="{33FFEF95-A6F1-4958-B814-F89768FDD54F}"/>
    <cellStyle name="Salida 8 4 6 3" xfId="10206" xr:uid="{CAFE3AFD-7B75-4A87-9409-1679D456E901}"/>
    <cellStyle name="Salida 8 4 6 4" xfId="8260" xr:uid="{C8256AD5-3FF0-4C69-A8CF-89C3844D3D7B}"/>
    <cellStyle name="Salida 8 4 7" xfId="4206" xr:uid="{0D56D68F-3643-44AE-A13E-77A24CA3E334}"/>
    <cellStyle name="Salida 8 4 7 2" xfId="6843" xr:uid="{596435A4-A4CB-437C-8C3F-A2B0F15A5BBF}"/>
    <cellStyle name="Salida 8 4 7 2 2" xfId="13154" xr:uid="{B62E84C2-207D-431A-B275-90ECFB0203E6}"/>
    <cellStyle name="Salida 8 4 7 2 3" xfId="16823" xr:uid="{57B5FFFC-C3D3-45F1-84B8-346BAAF1766C}"/>
    <cellStyle name="Salida 8 4 7 3" xfId="10588" xr:uid="{00095CCA-CFB1-4C1D-9858-DFBAE12F66E5}"/>
    <cellStyle name="Salida 8 4 7 4" xfId="13483" xr:uid="{6FBC3412-32F3-4450-BB41-70118848C333}"/>
    <cellStyle name="Salida 8 4 8" xfId="4771" xr:uid="{C8848CC2-7B22-4170-840A-C91D747538A1}"/>
    <cellStyle name="Salida 8 4 8 2" xfId="11153" xr:uid="{871116F7-298A-44C3-B5EF-670F85BD5E7A}"/>
    <cellStyle name="Salida 8 4 8 3" xfId="9192" xr:uid="{4FA27D90-2119-4383-9E80-BFF2FE17240A}"/>
    <cellStyle name="Salida 8 4 9" xfId="8632" xr:uid="{C17D3DD8-7C4E-491E-9923-F0BD13137A2E}"/>
    <cellStyle name="Salida 8 5" xfId="1990" xr:uid="{9E8AFFB1-50C2-4531-980E-5E80BA66E322}"/>
    <cellStyle name="Salida 8 5 10" xfId="15754" xr:uid="{0E322694-3BC5-4EA6-9E8D-D8A0758D5DA4}"/>
    <cellStyle name="Salida 8 5 2" xfId="2752" xr:uid="{2AA2C384-98F4-48DB-894B-BBA226E028AA}"/>
    <cellStyle name="Salida 8 5 2 2" xfId="5389" xr:uid="{E755924C-9CB9-430E-9E36-51B2FBF9B00C}"/>
    <cellStyle name="Salida 8 5 2 2 2" xfId="11738" xr:uid="{46AD6782-CA91-4D1C-B3BE-0A71DAAD877C}"/>
    <cellStyle name="Salida 8 5 2 2 3" xfId="11789" xr:uid="{075DD85D-9ECE-48D3-A2BB-18348799267E}"/>
    <cellStyle name="Salida 8 5 2 3" xfId="8197" xr:uid="{5250E76D-B7EE-4A73-8DDD-F7396EC96169}"/>
    <cellStyle name="Salida 8 5 3" xfId="3055" xr:uid="{A28AE48C-23D0-4976-85FC-2E7E245A6E4E}"/>
    <cellStyle name="Salida 8 5 3 2" xfId="5692" xr:uid="{E48828FD-022B-437D-A49C-389936A68C6A}"/>
    <cellStyle name="Salida 8 5 3 2 2" xfId="12003" xr:uid="{8889FEB5-05D0-469C-B05F-87B23407539F}"/>
    <cellStyle name="Salida 8 5 3 2 3" xfId="8214" xr:uid="{4CA5BA17-C73E-43E4-A7EC-C25EC09FCDFE}"/>
    <cellStyle name="Salida 8 5 3 3" xfId="9437" xr:uid="{1E5D8528-78C4-40BB-BE8E-B462EF88C778}"/>
    <cellStyle name="Salida 8 5 3 4" xfId="7796" xr:uid="{7228EA36-2A00-4955-BF66-A62BD6844824}"/>
    <cellStyle name="Salida 8 5 4" xfId="3381" xr:uid="{05393B4A-23C6-4811-857A-36882D383621}"/>
    <cellStyle name="Salida 8 5 4 2" xfId="6018" xr:uid="{B5A79446-B003-4997-BEA5-11DD5B700001}"/>
    <cellStyle name="Salida 8 5 4 2 2" xfId="12329" xr:uid="{AF7433E2-CB99-48B7-92CC-DEFB3DBFAD8B}"/>
    <cellStyle name="Salida 8 5 4 2 3" xfId="16386" xr:uid="{5845D5E9-6B3D-4C15-B0CC-4533208BA7E0}"/>
    <cellStyle name="Salida 8 5 4 3" xfId="9763" xr:uid="{72A38E51-1E17-47A6-9287-D626D312A6B4}"/>
    <cellStyle name="Salida 8 5 4 4" xfId="15692" xr:uid="{E05ACC7D-7E57-4758-8019-CAFD690720F5}"/>
    <cellStyle name="Salida 8 5 5" xfId="3687" xr:uid="{21F4DB4F-8ADF-4670-852B-A186C4462031}"/>
    <cellStyle name="Salida 8 5 5 2" xfId="6324" xr:uid="{E8BD40F0-12F2-4503-AAD5-85172CC0789D}"/>
    <cellStyle name="Salida 8 5 5 2 2" xfId="12635" xr:uid="{B576FB3A-A2D2-478E-95A8-17AA3E49542E}"/>
    <cellStyle name="Salida 8 5 5 2 3" xfId="7170" xr:uid="{CB7D08A1-1C54-4B85-BECA-BB4191135DC3}"/>
    <cellStyle name="Salida 8 5 5 3" xfId="10069" xr:uid="{4EB9D2F7-5FCA-4C1C-8F38-E9549D751CCB}"/>
    <cellStyle name="Salida 8 5 5 4" xfId="7394" xr:uid="{1428B3A0-2BB2-4A9F-9BF6-46F88173E1DD}"/>
    <cellStyle name="Salida 8 5 6" xfId="4062" xr:uid="{AE65FCD4-5916-412A-A95F-0D613CB089E5}"/>
    <cellStyle name="Salida 8 5 6 2" xfId="6699" xr:uid="{01D05D2F-C68F-4054-A4F4-AD36B7D56ECC}"/>
    <cellStyle name="Salida 8 5 6 2 2" xfId="13010" xr:uid="{8CC02CF8-7BB8-4953-B484-77607E561976}"/>
    <cellStyle name="Salida 8 5 6 2 3" xfId="16686" xr:uid="{460DEEEF-16CB-4321-B73B-0C6A8E68C1D8}"/>
    <cellStyle name="Salida 8 5 6 3" xfId="10444" xr:uid="{F6E2D9B2-E704-4E99-B02D-D45615F43A03}"/>
    <cellStyle name="Salida 8 5 6 4" xfId="11681" xr:uid="{04D7E429-76DC-4CE8-AB9B-F979F8C6DB75}"/>
    <cellStyle name="Salida 8 5 7" xfId="4627" xr:uid="{B0FD560B-15B3-45A4-BAD9-E46279C9E102}"/>
    <cellStyle name="Salida 8 5 7 2" xfId="11009" xr:uid="{9938A939-0810-4384-8863-C7A867C27D84}"/>
    <cellStyle name="Salida 8 5 7 3" xfId="13387" xr:uid="{5981A834-E858-4E27-A067-69322BDB1BF3}"/>
    <cellStyle name="Salida 8 5 8" xfId="8488" xr:uid="{07B9148A-FEEB-45A3-8881-3B15B8545495}"/>
    <cellStyle name="Salida 8 5 9" xfId="7710" xr:uid="{F554BEC0-A3E0-4880-BE46-FF534CED2503}"/>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1" xfId="8236" xr:uid="{3D18D16E-2A17-4F1B-8128-6D1365D163FF}"/>
    <cellStyle name="Salida 9 23 12" xfId="16121" xr:uid="{CCAF8C82-4876-41FE-93CB-F15525D0B09B}"/>
    <cellStyle name="Salida 9 23 2" xfId="2504" xr:uid="{208B98FF-470E-4018-889E-E41D9D0DE514}"/>
    <cellStyle name="Salida 9 23 2 2" xfId="5141" xr:uid="{04AFA5AA-92ED-4336-AC38-4BE0F69BD0C1}"/>
    <cellStyle name="Salida 9 23 2 2 2" xfId="11505" xr:uid="{1489A4B2-0A31-4181-B020-7172985A64D7}"/>
    <cellStyle name="Salida 9 23 2 2 3" xfId="14540" xr:uid="{34E31504-074E-45A0-A0FA-553485EC984A}"/>
    <cellStyle name="Salida 9 23 2 3" xfId="8971" xr:uid="{6FBA3510-80DC-4CF9-895B-50D2E4C79810}"/>
    <cellStyle name="Salida 9 23 3" xfId="2720" xr:uid="{1A6353C1-F6C1-4558-9DBE-6A186110566B}"/>
    <cellStyle name="Salida 9 23 3 2" xfId="5357" xr:uid="{CCC7043F-02D1-42B1-A5C8-69FB20710A7E}"/>
    <cellStyle name="Salida 9 23 3 2 2" xfId="11706" xr:uid="{AFF79E5A-2206-4020-89A5-97F14B78B752}"/>
    <cellStyle name="Salida 9 23 3 2 3" xfId="14951" xr:uid="{3626EDDA-FA21-443C-9939-1041897F83B0}"/>
    <cellStyle name="Salida 9 23 3 3" xfId="14212" xr:uid="{21348BA2-9635-436C-B6A6-78818C8C6312}"/>
    <cellStyle name="Salida 9 23 4" xfId="3023" xr:uid="{958B9D74-F240-4913-875D-26A85560D990}"/>
    <cellStyle name="Salida 9 23 4 2" xfId="5660" xr:uid="{6727C5A5-B870-4C0C-A4F9-240C0EA77357}"/>
    <cellStyle name="Salida 9 23 4 2 2" xfId="11971" xr:uid="{497FE38F-5242-461D-9A5F-5D41FCB000DD}"/>
    <cellStyle name="Salida 9 23 4 2 3" xfId="16019" xr:uid="{030FBAD9-9943-4444-A403-6A5C34FF5C57}"/>
    <cellStyle name="Salida 9 23 4 3" xfId="9405" xr:uid="{5DEFBED3-69E2-4676-93CC-89A4BFD7CBA1}"/>
    <cellStyle name="Salida 9 23 4 4" xfId="15447" xr:uid="{5E73C0F6-2B2A-4256-8242-F2CAD7E655E4}"/>
    <cellStyle name="Salida 9 23 5" xfId="3349" xr:uid="{24FE4B65-0E19-4088-940F-B150CD7F59FE}"/>
    <cellStyle name="Salida 9 23 5 2" xfId="5986" xr:uid="{EEC02B59-F952-40E2-8AFD-236426E1B941}"/>
    <cellStyle name="Salida 9 23 5 2 2" xfId="12297" xr:uid="{69825CD1-C696-4DA0-B384-25216E769C26}"/>
    <cellStyle name="Salida 9 23 5 2 3" xfId="14252" xr:uid="{B387A371-19BC-4232-80E9-22F13DAB9E26}"/>
    <cellStyle name="Salida 9 23 5 3" xfId="9731" xr:uid="{CB9DB7BC-1EE6-4D53-B5E4-452091EE8F9D}"/>
    <cellStyle name="Salida 9 23 5 4" xfId="9162" xr:uid="{3838A9D0-E4B8-4C1B-9EA7-2FF2FBD0A5E5}"/>
    <cellStyle name="Salida 9 23 6" xfId="3655" xr:uid="{7795DB9C-5B34-4020-88A9-89AF307E2C2A}"/>
    <cellStyle name="Salida 9 23 6 2" xfId="6292" xr:uid="{CE67179A-A92E-47B4-BB05-8FC5C0CFFE0D}"/>
    <cellStyle name="Salida 9 23 6 2 2" xfId="12603" xr:uid="{9597326D-B182-4506-9257-16B2A2E26F44}"/>
    <cellStyle name="Salida 9 23 6 2 3" xfId="14862" xr:uid="{71AFD3A9-E97F-4B18-9F20-EAB85E619B3B}"/>
    <cellStyle name="Salida 9 23 6 3" xfId="10037" xr:uid="{8FE0E2D0-F8A4-4A34-8788-82E500F49433}"/>
    <cellStyle name="Salida 9 23 6 4" xfId="16244" xr:uid="{E3028649-80D0-4A8B-99D5-05B4E71492D5}"/>
    <cellStyle name="Salida 9 23 7" xfId="4016" xr:uid="{F441AADD-22C6-4259-B136-A80F27E974F2}"/>
    <cellStyle name="Salida 9 23 7 2" xfId="6653" xr:uid="{1F8C62F0-DFC7-428F-91A6-4B6737D9CED8}"/>
    <cellStyle name="Salida 9 23 7 2 2" xfId="12964" xr:uid="{38F9B044-5781-4C1E-81CB-CF811A3AB024}"/>
    <cellStyle name="Salida 9 23 7 2 3" xfId="16654" xr:uid="{94FC4521-506C-4D11-98F0-38C4F4A10102}"/>
    <cellStyle name="Salida 9 23 7 3" xfId="10398" xr:uid="{7E166685-82FE-4986-9BFC-B3F10853B805}"/>
    <cellStyle name="Salida 9 23 7 4" xfId="15694" xr:uid="{0C204C89-4379-4586-8695-6A1E30B5AF64}"/>
    <cellStyle name="Salida 9 23 8" xfId="4329" xr:uid="{5F5DF1FE-991E-410E-B6EF-5F57D5EEF20B}"/>
    <cellStyle name="Salida 9 23 8 2" xfId="6966" xr:uid="{E0E950DC-4C8C-4B56-B5EB-F7D245732E3C}"/>
    <cellStyle name="Salida 9 23 8 2 2" xfId="13277" xr:uid="{345F263C-67C6-41E8-A887-13E4ED16EF2B}"/>
    <cellStyle name="Salida 9 23 8 2 3" xfId="16941" xr:uid="{FABED61C-B007-4AF1-9B25-94B24E4383D0}"/>
    <cellStyle name="Salida 9 23 8 3" xfId="10711" xr:uid="{F5A7155D-3B0C-4296-B827-4A31101BCAF9}"/>
    <cellStyle name="Salida 9 23 8 4" xfId="9254" xr:uid="{DB1D4D1D-176B-4531-883A-663B1E0E5D77}"/>
    <cellStyle name="Salida 9 23 9" xfId="4581" xr:uid="{3A389533-A473-4FF4-B7DE-78D69A7AC33D}"/>
    <cellStyle name="Salida 9 23 9 2" xfId="10963" xr:uid="{E8597DFD-77F6-4E73-BE33-21DD42DF525D}"/>
    <cellStyle name="Salida 9 23 9 3" xfId="14362" xr:uid="{84BF782D-6AB6-4737-9558-26326767BACB}"/>
    <cellStyle name="Salida 9 24" xfId="1789" xr:uid="{BFC61110-2D45-463A-8E02-EAE443BCB18E}"/>
    <cellStyle name="Salida 9 24 10" xfId="8266" xr:uid="{DEF678A6-725A-48D0-ACD6-7791D4269C6B}"/>
    <cellStyle name="Salida 9 24 11" xfId="15381" xr:uid="{C41851C3-47AC-4A4A-8B9D-D78A89EEA745}"/>
    <cellStyle name="Salida 9 24 12" xfId="13488" xr:uid="{446C96E0-82F1-4515-8CC8-4C3A9397A55C}"/>
    <cellStyle name="Salida 9 24 2" xfId="2349" xr:uid="{1B76B9CB-51A8-4B07-824C-3D44EBCA1911}"/>
    <cellStyle name="Salida 9 24 2 2" xfId="4986" xr:uid="{7B96E5FE-652F-4900-A9D2-3AE9B5B0CED5}"/>
    <cellStyle name="Salida 9 24 2 2 2" xfId="11350" xr:uid="{14F11AEE-5D97-499E-A6C0-1E0C312767AD}"/>
    <cellStyle name="Salida 9 24 2 2 3" xfId="9185" xr:uid="{BAA254E5-F09F-452B-8E3F-A34959D0E79C}"/>
    <cellStyle name="Salida 9 24 2 3" xfId="8816" xr:uid="{63D79B5B-DBCA-4956-A5A7-AD953AE1D896}"/>
    <cellStyle name="Salida 9 24 3" xfId="2270" xr:uid="{4605CB46-0E17-48F5-BDC1-E1A6CFF57792}"/>
    <cellStyle name="Salida 9 24 3 2" xfId="4907" xr:uid="{8FC76ECF-86D3-441B-B587-7195A95CF731}"/>
    <cellStyle name="Salida 9 24 3 2 2" xfId="11271" xr:uid="{9DC50942-B682-4EAF-AE3A-92A64BA725EC}"/>
    <cellStyle name="Salida 9 24 3 2 3" xfId="7465" xr:uid="{7BC2B3A9-868D-434D-ADA2-511FA9888D5E}"/>
    <cellStyle name="Salida 9 24 3 3" xfId="16301" xr:uid="{3CD471AC-997F-4DF3-842C-D8C2F524D413}"/>
    <cellStyle name="Salida 9 24 4" xfId="2326" xr:uid="{8B3BE819-A62F-44A8-A98B-7D92A83D7522}"/>
    <cellStyle name="Salida 9 24 4 2" xfId="4963" xr:uid="{DBE29BB0-3E0B-4DA7-AFB6-AB9627259FF6}"/>
    <cellStyle name="Salida 9 24 4 2 2" xfId="11327" xr:uid="{933371D9-E80A-478B-8571-FE3321F9608A}"/>
    <cellStyle name="Salida 9 24 4 2 3" xfId="14152" xr:uid="{46AB591B-C496-44F0-80B0-C8BA4BAB3DF4}"/>
    <cellStyle name="Salida 9 24 4 3" xfId="8793" xr:uid="{859DB9CC-3BA1-444E-B892-DB18CE8551AA}"/>
    <cellStyle name="Salida 9 24 4 4" xfId="15653" xr:uid="{33CDF2D6-3904-4B3F-8E9C-7A3E808B2970}"/>
    <cellStyle name="Salida 9 24 5" xfId="2284" xr:uid="{6BE481E6-C7BE-4CF6-89EF-8808874F5C70}"/>
    <cellStyle name="Salida 9 24 5 2" xfId="4921" xr:uid="{FB321E62-1E3E-4F73-8271-9C492387536C}"/>
    <cellStyle name="Salida 9 24 5 2 2" xfId="11285" xr:uid="{86DE78BC-0BCD-4E5F-9D39-EC848CAEEC8D}"/>
    <cellStyle name="Salida 9 24 5 2 3" xfId="16334" xr:uid="{A6652880-9D9C-44F2-84EB-A304725CFE72}"/>
    <cellStyle name="Salida 9 24 5 3" xfId="8751" xr:uid="{13B6DCEC-27E4-49C1-A327-6BA2CB55F187}"/>
    <cellStyle name="Salida 9 24 5 4" xfId="14088" xr:uid="{8A950F48-E93F-4BDB-9994-E58142ADEABA}"/>
    <cellStyle name="Salida 9 24 6" xfId="2292" xr:uid="{C9E0DC8B-E02F-4AE8-93BC-22704F595D3C}"/>
    <cellStyle name="Salida 9 24 6 2" xfId="4929" xr:uid="{1D77E985-514B-4A81-AB81-EB734D1E0F06}"/>
    <cellStyle name="Salida 9 24 6 2 2" xfId="11293" xr:uid="{5727A580-834B-4F97-8B53-993F3BFDD0AB}"/>
    <cellStyle name="Salida 9 24 6 2 3" xfId="15792" xr:uid="{D01883D6-033C-4235-B7FA-BB18453EFC0F}"/>
    <cellStyle name="Salida 9 24 6 3" xfId="8759" xr:uid="{0241BBCB-B152-416E-9F50-291C557869B8}"/>
    <cellStyle name="Salida 9 24 6 4" xfId="7660" xr:uid="{98E8D3D6-1B54-480F-ACCE-A4FFE601EFB6}"/>
    <cellStyle name="Salida 9 24 7" xfId="3861" xr:uid="{DEB9E967-2F65-4C2F-87FC-2E640B257747}"/>
    <cellStyle name="Salida 9 24 7 2" xfId="6498" xr:uid="{18B7E5EB-6D23-457B-A425-C974840B9FE6}"/>
    <cellStyle name="Salida 9 24 7 2 2" xfId="12809" xr:uid="{6448ED32-4F5D-4849-92E5-61B8D2975477}"/>
    <cellStyle name="Salida 9 24 7 2 3" xfId="9217" xr:uid="{FCC240F8-9E00-46A7-8759-8F7141C31F73}"/>
    <cellStyle name="Salida 9 24 7 3" xfId="10243" xr:uid="{EE222238-89F5-4671-AD57-F1B821964F80}"/>
    <cellStyle name="Salida 9 24 7 4" xfId="13715" xr:uid="{0DE54E13-9CD6-4853-93E1-4A01142EB95C}"/>
    <cellStyle name="Salida 9 24 8" xfId="4243" xr:uid="{8122C9EE-983E-4B6B-BF89-09A9A02958C3}"/>
    <cellStyle name="Salida 9 24 8 2" xfId="6880" xr:uid="{4040336C-2923-403F-BE60-64E098982896}"/>
    <cellStyle name="Salida 9 24 8 2 2" xfId="13191" xr:uid="{4FEB24A4-2BFB-4C36-BA8B-2296F9EE0395}"/>
    <cellStyle name="Salida 9 24 8 2 3" xfId="16855" xr:uid="{82C321F7-D933-42A4-8550-966CB6C08217}"/>
    <cellStyle name="Salida 9 24 8 3" xfId="10625" xr:uid="{80F28BEC-C897-4F88-BE1E-C98D4B4EC7B3}"/>
    <cellStyle name="Salida 9 24 8 4" xfId="13748" xr:uid="{F67B364B-E01C-44A1-88A4-1B51B50DD39D}"/>
    <cellStyle name="Salida 9 24 9" xfId="4426" xr:uid="{A61798F2-AB37-49E0-9D15-03C9C27A3685}"/>
    <cellStyle name="Salida 9 24 9 2" xfId="10808" xr:uid="{5EC80333-EDCA-4175-8E32-D24DA3AD69D8}"/>
    <cellStyle name="Salida 9 24 9 3" xfId="7120" xr:uid="{69719334-463F-439A-8831-5986A9D2BBCC}"/>
    <cellStyle name="Salida 9 25" xfId="2135" xr:uid="{9FD331C8-AFB4-4E34-9838-CA4B3FCA8E7F}"/>
    <cellStyle name="Salida 9 25 10" xfId="7613" xr:uid="{8DF739CE-2C80-4DDE-8FDB-403BCFCD22A5}"/>
    <cellStyle name="Salida 9 25 11" xfId="16150" xr:uid="{F6F6996C-EF00-4907-A650-1045AE33BF92}"/>
    <cellStyle name="Salida 9 25 2" xfId="2625" xr:uid="{763867D5-FB6F-49A8-AAC6-6C162C76E822}"/>
    <cellStyle name="Salida 9 25 2 2" xfId="5262" xr:uid="{76D3E586-6528-405C-8568-5B71F9ABF62E}"/>
    <cellStyle name="Salida 9 25 2 2 2" xfId="11626" xr:uid="{2F8D5B76-2870-4A35-9C00-E5E06A99874C}"/>
    <cellStyle name="Salida 9 25 2 2 3" xfId="7939" xr:uid="{462E24D6-F1C4-4792-ABC7-4873588DF896}"/>
    <cellStyle name="Salida 9 25 2 3" xfId="9092" xr:uid="{318FCC71-1F38-4BA8-87A9-539510144B6D}"/>
    <cellStyle name="Salida 9 25 2 4" xfId="16527" xr:uid="{1E37255D-4776-437E-BBE6-47084C5960FD}"/>
    <cellStyle name="Salida 9 25 2 5" xfId="7590" xr:uid="{9A7C0BE2-E026-4DE8-B7C4-9C3DC44E1656}"/>
    <cellStyle name="Salida 9 25 3" xfId="2890" xr:uid="{050A9D8E-7F92-44A5-A936-35647B8AF697}"/>
    <cellStyle name="Salida 9 25 3 2" xfId="5527" xr:uid="{BE971188-9ECB-4AC1-80B3-31DE7232AA84}"/>
    <cellStyle name="Salida 9 25 3 2 2" xfId="11838" xr:uid="{A6404D4C-06F9-49C0-B06A-8F6CABB5E74A}"/>
    <cellStyle name="Salida 9 25 3 2 3" xfId="15861" xr:uid="{7D5B7826-E76C-4FAF-AAB9-A90682C36FF9}"/>
    <cellStyle name="Salida 9 25 3 3" xfId="14520" xr:uid="{B57CC7EC-999A-4373-9780-C0D88169BA0D}"/>
    <cellStyle name="Salida 9 25 4" xfId="3193" xr:uid="{C6E8F57C-5938-44E0-98DC-2C866BD4AB74}"/>
    <cellStyle name="Salida 9 25 4 2" xfId="5830" xr:uid="{5A8FB94A-E055-4E57-A2B7-801050771722}"/>
    <cellStyle name="Salida 9 25 4 2 2" xfId="12141" xr:uid="{902B850B-16B9-427B-B311-F928498AD1E4}"/>
    <cellStyle name="Salida 9 25 4 2 3" xfId="14912" xr:uid="{036D4EA4-3916-4B94-80A3-C610AF8620E6}"/>
    <cellStyle name="Salida 9 25 4 3" xfId="9575" xr:uid="{5F43D397-ADF3-4A2B-9F57-AEB3AD07B657}"/>
    <cellStyle name="Salida 9 25 4 4" xfId="13744" xr:uid="{7833C2D8-0F7B-4A52-8A5A-29B68E1FECD7}"/>
    <cellStyle name="Salida 9 25 5" xfId="3519" xr:uid="{7187071D-58BB-402E-BE84-36A42F5DD758}"/>
    <cellStyle name="Salida 9 25 5 2" xfId="6156" xr:uid="{78F6D447-4C8A-437E-897C-7CCCE952818E}"/>
    <cellStyle name="Salida 9 25 5 2 2" xfId="12467" xr:uid="{16FB6DB2-6A12-43F2-B143-B582ED319769}"/>
    <cellStyle name="Salida 9 25 5 2 3" xfId="16174" xr:uid="{559E95FE-0281-403A-B5F8-EAF9094A62D9}"/>
    <cellStyle name="Salida 9 25 5 3" xfId="9901" xr:uid="{64E8E167-0518-4519-A402-16CACC0FE385}"/>
    <cellStyle name="Salida 9 25 5 4" xfId="14959" xr:uid="{5778B30F-5AB0-4F60-AD4F-6E8F5821AFFE}"/>
    <cellStyle name="Salida 9 25 6" xfId="3825" xr:uid="{8876CB7A-9217-4242-A4EE-174182019892}"/>
    <cellStyle name="Salida 9 25 6 2" xfId="6462" xr:uid="{D8233742-F537-4905-9145-B82BF891BEDD}"/>
    <cellStyle name="Salida 9 25 6 2 2" xfId="12773" xr:uid="{BC3F7642-7FA3-4E74-A59A-93E28244BC13}"/>
    <cellStyle name="Salida 9 25 6 2 3" xfId="13390" xr:uid="{BABA0BBA-CD0C-4BDC-86FB-8D9112F6A12F}"/>
    <cellStyle name="Salida 9 25 6 3" xfId="10207" xr:uid="{D9332A7D-4817-4E41-8EAA-20CE19173F50}"/>
    <cellStyle name="Salida 9 25 6 4" xfId="14141" xr:uid="{2A83059C-96AB-4D06-8690-BC1B5C2F2260}"/>
    <cellStyle name="Salida 9 25 7" xfId="4207" xr:uid="{6305382A-BFEC-4FB1-AA7B-655D586EEB15}"/>
    <cellStyle name="Salida 9 25 7 2" xfId="6844" xr:uid="{86C94E04-5958-46FA-8A06-40936639A53A}"/>
    <cellStyle name="Salida 9 25 7 2 2" xfId="13155" xr:uid="{04D4081D-6BCF-4CBC-AA9B-E9B8994ADB39}"/>
    <cellStyle name="Salida 9 25 7 2 3" xfId="16824" xr:uid="{0FA72F42-87EF-4186-AEC3-C153BF98B595}"/>
    <cellStyle name="Salida 9 25 7 3" xfId="10589" xr:uid="{9331A350-3087-4B78-B37D-151073051E27}"/>
    <cellStyle name="Salida 9 25 7 4" xfId="7349" xr:uid="{FF377AB7-6B63-4E9E-B9AB-8D507C023537}"/>
    <cellStyle name="Salida 9 25 8" xfId="4772" xr:uid="{02199B1C-BBC9-401C-A47F-2C692490D288}"/>
    <cellStyle name="Salida 9 25 8 2" xfId="11154" xr:uid="{B60FC3A5-CD25-4EE3-8752-8A1D322CE509}"/>
    <cellStyle name="Salida 9 25 8 3" xfId="13576" xr:uid="{F3A63B88-E7C5-48CB-8707-C9125E46E5AD}"/>
    <cellStyle name="Salida 9 25 9" xfId="8633" xr:uid="{EE07301D-D9C2-42B1-A2C9-717760EB978D}"/>
    <cellStyle name="Salida 9 26" xfId="1989" xr:uid="{E1E90015-0DA2-41F4-BDFD-1929750E0747}"/>
    <cellStyle name="Salida 9 26 10" xfId="16569" xr:uid="{7856E529-49D6-4382-9FCE-3E6ACE6C4B74}"/>
    <cellStyle name="Salida 9 26 2" xfId="2751" xr:uid="{1B69BC06-123D-49EC-99B5-795F8CE14DE3}"/>
    <cellStyle name="Salida 9 26 2 2" xfId="5388" xr:uid="{8CDEF775-D2E0-485D-AC9D-04E0E500EFDB}"/>
    <cellStyle name="Salida 9 26 2 2 2" xfId="11737" xr:uid="{348851B3-9D75-4D0E-98DF-127B54245AAA}"/>
    <cellStyle name="Salida 9 26 2 2 3" xfId="15654" xr:uid="{857CF689-43D1-41B3-8CD8-06422638072B}"/>
    <cellStyle name="Salida 9 26 2 3" xfId="15148" xr:uid="{DFDF46FA-ABA4-4883-8624-3CA201255B54}"/>
    <cellStyle name="Salida 9 26 3" xfId="3054" xr:uid="{2817E50E-A7B6-4A5E-AD73-8E4EB80AC314}"/>
    <cellStyle name="Salida 9 26 3 2" xfId="5691" xr:uid="{39D5BF14-FA0B-4BF6-983F-3158F2FBD88C}"/>
    <cellStyle name="Salida 9 26 3 2 2" xfId="12002" xr:uid="{B2394768-866F-4A54-A1F8-713C8B87194F}"/>
    <cellStyle name="Salida 9 26 3 2 3" xfId="7762" xr:uid="{B513C7C6-DB73-48FE-8C20-683B27247C4B}"/>
    <cellStyle name="Salida 9 26 3 3" xfId="9436" xr:uid="{A4EDFBF4-5332-4388-AC83-2F4B28647999}"/>
    <cellStyle name="Salida 9 26 3 4" xfId="7315" xr:uid="{112FE428-1126-45CB-97A6-1EB4640C9553}"/>
    <cellStyle name="Salida 9 26 4" xfId="3380" xr:uid="{BCDC14BE-97DD-414E-A687-5F23850E01C2}"/>
    <cellStyle name="Salida 9 26 4 2" xfId="6017" xr:uid="{9280B3B0-0127-4D89-BB28-9E8F3940E972}"/>
    <cellStyle name="Salida 9 26 4 2 2" xfId="12328" xr:uid="{4B7066C5-4D3C-4544-B068-57C3DD0344F7}"/>
    <cellStyle name="Salida 9 26 4 2 3" xfId="16306" xr:uid="{87A7C8F1-6C86-4CFA-B837-5DC67C354324}"/>
    <cellStyle name="Salida 9 26 4 3" xfId="9762" xr:uid="{6F13E31D-2E08-4F97-B084-C530C3DF83E3}"/>
    <cellStyle name="Salida 9 26 4 4" xfId="7262" xr:uid="{8C6E1FB1-DD5F-4D64-B988-3E94C75FF4D1}"/>
    <cellStyle name="Salida 9 26 5" xfId="3686" xr:uid="{33036487-EBE5-49F2-B995-5F6BF2358223}"/>
    <cellStyle name="Salida 9 26 5 2" xfId="6323" xr:uid="{D4B14382-B74F-4810-A71B-CC3B9E041250}"/>
    <cellStyle name="Salida 9 26 5 2 2" xfId="12634" xr:uid="{8096FA41-A772-4095-8714-CC1C803D8161}"/>
    <cellStyle name="Salida 9 26 5 2 3" xfId="15613" xr:uid="{3A6C1076-4A83-490C-9BB5-763F52255118}"/>
    <cellStyle name="Salida 9 26 5 3" xfId="10068" xr:uid="{7FC4B850-BDB1-47AA-88AD-B7595DA8A7BB}"/>
    <cellStyle name="Salida 9 26 5 4" xfId="14738" xr:uid="{8CE5AA32-5CE6-4660-8E68-08356F14052C}"/>
    <cellStyle name="Salida 9 26 6" xfId="4061" xr:uid="{E65CCD27-4D50-46D8-A142-76458AB794AC}"/>
    <cellStyle name="Salida 9 26 6 2" xfId="6698" xr:uid="{154E4CF5-83D5-48BE-9CDE-720A01D09BF1}"/>
    <cellStyle name="Salida 9 26 6 2 2" xfId="13009" xr:uid="{B60B2647-2502-48E4-872D-1DCB17785FFC}"/>
    <cellStyle name="Salida 9 26 6 2 3" xfId="16685" xr:uid="{5A451702-D526-4CBE-B279-3E17BD399F91}"/>
    <cellStyle name="Salida 9 26 6 3" xfId="10443" xr:uid="{C7755A7A-2EC7-45D8-9AE6-993093480D9B}"/>
    <cellStyle name="Salida 9 26 6 4" xfId="13574" xr:uid="{D4648EE2-90B1-4673-879F-98192F0623F7}"/>
    <cellStyle name="Salida 9 26 7" xfId="4626" xr:uid="{E9527332-2A8A-4A25-8A12-630A96E650C4}"/>
    <cellStyle name="Salida 9 26 7 2" xfId="11008" xr:uid="{5305CD38-0F81-47DF-A4FA-2740A2EF97EA}"/>
    <cellStyle name="Salida 9 26 7 3" xfId="16459" xr:uid="{AA6E6EB5-CF3A-419F-989C-479524F6CC16}"/>
    <cellStyle name="Salida 9 26 8" xfId="8487" xr:uid="{3CBFEEAF-1620-4168-BAA4-AC9E907C3515}"/>
    <cellStyle name="Salida 9 26 9" xfId="13454" xr:uid="{33D133B6-7D5D-4698-9A37-AE71584EF92B}"/>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1" xfId="7389" xr:uid="{A3DFB280-ECE1-4E99-83D3-E40163F1D5A3}"/>
    <cellStyle name="Total 10 2 12" xfId="8463" xr:uid="{F5CA7571-62F2-40F3-ADCF-008E0EA6F4EC}"/>
    <cellStyle name="Total 10 2 2" xfId="2505" xr:uid="{E6A10E78-6B69-4705-88B7-8FF4AEF837E0}"/>
    <cellStyle name="Total 10 2 2 2" xfId="5142" xr:uid="{448FC598-A53E-462D-896C-F54182494A8F}"/>
    <cellStyle name="Total 10 2 2 2 2" xfId="11506" xr:uid="{D69E21F8-09D5-44D8-8EB4-386C7CC07687}"/>
    <cellStyle name="Total 10 2 2 2 3" xfId="7714" xr:uid="{A41147EE-680E-4C58-ABF1-46CB1BB3EDD9}"/>
    <cellStyle name="Total 10 2 2 3" xfId="8972" xr:uid="{DA1ACA85-F0CE-4816-B53E-56D38E743F3B}"/>
    <cellStyle name="Total 10 2 3" xfId="2721" xr:uid="{CE6FB434-82C8-4788-92D0-240D440FE8E5}"/>
    <cellStyle name="Total 10 2 3 2" xfId="5358" xr:uid="{9C483F80-8F06-4782-B087-74BA3E147611}"/>
    <cellStyle name="Total 10 2 3 2 2" xfId="11707" xr:uid="{CDBBD246-71E9-45DA-BB82-824A3D7326EA}"/>
    <cellStyle name="Total 10 2 3 2 3" xfId="7599" xr:uid="{F1041A44-888E-4CCF-A19B-D919CE39A45F}"/>
    <cellStyle name="Total 10 2 3 3" xfId="16049" xr:uid="{424213FE-BFF8-45FC-AC0C-B9E02B2A6E87}"/>
    <cellStyle name="Total 10 2 4" xfId="3024" xr:uid="{67C3EF05-1C17-4127-909B-2E9F2912DC80}"/>
    <cellStyle name="Total 10 2 4 2" xfId="5661" xr:uid="{D3CD005E-4762-4CFD-8E37-EE6DEBC93B88}"/>
    <cellStyle name="Total 10 2 4 2 2" xfId="11972" xr:uid="{BAD4F404-6199-4CEA-BEDC-F2970A2F313F}"/>
    <cellStyle name="Total 10 2 4 2 3" xfId="14070" xr:uid="{67B01F31-D1E6-4D47-A9A0-DBC7C0DA87A0}"/>
    <cellStyle name="Total 10 2 4 3" xfId="9406" xr:uid="{EAFCA1AE-0C42-4F5B-A325-25E046C47486}"/>
    <cellStyle name="Total 10 2 4 4" xfId="14659" xr:uid="{F744ADC6-5290-4228-B1FC-319476940107}"/>
    <cellStyle name="Total 10 2 5" xfId="3350" xr:uid="{12C6EAD0-C801-4971-AFCA-AE2FDB99E16E}"/>
    <cellStyle name="Total 10 2 5 2" xfId="5987" xr:uid="{B881608C-6CD8-441F-84DC-10B1678F6836}"/>
    <cellStyle name="Total 10 2 5 2 2" xfId="12298" xr:uid="{E5C6CE7B-9F78-408C-BBB3-35A26E8DAB09}"/>
    <cellStyle name="Total 10 2 5 2 3" xfId="16076" xr:uid="{753225BA-F28F-44E0-999C-94CBB15D12AF}"/>
    <cellStyle name="Total 10 2 5 3" xfId="9732" xr:uid="{6DFF8D94-DBD8-4D96-BF9D-5E8E41A7AF75}"/>
    <cellStyle name="Total 10 2 5 4" xfId="14717" xr:uid="{EAD75720-B776-491B-8BD9-B38A819AABBF}"/>
    <cellStyle name="Total 10 2 6" xfId="3656" xr:uid="{594F5C7F-9309-4DAC-BE3B-2F48D53D4D2C}"/>
    <cellStyle name="Total 10 2 6 2" xfId="6293" xr:uid="{8D0984A9-74C2-437D-8FFB-7F8BBB94A64D}"/>
    <cellStyle name="Total 10 2 6 2 2" xfId="12604" xr:uid="{E5B87C97-B6CD-40CA-803F-D94ECA77CA9B}"/>
    <cellStyle name="Total 10 2 6 2 3" xfId="15529" xr:uid="{2C8BF502-1241-42C2-90C9-D890145FA655}"/>
    <cellStyle name="Total 10 2 6 3" xfId="10038" xr:uid="{F841EA4F-79D5-40DD-9204-2E9FA1DE0EFE}"/>
    <cellStyle name="Total 10 2 6 4" xfId="13894" xr:uid="{87B17649-8C05-40D7-B155-B4131FA0859F}"/>
    <cellStyle name="Total 10 2 7" xfId="4017" xr:uid="{289D5425-B58F-4969-B70B-9C567532785A}"/>
    <cellStyle name="Total 10 2 7 2" xfId="6654" xr:uid="{916CA925-456F-43DD-A422-33B25236F95A}"/>
    <cellStyle name="Total 10 2 7 2 2" xfId="12965" xr:uid="{E07197B6-8037-4636-866B-9C074913CFBE}"/>
    <cellStyle name="Total 10 2 7 2 3" xfId="16655" xr:uid="{FB95CCCB-C1A2-452A-8AC6-D4C8AA208F53}"/>
    <cellStyle name="Total 10 2 7 3" xfId="10399" xr:uid="{8757B56E-A883-4085-B475-A81186AD82B4}"/>
    <cellStyle name="Total 10 2 7 4" xfId="7139" xr:uid="{E6DF4931-2977-44E3-9745-22F742C42D40}"/>
    <cellStyle name="Total 10 2 8" xfId="4330" xr:uid="{78FDBC69-76AC-4ADD-8BAC-0355252807B3}"/>
    <cellStyle name="Total 10 2 8 2" xfId="6967" xr:uid="{CCDCF428-B8C2-4607-B830-F3E6FE04F622}"/>
    <cellStyle name="Total 10 2 8 2 2" xfId="13278" xr:uid="{CBD7D42E-0FF2-4B72-8568-74308D05523F}"/>
    <cellStyle name="Total 10 2 8 2 3" xfId="16942" xr:uid="{B4B8AF35-0BDB-4531-AEA2-5A2AEB33F014}"/>
    <cellStyle name="Total 10 2 8 3" xfId="10712" xr:uid="{EE4AF214-B9DD-44A7-AB36-A5441B51718F}"/>
    <cellStyle name="Total 10 2 8 4" xfId="14246" xr:uid="{8042FCBA-9C4A-41F9-A5F8-A6FB3DC864E2}"/>
    <cellStyle name="Total 10 2 9" xfId="4582" xr:uid="{44193E83-C956-4B44-B91A-552E7B7DDC45}"/>
    <cellStyle name="Total 10 2 9 2" xfId="10964" xr:uid="{C25F62CF-AA0F-4796-9972-DDEF9C66DA33}"/>
    <cellStyle name="Total 10 2 9 3" xfId="8112" xr:uid="{25F310C8-39E9-4C53-80D3-78481C92237D}"/>
    <cellStyle name="Total 10 3" xfId="1974" xr:uid="{1C43BFB2-B336-4BEC-A32D-DCDF5EDC39C5}"/>
    <cellStyle name="Total 10 3 10" xfId="8472" xr:uid="{1FD57A84-186F-4D78-8F35-1CB351A441E9}"/>
    <cellStyle name="Total 10 3 11" xfId="14014" xr:uid="{F56A6B01-F4B1-43AB-96D6-1CB8D5C14FA2}"/>
    <cellStyle name="Total 10 3 12" xfId="15333" xr:uid="{73554A84-E195-421C-9B14-4EDC075521B6}"/>
    <cellStyle name="Total 10 3 2" xfId="2534" xr:uid="{3B57AC6B-9E02-4537-B90F-A786F39FC1A6}"/>
    <cellStyle name="Total 10 3 2 2" xfId="5171" xr:uid="{EFA9F406-7DD0-4AF3-B33B-1ADEAFF16BDE}"/>
    <cellStyle name="Total 10 3 2 2 2" xfId="11535" xr:uid="{DA9EC4B6-AC99-4764-B1D9-667345AA39F3}"/>
    <cellStyle name="Total 10 3 2 2 3" xfId="16075" xr:uid="{F668520A-77B6-4E87-964F-86F2811BEA35}"/>
    <cellStyle name="Total 10 3 2 3" xfId="9001" xr:uid="{D07856E8-E7D5-44D3-9063-85F7A72DFEFD}"/>
    <cellStyle name="Total 10 3 3" xfId="2736" xr:uid="{53671DAB-0BEE-4365-A3B6-FC38DC424993}"/>
    <cellStyle name="Total 10 3 3 2" xfId="5373" xr:uid="{A8C4943C-F547-46D0-AAAC-841124D7382B}"/>
    <cellStyle name="Total 10 3 3 2 2" xfId="11722" xr:uid="{07E86A21-3DCC-4300-AAA8-93C80E641A09}"/>
    <cellStyle name="Total 10 3 3 2 3" xfId="13639" xr:uid="{19B11E30-FE00-48AE-BD13-6B2D670C20E9}"/>
    <cellStyle name="Total 10 3 3 3" xfId="7415" xr:uid="{A49A7CA2-5CA4-471F-9AB7-F21116DCB269}"/>
    <cellStyle name="Total 10 3 4" xfId="3039" xr:uid="{1254C363-3219-4F1E-AB22-1CC3943C8883}"/>
    <cellStyle name="Total 10 3 4 2" xfId="5676" xr:uid="{9F1522FD-BD98-476E-8077-A1E82ECEAFC2}"/>
    <cellStyle name="Total 10 3 4 2 2" xfId="11987" xr:uid="{33171D78-6479-48C2-A56A-87F21357EED8}"/>
    <cellStyle name="Total 10 3 4 2 3" xfId="15442" xr:uid="{BC539DE6-FD4F-4EB0-9AFA-5B194DC1F24F}"/>
    <cellStyle name="Total 10 3 4 3" xfId="9421" xr:uid="{DD943A6F-8012-416E-9119-0195FBAF0F31}"/>
    <cellStyle name="Total 10 3 4 4" xfId="9153" xr:uid="{F1CCBE1A-1E7B-4D1D-8155-F2FF28CC002B}"/>
    <cellStyle name="Total 10 3 5" xfId="3365" xr:uid="{299A461B-F9AB-436A-A65D-8C7506BF5246}"/>
    <cellStyle name="Total 10 3 5 2" xfId="6002" xr:uid="{D9113A91-BE12-42C2-AF57-5F0AA46AE246}"/>
    <cellStyle name="Total 10 3 5 2 2" xfId="12313" xr:uid="{E1ADEA07-CE4E-459D-85D1-8D09B1CEA9D0}"/>
    <cellStyle name="Total 10 3 5 2 3" xfId="15269" xr:uid="{343CB525-D257-4829-88AF-FADA041B0158}"/>
    <cellStyle name="Total 10 3 5 3" xfId="9747" xr:uid="{71D173B0-3B91-40F8-8827-2EC16759BC5E}"/>
    <cellStyle name="Total 10 3 5 4" xfId="14441" xr:uid="{0F8666BC-7C5D-4040-ABAA-4097AE84C738}"/>
    <cellStyle name="Total 10 3 6" xfId="3671" xr:uid="{29589591-8E7F-4D06-8050-131A26A154EE}"/>
    <cellStyle name="Total 10 3 6 2" xfId="6308" xr:uid="{28C355FD-8680-4CA6-9EFA-164D33821EAB}"/>
    <cellStyle name="Total 10 3 6 2 2" xfId="12619" xr:uid="{9F28FCE0-CEE5-4B8B-9626-CC7C5D81DBAE}"/>
    <cellStyle name="Total 10 3 6 2 3" xfId="16355" xr:uid="{779832BD-FB8D-495E-B0DE-5BF363E8C4B3}"/>
    <cellStyle name="Total 10 3 6 3" xfId="10053" xr:uid="{70569921-92F8-4850-B07B-3A684CABE293}"/>
    <cellStyle name="Total 10 3 6 4" xfId="14513" xr:uid="{3FEE3B16-5F71-4ACF-9485-F75A07089332}"/>
    <cellStyle name="Total 10 3 7" xfId="4046" xr:uid="{C84899D0-7019-4E70-853A-0D65166B4081}"/>
    <cellStyle name="Total 10 3 7 2" xfId="6683" xr:uid="{D6A05AA7-3C4F-414A-9DED-9C7E02E7A493}"/>
    <cellStyle name="Total 10 3 7 2 2" xfId="12994" xr:uid="{043B8F54-D133-42E0-A7C6-B2415BF67E15}"/>
    <cellStyle name="Total 10 3 7 2 3" xfId="16670" xr:uid="{7D19D6D5-AD5E-41B8-B5B8-68DA26E9ADB6}"/>
    <cellStyle name="Total 10 3 7 3" xfId="10428" xr:uid="{0A548149-95D6-4449-9A7D-EC4EBAF72874}"/>
    <cellStyle name="Total 10 3 7 4" xfId="15118" xr:uid="{B4367D56-4BAE-44ED-92BA-C9834120A44E}"/>
    <cellStyle name="Total 10 3 8" xfId="4345" xr:uid="{F42D3974-E6D8-4E10-B61E-F90E9048A457}"/>
    <cellStyle name="Total 10 3 8 2" xfId="6982" xr:uid="{2539F863-FB49-43FC-BB73-B62DE42FDA8A}"/>
    <cellStyle name="Total 10 3 8 2 2" xfId="13293" xr:uid="{8765993E-3B0E-4F1B-BA32-C0890763CA6C}"/>
    <cellStyle name="Total 10 3 8 2 3" xfId="16957" xr:uid="{54378D51-EEF2-4B3B-9223-D14D6BAC2D69}"/>
    <cellStyle name="Total 10 3 8 3" xfId="10727" xr:uid="{AA514EE1-37D4-4F3B-B22C-2B95188EB6F1}"/>
    <cellStyle name="Total 10 3 8 4" xfId="11232" xr:uid="{29D2969D-5D90-46A5-8808-9AAC3F135482}"/>
    <cellStyle name="Total 10 3 9" xfId="4611" xr:uid="{93D367B0-3260-483A-A72F-7DE354530F32}"/>
    <cellStyle name="Total 10 3 9 2" xfId="10993" xr:uid="{7C7E6B8A-E5F8-46D3-AAD2-0DF0164CCAFE}"/>
    <cellStyle name="Total 10 3 9 3" xfId="7975" xr:uid="{6C844A33-F0DD-4C10-BEAC-3149DC2DC7CD}"/>
    <cellStyle name="Total 10 4" xfId="2136" xr:uid="{91FA8264-909D-4388-B63B-5F27C5DB8093}"/>
    <cellStyle name="Total 10 4 10" xfId="14788" xr:uid="{B21D26F3-1665-473A-8EC4-1EBDEF1F805B}"/>
    <cellStyle name="Total 10 4 11" xfId="14055" xr:uid="{890C8E1C-F46B-44D1-8CF4-6382D97F054C}"/>
    <cellStyle name="Total 10 4 2" xfId="2626" xr:uid="{61CB3084-41E0-45FA-AC1D-43DCAFF3EDB3}"/>
    <cellStyle name="Total 10 4 2 2" xfId="5263" xr:uid="{7FC0CDB7-67B1-457C-8FF0-C0DB40069697}"/>
    <cellStyle name="Total 10 4 2 2 2" xfId="11627" xr:uid="{94EAE5AA-4684-4EA8-A33A-62D6A7F0D950}"/>
    <cellStyle name="Total 10 4 2 2 3" xfId="16324" xr:uid="{BCCEBC0D-9530-4B40-8FE2-ADF49DDBF9DA}"/>
    <cellStyle name="Total 10 4 2 3" xfId="9093" xr:uid="{D682C840-5460-45C4-96AA-BF06CED3DD6A}"/>
    <cellStyle name="Total 10 4 2 4" xfId="7747" xr:uid="{7DC103CE-1564-4F4F-B97D-8A48A4DEB2ED}"/>
    <cellStyle name="Total 10 4 2 5" xfId="9257" xr:uid="{084CCFE8-7A66-4F4E-A6ED-135EA7158257}"/>
    <cellStyle name="Total 10 4 3" xfId="2891" xr:uid="{668555EF-6B57-44DB-81B6-47FEEC21EFE9}"/>
    <cellStyle name="Total 10 4 3 2" xfId="5528" xr:uid="{2DF76618-F40F-4931-A38B-5B7309B11A5B}"/>
    <cellStyle name="Total 10 4 3 2 2" xfId="11839" xr:uid="{0DCBC1F4-5675-488B-BCAD-7001437DBC05}"/>
    <cellStyle name="Total 10 4 3 2 3" xfId="16123" xr:uid="{AC3E40FD-44A1-493E-98BE-839E90FBA442}"/>
    <cellStyle name="Total 10 4 3 3" xfId="15435" xr:uid="{7F1D77CA-1BED-4918-8F70-6265FFDF4F52}"/>
    <cellStyle name="Total 10 4 4" xfId="3194" xr:uid="{99B05FDA-6CB4-4663-B4E3-D43337408BA7}"/>
    <cellStyle name="Total 10 4 4 2" xfId="5831" xr:uid="{F73FA62B-7D25-4052-801A-33A3CC0F41AE}"/>
    <cellStyle name="Total 10 4 4 2 2" xfId="12142" xr:uid="{7B402E70-CA6B-42B9-9F5C-30C0525F6227}"/>
    <cellStyle name="Total 10 4 4 2 3" xfId="11211" xr:uid="{23CA5C9D-74D7-4DEF-9347-88084C793C57}"/>
    <cellStyle name="Total 10 4 4 3" xfId="9576" xr:uid="{2877F96A-4222-4601-8F8C-E7D1AB36C14D}"/>
    <cellStyle name="Total 10 4 4 4" xfId="7053" xr:uid="{9AB17DF0-2EC6-4E06-A708-4A20EF4C852D}"/>
    <cellStyle name="Total 10 4 5" xfId="3520" xr:uid="{1E0E38F4-13BB-4DB9-BC51-A97900E0EB56}"/>
    <cellStyle name="Total 10 4 5 2" xfId="6157" xr:uid="{D306EE87-CA94-4788-9E4D-330F20BAE29B}"/>
    <cellStyle name="Total 10 4 5 2 2" xfId="12468" xr:uid="{F4A69B26-2567-4569-8D0E-AA2A20189ED8}"/>
    <cellStyle name="Total 10 4 5 2 3" xfId="7118" xr:uid="{22E0BC81-6971-44CF-AEE3-C13460AC2A75}"/>
    <cellStyle name="Total 10 4 5 3" xfId="9902" xr:uid="{A71B8170-30E2-4C56-8FF5-57ED4E1AED0B}"/>
    <cellStyle name="Total 10 4 5 4" xfId="8104" xr:uid="{FBC655D9-61B3-4C6D-938A-3E8CAB4FDBC4}"/>
    <cellStyle name="Total 10 4 6" xfId="3826" xr:uid="{E8FB1B5E-8C2E-4DC2-B267-89A37FC8A891}"/>
    <cellStyle name="Total 10 4 6 2" xfId="6463" xr:uid="{A5FB4313-E8C6-4B2F-8C5B-F241BEFA9A81}"/>
    <cellStyle name="Total 10 4 6 2 2" xfId="12774" xr:uid="{9CFB0CE2-8CE3-4165-B57A-C971F0DE8F14}"/>
    <cellStyle name="Total 10 4 6 2 3" xfId="7824" xr:uid="{5EFEF4F2-57C4-43F8-A7B8-05074EAC54F3}"/>
    <cellStyle name="Total 10 4 6 3" xfId="10208" xr:uid="{DAA72DE1-6F55-453C-8844-89100397D029}"/>
    <cellStyle name="Total 10 4 6 4" xfId="15864" xr:uid="{9CD4530E-83C5-49C5-B121-55207517343A}"/>
    <cellStyle name="Total 10 4 7" xfId="4208" xr:uid="{61E902CD-4D06-4EC4-971E-288C990E4D7A}"/>
    <cellStyle name="Total 10 4 7 2" xfId="6845" xr:uid="{267A91FE-D026-4BB1-9051-26C2C8C6161C}"/>
    <cellStyle name="Total 10 4 7 2 2" xfId="13156" xr:uid="{90DD07F4-6DBC-4F2C-A113-13DF8104DB47}"/>
    <cellStyle name="Total 10 4 7 2 3" xfId="16825" xr:uid="{C11B1AF4-87BD-4996-A8EB-C185B1062EAF}"/>
    <cellStyle name="Total 10 4 7 3" xfId="10590" xr:uid="{23BB66AD-E40A-4EC3-93BE-EF396D078AF0}"/>
    <cellStyle name="Total 10 4 7 4" xfId="9132" xr:uid="{356D01E7-E3F1-494D-BFB1-77AB20A07DA0}"/>
    <cellStyle name="Total 10 4 8" xfId="4773" xr:uid="{05DB4302-0916-4CBF-A4C6-6AAD226A7BB9}"/>
    <cellStyle name="Total 10 4 8 2" xfId="11155" xr:uid="{5BDD6A02-FCC3-479C-B64D-52C2795D75B5}"/>
    <cellStyle name="Total 10 4 8 3" xfId="7946" xr:uid="{33E726AA-7605-4278-97A0-A3AD751CF4F0}"/>
    <cellStyle name="Total 10 4 9" xfId="8634" xr:uid="{987565C3-A0A1-4FBC-946C-F2554BBC2CF2}"/>
    <cellStyle name="Total 10 5" xfId="2151" xr:uid="{C9788C01-4B1E-4095-A192-E70219ABC929}"/>
    <cellStyle name="Total 10 5 10" xfId="7834" xr:uid="{C9E6D7CB-9F2F-4132-A9F9-7CF24EC4BA1F}"/>
    <cellStyle name="Total 10 5 2" xfId="2906" xr:uid="{1FBF1EAB-B75B-4CBF-A0E0-988C6591B607}"/>
    <cellStyle name="Total 10 5 2 2" xfId="5543" xr:uid="{C0FB2EC2-3F63-4E95-ACD2-AA636FB78BB0}"/>
    <cellStyle name="Total 10 5 2 2 2" xfId="11854" xr:uid="{D258E359-5DD5-4EF9-B3C2-3560E97C213C}"/>
    <cellStyle name="Total 10 5 2 2 3" xfId="7303" xr:uid="{3392685D-F8E4-4C56-9FEE-FE407C9CFED1}"/>
    <cellStyle name="Total 10 5 2 3" xfId="8737" xr:uid="{1142B360-FDE6-41A6-8811-0EF7DE2AA157}"/>
    <cellStyle name="Total 10 5 3" xfId="3209" xr:uid="{962025F1-1F3D-412E-849B-DFBB38D069D7}"/>
    <cellStyle name="Total 10 5 3 2" xfId="5846" xr:uid="{DCC6A9ED-A33C-44C3-AF43-790F143C2ADA}"/>
    <cellStyle name="Total 10 5 3 2 2" xfId="12157" xr:uid="{A900A57A-086D-4CA3-AE20-A534FABD35A4}"/>
    <cellStyle name="Total 10 5 3 2 3" xfId="14547" xr:uid="{06C4076B-601A-444C-AECE-6C8F10385696}"/>
    <cellStyle name="Total 10 5 3 3" xfId="9591" xr:uid="{002996FD-FA03-49CA-879C-8B68A6A15F56}"/>
    <cellStyle name="Total 10 5 3 4" xfId="14505" xr:uid="{CCB646C5-82FA-42AA-B5E1-9EB09108AA32}"/>
    <cellStyle name="Total 10 5 4" xfId="3535" xr:uid="{202E078A-29F5-495C-80C5-3F950270A776}"/>
    <cellStyle name="Total 10 5 4 2" xfId="6172" xr:uid="{6DAF8A38-05FD-4134-A10B-ABAAA4BA0988}"/>
    <cellStyle name="Total 10 5 4 2 2" xfId="12483" xr:uid="{8208394B-3C09-4470-8922-FCF638652DC7}"/>
    <cellStyle name="Total 10 5 4 2 3" xfId="14833" xr:uid="{8E7E86C9-CA35-46AB-BF31-A6A368DC5199}"/>
    <cellStyle name="Total 10 5 4 3" xfId="9917" xr:uid="{D6E1B295-8F1E-420C-8588-538652E02C0A}"/>
    <cellStyle name="Total 10 5 4 4" xfId="14116" xr:uid="{15075287-B925-4267-B9F3-1007F32ED6DD}"/>
    <cellStyle name="Total 10 5 5" xfId="3841" xr:uid="{A7782FC0-8908-4C43-B209-E16D0F2A8D00}"/>
    <cellStyle name="Total 10 5 5 2" xfId="6478" xr:uid="{9DC39043-5A92-4FA0-AFE4-B038F96DBCE1}"/>
    <cellStyle name="Total 10 5 5 2 2" xfId="12789" xr:uid="{054383A6-72CC-4F32-8BA9-0AC4F6A95D43}"/>
    <cellStyle name="Total 10 5 5 2 3" xfId="15184" xr:uid="{9C34DC24-171F-46C8-9806-7EA9A4E9FE89}"/>
    <cellStyle name="Total 10 5 5 3" xfId="10223" xr:uid="{4489E4B9-B574-4388-8365-0D6540B89FE3}"/>
    <cellStyle name="Total 10 5 5 4" xfId="8126" xr:uid="{B0D49E90-447F-4D43-96F1-FE5EE787204F}"/>
    <cellStyle name="Total 10 5 6" xfId="4223" xr:uid="{54FC8B58-E1BC-445B-A27A-DD8F796CA059}"/>
    <cellStyle name="Total 10 5 6 2" xfId="6860" xr:uid="{DEF864F3-998E-4271-8AB3-D9E63E0FD6B3}"/>
    <cellStyle name="Total 10 5 6 2 2" xfId="13171" xr:uid="{163B3C54-21FB-4F68-BCD6-5A280C015ADC}"/>
    <cellStyle name="Total 10 5 6 2 3" xfId="16840" xr:uid="{465B2474-13F9-49D8-A731-2F9793100995}"/>
    <cellStyle name="Total 10 5 6 3" xfId="10605" xr:uid="{C4DE3D3F-AD1F-431A-8581-628007E46A80}"/>
    <cellStyle name="Total 10 5 6 4" xfId="9164" xr:uid="{C888F0F7-052D-49BF-908B-3084317520C6}"/>
    <cellStyle name="Total 10 5 7" xfId="4788" xr:uid="{B86AC163-C40F-4E94-8BCA-E9FC4073D28D}"/>
    <cellStyle name="Total 10 5 7 2" xfId="11170" xr:uid="{B3E117C0-D8DC-4209-AB46-7214A8BF4D91}"/>
    <cellStyle name="Total 10 5 7 3" xfId="7978" xr:uid="{4780C791-EB79-45C8-9F14-1DF20C6DFF44}"/>
    <cellStyle name="Total 10 5 8" xfId="8649" xr:uid="{CD214869-7307-4EAC-917F-B6F5BE8473FE}"/>
    <cellStyle name="Total 10 5 9" xfId="16069" xr:uid="{75A3ECF9-EDC9-4F12-BBCA-4104D7D58579}"/>
    <cellStyle name="Total 11" xfId="1775" xr:uid="{00000000-0005-0000-0000-0000EF060000}"/>
    <cellStyle name="Total 11 2" xfId="1946" xr:uid="{DEADC66B-4214-4678-8261-D3F257797CAB}"/>
    <cellStyle name="Total 11 2 10" xfId="8447" xr:uid="{D8793E86-BE4B-4142-8702-B45CCEB4D496}"/>
    <cellStyle name="Total 11 2 11" xfId="14994" xr:uid="{73A62AF6-6BBC-4189-887B-4CD1AE551E97}"/>
    <cellStyle name="Total 11 2 12" xfId="15982" xr:uid="{2BED41DC-D7BD-4FAC-9DFE-A946B49D08B7}"/>
    <cellStyle name="Total 11 2 2" xfId="2506" xr:uid="{AF4727FC-467E-47C0-872B-59B40AE7A58D}"/>
    <cellStyle name="Total 11 2 2 2" xfId="5143" xr:uid="{AB2FEFCF-1426-47FE-8722-0F4B8B727D89}"/>
    <cellStyle name="Total 11 2 2 2 2" xfId="11507" xr:uid="{F4026BEB-23E7-4A35-BC43-60AF242A8444}"/>
    <cellStyle name="Total 11 2 2 2 3" xfId="16383" xr:uid="{DDE5AA4F-01E9-48B5-9178-3F71707B0174}"/>
    <cellStyle name="Total 11 2 2 3" xfId="8973" xr:uid="{307682E8-1A74-4DE2-9D26-06A66AC14019}"/>
    <cellStyle name="Total 11 2 3" xfId="2722" xr:uid="{A184B710-BDC1-4A81-8341-24754EB99D91}"/>
    <cellStyle name="Total 11 2 3 2" xfId="5359" xr:uid="{9A482E2E-D74F-4F5C-932A-6B37DD2C12C4}"/>
    <cellStyle name="Total 11 2 3 2 2" xfId="11708" xr:uid="{2D4EF17B-02FB-463D-ABC4-AD1A225348A9}"/>
    <cellStyle name="Total 11 2 3 2 3" xfId="15933" xr:uid="{1112D797-11D0-42FD-BC1B-ABF3BE33C34A}"/>
    <cellStyle name="Total 11 2 3 3" xfId="16149" xr:uid="{6120222E-5504-437B-AE71-23309A3E251A}"/>
    <cellStyle name="Total 11 2 4" xfId="3025" xr:uid="{40D5F946-F239-4B7F-817C-5145FF96F22F}"/>
    <cellStyle name="Total 11 2 4 2" xfId="5662" xr:uid="{DC09C980-0635-410A-892A-D75CE5A4F486}"/>
    <cellStyle name="Total 11 2 4 2 2" xfId="11973" xr:uid="{95B501C4-3F3F-4522-AE6D-44A496166E9B}"/>
    <cellStyle name="Total 11 2 4 2 3" xfId="14575" xr:uid="{D0254CEA-2992-4257-B041-F0FB97CAFC89}"/>
    <cellStyle name="Total 11 2 4 3" xfId="9407" xr:uid="{D1B8768D-BF9D-4C64-945A-00BFA996FDAC}"/>
    <cellStyle name="Total 11 2 4 4" xfId="11811" xr:uid="{25B21424-A215-4477-8BE0-097D63495717}"/>
    <cellStyle name="Total 11 2 5" xfId="3351" xr:uid="{E0818EA1-87D1-4D83-B9F5-5F9DE5C182AF}"/>
    <cellStyle name="Total 11 2 5 2" xfId="5988" xr:uid="{18BA8E3E-8BFD-42A1-B7AF-70C1ADF5A432}"/>
    <cellStyle name="Total 11 2 5 2 2" xfId="12299" xr:uid="{1DA7EB38-EB06-4B16-B101-ED06DAAF2924}"/>
    <cellStyle name="Total 11 2 5 2 3" xfId="16136" xr:uid="{A927821D-097D-4542-AFB6-A17420D84B6D}"/>
    <cellStyle name="Total 11 2 5 3" xfId="9733" xr:uid="{826408E2-299F-438D-807C-418A0D3F9912}"/>
    <cellStyle name="Total 11 2 5 4" xfId="7391" xr:uid="{D48DBDD4-195F-4126-BE75-9A5F051AEE80}"/>
    <cellStyle name="Total 11 2 6" xfId="3657" xr:uid="{A5A6ADAA-4ECC-44BD-ADE6-24A0B8279886}"/>
    <cellStyle name="Total 11 2 6 2" xfId="6294" xr:uid="{B64BDBFB-530B-4094-A520-4E98749B1C53}"/>
    <cellStyle name="Total 11 2 6 2 2" xfId="12605" xr:uid="{7CE3C5B3-C1C9-476F-B734-5A734FFAEA7D}"/>
    <cellStyle name="Total 11 2 6 2 3" xfId="14300" xr:uid="{61106E2D-15D0-446C-8B41-4B175E9ADF1E}"/>
    <cellStyle name="Total 11 2 6 3" xfId="10039" xr:uid="{3EC49566-A47A-4CE5-8B38-8D01E05AF77C}"/>
    <cellStyle name="Total 11 2 6 4" xfId="14489" xr:uid="{5B19D143-603D-48DA-9906-F1CB30D294AF}"/>
    <cellStyle name="Total 11 2 7" xfId="4018" xr:uid="{9C95B812-D3E6-4726-8A08-DEF53714CAAB}"/>
    <cellStyle name="Total 11 2 7 2" xfId="6655" xr:uid="{2D101C13-FC01-4D4C-8B99-F9711C751594}"/>
    <cellStyle name="Total 11 2 7 2 2" xfId="12966" xr:uid="{F7F83420-28AC-4BE2-9212-CC5D2F508414}"/>
    <cellStyle name="Total 11 2 7 2 3" xfId="16656" xr:uid="{9B6261D5-DFB0-41B4-B964-D2474A07B3CA}"/>
    <cellStyle name="Total 11 2 7 3" xfId="10400" xr:uid="{BF1B6C68-2E23-4763-A021-8850FA8F0E22}"/>
    <cellStyle name="Total 11 2 7 4" xfId="14875" xr:uid="{0902DB25-5EC5-4503-90A2-7C401A5DA087}"/>
    <cellStyle name="Total 11 2 8" xfId="4331" xr:uid="{9D4C9DB7-E1B9-4353-8762-12E5E979F3D1}"/>
    <cellStyle name="Total 11 2 8 2" xfId="6968" xr:uid="{1674F863-C86B-4EA0-B008-766D683F2E42}"/>
    <cellStyle name="Total 11 2 8 2 2" xfId="13279" xr:uid="{D0B7A835-5E5D-4D55-B1EB-4751439F5B49}"/>
    <cellStyle name="Total 11 2 8 2 3" xfId="16943" xr:uid="{26B3AD31-D97F-46DB-B528-B27158426B19}"/>
    <cellStyle name="Total 11 2 8 3" xfId="10713" xr:uid="{A8F3FB87-21BE-4B82-A94F-8B723113C709}"/>
    <cellStyle name="Total 11 2 8 4" xfId="14387" xr:uid="{F54E2787-02BD-4664-AE3E-7BDEE4594597}"/>
    <cellStyle name="Total 11 2 9" xfId="4583" xr:uid="{2F20F4CF-4E9C-4BEA-AC7E-5BE40DC92D62}"/>
    <cellStyle name="Total 11 2 9 2" xfId="10965" xr:uid="{809D4C36-9E11-4953-B810-CD77BC96856E}"/>
    <cellStyle name="Total 11 2 9 3" xfId="16433" xr:uid="{DF83AB58-780E-4BB0-94FA-D13EC971BA66}"/>
    <cellStyle name="Total 11 3" xfId="1975" xr:uid="{6854CC36-E6BF-4D0F-A1AC-78E5D7D85E76}"/>
    <cellStyle name="Total 11 3 10" xfId="8473" xr:uid="{FFF64F35-69F5-4E77-ACCC-E2389D854FA4}"/>
    <cellStyle name="Total 11 3 11" xfId="14608" xr:uid="{7E6B446B-0650-4055-A0D5-448FF9A9615A}"/>
    <cellStyle name="Total 11 3 12" xfId="14631" xr:uid="{123B34EF-D0CC-444B-81FD-594B20900BC0}"/>
    <cellStyle name="Total 11 3 2" xfId="2535" xr:uid="{7FE8D55D-B99D-4444-A506-089BC49EBBFB}"/>
    <cellStyle name="Total 11 3 2 2" xfId="5172" xr:uid="{7A026E90-1AE6-4906-A68F-64591C10EEB1}"/>
    <cellStyle name="Total 11 3 2 2 2" xfId="11536" xr:uid="{C0D2841E-74E8-490A-BB4F-FA85D3A40CBC}"/>
    <cellStyle name="Total 11 3 2 2 3" xfId="14350" xr:uid="{947FBA01-2875-4DCF-A96D-357D2D50D87D}"/>
    <cellStyle name="Total 11 3 2 3" xfId="9002" xr:uid="{A439559F-7B19-426E-B319-2EEBB96BADCD}"/>
    <cellStyle name="Total 11 3 3" xfId="2737" xr:uid="{EA618050-2270-4B8F-B940-A71224C319CC}"/>
    <cellStyle name="Total 11 3 3 2" xfId="5374" xr:uid="{47041CC0-A412-4D9A-B8FE-83E1A4AC3AEB}"/>
    <cellStyle name="Total 11 3 3 2 2" xfId="11723" xr:uid="{B4B91E9C-702A-4907-9DC4-62E75A2ED7D2}"/>
    <cellStyle name="Total 11 3 3 2 3" xfId="7095" xr:uid="{09D3F0D5-765F-4C83-847C-1B58BE732121}"/>
    <cellStyle name="Total 11 3 3 3" xfId="15153" xr:uid="{C2C87959-899F-49E5-9665-784B0314E6F2}"/>
    <cellStyle name="Total 11 3 4" xfId="3040" xr:uid="{FE9EF13C-4601-4A5F-8F02-C32FCB581CED}"/>
    <cellStyle name="Total 11 3 4 2" xfId="5677" xr:uid="{DF8FB7DF-24DD-4428-8767-4AC9FDAE7E00}"/>
    <cellStyle name="Total 11 3 4 2 2" xfId="11988" xr:uid="{1223FBDC-8192-4275-B19D-5E480C77934F}"/>
    <cellStyle name="Total 11 3 4 2 3" xfId="13440" xr:uid="{B3C2185F-9A62-40EF-BC2C-2B947544DEEF}"/>
    <cellStyle name="Total 11 3 4 3" xfId="9422" xr:uid="{476B14C4-2F6A-47F9-9F62-69B87735935A}"/>
    <cellStyle name="Total 11 3 4 4" xfId="14731" xr:uid="{8DC76599-DE16-412C-BAA9-0864EB35E657}"/>
    <cellStyle name="Total 11 3 5" xfId="3366" xr:uid="{55ACC58A-BFB1-4216-9E59-07893B05303F}"/>
    <cellStyle name="Total 11 3 5 2" xfId="6003" xr:uid="{0E604257-08DA-4F1C-8C99-71BEAE2238ED}"/>
    <cellStyle name="Total 11 3 5 2 2" xfId="12314" xr:uid="{1EA7B3D3-5B8E-4C4A-B358-4B93E0ACC5C5}"/>
    <cellStyle name="Total 11 3 5 2 3" xfId="14643" xr:uid="{2AA09448-9E9F-49BE-9407-7FD8DBEC1AE3}"/>
    <cellStyle name="Total 11 3 5 3" xfId="9748" xr:uid="{A236D780-3E48-46B2-810F-88F019664825}"/>
    <cellStyle name="Total 11 3 5 4" xfId="14334" xr:uid="{38E98BA6-3CA8-4FF4-A9CE-A05539FFA467}"/>
    <cellStyle name="Total 11 3 6" xfId="3672" xr:uid="{741DE035-475A-4F64-9345-56BA2F0C2362}"/>
    <cellStyle name="Total 11 3 6 2" xfId="6309" xr:uid="{842F94C1-68A5-428C-8779-6AD7B27BA916}"/>
    <cellStyle name="Total 11 3 6 2 2" xfId="12620" xr:uid="{7A0C7FCE-9C6C-4B46-9251-F3CD56D95042}"/>
    <cellStyle name="Total 11 3 6 2 3" xfId="8056" xr:uid="{C558E8DC-52B8-42DB-897A-747E942FB926}"/>
    <cellStyle name="Total 11 3 6 3" xfId="10054" xr:uid="{5A49226F-19D7-4806-B31D-12A698FB23FB}"/>
    <cellStyle name="Total 11 3 6 4" xfId="13406" xr:uid="{D1E69DF0-8D03-436E-8097-BA19AB45EE38}"/>
    <cellStyle name="Total 11 3 7" xfId="4047" xr:uid="{4C2C1725-BD9D-4AF1-B215-B184F2F36FDA}"/>
    <cellStyle name="Total 11 3 7 2" xfId="6684" xr:uid="{C87D3C1F-F0A4-40B2-890A-ADA69E7A0171}"/>
    <cellStyle name="Total 11 3 7 2 2" xfId="12995" xr:uid="{676FD7E2-D240-4F9B-913F-29F05D0C08B6}"/>
    <cellStyle name="Total 11 3 7 2 3" xfId="16671" xr:uid="{B406DBA8-776D-473F-8AAA-C49995FE355B}"/>
    <cellStyle name="Total 11 3 7 3" xfId="10429" xr:uid="{882B79C3-CF93-48CF-BD08-2EB101A49422}"/>
    <cellStyle name="Total 11 3 7 4" xfId="7832" xr:uid="{0D0D3A30-5C05-4BE5-8B82-71D40C95C2F8}"/>
    <cellStyle name="Total 11 3 8" xfId="4346" xr:uid="{BFE3727D-E5E2-4DA0-BB5E-58A09AE770CC}"/>
    <cellStyle name="Total 11 3 8 2" xfId="6983" xr:uid="{3ACBF27A-2CEE-4527-98FD-AEA0165D5FB7}"/>
    <cellStyle name="Total 11 3 8 2 2" xfId="13294" xr:uid="{9DDCE99B-7E1C-469E-ACEB-CC58F9FB6D7F}"/>
    <cellStyle name="Total 11 3 8 2 3" xfId="16958" xr:uid="{E9C5AA59-F285-4905-BBF7-20B34223DF3E}"/>
    <cellStyle name="Total 11 3 8 3" xfId="10728" xr:uid="{FE184743-5615-488D-BA2E-652587587D8C}"/>
    <cellStyle name="Total 11 3 8 4" xfId="14649" xr:uid="{95F68E2F-6841-4FA6-B1E9-38EF700AAC74}"/>
    <cellStyle name="Total 11 3 9" xfId="4612" xr:uid="{FB394D18-5862-434B-AB66-E802849E0C6B}"/>
    <cellStyle name="Total 11 3 9 2" xfId="10994" xr:uid="{6469B382-D869-45FB-9666-7516BFEF2E86}"/>
    <cellStyle name="Total 11 3 9 3" xfId="16258" xr:uid="{43EE31AC-14BE-4B53-A2AF-F700861011F8}"/>
    <cellStyle name="Total 11 4" xfId="2137" xr:uid="{4BCFEA35-A741-46F6-85AC-7B9D5F8AB543}"/>
    <cellStyle name="Total 11 4 10" xfId="14834" xr:uid="{487A34CA-35AE-4DEA-B411-CD8C64F852CC}"/>
    <cellStyle name="Total 11 4 11" xfId="14098" xr:uid="{1BD53442-98A5-4ED1-A9C7-15AC509ED1BB}"/>
    <cellStyle name="Total 11 4 2" xfId="2627" xr:uid="{0F69EDFD-1B59-4263-86EA-64BFCE55932F}"/>
    <cellStyle name="Total 11 4 2 2" xfId="5264" xr:uid="{40B3FA07-AB3D-4F48-B474-6E87E478EE7D}"/>
    <cellStyle name="Total 11 4 2 2 2" xfId="11628" xr:uid="{D1E4E17B-992F-4665-A403-6F312ACABE27}"/>
    <cellStyle name="Total 11 4 2 2 3" xfId="13903" xr:uid="{1EE9B724-59E9-4EAB-AF1E-C7CBEEC7CD5C}"/>
    <cellStyle name="Total 11 4 2 3" xfId="9094" xr:uid="{6807B445-8216-4188-B386-AD6817B7D266}"/>
    <cellStyle name="Total 11 4 2 4" xfId="15540" xr:uid="{99F6098B-CA74-479E-867B-4785D0A8F358}"/>
    <cellStyle name="Total 11 4 2 5" xfId="7683" xr:uid="{40A6649F-F0D6-4282-81AD-674A8C7CEE9A}"/>
    <cellStyle name="Total 11 4 3" xfId="2892" xr:uid="{843F1353-A705-4071-A554-2B97C7E48CDB}"/>
    <cellStyle name="Total 11 4 3 2" xfId="5529" xr:uid="{4691ABB4-B551-4D3F-9563-BE9A43E2893D}"/>
    <cellStyle name="Total 11 4 3 2 2" xfId="11840" xr:uid="{E0D233A6-191E-4F2E-9E8A-9CA9AB36D0E1}"/>
    <cellStyle name="Total 11 4 3 2 3" xfId="15402" xr:uid="{51132AB0-FBBF-43D0-AF0D-95873BDB4510}"/>
    <cellStyle name="Total 11 4 3 3" xfId="13445" xr:uid="{C20BDCCB-088E-47FB-8B7A-BFD17E7F8FC8}"/>
    <cellStyle name="Total 11 4 4" xfId="3195" xr:uid="{3082C2AC-99F8-4EA7-B842-54983391C17E}"/>
    <cellStyle name="Total 11 4 4 2" xfId="5832" xr:uid="{509F50A1-C403-47B0-93EA-09651616AA95}"/>
    <cellStyle name="Total 11 4 4 2 2" xfId="12143" xr:uid="{0E700F73-CBA1-468F-AE56-F55126F1D378}"/>
    <cellStyle name="Total 11 4 4 2 3" xfId="16446" xr:uid="{07281D5B-BC9B-45C8-9F58-1EB096AAA135}"/>
    <cellStyle name="Total 11 4 4 3" xfId="9577" xr:uid="{A44260E1-5E83-44C7-B213-59FAB8F1D65D}"/>
    <cellStyle name="Total 11 4 4 4" xfId="14261" xr:uid="{5E6EF5C8-EBC6-4F7A-87A7-0D7771C462D7}"/>
    <cellStyle name="Total 11 4 5" xfId="3521" xr:uid="{394BDB81-7BB2-4522-B87E-1D21D615F4C1}"/>
    <cellStyle name="Total 11 4 5 2" xfId="6158" xr:uid="{F0BD9F42-76DE-4605-8317-72A7F2E0D68E}"/>
    <cellStyle name="Total 11 4 5 2 2" xfId="12469" xr:uid="{8C30C62D-380E-43C7-B610-C9363DA1B164}"/>
    <cellStyle name="Total 11 4 5 2 3" xfId="8296" xr:uid="{DAE807DA-C6BD-44CD-B5C5-2A87F0947F57}"/>
    <cellStyle name="Total 11 4 5 3" xfId="9903" xr:uid="{F44AE239-F69A-4DDF-A21D-DC174E0B4A6C}"/>
    <cellStyle name="Total 11 4 5 4" xfId="13677" xr:uid="{49D763B4-8D0D-4794-A813-3A4041A356B0}"/>
    <cellStyle name="Total 11 4 6" xfId="3827" xr:uid="{31ADB542-28B2-493A-BFBF-017B303AFDCF}"/>
    <cellStyle name="Total 11 4 6 2" xfId="6464" xr:uid="{705064F7-A8DF-442C-AE9A-DF1D96BF431B}"/>
    <cellStyle name="Total 11 4 6 2 2" xfId="12775" xr:uid="{1A866400-88DB-414B-99F4-0CDFAB8E828D}"/>
    <cellStyle name="Total 11 4 6 2 3" xfId="13582" xr:uid="{4F28D4B0-11D4-455C-B4FE-4DFE0FCEBD8A}"/>
    <cellStyle name="Total 11 4 6 3" xfId="10209" xr:uid="{BFBCC62B-5049-4381-AD0A-98FE2C5828C5}"/>
    <cellStyle name="Total 11 4 6 4" xfId="13362" xr:uid="{A467BAA8-709A-4AA0-B429-6D036EB42EE0}"/>
    <cellStyle name="Total 11 4 7" xfId="4209" xr:uid="{BDEF1BEF-BB4B-4A13-ACE7-95C3466EFC28}"/>
    <cellStyle name="Total 11 4 7 2" xfId="6846" xr:uid="{CE7C1361-15A8-4ADD-A50E-3BB0E3094D39}"/>
    <cellStyle name="Total 11 4 7 2 2" xfId="13157" xr:uid="{30550043-F359-47DD-A63F-5173D4558F0C}"/>
    <cellStyle name="Total 11 4 7 2 3" xfId="16826" xr:uid="{92F5F45F-738C-4786-AA9C-7117FBACABCA}"/>
    <cellStyle name="Total 11 4 7 3" xfId="10591" xr:uid="{81FE82A2-B80D-481B-BA73-E23B333B388A}"/>
    <cellStyle name="Total 11 4 7 4" xfId="9170" xr:uid="{EE3831F2-453A-4146-9573-8120E1D661B0}"/>
    <cellStyle name="Total 11 4 8" xfId="4774" xr:uid="{36C3F0C4-521C-4952-A83F-30C6499831F3}"/>
    <cellStyle name="Total 11 4 8 2" xfId="11156" xr:uid="{9C0F6342-8E14-43B5-98D4-B42D9052AC3D}"/>
    <cellStyle name="Total 11 4 8 3" xfId="7693" xr:uid="{B55F7D97-E281-40C0-A172-CAFFBFFE2305}"/>
    <cellStyle name="Total 11 4 9" xfId="8635" xr:uid="{C1609FDF-0660-4909-8D41-D05B5775817C}"/>
    <cellStyle name="Total 11 5" xfId="2152" xr:uid="{EE4B9DCA-54DB-4AE5-85F1-5573F142AC20}"/>
    <cellStyle name="Total 11 5 10" xfId="8060" xr:uid="{F8A3D7E0-78B4-4751-90E8-9C0C8EFBFC37}"/>
    <cellStyle name="Total 11 5 2" xfId="2907" xr:uid="{6EC5B4DC-1B26-4F07-9A86-DB856B46B608}"/>
    <cellStyle name="Total 11 5 2 2" xfId="5544" xr:uid="{AE193376-FF2A-462D-AC13-7B23254641F3}"/>
    <cellStyle name="Total 11 5 2 2 2" xfId="11855" xr:uid="{49B217DC-02C8-42A5-B862-4D673976BA6D}"/>
    <cellStyle name="Total 11 5 2 2 3" xfId="15804" xr:uid="{667A76B2-EC58-453B-A72C-3CFE88B6CD39}"/>
    <cellStyle name="Total 11 5 2 3" xfId="13605" xr:uid="{72FA3797-581E-436F-B42A-695F4644B09A}"/>
    <cellStyle name="Total 11 5 3" xfId="3210" xr:uid="{F239AE5F-EB74-49FC-994B-BB08007229E5}"/>
    <cellStyle name="Total 11 5 3 2" xfId="5847" xr:uid="{460A1B2C-374E-4837-9A9A-5CE4674DC0A9}"/>
    <cellStyle name="Total 11 5 3 2 2" xfId="12158" xr:uid="{7F695CAF-6BC8-41DB-A23E-C6A0223AAD4B}"/>
    <cellStyle name="Total 11 5 3 2 3" xfId="14435" xr:uid="{E7B8C8E5-D7C6-4F34-B0E6-144D207B7BF1}"/>
    <cellStyle name="Total 11 5 3 3" xfId="9592" xr:uid="{ED72D51C-D37F-4740-8194-8856AFB66BA6}"/>
    <cellStyle name="Total 11 5 3 4" xfId="13927" xr:uid="{1FB92DE4-DFC4-4E5F-BC35-C77C41D015FE}"/>
    <cellStyle name="Total 11 5 4" xfId="3536" xr:uid="{2AA33ADB-3738-45ED-8F7F-3A76FDE3F99A}"/>
    <cellStyle name="Total 11 5 4 2" xfId="6173" xr:uid="{3C555602-CDF3-4010-8ED6-C5815E5C8EB8}"/>
    <cellStyle name="Total 11 5 4 2 2" xfId="12484" xr:uid="{3B7B4F4C-6833-4957-B542-B0F815D860B4}"/>
    <cellStyle name="Total 11 5 4 2 3" xfId="11754" xr:uid="{F7A7F56A-839A-4D0F-BAE0-5FFA7CE4B20D}"/>
    <cellStyle name="Total 11 5 4 3" xfId="9918" xr:uid="{5D136B0B-4B96-4707-9165-A7CF77C95234}"/>
    <cellStyle name="Total 11 5 4 4" xfId="8004" xr:uid="{AB771F0D-CCD2-4EA5-B212-128A7DF3269F}"/>
    <cellStyle name="Total 11 5 5" xfId="3842" xr:uid="{99EBEF7E-ADA9-4391-98C4-A59EF1EBA775}"/>
    <cellStyle name="Total 11 5 5 2" xfId="6479" xr:uid="{8306960B-9ED1-48FE-98D9-782EF545E3A2}"/>
    <cellStyle name="Total 11 5 5 2 2" xfId="12790" xr:uid="{11430E5D-CBD1-491D-AE45-A051452D7A9A}"/>
    <cellStyle name="Total 11 5 5 2 3" xfId="7622" xr:uid="{C76054B6-E9F1-4751-9335-1AD064C157E1}"/>
    <cellStyle name="Total 11 5 5 3" xfId="10224" xr:uid="{BBECF92F-DE97-47B2-B840-6995D51EA3C7}"/>
    <cellStyle name="Total 11 5 5 4" xfId="14824" xr:uid="{76909031-A7DE-4DA2-A0F8-F41694759FFD}"/>
    <cellStyle name="Total 11 5 6" xfId="4224" xr:uid="{4F340519-7ED6-47BC-9B69-B5CC82C3205B}"/>
    <cellStyle name="Total 11 5 6 2" xfId="6861" xr:uid="{7CF8E752-B856-4614-BBBF-209D679D5B01}"/>
    <cellStyle name="Total 11 5 6 2 2" xfId="13172" xr:uid="{00868620-0743-457B-BBE3-71BCBE131B65}"/>
    <cellStyle name="Total 11 5 6 2 3" xfId="16841" xr:uid="{AF9C9AC4-89A9-481A-909F-C0EF62841790}"/>
    <cellStyle name="Total 11 5 6 3" xfId="10606" xr:uid="{7B65D1E4-B124-4A18-9103-BAA29BE77DE3}"/>
    <cellStyle name="Total 11 5 6 4" xfId="13898" xr:uid="{62DCF411-6861-41BA-8D6B-9814FC65591A}"/>
    <cellStyle name="Total 11 5 7" xfId="4789" xr:uid="{2F178E3E-8E8F-415E-830C-2262280EFE3B}"/>
    <cellStyle name="Total 11 5 7 2" xfId="11171" xr:uid="{402793C1-B90F-4CF4-B992-8465FE23D8A5}"/>
    <cellStyle name="Total 11 5 7 3" xfId="13426" xr:uid="{91C87952-E2AF-4D9E-8CC2-F5F0737CDFED}"/>
    <cellStyle name="Total 11 5 8" xfId="8650" xr:uid="{26100D90-9546-4503-9EAA-40E64D58C024}"/>
    <cellStyle name="Total 11 5 9" xfId="15576" xr:uid="{0E560A20-DC4C-42DC-84FA-A8351DFA7F47}"/>
    <cellStyle name="Total 12" xfId="1776" xr:uid="{00000000-0005-0000-0000-0000F0060000}"/>
    <cellStyle name="Total 12 2" xfId="1947" xr:uid="{E78CE0DB-38A8-4617-A588-F6F97BD153A7}"/>
    <cellStyle name="Total 12 2 10" xfId="8448" xr:uid="{CFE88163-0585-4D40-9618-5C7F325EECC8}"/>
    <cellStyle name="Total 12 2 11" xfId="13522" xr:uid="{6EE79DEE-7D97-445F-BAFE-0F9224AAF8AD}"/>
    <cellStyle name="Total 12 2 12" xfId="15911" xr:uid="{38F4CBEC-2E19-4962-9D41-097B0A8C3BFF}"/>
    <cellStyle name="Total 12 2 2" xfId="2507" xr:uid="{388B65FB-B498-4307-BF0E-78CBBD1FC66C}"/>
    <cellStyle name="Total 12 2 2 2" xfId="5144" xr:uid="{C133E7EA-F77C-45DB-B2E8-16F13B28274F}"/>
    <cellStyle name="Total 12 2 2 2 2" xfId="11508" xr:uid="{E061FA09-FED4-4671-8D15-C231958CD391}"/>
    <cellStyle name="Total 12 2 2 2 3" xfId="7207" xr:uid="{8E8B99F8-2258-4125-9F4E-3281E63F11C4}"/>
    <cellStyle name="Total 12 2 2 3" xfId="8974" xr:uid="{F7930B65-E133-4F66-8F88-3998A0C510C6}"/>
    <cellStyle name="Total 12 2 3" xfId="2723" xr:uid="{B2186176-E38F-4C1C-9B5C-886CBB2F04D7}"/>
    <cellStyle name="Total 12 2 3 2" xfId="5360" xr:uid="{421CC22B-D40A-48C8-ABF6-97A44AE304DC}"/>
    <cellStyle name="Total 12 2 3 2 2" xfId="11709" xr:uid="{C40E491A-BC80-48F5-8C86-E373061047CE}"/>
    <cellStyle name="Total 12 2 3 2 3" xfId="14591" xr:uid="{71542092-4E21-44AC-917E-647A109E96ED}"/>
    <cellStyle name="Total 12 2 3 3" xfId="16263" xr:uid="{FAC587C5-4ADF-49D6-B97A-94C9E46EA0D9}"/>
    <cellStyle name="Total 12 2 4" xfId="3026" xr:uid="{20AF59E2-745F-4228-AE37-EF539F8D8E56}"/>
    <cellStyle name="Total 12 2 4 2" xfId="5663" xr:uid="{083E0DC7-06A4-4836-A79E-5575135C3753}"/>
    <cellStyle name="Total 12 2 4 2 2" xfId="11974" xr:uid="{E4774F35-42F5-40AA-9D7B-A62347B5566E}"/>
    <cellStyle name="Total 12 2 4 2 3" xfId="14110" xr:uid="{DB234CAF-CC96-4B28-82F5-EF0E10870844}"/>
    <cellStyle name="Total 12 2 4 3" xfId="9408" xr:uid="{5EF8F1CF-6C64-46C6-91C0-BC7718F07FF0}"/>
    <cellStyle name="Total 12 2 4 4" xfId="14795" xr:uid="{655166D6-B79A-4DA0-9CAF-DD2885824269}"/>
    <cellStyle name="Total 12 2 5" xfId="3352" xr:uid="{99CC0494-7047-42CC-A5F3-C6407894B838}"/>
    <cellStyle name="Total 12 2 5 2" xfId="5989" xr:uid="{0D9D6CFD-DDC3-48CA-9FC1-AF929EFB9FB1}"/>
    <cellStyle name="Total 12 2 5 2 2" xfId="12300" xr:uid="{513834A1-68DF-43FF-BD2A-4CCF65C34E1C}"/>
    <cellStyle name="Total 12 2 5 2 3" xfId="16444" xr:uid="{7AD8DBC9-46EC-4366-A40D-BF862838BB4E}"/>
    <cellStyle name="Total 12 2 5 3" xfId="9734" xr:uid="{69288F1E-6907-4F77-A1B3-41DB3D56DA91}"/>
    <cellStyle name="Total 12 2 5 4" xfId="15444" xr:uid="{B1C66181-5113-476A-B756-466444C33149}"/>
    <cellStyle name="Total 12 2 6" xfId="3658" xr:uid="{4C0D75D1-8D5E-46C5-83CA-377C39E26DD0}"/>
    <cellStyle name="Total 12 2 6 2" xfId="6295" xr:uid="{8D948861-190B-4CC4-BC6D-E09287AFA581}"/>
    <cellStyle name="Total 12 2 6 2 2" xfId="12606" xr:uid="{F6E0B99B-956E-4422-9795-9BD03EB431C6}"/>
    <cellStyle name="Total 12 2 6 2 3" xfId="7848" xr:uid="{C3AEEE2F-A98E-4687-9FA1-3D27BF05836C}"/>
    <cellStyle name="Total 12 2 6 3" xfId="10040" xr:uid="{07CC132F-2700-4E85-842B-79702CC83C30}"/>
    <cellStyle name="Total 12 2 6 4" xfId="16170" xr:uid="{A17FA130-2C3C-4F8B-A50F-2ECB8B167022}"/>
    <cellStyle name="Total 12 2 7" xfId="4019" xr:uid="{D97666E6-8896-49BC-8C57-52089FDD0539}"/>
    <cellStyle name="Total 12 2 7 2" xfId="6656" xr:uid="{3A95F10B-9E44-4943-9816-10759F9BCFF5}"/>
    <cellStyle name="Total 12 2 7 2 2" xfId="12967" xr:uid="{B9286189-6BF5-4B4E-A253-6C7C8E68EC0A}"/>
    <cellStyle name="Total 12 2 7 2 3" xfId="16657" xr:uid="{276FCA42-4091-475C-BBB5-27691A359121}"/>
    <cellStyle name="Total 12 2 7 3" xfId="10401" xr:uid="{2BE58ACF-606D-43C9-9BCA-CC5DC51D12C2}"/>
    <cellStyle name="Total 12 2 7 4" xfId="14780" xr:uid="{92057302-F713-4AC0-9496-03896437B6F2}"/>
    <cellStyle name="Total 12 2 8" xfId="4332" xr:uid="{56034A43-902F-4E02-AF28-5BC8C7DF5358}"/>
    <cellStyle name="Total 12 2 8 2" xfId="6969" xr:uid="{F424AA73-09D6-4D54-BC93-BDD3392CEBF6}"/>
    <cellStyle name="Total 12 2 8 2 2" xfId="13280" xr:uid="{AAFE6086-D71D-4468-9B38-023911E54265}"/>
    <cellStyle name="Total 12 2 8 2 3" xfId="16944" xr:uid="{C579B990-9C27-43F5-928D-4F58E401BECF}"/>
    <cellStyle name="Total 12 2 8 3" xfId="10714" xr:uid="{607BFA67-6D3D-4947-AB92-3FC6B8E3EFC3}"/>
    <cellStyle name="Total 12 2 8 4" xfId="13762" xr:uid="{72928AFA-C513-4392-BDED-9702A7EA6AA0}"/>
    <cellStyle name="Total 12 2 9" xfId="4584" xr:uid="{6013C594-2EE3-43E5-8CED-192966DF13E9}"/>
    <cellStyle name="Total 12 2 9 2" xfId="10966" xr:uid="{63A54C26-365F-45BC-B763-D88119A04AD1}"/>
    <cellStyle name="Total 12 2 9 3" xfId="16436" xr:uid="{707552A1-452E-446E-B92D-E14C97828F76}"/>
    <cellStyle name="Total 12 3" xfId="1976" xr:uid="{696E65B3-BCCA-471E-A0C8-81A615B13DB8}"/>
    <cellStyle name="Total 12 3 10" xfId="8474" xr:uid="{FEC7FA8D-2680-4149-89F2-03AB213FA494}"/>
    <cellStyle name="Total 12 3 11" xfId="14452" xr:uid="{D3253E09-7227-4728-B0ED-D7055B180328}"/>
    <cellStyle name="Total 12 3 12" xfId="14293" xr:uid="{61670C83-280E-40A2-AE4B-C5C55D611B23}"/>
    <cellStyle name="Total 12 3 2" xfId="2536" xr:uid="{07DFCC91-E9B9-4303-8B04-2126A209AB53}"/>
    <cellStyle name="Total 12 3 2 2" xfId="5173" xr:uid="{861C7EAD-1E0E-4BFD-B7DB-53AC393F1904}"/>
    <cellStyle name="Total 12 3 2 2 2" xfId="11537" xr:uid="{269BCC14-E0DD-4FAA-BAB8-FAD9B5A7C600}"/>
    <cellStyle name="Total 12 3 2 2 3" xfId="7512" xr:uid="{FBBCD412-70A7-4ED6-A991-2784379D184D}"/>
    <cellStyle name="Total 12 3 2 3" xfId="9003" xr:uid="{94D44A0B-14FE-4809-874C-E3A8BA2AFFAF}"/>
    <cellStyle name="Total 12 3 3" xfId="2738" xr:uid="{DF0D3CD2-35EA-4FF6-9F8A-7EB867417347}"/>
    <cellStyle name="Total 12 3 3 2" xfId="5375" xr:uid="{BF180FCC-D6D1-46E5-A878-43CB2C5ADC84}"/>
    <cellStyle name="Total 12 3 3 2 2" xfId="11724" xr:uid="{256738CF-EE43-427A-B898-7DEDECDAA6F9}"/>
    <cellStyle name="Total 12 3 3 2 3" xfId="7923" xr:uid="{2B9495A1-9658-4DD2-8CC7-0E60ACA7BC9A}"/>
    <cellStyle name="Total 12 3 3 3" xfId="13858" xr:uid="{7EA4DFF4-26D9-484D-9F2F-6A90929C892C}"/>
    <cellStyle name="Total 12 3 4" xfId="3041" xr:uid="{38A31842-F34A-4B9A-9011-322FB04FFC3A}"/>
    <cellStyle name="Total 12 3 4 2" xfId="5678" xr:uid="{1DDD3671-B3EA-4408-AC9F-85830B2763E9}"/>
    <cellStyle name="Total 12 3 4 2 2" xfId="11989" xr:uid="{E6D0912F-B0AB-4F4D-8CC5-9880CC5ACB1C}"/>
    <cellStyle name="Total 12 3 4 2 3" xfId="14223" xr:uid="{96B9511E-2418-44FE-B5CC-8601DA5BE26D}"/>
    <cellStyle name="Total 12 3 4 3" xfId="9423" xr:uid="{E79A9ACC-B2D7-4CBA-B810-22E0DFBD6DA6}"/>
    <cellStyle name="Total 12 3 4 4" xfId="13539" xr:uid="{5972910F-E524-4E82-BCD8-F2708009C650}"/>
    <cellStyle name="Total 12 3 5" xfId="3367" xr:uid="{178CCAEC-55F7-48A9-B142-6920EABC0A25}"/>
    <cellStyle name="Total 12 3 5 2" xfId="6004" xr:uid="{C5200ED9-CB40-42F9-AEE7-BA6EEF99CDBE}"/>
    <cellStyle name="Total 12 3 5 2 2" xfId="12315" xr:uid="{550A4D44-472A-4766-937C-04C70D31AE24}"/>
    <cellStyle name="Total 12 3 5 2 3" xfId="16153" xr:uid="{75EB6F54-97B1-4D45-B338-CB81BB53B5BB}"/>
    <cellStyle name="Total 12 3 5 3" xfId="9749" xr:uid="{27690450-1C6A-457F-AFD9-AA3836BE5F2E}"/>
    <cellStyle name="Total 12 3 5 4" xfId="13659" xr:uid="{4293A7AA-B7F8-49F6-A8D9-05D59B0ACADE}"/>
    <cellStyle name="Total 12 3 6" xfId="3673" xr:uid="{99FA6F50-04A6-47E0-A209-AA4ED638DF12}"/>
    <cellStyle name="Total 12 3 6 2" xfId="6310" xr:uid="{FEEA47B2-B41B-4147-8852-4BFB99E59722}"/>
    <cellStyle name="Total 12 3 6 2 2" xfId="12621" xr:uid="{00C7CF60-BAD3-45D5-9A2C-BE6EFD891C7C}"/>
    <cellStyle name="Total 12 3 6 2 3" xfId="7812" xr:uid="{1C6C8622-C3B2-4222-A518-78E4360B8FA0}"/>
    <cellStyle name="Total 12 3 6 3" xfId="10055" xr:uid="{455D53AB-C6D1-4ACE-A2A0-553574CD6DF9}"/>
    <cellStyle name="Total 12 3 6 4" xfId="15327" xr:uid="{AA052B8E-AB7F-4B47-8FB8-C2679D93FFEE}"/>
    <cellStyle name="Total 12 3 7" xfId="4048" xr:uid="{B068E6AB-A993-47A7-AA3A-E7C670890B52}"/>
    <cellStyle name="Total 12 3 7 2" xfId="6685" xr:uid="{414194A8-3591-4526-9F39-3FC39BA599EF}"/>
    <cellStyle name="Total 12 3 7 2 2" xfId="12996" xr:uid="{718AA57D-DB05-48F0-989D-103B75237673}"/>
    <cellStyle name="Total 12 3 7 2 3" xfId="16672" xr:uid="{1B0FA70D-2B94-4217-A6FF-ADF0D1E42B23}"/>
    <cellStyle name="Total 12 3 7 3" xfId="10430" xr:uid="{B51E9CA9-5179-4B1D-A0E3-2F82143F21D4}"/>
    <cellStyle name="Total 12 3 7 4" xfId="13784" xr:uid="{E8B965DB-4062-4846-87C9-7071F4E0423B}"/>
    <cellStyle name="Total 12 3 8" xfId="4347" xr:uid="{3BA18272-78E9-4CE1-875A-18839DD66A7D}"/>
    <cellStyle name="Total 12 3 8 2" xfId="6984" xr:uid="{49A7EEEA-0C97-41C0-908B-D6B1F5DC4933}"/>
    <cellStyle name="Total 12 3 8 2 2" xfId="13295" xr:uid="{95B4D157-25EB-4266-96DE-D28DADDD5FEB}"/>
    <cellStyle name="Total 12 3 8 2 3" xfId="16959" xr:uid="{8DD7DDFB-6C89-461E-BAFE-1C3C9210E6F2}"/>
    <cellStyle name="Total 12 3 8 3" xfId="10729" xr:uid="{6CD6EF19-0D09-4042-B122-53ADEB23B9EC}"/>
    <cellStyle name="Total 12 3 8 4" xfId="15836" xr:uid="{DE71076D-ACAC-483D-B54C-47DF087296D7}"/>
    <cellStyle name="Total 12 3 9" xfId="4613" xr:uid="{1F2FF17D-B828-4512-9609-6D311AE767B7}"/>
    <cellStyle name="Total 12 3 9 2" xfId="10995" xr:uid="{4E02CE23-8DFD-4D71-9DAB-BE2BFCA2625F}"/>
    <cellStyle name="Total 12 3 9 3" xfId="16208" xr:uid="{B404CEB5-EB0B-4DA1-A4B1-BF10A5CA48E6}"/>
    <cellStyle name="Total 12 4" xfId="2138" xr:uid="{28D9365C-9DA3-4F71-BF2F-4ABC3BE2B994}"/>
    <cellStyle name="Total 12 4 10" xfId="7974" xr:uid="{4C224B55-AD92-4F67-AC83-BE545075587B}"/>
    <cellStyle name="Total 12 4 11" xfId="15030" xr:uid="{8BEB1204-FA70-40AB-AF5D-9CF489BA0807}"/>
    <cellStyle name="Total 12 4 2" xfId="2628" xr:uid="{C40347F5-26E0-4F92-B44A-2888033B6F58}"/>
    <cellStyle name="Total 12 4 2 2" xfId="5265" xr:uid="{AAB2556B-B990-4CE3-8AD9-B8C4F10C50B2}"/>
    <cellStyle name="Total 12 4 2 2 2" xfId="11629" xr:uid="{760F895A-4BD5-42DB-AC2D-390E98F659DD}"/>
    <cellStyle name="Total 12 4 2 2 3" xfId="15579" xr:uid="{61CAC1B0-F98E-4A7E-98BC-8AED6A4EED37}"/>
    <cellStyle name="Total 12 4 2 3" xfId="9095" xr:uid="{72EC9B51-5399-4B2F-ABFE-A38E8B2B58AD}"/>
    <cellStyle name="Total 12 4 2 4" xfId="14783" xr:uid="{BBC7F247-C95A-4997-9CBF-02BBDEA4816B}"/>
    <cellStyle name="Total 12 4 2 5" xfId="9274" xr:uid="{113E8D09-5CDC-4952-BD53-53F0C345D5D8}"/>
    <cellStyle name="Total 12 4 3" xfId="2893" xr:uid="{3124CD66-0360-4429-9C62-05024C67D1CE}"/>
    <cellStyle name="Total 12 4 3 2" xfId="5530" xr:uid="{5EC9D2F4-4AAF-47EE-A09C-994DC5F11A1C}"/>
    <cellStyle name="Total 12 4 3 2 2" xfId="11841" xr:uid="{582EE88C-5DF5-4AC2-AE21-2595F3BDAB12}"/>
    <cellStyle name="Total 12 4 3 2 3" xfId="13386" xr:uid="{68E2EBE2-3824-466C-A9C7-5D6A6F296C9A}"/>
    <cellStyle name="Total 12 4 3 3" xfId="7609" xr:uid="{59001B2A-A612-47F6-90D3-26EA3C2FA4DB}"/>
    <cellStyle name="Total 12 4 4" xfId="3196" xr:uid="{4B80DBD7-8042-4BB3-8D15-9A7AED2E7F17}"/>
    <cellStyle name="Total 12 4 4 2" xfId="5833" xr:uid="{2377A89E-D79C-4A55-8C41-75BC1914B440}"/>
    <cellStyle name="Total 12 4 4 2 2" xfId="12144" xr:uid="{AA197882-51DF-46F2-84FD-1DA06A2C1099}"/>
    <cellStyle name="Total 12 4 4 2 3" xfId="9300" xr:uid="{A644D17B-14F8-4F3E-8FBC-DABB4FEB0020}"/>
    <cellStyle name="Total 12 4 4 3" xfId="9578" xr:uid="{8B94FECD-34E6-4966-BAB2-2AEAD74B5268}"/>
    <cellStyle name="Total 12 4 4 4" xfId="16366" xr:uid="{43ACDE22-8DF1-435F-B55A-DEE829D954BE}"/>
    <cellStyle name="Total 12 4 5" xfId="3522" xr:uid="{9A787785-8E79-4498-B1E1-09E85BE1D6F3}"/>
    <cellStyle name="Total 12 4 5 2" xfId="6159" xr:uid="{11C85827-DE02-4A56-9447-DB9A77706F0E}"/>
    <cellStyle name="Total 12 4 5 2 2" xfId="12470" xr:uid="{109D111E-43AC-4988-8C3D-0F75908FE2D3}"/>
    <cellStyle name="Total 12 4 5 2 3" xfId="7077" xr:uid="{E814CD7B-A996-4045-9116-42F3950F56D3}"/>
    <cellStyle name="Total 12 4 5 3" xfId="9904" xr:uid="{87133489-9583-4AF6-8EED-7DC3E82D8496}"/>
    <cellStyle name="Total 12 4 5 4" xfId="15290" xr:uid="{A3D1CAC2-0B06-4F30-BE49-724C900C9590}"/>
    <cellStyle name="Total 12 4 6" xfId="3828" xr:uid="{95DDB2ED-D4EA-4AA3-8597-F46DBB9089FD}"/>
    <cellStyle name="Total 12 4 6 2" xfId="6465" xr:uid="{55897757-FCF2-4E06-B626-279326F83E6E}"/>
    <cellStyle name="Total 12 4 6 2 2" xfId="12776" xr:uid="{F2E1D796-85A2-43C2-BB9F-2C89B3737F31}"/>
    <cellStyle name="Total 12 4 6 2 3" xfId="7453" xr:uid="{7667AE27-F5E9-4F3F-828E-2CCC9BA46AA8}"/>
    <cellStyle name="Total 12 4 6 3" xfId="10210" xr:uid="{243AA29C-C1AE-4175-8674-82F9E22657E7}"/>
    <cellStyle name="Total 12 4 6 4" xfId="13848" xr:uid="{B88DAA2C-ECFE-47A4-B43A-C646046610C2}"/>
    <cellStyle name="Total 12 4 7" xfId="4210" xr:uid="{AB86C8B6-C95F-40D0-9789-0204C67AE941}"/>
    <cellStyle name="Total 12 4 7 2" xfId="6847" xr:uid="{6564EC13-4833-4EA0-8756-16C2021D3317}"/>
    <cellStyle name="Total 12 4 7 2 2" xfId="13158" xr:uid="{5B1BDC9B-553C-4045-8784-24B6EFB00287}"/>
    <cellStyle name="Total 12 4 7 2 3" xfId="16827" xr:uid="{13BE4992-7903-40B5-A6ED-55C559EF27C9}"/>
    <cellStyle name="Total 12 4 7 3" xfId="10592" xr:uid="{2B5BFD9B-8D7A-421F-933B-7D604F6FD88B}"/>
    <cellStyle name="Total 12 4 7 4" xfId="8692" xr:uid="{21D02929-7341-4D15-91F8-9EF844622ECF}"/>
    <cellStyle name="Total 12 4 8" xfId="4775" xr:uid="{118A810B-4797-48C9-A32E-4092D2C1E81B}"/>
    <cellStyle name="Total 12 4 8 2" xfId="11157" xr:uid="{3D3B64CC-2201-44FC-B2D8-980B433B3C4E}"/>
    <cellStyle name="Total 12 4 8 3" xfId="15162" xr:uid="{D262CADE-6A1A-41C2-8EA8-B5F5B4203492}"/>
    <cellStyle name="Total 12 4 9" xfId="8636" xr:uid="{4C2682F7-8A7C-4CFA-882B-EB127689BB78}"/>
    <cellStyle name="Total 12 5" xfId="2153" xr:uid="{7BCB7721-7C35-4A7B-80BC-0E0C2ADC78E2}"/>
    <cellStyle name="Total 12 5 10" xfId="8698" xr:uid="{AA39C39F-ADDB-42FD-8440-FC073AF0D085}"/>
    <cellStyle name="Total 12 5 2" xfId="2908" xr:uid="{38127E68-86D1-431C-A9FA-4BB01FE79E82}"/>
    <cellStyle name="Total 12 5 2 2" xfId="5545" xr:uid="{BAAA7703-DAAB-448F-96FF-98652B9A426E}"/>
    <cellStyle name="Total 12 5 2 2 2" xfId="11856" xr:uid="{074D5215-D569-4ED2-AB49-D24D99BD262A}"/>
    <cellStyle name="Total 12 5 2 2 3" xfId="16461" xr:uid="{870D00E8-48DE-412D-958C-F77973ECBF78}"/>
    <cellStyle name="Total 12 5 2 3" xfId="15790" xr:uid="{2A119FB3-FD60-419C-8004-B7086393E531}"/>
    <cellStyle name="Total 12 5 3" xfId="3211" xr:uid="{8EBC8768-0C2B-4266-941E-4C4EC5FA0EFE}"/>
    <cellStyle name="Total 12 5 3 2" xfId="5848" xr:uid="{70938C20-5FE9-46FD-98C7-08197B27F6E6}"/>
    <cellStyle name="Total 12 5 3 2 2" xfId="12159" xr:uid="{8ECE0354-D129-4115-9FD7-12BDB8EAB5C0}"/>
    <cellStyle name="Total 12 5 3 2 3" xfId="8012" xr:uid="{35203C93-F098-4100-AF7A-1DED8E759F01}"/>
    <cellStyle name="Total 12 5 3 3" xfId="9593" xr:uid="{764A2606-C14D-4CC8-9775-626B49C7DA74}"/>
    <cellStyle name="Total 12 5 3 4" xfId="15286" xr:uid="{4935E081-5349-4DBE-AE8E-4E1B2709CD1C}"/>
    <cellStyle name="Total 12 5 4" xfId="3537" xr:uid="{6E199F7F-D90A-4E01-87F7-11150E4CD6F6}"/>
    <cellStyle name="Total 12 5 4 2" xfId="6174" xr:uid="{A377C8B4-C7E5-430D-88A5-011C31C5284F}"/>
    <cellStyle name="Total 12 5 4 2 2" xfId="12485" xr:uid="{77F13E21-368C-477C-A685-8D62D341587F}"/>
    <cellStyle name="Total 12 5 4 2 3" xfId="14231" xr:uid="{66DD0ABE-BC37-4BBF-9CB9-73C6B2356368}"/>
    <cellStyle name="Total 12 5 4 3" xfId="9919" xr:uid="{FF789006-D95D-46E2-BBAD-FC1FE0339B36}"/>
    <cellStyle name="Total 12 5 4 4" xfId="7390" xr:uid="{A6A78E90-361D-4EF7-97C6-B4F9677845C2}"/>
    <cellStyle name="Total 12 5 5" xfId="3843" xr:uid="{7379D2A3-9529-4E37-8990-ADC5BE1D654E}"/>
    <cellStyle name="Total 12 5 5 2" xfId="6480" xr:uid="{C374A9C2-5C42-4D5C-A58D-26630CFF8F59}"/>
    <cellStyle name="Total 12 5 5 2 2" xfId="12791" xr:uid="{42C3677E-A9C4-4392-86C9-F193D516B613}"/>
    <cellStyle name="Total 12 5 5 2 3" xfId="14477" xr:uid="{6707B24F-5F83-4772-984A-7B240FC3A7A1}"/>
    <cellStyle name="Total 12 5 5 3" xfId="10225" xr:uid="{ABC81964-1149-4686-9856-EE6FB34CA89F}"/>
    <cellStyle name="Total 12 5 5 4" xfId="8101" xr:uid="{5F6492D2-DF25-43BE-B6EB-BE97BFAB5D21}"/>
    <cellStyle name="Total 12 5 6" xfId="4225" xr:uid="{781D6DCA-7240-4AB0-B5C1-6D835B79A4A5}"/>
    <cellStyle name="Total 12 5 6 2" xfId="6862" xr:uid="{E757D382-E3A3-4637-909F-45207049F44E}"/>
    <cellStyle name="Total 12 5 6 2 2" xfId="13173" xr:uid="{B728325A-86D1-418E-A69A-DED040027859}"/>
    <cellStyle name="Total 12 5 6 2 3" xfId="16842" xr:uid="{CC186779-025A-434B-B439-4A1A4AA5729B}"/>
    <cellStyle name="Total 12 5 6 3" xfId="10607" xr:uid="{2B51D9AE-66B1-44A3-B835-994D8493F8DA}"/>
    <cellStyle name="Total 12 5 6 4" xfId="8103" xr:uid="{D36FF36A-5BD0-4C69-AD12-EA03F5684CA7}"/>
    <cellStyle name="Total 12 5 7" xfId="4790" xr:uid="{37D22928-3815-4401-B690-2E2CCF2CAB4F}"/>
    <cellStyle name="Total 12 5 7 2" xfId="11172" xr:uid="{942EA156-1F0B-46C9-B84D-C1F6117AEB8F}"/>
    <cellStyle name="Total 12 5 7 3" xfId="7055" xr:uid="{E8B34F05-A08B-4C86-A39E-A23702B25D92}"/>
    <cellStyle name="Total 12 5 8" xfId="8651" xr:uid="{63C9CF81-37B1-4C89-A234-3090EA25EA53}"/>
    <cellStyle name="Total 12 5 9" xfId="14064" xr:uid="{48770D32-98C1-42F2-8AED-A7206FD0BCE5}"/>
    <cellStyle name="Total 13" xfId="1777" xr:uid="{00000000-0005-0000-0000-0000F1060000}"/>
    <cellStyle name="Total 13 2" xfId="1948" xr:uid="{B700D807-9756-41CB-AFDE-5E7E2C0357EF}"/>
    <cellStyle name="Total 13 2 10" xfId="8449" xr:uid="{212E4F89-338D-442C-AAC9-9FC235DBB2DB}"/>
    <cellStyle name="Total 13 2 11" xfId="16333" xr:uid="{87A366A3-2662-4450-AE8B-6129F23DE621}"/>
    <cellStyle name="Total 13 2 12" xfId="14303" xr:uid="{B2950D46-5502-4101-AEFE-370C7BC0B2C7}"/>
    <cellStyle name="Total 13 2 2" xfId="2508" xr:uid="{0E6D3E86-041E-4CE2-A577-07C990C59DDF}"/>
    <cellStyle name="Total 13 2 2 2" xfId="5145" xr:uid="{25D4F73D-0192-41F6-8D2C-A6FFAE0C40C8}"/>
    <cellStyle name="Total 13 2 2 2 2" xfId="11509" xr:uid="{8195D31E-ADE2-42BB-8D1A-3FA9504E7C14}"/>
    <cellStyle name="Total 13 2 2 2 3" xfId="8189" xr:uid="{1514A9B2-B582-4C02-8C22-820F10B4EFD7}"/>
    <cellStyle name="Total 13 2 2 3" xfId="8975" xr:uid="{07403510-F83B-4D5E-9A8E-843177BD97DD}"/>
    <cellStyle name="Total 13 2 3" xfId="2724" xr:uid="{40FA15E8-7911-49EE-B1A8-AA87EDC33A5A}"/>
    <cellStyle name="Total 13 2 3 2" xfId="5361" xr:uid="{6D986799-25F4-467C-9263-B567EF1E3AEB}"/>
    <cellStyle name="Total 13 2 3 2 2" xfId="11710" xr:uid="{EF85A29D-315B-4845-A314-BC9DDC6452E0}"/>
    <cellStyle name="Total 13 2 3 2 3" xfId="9209" xr:uid="{0900D887-A6E5-4169-830C-6525BB155151}"/>
    <cellStyle name="Total 13 2 3 3" xfId="14281" xr:uid="{B99C2DC9-D6AA-4875-A5EA-88A18DAA1E52}"/>
    <cellStyle name="Total 13 2 4" xfId="3027" xr:uid="{243183A8-7A9E-4BFB-AA06-7ED08C9D1CE5}"/>
    <cellStyle name="Total 13 2 4 2" xfId="5664" xr:uid="{FB4DC829-1E65-4BD3-B99F-EF456F66D547}"/>
    <cellStyle name="Total 13 2 4 2 2" xfId="11975" xr:uid="{B78ECE39-B1A1-4C2B-9475-16AAC9FF4D5D}"/>
    <cellStyle name="Total 13 2 4 2 3" xfId="14925" xr:uid="{3BEBECD5-541A-4522-B55E-41E6CEE8A88D}"/>
    <cellStyle name="Total 13 2 4 3" xfId="9409" xr:uid="{D76320B9-340B-4170-85D4-4AC9686B7AAB}"/>
    <cellStyle name="Total 13 2 4 4" xfId="15545" xr:uid="{846E44B2-5D58-485E-B3EB-BBB2F646999F}"/>
    <cellStyle name="Total 13 2 5" xfId="3353" xr:uid="{409A482E-3CE5-46B3-AAC0-14F7EA6CA168}"/>
    <cellStyle name="Total 13 2 5 2" xfId="5990" xr:uid="{C2BDEAC6-7A6F-4702-B98A-2189E21AAC4D}"/>
    <cellStyle name="Total 13 2 5 2 2" xfId="12301" xr:uid="{90DD599D-883C-4448-9C37-6F8B7345CE9B}"/>
    <cellStyle name="Total 13 2 5 2 3" xfId="8229" xr:uid="{BFA2FA18-D1C5-41A9-903F-F23C27CA29F8}"/>
    <cellStyle name="Total 13 2 5 3" xfId="9735" xr:uid="{690957DD-4BAE-46EC-B685-BC35D764138C}"/>
    <cellStyle name="Total 13 2 5 4" xfId="15145" xr:uid="{506C8981-146B-47B7-A864-2225ABAD3538}"/>
    <cellStyle name="Total 13 2 6" xfId="3659" xr:uid="{17ED9654-002D-4E43-A6C8-504DEDCA3468}"/>
    <cellStyle name="Total 13 2 6 2" xfId="6296" xr:uid="{AF2B656D-F7AD-4AEB-86B9-0A65C9DD7FE5}"/>
    <cellStyle name="Total 13 2 6 2 2" xfId="12607" xr:uid="{58928D33-CFAC-427F-B28C-64D7E1E8F65D}"/>
    <cellStyle name="Total 13 2 6 2 3" xfId="14169" xr:uid="{E4D79FD8-E7FC-4048-B742-F1FE666D4868}"/>
    <cellStyle name="Total 13 2 6 3" xfId="10041" xr:uid="{C44477C2-9B65-4E32-9407-516847D92CC0}"/>
    <cellStyle name="Total 13 2 6 4" xfId="15196" xr:uid="{3F7011EA-EDFD-4320-846B-F676AC458C83}"/>
    <cellStyle name="Total 13 2 7" xfId="4020" xr:uid="{3F3CD43C-015B-40AE-AB17-A076B4522CD1}"/>
    <cellStyle name="Total 13 2 7 2" xfId="6657" xr:uid="{548D7A76-0DE7-46B7-BBBF-2B7CDF6205BC}"/>
    <cellStyle name="Total 13 2 7 2 2" xfId="12968" xr:uid="{6815B1BF-9216-4F2A-8E03-B435D6DB4D33}"/>
    <cellStyle name="Total 13 2 7 2 3" xfId="16658" xr:uid="{F2F17F4B-7BC9-4F1A-B3E1-B9EEFBEACE89}"/>
    <cellStyle name="Total 13 2 7 3" xfId="10402" xr:uid="{BCF7DC11-8B21-4A82-B22F-26468C1B3DA1}"/>
    <cellStyle name="Total 13 2 7 4" xfId="15410" xr:uid="{5003D43A-2030-417A-AAED-A2C770C9B8E0}"/>
    <cellStyle name="Total 13 2 8" xfId="4333" xr:uid="{511B8A0C-99A1-4AD6-A8AD-36CB9656FBAA}"/>
    <cellStyle name="Total 13 2 8 2" xfId="6970" xr:uid="{7EC97BC7-B054-4139-A260-37049962CB18}"/>
    <cellStyle name="Total 13 2 8 2 2" xfId="13281" xr:uid="{2BF92D9E-4A64-4837-8B54-F4A111C05C4A}"/>
    <cellStyle name="Total 13 2 8 2 3" xfId="16945" xr:uid="{FA207F97-7885-4644-9F4B-FE1052A802CB}"/>
    <cellStyle name="Total 13 2 8 3" xfId="10715" xr:uid="{4E8C22CA-40BF-40AF-AA84-5A8294908D5B}"/>
    <cellStyle name="Total 13 2 8 4" xfId="8201" xr:uid="{1028E255-B2DE-48BF-BA56-0FC938C03545}"/>
    <cellStyle name="Total 13 2 9" xfId="4585" xr:uid="{8E5B1B8A-9FB0-4B34-8CE1-F18E49D4EBE3}"/>
    <cellStyle name="Total 13 2 9 2" xfId="10967" xr:uid="{C24BBFDC-33BB-4BDE-8415-567B8C7833BC}"/>
    <cellStyle name="Total 13 2 9 3" xfId="7736" xr:uid="{16920547-BFBE-4AE4-A5A2-224FC57E8312}"/>
    <cellStyle name="Total 13 3" xfId="1977" xr:uid="{26B106E9-26C4-4DC8-AA74-E7E028DD0C8F}"/>
    <cellStyle name="Total 13 3 10" xfId="8475" xr:uid="{3B206156-90E3-4C28-B884-D6ACAD398C73}"/>
    <cellStyle name="Total 13 3 11" xfId="11212" xr:uid="{F373C6A4-322C-411E-9289-B5D35BDE64B5}"/>
    <cellStyle name="Total 13 3 12" xfId="8147" xr:uid="{0C5EBE9C-56C3-4730-996C-DAA256F1636B}"/>
    <cellStyle name="Total 13 3 2" xfId="2537" xr:uid="{F37CBEF1-EF33-41FC-95AD-5CB908D631F7}"/>
    <cellStyle name="Total 13 3 2 2" xfId="5174" xr:uid="{9C6D0E40-163F-4AA1-A081-E0382A3B6966}"/>
    <cellStyle name="Total 13 3 2 2 2" xfId="11538" xr:uid="{FFD8DC86-48A8-45C7-BE9D-0AB5A7AA45D6}"/>
    <cellStyle name="Total 13 3 2 2 3" xfId="8089" xr:uid="{B5D607D4-5664-4029-B8EA-F272822B78AB}"/>
    <cellStyle name="Total 13 3 2 3" xfId="9004" xr:uid="{B19E51EB-0082-4E43-B283-C7DA7C7A4386}"/>
    <cellStyle name="Total 13 3 3" xfId="2739" xr:uid="{3A107B94-92DE-479E-BFA7-5E0CB9004ECC}"/>
    <cellStyle name="Total 13 3 3 2" xfId="5376" xr:uid="{BB1FE804-EB23-4BBB-A171-A4BBA601C112}"/>
    <cellStyle name="Total 13 3 3 2 2" xfId="11725" xr:uid="{3AD6FDC6-A848-4B66-9C88-1DB272AD0915}"/>
    <cellStyle name="Total 13 3 3 2 3" xfId="14451" xr:uid="{0057E2AC-E4A0-44D3-ABA6-1483B0C5EA7A}"/>
    <cellStyle name="Total 13 3 3 3" xfId="15247" xr:uid="{873B538E-B784-40CD-AF85-ECAE1E4570D2}"/>
    <cellStyle name="Total 13 3 4" xfId="3042" xr:uid="{D0341C75-3075-4321-B5C3-66FE541F84CC}"/>
    <cellStyle name="Total 13 3 4 2" xfId="5679" xr:uid="{5D180B7E-CA8B-4A5F-B582-6B7C795B7413}"/>
    <cellStyle name="Total 13 3 4 2 2" xfId="11990" xr:uid="{95919623-5477-4BB8-A6EA-280A89CCFF87}"/>
    <cellStyle name="Total 13 3 4 2 3" xfId="15122" xr:uid="{5CC00884-9582-415B-A962-3A9DFCA06E7B}"/>
    <cellStyle name="Total 13 3 4 3" xfId="9424" xr:uid="{15E7D1E5-3441-42DA-A7FC-67138C049DFA}"/>
    <cellStyle name="Total 13 3 4 4" xfId="14702" xr:uid="{0BF7D367-3E2A-4588-877B-5B66645243D7}"/>
    <cellStyle name="Total 13 3 5" xfId="3368" xr:uid="{CA2B583B-6E5C-47A3-B596-107272FBC7F1}"/>
    <cellStyle name="Total 13 3 5 2" xfId="6005" xr:uid="{3476D1A3-B29F-4712-8C0C-5F9A453604B2}"/>
    <cellStyle name="Total 13 3 5 2 2" xfId="12316" xr:uid="{8CD744DD-CFBA-4E69-BC60-0A6C54EE27AF}"/>
    <cellStyle name="Total 13 3 5 2 3" xfId="7296" xr:uid="{2076DC1B-7C06-4EE1-BB30-3E1325CBB9E3}"/>
    <cellStyle name="Total 13 3 5 3" xfId="9750" xr:uid="{7DFA9861-1679-4519-A30D-3BB97F11FD0A}"/>
    <cellStyle name="Total 13 3 5 4" xfId="7784" xr:uid="{32F991C3-B820-4059-8E9D-2F03FEF792AC}"/>
    <cellStyle name="Total 13 3 6" xfId="3674" xr:uid="{AB143624-4C59-499C-AE83-2182FF7A1AA9}"/>
    <cellStyle name="Total 13 3 6 2" xfId="6311" xr:uid="{DD01170E-756A-4B7C-A42C-F3448DD159F2}"/>
    <cellStyle name="Total 13 3 6 2 2" xfId="12622" xr:uid="{D4E74A16-E15D-438E-A166-8FE1C3A9B114}"/>
    <cellStyle name="Total 13 3 6 2 3" xfId="14484" xr:uid="{B1BA55D1-346D-4785-824E-6DEF44AB1944}"/>
    <cellStyle name="Total 13 3 6 3" xfId="10056" xr:uid="{3EC47533-749C-46DD-B449-79ACF672F152}"/>
    <cellStyle name="Total 13 3 6 4" xfId="13766" xr:uid="{073B075A-7037-487B-B24A-DCF078608E9F}"/>
    <cellStyle name="Total 13 3 7" xfId="4049" xr:uid="{F4DB76BB-FF89-41FC-9AA4-09AF6B661A95}"/>
    <cellStyle name="Total 13 3 7 2" xfId="6686" xr:uid="{A6A82D4D-6AD0-4E96-ADE7-836DBC8803A5}"/>
    <cellStyle name="Total 13 3 7 2 2" xfId="12997" xr:uid="{ECADC101-28F9-4492-8B5D-037DA4A97B97}"/>
    <cellStyle name="Total 13 3 7 2 3" xfId="16673" xr:uid="{FBD93EE7-BA86-4C3A-99B4-33C8C53AF736}"/>
    <cellStyle name="Total 13 3 7 3" xfId="10431" xr:uid="{F3EA7E8F-B92F-4BF4-AB1B-B82CE0746184}"/>
    <cellStyle name="Total 13 3 7 4" xfId="9214" xr:uid="{B15C2CCB-06B9-461F-BE97-ECA763B2245F}"/>
    <cellStyle name="Total 13 3 8" xfId="4348" xr:uid="{C9DC6C6E-D0F6-4240-9AA4-BEEDD5ABCA5C}"/>
    <cellStyle name="Total 13 3 8 2" xfId="6985" xr:uid="{DF118355-925A-4543-9AC8-2620B393F858}"/>
    <cellStyle name="Total 13 3 8 2 2" xfId="13296" xr:uid="{E4BCA0F9-935A-4C30-A5B3-CC253AEC19B9}"/>
    <cellStyle name="Total 13 3 8 2 3" xfId="16960" xr:uid="{9FBACD68-6363-40C2-848C-6E9118C37726}"/>
    <cellStyle name="Total 13 3 8 3" xfId="10730" xr:uid="{BC2270C2-DDE3-4087-B3F3-9EE47B7B42D6}"/>
    <cellStyle name="Total 13 3 8 4" xfId="14729" xr:uid="{09AFFB6F-A30F-4062-89B6-2F91F919B198}"/>
    <cellStyle name="Total 13 3 9" xfId="4614" xr:uid="{2F40BCF8-7806-486A-83BB-E8C6E5720643}"/>
    <cellStyle name="Total 13 3 9 2" xfId="10996" xr:uid="{9E4162E7-7AE0-4894-A9B0-D97034F83A35}"/>
    <cellStyle name="Total 13 3 9 3" xfId="7614" xr:uid="{FBA965B2-5D04-4D19-BD1A-E1ABD673D957}"/>
    <cellStyle name="Total 13 4" xfId="2139" xr:uid="{43C62FE5-ADF5-4932-9F77-A589BE13A8B6}"/>
    <cellStyle name="Total 13 4 10" xfId="16496" xr:uid="{AA257C64-0493-4C59-ACAF-13BBDC4058D3}"/>
    <cellStyle name="Total 13 4 11" xfId="16154" xr:uid="{9BC15FA5-1408-476B-B6D4-2147397B043A}"/>
    <cellStyle name="Total 13 4 2" xfId="2629" xr:uid="{0499DFDE-A556-41F7-8FB6-9A87FD7AA0CD}"/>
    <cellStyle name="Total 13 4 2 2" xfId="5266" xr:uid="{0C3FEA40-45C3-40B2-86F1-C7577F03F39B}"/>
    <cellStyle name="Total 13 4 2 2 2" xfId="11630" xr:uid="{B88428D7-E65A-4979-88A6-EA34033D5036}"/>
    <cellStyle name="Total 13 4 2 2 3" xfId="15081" xr:uid="{C1653C63-41AD-4E5D-8936-0E56B91ABD46}"/>
    <cellStyle name="Total 13 4 2 3" xfId="9096" xr:uid="{24523FEF-ABFE-47AE-B6AD-FF9C5E9BDE89}"/>
    <cellStyle name="Total 13 4 2 4" xfId="14317" xr:uid="{39543D0D-F283-4C87-969E-0C6523468BFB}"/>
    <cellStyle name="Total 13 4 2 5" xfId="13871" xr:uid="{E25FDC54-0943-48D9-9CE1-E53A513CB618}"/>
    <cellStyle name="Total 13 4 3" xfId="2894" xr:uid="{0A75C4D7-AB44-4076-8FC8-A6C5B4C77965}"/>
    <cellStyle name="Total 13 4 3 2" xfId="5531" xr:uid="{3AFCFDDA-C22B-44F6-AFAD-80045AED1269}"/>
    <cellStyle name="Total 13 4 3 2 2" xfId="11842" xr:uid="{1F3AB76A-6C1E-4ACA-8831-6B187BF6F696}"/>
    <cellStyle name="Total 13 4 3 2 3" xfId="7942" xr:uid="{39D42D62-351E-48B6-961A-20AB81101102}"/>
    <cellStyle name="Total 13 4 3 3" xfId="15188" xr:uid="{AB10D7A9-6B4C-4729-8F14-A76AFBC2A746}"/>
    <cellStyle name="Total 13 4 4" xfId="3197" xr:uid="{436AA919-2A3A-4F6C-8374-61A4563C4FB1}"/>
    <cellStyle name="Total 13 4 4 2" xfId="5834" xr:uid="{A8D2F37F-B35C-49CD-B877-156828B778D0}"/>
    <cellStyle name="Total 13 4 4 2 2" xfId="12145" xr:uid="{F3ECD67D-A554-4C6D-A7BE-5AB83E3917BD}"/>
    <cellStyle name="Total 13 4 4 2 3" xfId="15252" xr:uid="{142A9053-061F-4F66-A455-87A861625AB2}"/>
    <cellStyle name="Total 13 4 4 3" xfId="9579" xr:uid="{09431EBA-D047-41ED-B1B7-40102D2DA1F2}"/>
    <cellStyle name="Total 13 4 4 4" xfId="14930" xr:uid="{F0AA713B-96DF-4326-B455-C3D799973796}"/>
    <cellStyle name="Total 13 4 5" xfId="3523" xr:uid="{709A7CF0-DA36-40D2-B0C8-4E65690350D7}"/>
    <cellStyle name="Total 13 4 5 2" xfId="6160" xr:uid="{898D03AA-FBA5-47AE-9FD9-54E11C9AF38D}"/>
    <cellStyle name="Total 13 4 5 2 2" xfId="12471" xr:uid="{ED3A0642-0ECE-416F-AAEA-D225998791D9}"/>
    <cellStyle name="Total 13 4 5 2 3" xfId="13437" xr:uid="{246AE597-B98F-434E-B5B9-892F9CE0EA5E}"/>
    <cellStyle name="Total 13 4 5 3" xfId="9905" xr:uid="{BC9FB47F-EBD8-425E-8611-799E499EF154}"/>
    <cellStyle name="Total 13 4 5 4" xfId="13498" xr:uid="{A99C100F-7D96-49BB-AD6D-BD3B8878A293}"/>
    <cellStyle name="Total 13 4 6" xfId="3829" xr:uid="{8CBA9B76-8DB1-4960-9A0E-E0AFD547EF3C}"/>
    <cellStyle name="Total 13 4 6 2" xfId="6466" xr:uid="{E8635818-64E1-4238-B763-1F517F163881}"/>
    <cellStyle name="Total 13 4 6 2 2" xfId="12777" xr:uid="{BA0EEEE5-4F8D-4114-96FE-54381A7FBFE6}"/>
    <cellStyle name="Total 13 4 6 2 3" xfId="16033" xr:uid="{5820B9CB-334B-4FD5-8D1A-DA4BB9F34A8C}"/>
    <cellStyle name="Total 13 4 6 3" xfId="10211" xr:uid="{D7E72BB3-DB9D-4A98-B0C8-4EB079CC8B62}"/>
    <cellStyle name="Total 13 4 6 4" xfId="7234" xr:uid="{08CFD66C-F49F-42E6-87ED-614B03B752F4}"/>
    <cellStyle name="Total 13 4 7" xfId="4211" xr:uid="{0201E5FA-E36C-4DFB-9AB7-FFA73A847B8F}"/>
    <cellStyle name="Total 13 4 7 2" xfId="6848" xr:uid="{EC9D335E-F36F-4BAF-9A28-9C96A565502E}"/>
    <cellStyle name="Total 13 4 7 2 2" xfId="13159" xr:uid="{9DDDECEF-1A6B-47F3-BE82-6635574BAA87}"/>
    <cellStyle name="Total 13 4 7 2 3" xfId="16828" xr:uid="{82ED6077-E0BC-4EA4-A62C-897FD109BF66}"/>
    <cellStyle name="Total 13 4 7 3" xfId="10593" xr:uid="{B983F4B0-910D-495C-9E5A-C4C664F5E15C}"/>
    <cellStyle name="Total 13 4 7 4" xfId="15040" xr:uid="{D8793FD3-7870-4815-87B1-DBB6A14A3527}"/>
    <cellStyle name="Total 13 4 8" xfId="4776" xr:uid="{394A499B-3714-4A8D-8531-7FFA962BAB43}"/>
    <cellStyle name="Total 13 4 8 2" xfId="11158" xr:uid="{B3698C84-2C0F-488A-B4E9-EAD83218576B}"/>
    <cellStyle name="Total 13 4 8 3" xfId="7586" xr:uid="{350DE6B0-ED42-47AE-AA0D-9847B5A71372}"/>
    <cellStyle name="Total 13 4 9" xfId="8637" xr:uid="{DF613070-7CE6-417F-8B4C-4C205BA66BAE}"/>
    <cellStyle name="Total 13 5" xfId="2154" xr:uid="{41FC7F00-1C4A-4116-ABBC-9626FAC02624}"/>
    <cellStyle name="Total 13 5 10" xfId="15952" xr:uid="{F3D8B025-659F-4ABA-98EB-698C1954F8D3}"/>
    <cellStyle name="Total 13 5 2" xfId="2909" xr:uid="{7E01B687-D8D5-44D4-AF7D-5909952ECC9F}"/>
    <cellStyle name="Total 13 5 2 2" xfId="5546" xr:uid="{FD259D2B-6134-4F44-9252-CDE64497D195}"/>
    <cellStyle name="Total 13 5 2 2 2" xfId="11857" xr:uid="{DA87C541-EB0B-47C0-8B74-6B620BF60953}"/>
    <cellStyle name="Total 13 5 2 2 3" xfId="9229" xr:uid="{046B8F5C-0279-46D4-99B3-06CA5C403410}"/>
    <cellStyle name="Total 13 5 2 3" xfId="15133" xr:uid="{50B63ED5-3F8F-4B1C-B94A-C6F0FC7105C6}"/>
    <cellStyle name="Total 13 5 3" xfId="3212" xr:uid="{54F2D03F-6B12-4638-8B01-A53B8ACC3BA4}"/>
    <cellStyle name="Total 13 5 3 2" xfId="5849" xr:uid="{D6DBBB95-BB1E-429B-8AC3-D030D820FAF2}"/>
    <cellStyle name="Total 13 5 3 2 2" xfId="12160" xr:uid="{332EDF02-7A79-4F6E-9296-F4C2AC873BF5}"/>
    <cellStyle name="Total 13 5 3 2 3" xfId="13999" xr:uid="{243D0E4A-A562-43F3-AE18-3A3FBDF7EE8A}"/>
    <cellStyle name="Total 13 5 3 3" xfId="9594" xr:uid="{9ADA119B-E2CC-45C0-A817-B874FC83557F}"/>
    <cellStyle name="Total 13 5 3 4" xfId="16128" xr:uid="{13155DD7-A445-4B6F-98AC-922B5BE044EB}"/>
    <cellStyle name="Total 13 5 4" xfId="3538" xr:uid="{8335CFDB-6BA1-4CD1-B6FB-68AD26A4A518}"/>
    <cellStyle name="Total 13 5 4 2" xfId="6175" xr:uid="{E5C03418-C058-47F8-BBCC-D73E75FA705C}"/>
    <cellStyle name="Total 13 5 4 2 2" xfId="12486" xr:uid="{4F4719F9-8052-4F19-B28D-21F063D1F935}"/>
    <cellStyle name="Total 13 5 4 2 3" xfId="15336" xr:uid="{7B32DA0C-FB97-4DD5-8E09-CC6E608333E1}"/>
    <cellStyle name="Total 13 5 4 3" xfId="9920" xr:uid="{E26DB96D-86B3-4D66-8853-676CD48F4A92}"/>
    <cellStyle name="Total 13 5 4 4" xfId="13993" xr:uid="{9C644D84-5891-4E28-BC0F-87186F8BB1D0}"/>
    <cellStyle name="Total 13 5 5" xfId="3844" xr:uid="{6DF10A0C-E297-460A-9943-17E54DC8279B}"/>
    <cellStyle name="Total 13 5 5 2" xfId="6481" xr:uid="{43848A47-4A4B-41F9-94D6-F699B33AA379}"/>
    <cellStyle name="Total 13 5 5 2 2" xfId="12792" xr:uid="{2909E3FE-1E82-488E-ACB5-9C6CEC3EF2AB}"/>
    <cellStyle name="Total 13 5 5 2 3" xfId="15858" xr:uid="{A93CAC03-E7FF-46EE-8D49-DEFE143FA883}"/>
    <cellStyle name="Total 13 5 5 3" xfId="10226" xr:uid="{DB11D0DA-C887-401F-B94E-5FD38F228BAB}"/>
    <cellStyle name="Total 13 5 5 4" xfId="9189" xr:uid="{505B6806-E1A4-4B9B-90E1-818B2CE34D0C}"/>
    <cellStyle name="Total 13 5 6" xfId="4226" xr:uid="{4F663BF4-844C-454B-8001-B58D215E42E6}"/>
    <cellStyle name="Total 13 5 6 2" xfId="6863" xr:uid="{42D9A95B-5A30-4AB8-A6D1-937E9304D086}"/>
    <cellStyle name="Total 13 5 6 2 2" xfId="13174" xr:uid="{E21D6A74-1CFF-46BA-B645-7643CAB9C9C7}"/>
    <cellStyle name="Total 13 5 6 2 3" xfId="16843" xr:uid="{77DC7F1D-C9CD-4980-B8C1-763763CA6425}"/>
    <cellStyle name="Total 13 5 6 3" xfId="10608" xr:uid="{5FE92A92-14F8-4D69-ABA0-AFE4FE4F328D}"/>
    <cellStyle name="Total 13 5 6 4" xfId="7838" xr:uid="{B9A5E6AC-BFCB-4BE6-861D-C0783DE2B6A1}"/>
    <cellStyle name="Total 13 5 7" xfId="4791" xr:uid="{A2B2CAD0-96DB-4A87-8F3B-25739315DE4F}"/>
    <cellStyle name="Total 13 5 7 2" xfId="11173" xr:uid="{615C7E39-B8F7-4773-A289-0EB0278A5E16}"/>
    <cellStyle name="Total 13 5 7 3" xfId="7616" xr:uid="{92E2C52E-90DA-4CE5-B4C5-922CB2F5691C}"/>
    <cellStyle name="Total 13 5 8" xfId="8652" xr:uid="{C250FF93-8A2C-4061-A9D6-3F06229E4AAF}"/>
    <cellStyle name="Total 13 5 9" xfId="7215" xr:uid="{9AA15DE6-714A-4C6F-B6B5-4B0413552F3D}"/>
    <cellStyle name="Total 14" xfId="1778" xr:uid="{00000000-0005-0000-0000-0000F2060000}"/>
    <cellStyle name="Total 14 2" xfId="1949" xr:uid="{F19A910C-A487-4CC2-B73F-35480F32A5EE}"/>
    <cellStyle name="Total 14 2 10" xfId="8450" xr:uid="{23570F16-CEB2-4C1F-B73B-CCF4E1A94EAD}"/>
    <cellStyle name="Total 14 2 11" xfId="15936" xr:uid="{95F719A4-C57A-49EE-B012-1DBC73E40C8C}"/>
    <cellStyle name="Total 14 2 12" xfId="15798" xr:uid="{340248FC-D32B-4439-9D95-B53A7027FF10}"/>
    <cellStyle name="Total 14 2 2" xfId="2509" xr:uid="{366ACEA9-C761-4C89-B5A8-573916FBD867}"/>
    <cellStyle name="Total 14 2 2 2" xfId="5146" xr:uid="{7AE79A99-716C-4C7D-A456-634E511296AA}"/>
    <cellStyle name="Total 14 2 2 2 2" xfId="11510" xr:uid="{09B14472-EB94-438D-8533-C7B366140301}"/>
    <cellStyle name="Total 14 2 2 2 3" xfId="7535" xr:uid="{21441F6B-413A-490A-9E6C-CCCD3B3BDDC2}"/>
    <cellStyle name="Total 14 2 2 3" xfId="8976" xr:uid="{B7C6C202-12C8-4D30-9311-F6C35298E968}"/>
    <cellStyle name="Total 14 2 3" xfId="2725" xr:uid="{797C1F71-9C4D-4E54-8674-06A0767C499B}"/>
    <cellStyle name="Total 14 2 3 2" xfId="5362" xr:uid="{C5044272-1AE6-40F2-BC07-44523626B60D}"/>
    <cellStyle name="Total 14 2 3 2 2" xfId="11711" xr:uid="{7FAFBDE4-AF38-4103-8C13-A037F99AD874}"/>
    <cellStyle name="Total 14 2 3 2 3" xfId="9292" xr:uid="{A9070144-D9E9-4B3A-8057-432F3BC56ADF}"/>
    <cellStyle name="Total 14 2 3 3" xfId="16395" xr:uid="{B6FA1FD1-7094-484A-B99E-BE84E09811B7}"/>
    <cellStyle name="Total 14 2 4" xfId="3028" xr:uid="{72F7AC58-E6BE-4CA5-B262-058A5C421CB2}"/>
    <cellStyle name="Total 14 2 4 2" xfId="5665" xr:uid="{F42BB4D2-8298-4C03-9F3B-F8D9B29863F2}"/>
    <cellStyle name="Total 14 2 4 2 2" xfId="11976" xr:uid="{C207E387-DF7C-46CB-B8AB-81708EF99528}"/>
    <cellStyle name="Total 14 2 4 2 3" xfId="7292" xr:uid="{3546AD64-062E-42E5-94B7-49A1BD4FBF1F}"/>
    <cellStyle name="Total 14 2 4 3" xfId="9410" xr:uid="{D9FBF8EE-F326-40FF-BBBF-B82396790BA9}"/>
    <cellStyle name="Total 14 2 4 4" xfId="16245" xr:uid="{D9FF220E-EC9C-49A6-98E6-B43524A7493D}"/>
    <cellStyle name="Total 14 2 5" xfId="3354" xr:uid="{A2E54920-9557-49E0-9B24-0B8148469375}"/>
    <cellStyle name="Total 14 2 5 2" xfId="5991" xr:uid="{31A20775-7B8E-491A-99B2-7904564B2C6C}"/>
    <cellStyle name="Total 14 2 5 2 2" xfId="12302" xr:uid="{CA6DFAAB-FE0C-4B50-9DCA-843CE8344038}"/>
    <cellStyle name="Total 14 2 5 2 3" xfId="7782" xr:uid="{9FCE80C2-E68C-4EBC-ADFE-245BC0E88954}"/>
    <cellStyle name="Total 14 2 5 3" xfId="9736" xr:uid="{23093276-45B7-4843-8B4A-EBC0A9FB9C17}"/>
    <cellStyle name="Total 14 2 5 4" xfId="16000" xr:uid="{DCF7290A-4818-4E42-BA73-3B43291FCD15}"/>
    <cellStyle name="Total 14 2 6" xfId="3660" xr:uid="{42401F47-3B08-495F-9311-71A35763907C}"/>
    <cellStyle name="Total 14 2 6 2" xfId="6297" xr:uid="{6A165DBE-328D-4C52-A56E-064F6F388028}"/>
    <cellStyle name="Total 14 2 6 2 2" xfId="12608" xr:uid="{C4AFF48B-EC96-47BD-845B-C6B01D544C36}"/>
    <cellStyle name="Total 14 2 6 2 3" xfId="7879" xr:uid="{EDE13BB7-D8F0-42BA-B053-50DFCF1A7427}"/>
    <cellStyle name="Total 14 2 6 3" xfId="10042" xr:uid="{67B8CA55-8D7A-4164-BE39-62D03CBC2E66}"/>
    <cellStyle name="Total 14 2 6 4" xfId="15003" xr:uid="{792A4750-16B2-4897-8859-2912A7A0F07E}"/>
    <cellStyle name="Total 14 2 7" xfId="4021" xr:uid="{7EA67663-D7AE-4AE9-84AB-EC38AC3BD4F1}"/>
    <cellStyle name="Total 14 2 7 2" xfId="6658" xr:uid="{4B438B69-2B2B-4556-8A7E-225BD271D251}"/>
    <cellStyle name="Total 14 2 7 2 2" xfId="12969" xr:uid="{9041BBA7-95ED-4032-BBE8-9A95A3E0CDC4}"/>
    <cellStyle name="Total 14 2 7 2 3" xfId="16659" xr:uid="{96223ABB-3530-48E8-A110-037F836F4FB7}"/>
    <cellStyle name="Total 14 2 7 3" xfId="10403" xr:uid="{E4544075-4DC7-48F8-B1B8-98A0095CA09C}"/>
    <cellStyle name="Total 14 2 7 4" xfId="11802" xr:uid="{669A2822-9E61-4A74-A0F8-7CE56545B902}"/>
    <cellStyle name="Total 14 2 8" xfId="4334" xr:uid="{1D64AAF4-700C-4DAF-842E-C86325C3F09C}"/>
    <cellStyle name="Total 14 2 8 2" xfId="6971" xr:uid="{7BFB4D42-DAC8-4909-96C0-43B58E21CFCC}"/>
    <cellStyle name="Total 14 2 8 2 2" xfId="13282" xr:uid="{F024B646-1F35-42FE-8151-EBD03DF08E4B}"/>
    <cellStyle name="Total 14 2 8 2 3" xfId="16946" xr:uid="{6D3048D3-4801-44E1-A815-88C10EEFF424}"/>
    <cellStyle name="Total 14 2 8 3" xfId="10716" xr:uid="{88CA9490-19C1-4354-89C1-98473E7F28F2}"/>
    <cellStyle name="Total 14 2 8 4" xfId="8241" xr:uid="{0A82F90D-2FAD-44A4-A5CE-AFBA49549267}"/>
    <cellStyle name="Total 14 2 9" xfId="4586" xr:uid="{942B964D-546B-49C2-A25F-22C42567044E}"/>
    <cellStyle name="Total 14 2 9 2" xfId="10968" xr:uid="{B41C35DF-0D00-4E58-BEDE-49434B04132A}"/>
    <cellStyle name="Total 14 2 9 3" xfId="15631" xr:uid="{39E74BE7-FD41-45DA-9056-57FC2B4AEF67}"/>
    <cellStyle name="Total 14 3" xfId="1978" xr:uid="{EBF3DA12-3F7C-441B-BC3D-FFA3B4083F58}"/>
    <cellStyle name="Total 14 3 10" xfId="8476" xr:uid="{504D2E06-0677-4AEF-971E-B4BC95934ABE}"/>
    <cellStyle name="Total 14 3 11" xfId="15603" xr:uid="{FCA148BE-0FB2-413F-B4FA-107DA334391A}"/>
    <cellStyle name="Total 14 3 12" xfId="15261" xr:uid="{1D217338-12E1-44B2-AB66-15E7287DDA3B}"/>
    <cellStyle name="Total 14 3 2" xfId="2538" xr:uid="{3FEBC683-1224-4526-881F-7FC89631EA71}"/>
    <cellStyle name="Total 14 3 2 2" xfId="5175" xr:uid="{D762FF86-81F8-4C50-B58A-531F2ACAC7C5}"/>
    <cellStyle name="Total 14 3 2 2 2" xfId="11539" xr:uid="{1F3E2476-9189-49D2-9C48-21BD8C917C1D}"/>
    <cellStyle name="Total 14 3 2 2 3" xfId="14960" xr:uid="{76663AE5-DACD-4423-8A4F-279928F7A9FD}"/>
    <cellStyle name="Total 14 3 2 3" xfId="9005" xr:uid="{69288549-6913-4C28-A83A-CED987332BCE}"/>
    <cellStyle name="Total 14 3 3" xfId="2740" xr:uid="{95FEC4C0-1A2E-4BD3-BF04-A9E845CB2939}"/>
    <cellStyle name="Total 14 3 3 2" xfId="5377" xr:uid="{D6DEE13F-5565-481E-8829-522F99A6B538}"/>
    <cellStyle name="Total 14 3 3 2 2" xfId="11726" xr:uid="{8DC5BF8E-766D-4303-9971-5EF3D8F4EC6D}"/>
    <cellStyle name="Total 14 3 3 2 3" xfId="7868" xr:uid="{87C64689-992B-4A05-BDA5-12DA4BE3689D}"/>
    <cellStyle name="Total 14 3 3 3" xfId="13865" xr:uid="{492A887A-B89D-4909-96C4-0A14DFA85737}"/>
    <cellStyle name="Total 14 3 4" xfId="3043" xr:uid="{FF143FBB-5761-4AEA-B39B-2B7BF673B007}"/>
    <cellStyle name="Total 14 3 4 2" xfId="5680" xr:uid="{74153484-2E26-42B4-B42F-1F16A60A0366}"/>
    <cellStyle name="Total 14 3 4 2 2" xfId="11991" xr:uid="{188F4DCB-D2F7-4D4C-B5AA-C6DBBC468DDA}"/>
    <cellStyle name="Total 14 3 4 2 3" xfId="14329" xr:uid="{F9D82389-8A66-4298-9A28-D45A0C9D0B99}"/>
    <cellStyle name="Total 14 3 4 3" xfId="9425" xr:uid="{E440B1ED-B242-4ABA-82F8-32FBE91A89C9}"/>
    <cellStyle name="Total 14 3 4 4" xfId="7877" xr:uid="{C52C1528-AFC2-4F3C-8A00-3AFD2CAAD490}"/>
    <cellStyle name="Total 14 3 5" xfId="3369" xr:uid="{0309B913-9A2F-4FED-9EA9-B63057C493B5}"/>
    <cellStyle name="Total 14 3 5 2" xfId="6006" xr:uid="{58C4B7A1-7787-417B-BA02-DBA722FDEB7A}"/>
    <cellStyle name="Total 14 3 5 2 2" xfId="12317" xr:uid="{2943D39E-9A73-4EF5-8019-8E77E07312CE}"/>
    <cellStyle name="Total 14 3 5 2 3" xfId="8138" xr:uid="{B706EAA2-B6C4-4E2B-94DE-574A9F6CCBEF}"/>
    <cellStyle name="Total 14 3 5 3" xfId="9751" xr:uid="{1EB051B5-24A7-4542-898A-BAC3BE81AF0C}"/>
    <cellStyle name="Total 14 3 5 4" xfId="14270" xr:uid="{281BE468-6463-4B82-82B9-146F68610655}"/>
    <cellStyle name="Total 14 3 6" xfId="3675" xr:uid="{D5A277C3-2759-4E0D-A794-5F4DAD795C19}"/>
    <cellStyle name="Total 14 3 6 2" xfId="6312" xr:uid="{3290F0BE-A118-4BAC-9803-1DA389206479}"/>
    <cellStyle name="Total 14 3 6 2 2" xfId="12623" xr:uid="{9E2C730C-AE9A-4F7E-9CA3-13C47433933B}"/>
    <cellStyle name="Total 14 3 6 2 3" xfId="13494" xr:uid="{DACCA285-E7D0-4FE6-9E96-E47AD3F3F4E5}"/>
    <cellStyle name="Total 14 3 6 3" xfId="10057" xr:uid="{FC4A25DF-C8A6-4F11-BD2F-F63D8E7430BF}"/>
    <cellStyle name="Total 14 3 6 4" xfId="15890" xr:uid="{38C4D7EC-D110-4A2C-91E0-6FC56F31B24E}"/>
    <cellStyle name="Total 14 3 7" xfId="4050" xr:uid="{9D218B8D-39C9-48D6-BF54-0406BBB7C4E1}"/>
    <cellStyle name="Total 14 3 7 2" xfId="6687" xr:uid="{27452B2F-6D52-4D95-8CC7-50D637E24330}"/>
    <cellStyle name="Total 14 3 7 2 2" xfId="12998" xr:uid="{6269CFF6-0B59-40E7-8F4A-4137935BE32D}"/>
    <cellStyle name="Total 14 3 7 2 3" xfId="16674" xr:uid="{5664D5CB-4AA7-423D-86D1-0C1542524DF0}"/>
    <cellStyle name="Total 14 3 7 3" xfId="10432" xr:uid="{17F1D927-1C30-4034-902C-C40ABCC881DA}"/>
    <cellStyle name="Total 14 3 7 4" xfId="13722" xr:uid="{F5F57806-9680-4982-A809-882EFDD5738D}"/>
    <cellStyle name="Total 14 3 8" xfId="4349" xr:uid="{0FCDE3E3-8CDF-48AF-B237-4572ADA5FB7C}"/>
    <cellStyle name="Total 14 3 8 2" xfId="6986" xr:uid="{238301B7-197C-49D0-82C5-8EC571FC1EFE}"/>
    <cellStyle name="Total 14 3 8 2 2" xfId="13297" xr:uid="{B20708D3-9047-44FF-9730-F37C8A72D737}"/>
    <cellStyle name="Total 14 3 8 2 3" xfId="16961" xr:uid="{B96910FB-0D37-4BE9-A102-0200212C5338}"/>
    <cellStyle name="Total 14 3 8 3" xfId="10731" xr:uid="{EDE90BB2-749F-473B-834E-848DAD9A43E9}"/>
    <cellStyle name="Total 14 3 8 4" xfId="13841" xr:uid="{643D3BED-32B5-41D3-A30F-5D0B2496C723}"/>
    <cellStyle name="Total 14 3 9" xfId="4615" xr:uid="{38155D85-995C-4E8D-AE14-268F769CA77E}"/>
    <cellStyle name="Total 14 3 9 2" xfId="10997" xr:uid="{626BC0FD-C4E0-4458-AFEF-A41CA551D3CF}"/>
    <cellStyle name="Total 14 3 9 3" xfId="16228" xr:uid="{611EE7F1-E25A-45E2-9A84-4A623D0E85D9}"/>
    <cellStyle name="Total 14 4" xfId="2140" xr:uid="{48519EA9-2600-45A2-94BA-C5282877A933}"/>
    <cellStyle name="Total 14 4 10" xfId="7113" xr:uid="{CFA7ECD5-8EF1-4923-B7C1-B0BAFC99E95C}"/>
    <cellStyle name="Total 14 4 11" xfId="14549" xr:uid="{322B6FA3-14C7-4528-A2F1-EFC933147EC8}"/>
    <cellStyle name="Total 14 4 2" xfId="2630" xr:uid="{FE348F18-1741-4DF1-BF94-8CF9CB32FC87}"/>
    <cellStyle name="Total 14 4 2 2" xfId="5267" xr:uid="{A28D9053-7C50-4CC3-B206-8CDBBDDF93AA}"/>
    <cellStyle name="Total 14 4 2 2 2" xfId="11631" xr:uid="{377FFFAA-68E7-48A9-B2B6-BF5B2BC8EB4A}"/>
    <cellStyle name="Total 14 4 2 2 3" xfId="16442" xr:uid="{EAA4F8BB-49A2-489F-9BC1-BA5DC3D6E034}"/>
    <cellStyle name="Total 14 4 2 3" xfId="9097" xr:uid="{8E3F53E4-2825-4D4A-845C-A488F4CF0D40}"/>
    <cellStyle name="Total 14 4 2 4" xfId="7177" xr:uid="{6353B0C0-D4E2-45B0-B588-6369BC9FC699}"/>
    <cellStyle name="Total 14 4 2 5" xfId="16299" xr:uid="{791CE4B5-7CA3-4734-A742-BF631DC42A35}"/>
    <cellStyle name="Total 14 4 3" xfId="2895" xr:uid="{A71F21E6-9099-469A-9063-B0E5F94769FD}"/>
    <cellStyle name="Total 14 4 3 2" xfId="5532" xr:uid="{92090DA8-7CB2-45A4-9435-469FB0C30B13}"/>
    <cellStyle name="Total 14 4 3 2 2" xfId="11843" xr:uid="{F9D79B89-FBA2-4148-9334-196F45031B54}"/>
    <cellStyle name="Total 14 4 3 2 3" xfId="16042" xr:uid="{072CDD3A-7B85-4444-BF92-82628559D72B}"/>
    <cellStyle name="Total 14 4 3 3" xfId="15183" xr:uid="{EC3ECED3-B12F-4CFA-B60C-C269D2D20A98}"/>
    <cellStyle name="Total 14 4 4" xfId="3198" xr:uid="{F7700CFA-8E85-41B7-A715-F7F0BC1D6A50}"/>
    <cellStyle name="Total 14 4 4 2" xfId="5835" xr:uid="{E6C0E916-C66B-4719-9BF5-74FB30AB5364}"/>
    <cellStyle name="Total 14 4 4 2 2" xfId="12146" xr:uid="{2DBD6AA8-DA2A-4B1E-AFBC-FEEF26E59AD7}"/>
    <cellStyle name="Total 14 4 4 2 3" xfId="15528" xr:uid="{3083955C-2735-426D-BE57-346541F3F93B}"/>
    <cellStyle name="Total 14 4 4 3" xfId="9580" xr:uid="{1761C752-F8E0-4F49-9FA5-14B986C1074C}"/>
    <cellStyle name="Total 14 4 4 4" xfId="15998" xr:uid="{C1F55DC3-3419-4D7A-A1D6-0406650D290A}"/>
    <cellStyle name="Total 14 4 5" xfId="3524" xr:uid="{FAB4800C-356C-4418-A14C-33E9A94C1B74}"/>
    <cellStyle name="Total 14 4 5 2" xfId="6161" xr:uid="{2AD950F4-CF2E-48C6-8F65-C95216B3D551}"/>
    <cellStyle name="Total 14 4 5 2 2" xfId="12472" xr:uid="{1D517F56-AACA-4836-A132-3B3F9D0EDA73}"/>
    <cellStyle name="Total 14 4 5 2 3" xfId="7212" xr:uid="{40A7F7DA-51B2-4998-9FBB-87EC83B053B0}"/>
    <cellStyle name="Total 14 4 5 3" xfId="9906" xr:uid="{3CD2FAD0-11BA-4F42-8FBF-8DFE06F952CF}"/>
    <cellStyle name="Total 14 4 5 4" xfId="13877" xr:uid="{D411CEC2-C6E0-400C-AC42-02451F1DFA78}"/>
    <cellStyle name="Total 14 4 6" xfId="3830" xr:uid="{05507290-8929-42A0-A0DF-73A9DE90232C}"/>
    <cellStyle name="Total 14 4 6 2" xfId="6467" xr:uid="{AE07DA0F-A9F4-414F-90F1-ED3AC11DE829}"/>
    <cellStyle name="Total 14 4 6 2 2" xfId="12778" xr:uid="{B6CE08C1-FCD5-4B70-ABD1-6E65ED789606}"/>
    <cellStyle name="Total 14 4 6 2 3" xfId="13975" xr:uid="{3392005C-A556-4700-AA1F-5CE3C7CFCA95}"/>
    <cellStyle name="Total 14 4 6 3" xfId="10212" xr:uid="{7CCBA56B-4AA4-4DE7-A973-D8674D4BDEB1}"/>
    <cellStyle name="Total 14 4 6 4" xfId="16346" xr:uid="{257986E0-849E-4E3C-B0E0-46AC4E4A5B28}"/>
    <cellStyle name="Total 14 4 7" xfId="4212" xr:uid="{0578ED11-0012-4FF2-94AF-141DE8E07EE8}"/>
    <cellStyle name="Total 14 4 7 2" xfId="6849" xr:uid="{A7524B40-8A21-4BAC-B335-8BAC65E91782}"/>
    <cellStyle name="Total 14 4 7 2 2" xfId="13160" xr:uid="{15675EF2-C58D-4D78-86CD-BE8F07C5646E}"/>
    <cellStyle name="Total 14 4 7 2 3" xfId="16829" xr:uid="{9FA57405-C42D-4192-B1B2-FC758790C7FE}"/>
    <cellStyle name="Total 14 4 7 3" xfId="10594" xr:uid="{58211A7F-F4E1-46B4-8632-F6316C567B04}"/>
    <cellStyle name="Total 14 4 7 4" xfId="13932" xr:uid="{0BF1BE04-FFB7-4A75-B43D-0DE750456DFE}"/>
    <cellStyle name="Total 14 4 8" xfId="4777" xr:uid="{05FD9DDE-B898-47A5-B32F-0363B5611AAA}"/>
    <cellStyle name="Total 14 4 8 2" xfId="11159" xr:uid="{426B47DC-D9CE-40E0-B5B5-04A437C2CB5B}"/>
    <cellStyle name="Total 14 4 8 3" xfId="15182" xr:uid="{CDC48D6D-798A-4351-A32E-EBCCCC60B252}"/>
    <cellStyle name="Total 14 4 9" xfId="8638" xr:uid="{E56FBC03-0E61-4AB8-8E09-C61B85824D1B}"/>
    <cellStyle name="Total 14 5" xfId="2155" xr:uid="{6F61B3EB-BAED-4F55-9959-DCEC8CBBB27B}"/>
    <cellStyle name="Total 14 5 10" xfId="15906" xr:uid="{EB3D2895-5454-448E-A820-C3D9BFF5428B}"/>
    <cellStyle name="Total 14 5 2" xfId="2910" xr:uid="{10AB0EE2-EC5E-470E-92C2-CC57117BBE7B}"/>
    <cellStyle name="Total 14 5 2 2" xfId="5547" xr:uid="{4CE10D24-2283-4D69-9919-08E3CFFB6E13}"/>
    <cellStyle name="Total 14 5 2 2 2" xfId="11858" xr:uid="{DA6EA181-601B-4890-A47A-1E9B1376656B}"/>
    <cellStyle name="Total 14 5 2 2 3" xfId="14871" xr:uid="{6B000984-E8F1-4C7F-A445-0024C3B4D879}"/>
    <cellStyle name="Total 14 5 2 3" xfId="13400" xr:uid="{9B37F578-3F65-4FC4-AD21-B3D3C90B2676}"/>
    <cellStyle name="Total 14 5 3" xfId="3213" xr:uid="{9287EB8D-BD61-4693-B266-137629361683}"/>
    <cellStyle name="Total 14 5 3 2" xfId="5850" xr:uid="{83572105-70FE-490A-BA05-3BD545C69997}"/>
    <cellStyle name="Total 14 5 3 2 2" xfId="12161" xr:uid="{8E7A2007-1188-43BE-8529-1ED2FF91C622}"/>
    <cellStyle name="Total 14 5 3 2 3" xfId="14045" xr:uid="{A195B6F4-3EDD-46B1-A738-8F0C1BEEBA7A}"/>
    <cellStyle name="Total 14 5 3 3" xfId="9595" xr:uid="{9EF33325-FD8C-43D4-9FC2-E830CA119A19}"/>
    <cellStyle name="Total 14 5 3 4" xfId="15544" xr:uid="{16D0D0D4-3237-41A7-A1D8-33069D98C726}"/>
    <cellStyle name="Total 14 5 4" xfId="3539" xr:uid="{388B9147-9E2E-4BA7-B024-5EAE01D25A39}"/>
    <cellStyle name="Total 14 5 4 2" xfId="6176" xr:uid="{A5C57428-F054-4C98-BBF0-65B19E933635}"/>
    <cellStyle name="Total 14 5 4 2 2" xfId="12487" xr:uid="{664261D6-D4CE-4C39-A0D7-022AE9D94302}"/>
    <cellStyle name="Total 14 5 4 2 3" xfId="7672" xr:uid="{BD41C563-B014-446C-AFD9-B1781122914A}"/>
    <cellStyle name="Total 14 5 4 3" xfId="9921" xr:uid="{8D772B09-3D18-4E25-AAFD-C184E763FD54}"/>
    <cellStyle name="Total 14 5 4 4" xfId="14779" xr:uid="{F72EE7F0-D0C3-412B-A335-5BE5E58BE4F9}"/>
    <cellStyle name="Total 14 5 5" xfId="3845" xr:uid="{A36BC3A3-0E74-449C-BDC5-D35338D09DAA}"/>
    <cellStyle name="Total 14 5 5 2" xfId="6482" xr:uid="{922E0DD3-2ACD-41A1-AA5D-30980A024B69}"/>
    <cellStyle name="Total 14 5 5 2 2" xfId="12793" xr:uid="{F84AB0A9-157B-4C2A-8D92-2B7D143F8965}"/>
    <cellStyle name="Total 14 5 5 2 3" xfId="14752" xr:uid="{4C6DEA3C-365D-48C3-943A-AD0C0A2E9731}"/>
    <cellStyle name="Total 14 5 5 3" xfId="10227" xr:uid="{F0B7CDF5-A75B-49E4-9D8C-86F1490C2A20}"/>
    <cellStyle name="Total 14 5 5 4" xfId="15607" xr:uid="{97C8DB71-086A-4891-A92D-01826FB79DAB}"/>
    <cellStyle name="Total 14 5 6" xfId="4227" xr:uid="{9772FCB6-768B-4870-BFFD-AF48165440CA}"/>
    <cellStyle name="Total 14 5 6 2" xfId="6864" xr:uid="{5A66B1CC-0138-4B5B-920B-BD911830CD0F}"/>
    <cellStyle name="Total 14 5 6 2 2" xfId="13175" xr:uid="{35C2C8A3-1D89-4AC4-942B-0DAAABCC4F71}"/>
    <cellStyle name="Total 14 5 6 2 3" xfId="16844" xr:uid="{61923845-EC6D-4A72-94F1-557E54D59BE2}"/>
    <cellStyle name="Total 14 5 6 3" xfId="10609" xr:uid="{DAF8B766-551C-481E-B810-76AFBC84447E}"/>
    <cellStyle name="Total 14 5 6 4" xfId="15089" xr:uid="{4EA0D42E-0702-4AEC-AD88-BDA38095401F}"/>
    <cellStyle name="Total 14 5 7" xfId="4792" xr:uid="{BEC4BC39-EE03-4B85-AA5E-74B31B510581}"/>
    <cellStyle name="Total 14 5 7 2" xfId="11174" xr:uid="{F90D67B2-8D00-4F81-9A68-4A12A1832BF0}"/>
    <cellStyle name="Total 14 5 7 3" xfId="14195" xr:uid="{A5E2D0A1-1849-4BE1-A5AC-B2B3D910D852}"/>
    <cellStyle name="Total 14 5 8" xfId="8653" xr:uid="{A808B7C4-3E3C-4C33-B5C2-3E190AD2092B}"/>
    <cellStyle name="Total 14 5 9" xfId="15260" xr:uid="{097223D3-9575-4CAF-ADD8-E3893F46808B}"/>
    <cellStyle name="Total 15" xfId="1779" xr:uid="{00000000-0005-0000-0000-0000F3060000}"/>
    <cellStyle name="Total 15 2" xfId="1950" xr:uid="{9EA8038E-5591-4350-A37E-E26A963A1C29}"/>
    <cellStyle name="Total 15 2 10" xfId="8451" xr:uid="{48F86BEA-7823-42FD-884C-68CE09F676BB}"/>
    <cellStyle name="Total 15 2 11" xfId="7837" xr:uid="{914BED9B-7B10-4275-89BD-1A995807F1C5}"/>
    <cellStyle name="Total 15 2 12" xfId="8707" xr:uid="{197350C7-FC05-4DAD-AEA4-61F93D2695DA}"/>
    <cellStyle name="Total 15 2 2" xfId="2510" xr:uid="{43354A53-0ECD-4244-B9F8-8E5F5BD4086B}"/>
    <cellStyle name="Total 15 2 2 2" xfId="5147" xr:uid="{47DA8D4B-DA9F-4A40-A950-D8B4FA655493}"/>
    <cellStyle name="Total 15 2 2 2 2" xfId="11511" xr:uid="{DC7D030E-9C42-431E-A102-5A472B5D98CD}"/>
    <cellStyle name="Total 15 2 2 2 3" xfId="7330" xr:uid="{A794B409-5B21-437A-BACD-78F2C0B745AA}"/>
    <cellStyle name="Total 15 2 2 3" xfId="8977" xr:uid="{B90DBC7B-162A-4ADD-A2DE-63C92373CE64}"/>
    <cellStyle name="Total 15 2 3" xfId="2726" xr:uid="{DD6C3078-5DD3-4DCC-BD9E-AE279B80A027}"/>
    <cellStyle name="Total 15 2 3 2" xfId="5363" xr:uid="{8B3CA1C2-031A-4943-A1DF-D65161CF754E}"/>
    <cellStyle name="Total 15 2 3 2 2" xfId="11712" xr:uid="{3B21A39A-0B90-4AB6-BA34-082014484B5B}"/>
    <cellStyle name="Total 15 2 3 2 3" xfId="14663" xr:uid="{DAEBE0A9-6C2A-46AC-AE8E-8AF589F95C10}"/>
    <cellStyle name="Total 15 2 3 3" xfId="7748" xr:uid="{83597F40-3E98-4AE9-ABA7-16132A658737}"/>
    <cellStyle name="Total 15 2 4" xfId="3029" xr:uid="{3F533346-88AC-4062-A998-88AF68CAD461}"/>
    <cellStyle name="Total 15 2 4 2" xfId="5666" xr:uid="{9D4767AF-5516-4ED0-A869-5C145A816983}"/>
    <cellStyle name="Total 15 2 4 2 2" xfId="11977" xr:uid="{865D67AB-7E53-440B-9FB1-779242E25F23}"/>
    <cellStyle name="Total 15 2 4 2 3" xfId="14301" xr:uid="{5735A5E3-7EA0-432E-ABFA-92C9ACB51446}"/>
    <cellStyle name="Total 15 2 4 3" xfId="9411" xr:uid="{25511E05-DE49-432A-B7AA-3750BA0597DE}"/>
    <cellStyle name="Total 15 2 4 4" xfId="13599" xr:uid="{CEFFD00B-0A18-430C-9304-87B861E9218B}"/>
    <cellStyle name="Total 15 2 5" xfId="3355" xr:uid="{6657F611-2331-44B6-A731-A203BD84AF81}"/>
    <cellStyle name="Total 15 2 5 2" xfId="5992" xr:uid="{12C9B7FF-1EEE-4F4E-8920-6751610CFFB5}"/>
    <cellStyle name="Total 15 2 5 2 2" xfId="12303" xr:uid="{66687E04-C1C4-48D0-8181-7E3101E7F3F0}"/>
    <cellStyle name="Total 15 2 5 2 3" xfId="14457" xr:uid="{62A085F7-F8DF-4563-9607-068B26A09424}"/>
    <cellStyle name="Total 15 2 5 3" xfId="9737" xr:uid="{6A203929-E61C-4980-87A0-70C05508820B}"/>
    <cellStyle name="Total 15 2 5 4" xfId="11226" xr:uid="{7605F493-1846-4C04-8EFF-B8392436C2B8}"/>
    <cellStyle name="Total 15 2 6" xfId="3661" xr:uid="{C1B3C3F5-A82E-4D5A-B994-BCCCF409961F}"/>
    <cellStyle name="Total 15 2 6 2" xfId="6298" xr:uid="{3CAD387F-5DDB-4545-8652-2B3FE3535421}"/>
    <cellStyle name="Total 15 2 6 2 2" xfId="12609" xr:uid="{52F7B67E-F669-452E-85C4-EE9C418DAEA1}"/>
    <cellStyle name="Total 15 2 6 2 3" xfId="13474" xr:uid="{AD9FC54A-1C5A-4B35-A291-DA47D0F03562}"/>
    <cellStyle name="Total 15 2 6 3" xfId="10043" xr:uid="{A014BE34-6437-4EB6-B059-5CE51662A2B8}"/>
    <cellStyle name="Total 15 2 6 4" xfId="15007" xr:uid="{2C72D208-467E-4F54-A4E8-D6F0B62D1B13}"/>
    <cellStyle name="Total 15 2 7" xfId="4022" xr:uid="{6FE8E884-4B97-400C-9EB7-5008A708615E}"/>
    <cellStyle name="Total 15 2 7 2" xfId="6659" xr:uid="{32D185A8-07FF-4845-B6A0-6F9F9D5641E9}"/>
    <cellStyle name="Total 15 2 7 2 2" xfId="12970" xr:uid="{234E3315-8861-4D44-AA9D-5A6DF8D9C70A}"/>
    <cellStyle name="Total 15 2 7 2 3" xfId="16660" xr:uid="{586F1EFE-94B6-48AC-A1EA-7716D2043463}"/>
    <cellStyle name="Total 15 2 7 3" xfId="10404" xr:uid="{E001D65E-FE97-4B2A-871F-5089018AA879}"/>
    <cellStyle name="Total 15 2 7 4" xfId="8142" xr:uid="{69790C56-C191-480E-A5A2-924034878DCF}"/>
    <cellStyle name="Total 15 2 8" xfId="4335" xr:uid="{1617B93A-4F1F-427F-A31C-B3800E87271D}"/>
    <cellStyle name="Total 15 2 8 2" xfId="6972" xr:uid="{45A71FD7-1674-4244-9E57-FE14003C5B0A}"/>
    <cellStyle name="Total 15 2 8 2 2" xfId="13283" xr:uid="{029B8926-3D25-45E4-AA6F-26705EFBDEEC}"/>
    <cellStyle name="Total 15 2 8 2 3" xfId="16947" xr:uid="{34A00BAA-5E41-453F-8687-96F6F3A89637}"/>
    <cellStyle name="Total 15 2 8 3" xfId="10717" xr:uid="{CCC2402F-7874-4A9E-B59E-254BF2F5646E}"/>
    <cellStyle name="Total 15 2 8 4" xfId="13378" xr:uid="{AB3527E1-E8F0-4B8C-8358-6616AEF9DC34}"/>
    <cellStyle name="Total 15 2 9" xfId="4587" xr:uid="{A9735E34-65FD-4F05-A98A-89A6119B5C2F}"/>
    <cellStyle name="Total 15 2 9 2" xfId="10969" xr:uid="{EAAF1A01-1CF8-4E1A-BC1D-0160C1662B1F}"/>
    <cellStyle name="Total 15 2 9 3" xfId="7873" xr:uid="{6152D2D8-6133-446B-BE3E-578ADF5A141F}"/>
    <cellStyle name="Total 15 3" xfId="1979" xr:uid="{D99A92D7-1245-4091-BF4C-5E9D569B19ED}"/>
    <cellStyle name="Total 15 3 10" xfId="8477" xr:uid="{C00755A0-BBB9-4077-B2EA-7427ADF3C4D5}"/>
    <cellStyle name="Total 15 3 11" xfId="14616" xr:uid="{04507376-30E2-490D-B259-C3A878118495}"/>
    <cellStyle name="Total 15 3 12" xfId="15131" xr:uid="{29358F7E-E168-4472-8692-02F28F2755D4}"/>
    <cellStyle name="Total 15 3 2" xfId="2539" xr:uid="{F0F913A2-5BFF-4896-A175-D52AA1D189FD}"/>
    <cellStyle name="Total 15 3 2 2" xfId="5176" xr:uid="{C23FB3C0-E9E6-4989-AA5C-0D363E1F346B}"/>
    <cellStyle name="Total 15 3 2 2 2" xfId="11540" xr:uid="{753F727C-76AC-4EB1-AC77-E28347A394C3}"/>
    <cellStyle name="Total 15 3 2 2 3" xfId="7063" xr:uid="{9BB353C9-D84B-4DF6-A0F1-8F95EC5017DC}"/>
    <cellStyle name="Total 15 3 2 3" xfId="9006" xr:uid="{643E477A-2B30-4FFF-9AED-17AEA95502D5}"/>
    <cellStyle name="Total 15 3 3" xfId="2741" xr:uid="{B050286C-FE63-44D5-A29F-38023CECB203}"/>
    <cellStyle name="Total 15 3 3 2" xfId="5378" xr:uid="{EDE9F2B7-DCF1-4B4C-B1CD-3D8DBBB553E4}"/>
    <cellStyle name="Total 15 3 3 2 2" xfId="11727" xr:uid="{61204086-3439-499B-9B29-6C088B5B3CF3}"/>
    <cellStyle name="Total 15 3 3 2 3" xfId="14331" xr:uid="{AF0B4E7F-B70D-4CC6-B412-F0C9AAF9CE37}"/>
    <cellStyle name="Total 15 3 3 3" xfId="16001" xr:uid="{4A3108B5-879F-4D3A-AA91-8302A1E3EEFE}"/>
    <cellStyle name="Total 15 3 4" xfId="3044" xr:uid="{A7A2A04E-69A2-4DD8-814D-7EDBA5C87E34}"/>
    <cellStyle name="Total 15 3 4 2" xfId="5681" xr:uid="{E00591B2-B1E7-4152-AC1B-561A60DB620F}"/>
    <cellStyle name="Total 15 3 4 2 2" xfId="11992" xr:uid="{EC1D40E8-FE6A-4C29-94B3-DE8A71FDFBF7}"/>
    <cellStyle name="Total 15 3 4 2 3" xfId="14852" xr:uid="{80548677-12AE-46E3-A413-34EA5A2AFA57}"/>
    <cellStyle name="Total 15 3 4 3" xfId="9426" xr:uid="{23D8055C-BDE6-4314-9F6D-9EE225D915BF}"/>
    <cellStyle name="Total 15 3 4 4" xfId="13654" xr:uid="{052D594F-DECD-47A6-928D-60E34995EBEB}"/>
    <cellStyle name="Total 15 3 5" xfId="3370" xr:uid="{2783AE60-6602-47B6-B134-597DC1D7E66F}"/>
    <cellStyle name="Total 15 3 5 2" xfId="6007" xr:uid="{7D8422BD-B1B8-4160-BB16-AE6EB679A41E}"/>
    <cellStyle name="Total 15 3 5 2 2" xfId="12318" xr:uid="{E627130B-57D1-495A-B8BF-6B5AFECC88A9}"/>
    <cellStyle name="Total 15 3 5 2 3" xfId="15807" xr:uid="{6025F7AF-A557-40DC-B518-605DCA7862AE}"/>
    <cellStyle name="Total 15 3 5 3" xfId="9752" xr:uid="{8E985A12-D6D2-4E56-B842-4EC8C4EBA4FD}"/>
    <cellStyle name="Total 15 3 5 4" xfId="14210" xr:uid="{61B7496C-2A38-470B-85B2-653FF8360157}"/>
    <cellStyle name="Total 15 3 6" xfId="3676" xr:uid="{A65E9105-1E4A-4C0F-B5AD-1903557BBB9E}"/>
    <cellStyle name="Total 15 3 6 2" xfId="6313" xr:uid="{3605AB43-0EAF-4E6C-9747-440251251088}"/>
    <cellStyle name="Total 15 3 6 2 2" xfId="12624" xr:uid="{ADD1CC3E-620C-4148-8C56-924516524292}"/>
    <cellStyle name="Total 15 3 6 2 3" xfId="13702" xr:uid="{659DD30D-5562-40C0-8526-AC45133D27B0}"/>
    <cellStyle name="Total 15 3 6 3" xfId="10058" xr:uid="{6C1FF198-E5C3-4C08-AECF-727C56A245C2}"/>
    <cellStyle name="Total 15 3 6 4" xfId="7802" xr:uid="{F885F4A3-ECAF-4D61-97CE-9C1F351BD440}"/>
    <cellStyle name="Total 15 3 7" xfId="4051" xr:uid="{7A7004DC-85D3-48CE-942C-17141B550184}"/>
    <cellStyle name="Total 15 3 7 2" xfId="6688" xr:uid="{6FEFCDF8-4F24-4A8E-AB8E-1FF9C1648DDE}"/>
    <cellStyle name="Total 15 3 7 2 2" xfId="12999" xr:uid="{12DEB8AC-3312-45C2-A973-3F2CD0B07E3F}"/>
    <cellStyle name="Total 15 3 7 2 3" xfId="16675" xr:uid="{192FB8E8-D447-47EA-8870-08D1E35829B5}"/>
    <cellStyle name="Total 15 3 7 3" xfId="10433" xr:uid="{ACEA9F49-8BD3-4D24-9372-AA176B90717A}"/>
    <cellStyle name="Total 15 3 7 4" xfId="14593" xr:uid="{EC086F50-4050-4991-BA7E-B5AA4C58DA6E}"/>
    <cellStyle name="Total 15 3 8" xfId="4350" xr:uid="{F844A591-B30C-46B1-84F7-74E8F9D161AF}"/>
    <cellStyle name="Total 15 3 8 2" xfId="6987" xr:uid="{C9A30443-4BE1-4D5D-8DD3-F078C7477B03}"/>
    <cellStyle name="Total 15 3 8 2 2" xfId="13298" xr:uid="{2624B690-84BC-4614-9251-C33D643C982E}"/>
    <cellStyle name="Total 15 3 8 2 3" xfId="16962" xr:uid="{A9637FFB-CEB8-44FA-80F4-CA629404478C}"/>
    <cellStyle name="Total 15 3 8 3" xfId="10732" xr:uid="{27B7CEEB-814F-4B26-A4D2-1E28B6683C65}"/>
    <cellStyle name="Total 15 3 8 4" xfId="14849" xr:uid="{64C859F8-CAFB-4A73-93F5-4E4A2237CE5D}"/>
    <cellStyle name="Total 15 3 9" xfId="4616" xr:uid="{FEE8F046-4F6D-4EF2-AD1C-BD2E76B4C612}"/>
    <cellStyle name="Total 15 3 9 2" xfId="10998" xr:uid="{792C9830-DF03-4E87-A829-6338F6D27647}"/>
    <cellStyle name="Total 15 3 9 3" xfId="15600" xr:uid="{7F7F8534-C0AA-450E-8891-33A22C939C43}"/>
    <cellStyle name="Total 15 4" xfId="2141" xr:uid="{908A5EC2-3A7A-4F32-A483-A12973D5D2CB}"/>
    <cellStyle name="Total 15 4 10" xfId="7178" xr:uid="{6608FDA5-ECE5-4EEE-A42C-5E147195128F}"/>
    <cellStyle name="Total 15 4 11" xfId="7336" xr:uid="{6B03E1A5-CA8A-4698-A4E0-3D80E34D7B18}"/>
    <cellStyle name="Total 15 4 2" xfId="2631" xr:uid="{871878FC-ADF8-469E-993B-679B08AC0CC9}"/>
    <cellStyle name="Total 15 4 2 2" xfId="5268" xr:uid="{8A4EC109-A7D2-4B04-AE16-DE97D27B4F86}"/>
    <cellStyle name="Total 15 4 2 2 2" xfId="11632" xr:uid="{B0B75286-AB9F-44F1-8DBF-929EF84DA484}"/>
    <cellStyle name="Total 15 4 2 2 3" xfId="15177" xr:uid="{97887A30-9CEB-48DA-9F3D-FA4234B2F1FE}"/>
    <cellStyle name="Total 15 4 2 3" xfId="9098" xr:uid="{22C4AA9E-114E-4ED1-940A-4E11A6EB7F4A}"/>
    <cellStyle name="Total 15 4 2 4" xfId="8704" xr:uid="{3B47A210-0BFC-4C43-911E-9CE6B7A59EEC}"/>
    <cellStyle name="Total 15 4 2 5" xfId="14927" xr:uid="{E926A907-7A53-4CC7-8325-359579A9D946}"/>
    <cellStyle name="Total 15 4 3" xfId="2896" xr:uid="{AFEB1B0C-3C07-4DBE-A637-051F965679C6}"/>
    <cellStyle name="Total 15 4 3 2" xfId="5533" xr:uid="{39485D89-BEE6-424D-A54D-6278E5DE4ABC}"/>
    <cellStyle name="Total 15 4 3 2 2" xfId="11844" xr:uid="{A1AAD03D-31DF-424E-AB56-335B319A1A67}"/>
    <cellStyle name="Total 15 4 3 2 3" xfId="7181" xr:uid="{3EDFEE37-5CB4-41C7-8222-5F642A387423}"/>
    <cellStyle name="Total 15 4 3 3" xfId="8159" xr:uid="{1B7B2F99-DAF5-4085-A479-D74ADB9E7CAC}"/>
    <cellStyle name="Total 15 4 4" xfId="3199" xr:uid="{EC9F205C-F3A0-4A1E-B281-E5E012583FBA}"/>
    <cellStyle name="Total 15 4 4 2" xfId="5836" xr:uid="{5E59ADB8-1A12-4EE0-A0E4-111767CBA5BC}"/>
    <cellStyle name="Total 15 4 4 2 2" xfId="12147" xr:uid="{3D0C3300-09E0-47AF-A356-EA29BD8F7AA7}"/>
    <cellStyle name="Total 15 4 4 2 3" xfId="13409" xr:uid="{8F2B6897-A2D1-45AB-AC70-A273D7DEA0D2}"/>
    <cellStyle name="Total 15 4 4 3" xfId="9581" xr:uid="{A63E5257-AE5F-4A34-97D2-A41C5BBE5624}"/>
    <cellStyle name="Total 15 4 4 4" xfId="14482" xr:uid="{1FF8784A-C49D-4499-A437-CFEF5EFADE3C}"/>
    <cellStyle name="Total 15 4 5" xfId="3525" xr:uid="{E9BBE5B1-1397-4037-8664-CA292D1EDC6C}"/>
    <cellStyle name="Total 15 4 5 2" xfId="6162" xr:uid="{1B1AED98-24B9-4E09-8704-7B053285B2A3}"/>
    <cellStyle name="Total 15 4 5 2 2" xfId="12473" xr:uid="{D5D79747-3389-4547-9900-9746DC5F716D}"/>
    <cellStyle name="Total 15 4 5 2 3" xfId="15635" xr:uid="{3DBFF8EC-5A31-4D65-9A28-60DCCCD8731A}"/>
    <cellStyle name="Total 15 4 5 3" xfId="9907" xr:uid="{E2E3A3D3-B44B-4C76-AC0D-558184482960}"/>
    <cellStyle name="Total 15 4 5 4" xfId="7290" xr:uid="{26384AA5-7D0E-413A-9E93-348CCA33B1F8}"/>
    <cellStyle name="Total 15 4 6" xfId="3831" xr:uid="{43E6390F-F51B-404D-9E4B-CE385C830840}"/>
    <cellStyle name="Total 15 4 6 2" xfId="6468" xr:uid="{093F5F44-CA69-49FC-8C08-AF45F093A84D}"/>
    <cellStyle name="Total 15 4 6 2 2" xfId="12779" xr:uid="{E4BD46DB-CE50-4E65-90DE-82E5F8690027}"/>
    <cellStyle name="Total 15 4 6 2 3" xfId="16272" xr:uid="{3FD34567-FC05-4B3A-934F-E4617B41573A}"/>
    <cellStyle name="Total 15 4 6 3" xfId="10213" xr:uid="{E84B76FB-AFE0-4B1C-81F4-90A29BCB269D}"/>
    <cellStyle name="Total 15 4 6 4" xfId="8470" xr:uid="{92623341-073E-480A-BE98-24B0D936CAB6}"/>
    <cellStyle name="Total 15 4 7" xfId="4213" xr:uid="{0C883852-FF3C-4227-BE73-104A7EF7AAE5}"/>
    <cellStyle name="Total 15 4 7 2" xfId="6850" xr:uid="{E4226ED7-BD19-4A6F-ABE8-0ED87029FEC2}"/>
    <cellStyle name="Total 15 4 7 2 2" xfId="13161" xr:uid="{98708A63-667F-4AFC-9242-96C70F00CCCB}"/>
    <cellStyle name="Total 15 4 7 2 3" xfId="16830" xr:uid="{5BE799AA-69CF-4B3F-9A01-9DF1E9CAEB9E}"/>
    <cellStyle name="Total 15 4 7 3" xfId="10595" xr:uid="{59232911-87C9-4130-BA8B-26BDD9CBCCFB}"/>
    <cellStyle name="Total 15 4 7 4" xfId="7102" xr:uid="{C7C3BB96-55AD-4419-BA1E-43F9487282D7}"/>
    <cellStyle name="Total 15 4 8" xfId="4778" xr:uid="{FD9F9F72-F882-4590-AF09-580CAC71DEF4}"/>
    <cellStyle name="Total 15 4 8 2" xfId="11160" xr:uid="{1E571C64-6C16-4DA6-9531-4B636B92C4FA}"/>
    <cellStyle name="Total 15 4 8 3" xfId="14298" xr:uid="{11EC62B3-8C40-4EDB-9286-0D59333BA7C4}"/>
    <cellStyle name="Total 15 4 9" xfId="8639" xr:uid="{D5951184-7499-46A7-93D8-C1D16D3041EE}"/>
    <cellStyle name="Total 15 5" xfId="2156" xr:uid="{F1F7924A-E70D-41DE-B91F-A2C03DF148A3}"/>
    <cellStyle name="Total 15 5 10" xfId="14080" xr:uid="{8194D449-B161-4DEC-A280-EEA8AD9DF03B}"/>
    <cellStyle name="Total 15 5 2" xfId="2911" xr:uid="{9D0D3ACA-EB0F-40E8-9E6F-E8D3D494713D}"/>
    <cellStyle name="Total 15 5 2 2" xfId="5548" xr:uid="{4C0EC7F2-91B0-48F6-95A4-59D87EB9AC97}"/>
    <cellStyle name="Total 15 5 2 2 2" xfId="11859" xr:uid="{224EE013-724A-43E7-A516-8A9062167C93}"/>
    <cellStyle name="Total 15 5 2 2 3" xfId="9194" xr:uid="{5112B96A-731A-4D00-90C4-A3C33D4569E7}"/>
    <cellStyle name="Total 15 5 2 3" xfId="16200" xr:uid="{5665E4E7-98AB-4DB3-B704-CD7987F89BE2}"/>
    <cellStyle name="Total 15 5 3" xfId="3214" xr:uid="{305BA70E-5850-4B81-BB50-257FDE3E7D3E}"/>
    <cellStyle name="Total 15 5 3 2" xfId="5851" xr:uid="{83A3FF26-F4F0-4BDE-A5B5-849D892372A8}"/>
    <cellStyle name="Total 15 5 3 2 2" xfId="12162" xr:uid="{721DA003-F06A-4F09-AE7B-301F07F081BC}"/>
    <cellStyle name="Total 15 5 3 2 3" xfId="13819" xr:uid="{C59CC2A0-69B7-424D-9A19-5D4C83CF4C0C}"/>
    <cellStyle name="Total 15 5 3 3" xfId="9596" xr:uid="{65361EA3-DD4C-41C6-874C-832C16ED16A8}"/>
    <cellStyle name="Total 15 5 3 4" xfId="15168" xr:uid="{8C7B65C8-2BF2-43B2-B293-66D052E6EA26}"/>
    <cellStyle name="Total 15 5 4" xfId="3540" xr:uid="{FC218A9D-6FC8-461C-93FF-F573C3E011BD}"/>
    <cellStyle name="Total 15 5 4 2" xfId="6177" xr:uid="{AF73C6B5-9870-4CE8-98F4-67BADA55DEA6}"/>
    <cellStyle name="Total 15 5 4 2 2" xfId="12488" xr:uid="{BABB03F8-0846-457C-8611-9C6C16186B3F}"/>
    <cellStyle name="Total 15 5 4 2 3" xfId="9168" xr:uid="{2DC4A07F-352B-4031-866A-15CF1C481BD5}"/>
    <cellStyle name="Total 15 5 4 3" xfId="9922" xr:uid="{58217395-44F1-4ADA-BB55-BA8F86377006}"/>
    <cellStyle name="Total 15 5 4 4" xfId="15473" xr:uid="{D360E5FD-8931-47D9-8FEA-01D0AD717209}"/>
    <cellStyle name="Total 15 5 5" xfId="3846" xr:uid="{9BC26B5E-3619-4C68-81D2-95104CC599CA}"/>
    <cellStyle name="Total 15 5 5 2" xfId="6483" xr:uid="{845CC283-43BA-4D54-BF8E-06F5DB357519}"/>
    <cellStyle name="Total 15 5 5 2 2" xfId="12794" xr:uid="{9880D9C4-7756-4C39-BA43-1013DFCD2B69}"/>
    <cellStyle name="Total 15 5 5 2 3" xfId="7342" xr:uid="{65134524-C7CF-42D1-8531-0119FEA747D6}"/>
    <cellStyle name="Total 15 5 5 3" xfId="10228" xr:uid="{337C1946-5E77-479A-B564-2A85B84692AE}"/>
    <cellStyle name="Total 15 5 5 4" xfId="14777" xr:uid="{D5E23824-2316-477F-BDF6-C15B99E09F4B}"/>
    <cellStyle name="Total 15 5 6" xfId="4228" xr:uid="{6B154855-C715-4B44-8499-CA50876D420A}"/>
    <cellStyle name="Total 15 5 6 2" xfId="6865" xr:uid="{6C0C6E1E-B8C5-437D-A971-6F35081534C5}"/>
    <cellStyle name="Total 15 5 6 2 2" xfId="13176" xr:uid="{D08B3D70-9804-4306-8D56-BD605CF68820}"/>
    <cellStyle name="Total 15 5 6 2 3" xfId="16845" xr:uid="{5CD5EEFF-7C7E-4F38-959C-6D0A7239DF75}"/>
    <cellStyle name="Total 15 5 6 3" xfId="10610" xr:uid="{E07701DB-63F5-4A70-9DF0-59B93500DFD2}"/>
    <cellStyle name="Total 15 5 6 4" xfId="14034" xr:uid="{BACDB76C-1DD1-422E-B608-C700CD5F48E9}"/>
    <cellStyle name="Total 15 5 7" xfId="4793" xr:uid="{95A985EA-96F6-442E-B63A-92EC9A9E707D}"/>
    <cellStyle name="Total 15 5 7 2" xfId="11175" xr:uid="{AA2ED3B5-1B04-4F73-9A98-F5AC0431523B}"/>
    <cellStyle name="Total 15 5 7 3" xfId="13590" xr:uid="{B293AC82-4793-449C-BCF7-E90F38E14B25}"/>
    <cellStyle name="Total 15 5 8" xfId="8654" xr:uid="{3677DBCA-5F9E-4E98-9E8E-CE3D900B8231}"/>
    <cellStyle name="Total 15 5 9" xfId="16045" xr:uid="{52E69204-E76D-4CAE-887F-A158756F1822}"/>
    <cellStyle name="Total 16" xfId="1780" xr:uid="{00000000-0005-0000-0000-0000F4060000}"/>
    <cellStyle name="Total 16 2" xfId="1951" xr:uid="{FF91D4DB-FACD-476A-A74A-E13AB1135552}"/>
    <cellStyle name="Total 16 2 10" xfId="8452" xr:uid="{8AD322B7-21FD-4A2D-8C18-5A4349DBAB0A}"/>
    <cellStyle name="Total 16 2 11" xfId="15843" xr:uid="{2D1A7F26-C100-4D2C-B4BC-7DE889E2A8ED}"/>
    <cellStyle name="Total 16 2 12" xfId="16456" xr:uid="{B31240A1-8574-4A8A-930E-4E65B2748106}"/>
    <cellStyle name="Total 16 2 2" xfId="2511" xr:uid="{786F1CD8-3331-4209-A275-D3C8A6DC0F6C}"/>
    <cellStyle name="Total 16 2 2 2" xfId="5148" xr:uid="{CDE4D7CD-E392-4B74-AED7-901981DAC426}"/>
    <cellStyle name="Total 16 2 2 2 2" xfId="11512" xr:uid="{09DB79AB-2568-4E75-904E-36495EAC25EE}"/>
    <cellStyle name="Total 16 2 2 2 3" xfId="15104" xr:uid="{C6F49CF3-74EB-4B3A-BD29-D563EB6F87A1}"/>
    <cellStyle name="Total 16 2 2 3" xfId="8978" xr:uid="{D0665377-B84C-4467-8C5D-E1617A0CFB26}"/>
    <cellStyle name="Total 16 2 3" xfId="2727" xr:uid="{1C4BA9B7-0791-4994-8464-382D09923D41}"/>
    <cellStyle name="Total 16 2 3 2" xfId="5364" xr:uid="{E138D074-28C7-4B56-9066-567D27476BD0}"/>
    <cellStyle name="Total 16 2 3 2 2" xfId="11713" xr:uid="{860A0F49-F899-4C91-B08F-009288A3C228}"/>
    <cellStyle name="Total 16 2 3 2 3" xfId="13892" xr:uid="{2DF04F85-E614-4F6C-87A0-B5662B00477D}"/>
    <cellStyle name="Total 16 2 3 3" xfId="14071" xr:uid="{90296527-9166-4641-BA78-32B29DB50381}"/>
    <cellStyle name="Total 16 2 4" xfId="3030" xr:uid="{B34A838A-7A5C-443C-B670-D5B833FFB171}"/>
    <cellStyle name="Total 16 2 4 2" xfId="5667" xr:uid="{98F88147-05C5-477F-9A0F-2723778386B7}"/>
    <cellStyle name="Total 16 2 4 2 2" xfId="11978" xr:uid="{F31FD634-D221-4794-AFC4-FB531781249F}"/>
    <cellStyle name="Total 16 2 4 2 3" xfId="9150" xr:uid="{FD57CEEB-BF05-42B8-9DFB-A4AE37B006E3}"/>
    <cellStyle name="Total 16 2 4 3" xfId="9412" xr:uid="{68F7F8BC-C84A-4907-9624-D410BE9C9993}"/>
    <cellStyle name="Total 16 2 4 4" xfId="14355" xr:uid="{2FF9F89B-6703-4010-82D2-8A3446B6A451}"/>
    <cellStyle name="Total 16 2 5" xfId="3356" xr:uid="{8B145EC4-AF80-4B39-9A5B-D99A805FB61D}"/>
    <cellStyle name="Total 16 2 5 2" xfId="5993" xr:uid="{027DDECE-3497-4D50-90E5-B621923B3291}"/>
    <cellStyle name="Total 16 2 5 2 2" xfId="12304" xr:uid="{6373B8BE-8FD4-4C8B-9899-8C1F79E17E34}"/>
    <cellStyle name="Total 16 2 5 2 3" xfId="7461" xr:uid="{C723DAB0-1146-44BC-A770-DD0512E2C1B7}"/>
    <cellStyle name="Total 16 2 5 3" xfId="9738" xr:uid="{C70C278C-7AAA-4CA7-AB79-6EB10B6729F3}"/>
    <cellStyle name="Total 16 2 5 4" xfId="15649" xr:uid="{5B111E9F-5BF1-41F4-A144-848089007459}"/>
    <cellStyle name="Total 16 2 6" xfId="3662" xr:uid="{7918B7C9-2366-4B6E-9DE7-A59FFBA13A22}"/>
    <cellStyle name="Total 16 2 6 2" xfId="6299" xr:uid="{F878A6C2-94D6-4680-A4C3-52A0F85778E8}"/>
    <cellStyle name="Total 16 2 6 2 2" xfId="12610" xr:uid="{A656C1E0-7F35-4E70-91BA-BD8424C03FC7}"/>
    <cellStyle name="Total 16 2 6 2 3" xfId="11800" xr:uid="{B3F8A1A3-C5CB-42DB-AF22-C8EE4F38B022}"/>
    <cellStyle name="Total 16 2 6 3" xfId="10044" xr:uid="{ACC8B2F8-D471-4996-990D-9703AD4C69BD}"/>
    <cellStyle name="Total 16 2 6 4" xfId="15066" xr:uid="{B2517757-4F8F-44F4-8BAE-966159AC92A2}"/>
    <cellStyle name="Total 16 2 7" xfId="4023" xr:uid="{0831EB7B-1C4C-4D8B-8134-C13D0FC83BC6}"/>
    <cellStyle name="Total 16 2 7 2" xfId="6660" xr:uid="{9ABE4F52-0D99-4363-925F-56C66B6BD912}"/>
    <cellStyle name="Total 16 2 7 2 2" xfId="12971" xr:uid="{F2950E3E-B810-4E61-9AD8-DD95768D4F0D}"/>
    <cellStyle name="Total 16 2 7 2 3" xfId="16661" xr:uid="{A7AA54B7-14AE-4BEE-BC3E-0946070D917C}"/>
    <cellStyle name="Total 16 2 7 3" xfId="10405" xr:uid="{EF913740-7E53-4A10-8233-1584527D2CEC}"/>
    <cellStyle name="Total 16 2 7 4" xfId="16058" xr:uid="{2C9C1E6A-E496-449F-A094-4CB1CA66E182}"/>
    <cellStyle name="Total 16 2 8" xfId="4336" xr:uid="{856126FF-A4C5-495B-A8D6-F29E212E95E1}"/>
    <cellStyle name="Total 16 2 8 2" xfId="6973" xr:uid="{0930D12C-6F9D-4F71-9D77-F148CBE713A2}"/>
    <cellStyle name="Total 16 2 8 2 2" xfId="13284" xr:uid="{D913B0F7-4716-4C74-9B83-4ABDAB0E11DC}"/>
    <cellStyle name="Total 16 2 8 2 3" xfId="16948" xr:uid="{370E8678-BA45-46F5-8055-F778BEFB1948}"/>
    <cellStyle name="Total 16 2 8 3" xfId="10718" xr:uid="{B7E72E45-69DF-4A29-8EE4-E4136EB53EA7}"/>
    <cellStyle name="Total 16 2 8 4" xfId="15628" xr:uid="{8FCE3BF7-DE22-4022-9ADB-08F884310B35}"/>
    <cellStyle name="Total 16 2 9" xfId="4588" xr:uid="{E1B4741E-705E-420F-949A-26346E067938}"/>
    <cellStyle name="Total 16 2 9 2" xfId="10970" xr:uid="{E8D4B557-3A92-4374-943E-9B3BE4919811}"/>
    <cellStyle name="Total 16 2 9 3" xfId="7818" xr:uid="{AC1F007E-C903-47C7-9CFB-FDE95B40EFAF}"/>
    <cellStyle name="Total 16 3" xfId="1980" xr:uid="{2973CF77-21EF-497C-8DF5-51960F3BF26F}"/>
    <cellStyle name="Total 16 3 10" xfId="8478" xr:uid="{989C5579-23F3-419D-B057-5DC7A1A1901A}"/>
    <cellStyle name="Total 16 3 11" xfId="14167" xr:uid="{B9139607-9535-4140-A3E3-592CA39929EF}"/>
    <cellStyle name="Total 16 3 12" xfId="16536" xr:uid="{58677B97-6818-461B-8A72-6328F730A449}"/>
    <cellStyle name="Total 16 3 2" xfId="2540" xr:uid="{E40B5E99-8E02-45BC-B354-FDE240B32DDF}"/>
    <cellStyle name="Total 16 3 2 2" xfId="5177" xr:uid="{BD2FE899-B328-4807-8EA9-D4EA5628FC2D}"/>
    <cellStyle name="Total 16 3 2 2 2" xfId="11541" xr:uid="{C22D26A5-639F-4B03-AA4D-C9B086D6642D}"/>
    <cellStyle name="Total 16 3 2 2 3" xfId="15185" xr:uid="{222EFCFF-7855-4F83-9EA4-EFD87522553F}"/>
    <cellStyle name="Total 16 3 2 3" xfId="9007" xr:uid="{064895C7-41B3-41FF-AFBC-75FFB8001BD1}"/>
    <cellStyle name="Total 16 3 3" xfId="2742" xr:uid="{7A41A7D4-5718-4C51-9A75-8FEDD383F97D}"/>
    <cellStyle name="Total 16 3 3 2" xfId="5379" xr:uid="{F4F8166D-9E81-4505-B221-1EE338D602EF}"/>
    <cellStyle name="Total 16 3 3 2 2" xfId="11728" xr:uid="{2D5D92F8-01FC-42EA-8902-FEA9D5D9C595}"/>
    <cellStyle name="Total 16 3 3 2 3" xfId="13541" xr:uid="{4E986E47-649D-40E1-BEE4-D7453FC7726B}"/>
    <cellStyle name="Total 16 3 3 3" xfId="7085" xr:uid="{B911CAF8-9720-4F76-945C-767C6E0776BD}"/>
    <cellStyle name="Total 16 3 4" xfId="3045" xr:uid="{F1F023AD-D828-482B-BB13-1293C404F0E4}"/>
    <cellStyle name="Total 16 3 4 2" xfId="5682" xr:uid="{6A5F8B4F-22A0-4EE3-84EF-B337E13BBDD9}"/>
    <cellStyle name="Total 16 3 4 2 2" xfId="11993" xr:uid="{3B87A92A-42A4-4E90-B2CF-4C67C26B4805}"/>
    <cellStyle name="Total 16 3 4 2 3" xfId="8072" xr:uid="{143FDA99-347F-4446-A105-11B3BCA1CB10}"/>
    <cellStyle name="Total 16 3 4 3" xfId="9427" xr:uid="{FEDA0EB6-0C08-4AD2-A298-6FB5BA87B357}"/>
    <cellStyle name="Total 16 3 4 4" xfId="13936" xr:uid="{50FBF6D1-9F1C-405D-9A22-710623181291}"/>
    <cellStyle name="Total 16 3 5" xfId="3371" xr:uid="{6DED63D7-4F83-477A-B66A-093504BFF3F8}"/>
    <cellStyle name="Total 16 3 5 2" xfId="6008" xr:uid="{4FCEDE7E-BE8C-400A-B259-ED6E713D5FC1}"/>
    <cellStyle name="Total 16 3 5 2 2" xfId="12319" xr:uid="{924A0A19-D4EA-4543-8222-4389334B44AB}"/>
    <cellStyle name="Total 16 3 5 2 3" xfId="14589" xr:uid="{DF7EC63B-8703-4725-B172-1B60D5B64F35}"/>
    <cellStyle name="Total 16 3 5 3" xfId="9753" xr:uid="{2EAF3546-F5A9-400C-8C35-99DFC3FD7C43}"/>
    <cellStyle name="Total 16 3 5 4" xfId="7801" xr:uid="{FEE01261-6D33-4CBA-9164-8854EE0A6FBE}"/>
    <cellStyle name="Total 16 3 6" xfId="3677" xr:uid="{EAC35EF9-330B-4480-8F6C-B5059E268B49}"/>
    <cellStyle name="Total 16 3 6 2" xfId="6314" xr:uid="{35B90B84-2ED7-4A01-86FB-EDD0EA1A63D1}"/>
    <cellStyle name="Total 16 3 6 2 2" xfId="12625" xr:uid="{C17C0DD6-70E7-4226-B248-F5F40DF1322D}"/>
    <cellStyle name="Total 16 3 6 2 3" xfId="15013" xr:uid="{5538DDC0-B486-45D1-84FD-E790B05B9D96}"/>
    <cellStyle name="Total 16 3 6 3" xfId="10059" xr:uid="{CAAA7A7F-8DF7-4D5C-ADEB-3F50036DD06C}"/>
    <cellStyle name="Total 16 3 6 4" xfId="14923" xr:uid="{097D02D5-FA0A-4DD2-9FB2-2E17BA11C53A}"/>
    <cellStyle name="Total 16 3 7" xfId="4052" xr:uid="{64FA9F25-9DBE-4C65-94FD-57D4FB05F280}"/>
    <cellStyle name="Total 16 3 7 2" xfId="6689" xr:uid="{68154B2A-FE4B-44A4-8349-3DB961FD412A}"/>
    <cellStyle name="Total 16 3 7 2 2" xfId="13000" xr:uid="{D2B4B80D-11DD-41E7-904B-AE835F1950F3}"/>
    <cellStyle name="Total 16 3 7 2 3" xfId="16676" xr:uid="{6565C8D5-B8D3-45D4-AAD8-3613633A5E8C}"/>
    <cellStyle name="Total 16 3 7 3" xfId="10434" xr:uid="{8383205A-6084-45E7-9F8F-B08ECF74B326}"/>
    <cellStyle name="Total 16 3 7 4" xfId="16081" xr:uid="{6A498627-28FE-4845-9619-3A5FBF49DFAE}"/>
    <cellStyle name="Total 16 3 8" xfId="4351" xr:uid="{039347D2-C7DC-44D9-A0A8-2A11A3BC3B78}"/>
    <cellStyle name="Total 16 3 8 2" xfId="6988" xr:uid="{1EFD8C37-6321-4454-9FC3-5BE6707CB143}"/>
    <cellStyle name="Total 16 3 8 2 2" xfId="13299" xr:uid="{AF19C9CE-BB3C-4336-93C0-47F307C1EFF6}"/>
    <cellStyle name="Total 16 3 8 2 3" xfId="16963" xr:uid="{003C6004-54C8-45A9-9AF6-5B80CAF8A952}"/>
    <cellStyle name="Total 16 3 8 3" xfId="10733" xr:uid="{1720DE84-7925-4359-A681-1910457F7CF4}"/>
    <cellStyle name="Total 16 3 8 4" xfId="14730" xr:uid="{F22BB092-A34A-4950-8449-C11889C7F8E5}"/>
    <cellStyle name="Total 16 3 9" xfId="4617" xr:uid="{5A4C30F3-A0AF-4354-B92A-214E983C890F}"/>
    <cellStyle name="Total 16 3 9 2" xfId="10999" xr:uid="{6D13455F-839E-4ED9-82E9-78E713A0EF13}"/>
    <cellStyle name="Total 16 3 9 3" xfId="7229" xr:uid="{82A2181E-AB66-41CF-BD54-D4BA9D4B2E10}"/>
    <cellStyle name="Total 16 4" xfId="2142" xr:uid="{5AD203DB-46E4-4513-9B54-A35B5D10C242}"/>
    <cellStyle name="Total 16 4 10" xfId="8081" xr:uid="{CC2A14D7-CDEB-4F46-8DD8-D08A1CA8C3CE}"/>
    <cellStyle name="Total 16 4 11" xfId="16068" xr:uid="{B8A8C9EA-358E-4915-A720-607377A9F1C5}"/>
    <cellStyle name="Total 16 4 2" xfId="2632" xr:uid="{6A88B206-C1E5-470D-9385-96CFD7724785}"/>
    <cellStyle name="Total 16 4 2 2" xfId="5269" xr:uid="{D164A5FA-3055-4D39-9F44-15D7505BC5F9}"/>
    <cellStyle name="Total 16 4 2 2 2" xfId="11633" xr:uid="{2C8CFD87-209D-4635-A7B8-CEC9A7133A76}"/>
    <cellStyle name="Total 16 4 2 2 3" xfId="9143" xr:uid="{2C3974EA-95DC-4E53-806F-479B0EC17A4E}"/>
    <cellStyle name="Total 16 4 2 3" xfId="9099" xr:uid="{C00EAF4E-943F-4AA2-902B-438507BCB499}"/>
    <cellStyle name="Total 16 4 2 4" xfId="13920" xr:uid="{CF3002DE-CAC8-4014-BE4E-AD7361EA7282}"/>
    <cellStyle name="Total 16 4 2 5" xfId="13570" xr:uid="{EE19A3A1-8DD3-42D4-B276-38EFEF64FB86}"/>
    <cellStyle name="Total 16 4 3" xfId="2897" xr:uid="{3533723F-45DC-4BF5-BADC-E4EA1BA3563D}"/>
    <cellStyle name="Total 16 4 3 2" xfId="5534" xr:uid="{A2CB4301-D35E-4FE9-BE72-3C85E2D4C95C}"/>
    <cellStyle name="Total 16 4 3 2 2" xfId="11845" xr:uid="{A7E65B65-6D2B-4BF6-B5BE-D33CE78C40F3}"/>
    <cellStyle name="Total 16 4 3 2 3" xfId="16274" xr:uid="{30E609C5-72C6-4E01-91F4-3C01EADEAE6B}"/>
    <cellStyle name="Total 16 4 3 3" xfId="14213" xr:uid="{654BE57D-D82C-4238-827B-947FE9CFF0A8}"/>
    <cellStyle name="Total 16 4 4" xfId="3200" xr:uid="{D6AD04B7-A0D4-4E70-919E-B68504746CA6}"/>
    <cellStyle name="Total 16 4 4 2" xfId="5837" xr:uid="{D999CF42-7005-4E14-B2F1-17287C961C8A}"/>
    <cellStyle name="Total 16 4 4 2 2" xfId="12148" xr:uid="{ED7297DA-CAAD-46FF-B328-1CFFE852D735}"/>
    <cellStyle name="Total 16 4 4 2 3" xfId="16048" xr:uid="{A861F828-7A5B-4461-8629-6860C29E3E48}"/>
    <cellStyle name="Total 16 4 4 3" xfId="9582" xr:uid="{DBB61E10-33BF-4E0C-9741-E772064A1946}"/>
    <cellStyle name="Total 16 4 4 4" xfId="7494" xr:uid="{2DC0E1C8-7AC2-4182-A644-30BB723BC0D9}"/>
    <cellStyle name="Total 16 4 5" xfId="3526" xr:uid="{5DB5562E-CAC0-434E-A7FD-8E093CB6E610}"/>
    <cellStyle name="Total 16 4 5 2" xfId="6163" xr:uid="{5D0DAF50-5E1A-421A-94F4-A9C41B75F8C5}"/>
    <cellStyle name="Total 16 4 5 2 2" xfId="12474" xr:uid="{6866CDB7-9248-4207-9B0F-67F2EB23EA1F}"/>
    <cellStyle name="Total 16 4 5 2 3" xfId="16300" xr:uid="{4B669EB9-0B2C-4679-964E-E421D05630C9}"/>
    <cellStyle name="Total 16 4 5 3" xfId="9908" xr:uid="{023EA313-74D6-4A55-BF29-8E5AB1E157C2}"/>
    <cellStyle name="Total 16 4 5 4" xfId="8249" xr:uid="{29F2DBEF-DE0E-4096-86E2-51257BFA3DE2}"/>
    <cellStyle name="Total 16 4 6" xfId="3832" xr:uid="{BFA1FC9E-13B9-4443-887A-AAE25912D631}"/>
    <cellStyle name="Total 16 4 6 2" xfId="6469" xr:uid="{FF7F312D-3DDC-4E97-A624-24202F77D18A}"/>
    <cellStyle name="Total 16 4 6 2 2" xfId="12780" xr:uid="{517E64B1-8F6F-497F-AD82-3D25D48F6D10}"/>
    <cellStyle name="Total 16 4 6 2 3" xfId="8042" xr:uid="{E2E8A61F-4A65-44E0-A967-AA8C9B5A0021}"/>
    <cellStyle name="Total 16 4 6 3" xfId="10214" xr:uid="{1B55A3EE-6B66-478F-BE6D-663CA6B4807C}"/>
    <cellStyle name="Total 16 4 6 4" xfId="15436" xr:uid="{7E882A78-B2E1-492D-87E9-19253D19A6DB}"/>
    <cellStyle name="Total 16 4 7" xfId="4214" xr:uid="{15FA1C73-513A-43CE-AF10-2CF94AB5C3A7}"/>
    <cellStyle name="Total 16 4 7 2" xfId="6851" xr:uid="{89AC4E15-4C91-4A9F-8CFB-6C7CAB29790D}"/>
    <cellStyle name="Total 16 4 7 2 2" xfId="13162" xr:uid="{C5F258B0-F390-49A7-ADC6-E4757EB6DB9E}"/>
    <cellStyle name="Total 16 4 7 2 3" xfId="16831" xr:uid="{BA4B53F1-C56C-46E9-AFF1-8BB91736DF00}"/>
    <cellStyle name="Total 16 4 7 3" xfId="10596" xr:uid="{D597B1D4-777B-4C7C-98C2-8C3DDAA5C5D4}"/>
    <cellStyle name="Total 16 4 7 4" xfId="13676" xr:uid="{F7049931-D55C-4196-8B86-3014C395FFCD}"/>
    <cellStyle name="Total 16 4 8" xfId="4779" xr:uid="{CCB53CE5-3A14-4AA2-9A22-A8F07BD2CA77}"/>
    <cellStyle name="Total 16 4 8 2" xfId="11161" xr:uid="{1302E4E1-02BE-491D-BE56-7D1BCA80E8AE}"/>
    <cellStyle name="Total 16 4 8 3" xfId="15564" xr:uid="{EB40FD7D-AEF8-4D7E-8D45-5984C08A6602}"/>
    <cellStyle name="Total 16 4 9" xfId="8640" xr:uid="{52E245A3-FAB8-4C24-8C81-AC95FD730DDB}"/>
    <cellStyle name="Total 16 5" xfId="2157" xr:uid="{BFA48604-E37B-4E34-9A43-15F0B7467DE4}"/>
    <cellStyle name="Total 16 5 10" xfId="16429" xr:uid="{832C274C-B6AD-4BC2-8EE2-0ADAC22C2184}"/>
    <cellStyle name="Total 16 5 2" xfId="2912" xr:uid="{73A36D03-172E-45C9-BABA-1FE21DE56206}"/>
    <cellStyle name="Total 16 5 2 2" xfId="5549" xr:uid="{41C262B4-87AF-49F5-8FFC-A92FDE72D1D4}"/>
    <cellStyle name="Total 16 5 2 2 2" xfId="11860" xr:uid="{128C45F2-64BD-469C-8478-76B93ADFA40B}"/>
    <cellStyle name="Total 16 5 2 2 3" xfId="8069" xr:uid="{EBCD9F61-40CE-4047-8D62-C9EDFD38292E}"/>
    <cellStyle name="Total 16 5 2 3" xfId="11239" xr:uid="{BFCF970A-8B34-401C-A92F-661C6486976C}"/>
    <cellStyle name="Total 16 5 3" xfId="3215" xr:uid="{1B178C9C-52E3-4DCA-9DEF-AA5A111AA36E}"/>
    <cellStyle name="Total 16 5 3 2" xfId="5852" xr:uid="{A5435292-9A6A-4141-9DF9-4160D3FB613F}"/>
    <cellStyle name="Total 16 5 3 2 2" xfId="12163" xr:uid="{7D3D4BA7-9321-4DBF-A9D1-85BD5702AEE9}"/>
    <cellStyle name="Total 16 5 3 2 3" xfId="15871" xr:uid="{F6AB5303-283C-49DB-93CA-4683036CF844}"/>
    <cellStyle name="Total 16 5 3 3" xfId="9597" xr:uid="{36580FEF-1784-4A74-9F90-7CD585425711}"/>
    <cellStyle name="Total 16 5 3 4" xfId="14016" xr:uid="{E4F2E1B2-75B8-4D2E-98A2-3E78F3AB5FD4}"/>
    <cellStyle name="Total 16 5 4" xfId="3541" xr:uid="{E1B8D1D1-D5CA-4326-8594-C93E529830F0}"/>
    <cellStyle name="Total 16 5 4 2" xfId="6178" xr:uid="{1F73AAEE-24BC-4861-BACE-3821AA50055C}"/>
    <cellStyle name="Total 16 5 4 2 2" xfId="12489" xr:uid="{B5FF8E34-8AB7-4655-902C-9AE781551BB4}"/>
    <cellStyle name="Total 16 5 4 2 3" xfId="13946" xr:uid="{28068D56-82D2-4FA7-931E-D134FEEBF902}"/>
    <cellStyle name="Total 16 5 4 3" xfId="9923" xr:uid="{9572BE15-8078-4AB0-B590-06F8C78B07BF}"/>
    <cellStyle name="Total 16 5 4 4" xfId="15116" xr:uid="{156E7884-406A-4ABC-BFA8-95FEA5846BE9}"/>
    <cellStyle name="Total 16 5 5" xfId="3847" xr:uid="{6F54734F-09D6-46C0-A01E-7FF8A0BCDFFC}"/>
    <cellStyle name="Total 16 5 5 2" xfId="6484" xr:uid="{53E7D1EB-C6E2-4EAD-A0FD-C9C45C6B913E}"/>
    <cellStyle name="Total 16 5 5 2 2" xfId="12795" xr:uid="{646BFC33-091D-4D94-846C-14C4F473D6F3}"/>
    <cellStyle name="Total 16 5 5 2 3" xfId="16155" xr:uid="{A610367D-581A-43D8-86C5-ED4D79860124}"/>
    <cellStyle name="Total 16 5 5 3" xfId="10229" xr:uid="{8B1B6A77-4C0C-4325-BEA8-69D9290EDED1}"/>
    <cellStyle name="Total 16 5 5 4" xfId="7421" xr:uid="{A111EF11-D956-4FA9-9850-5D62A7DC1853}"/>
    <cellStyle name="Total 16 5 6" xfId="4229" xr:uid="{7A258C84-2E81-4F71-BB5E-E9604F6DB115}"/>
    <cellStyle name="Total 16 5 6 2" xfId="6866" xr:uid="{9DB775C7-2C68-4A37-AC6A-9FABE1F05E11}"/>
    <cellStyle name="Total 16 5 6 2 2" xfId="13177" xr:uid="{F5ADBF2C-9F0D-4393-8A82-C6C9484348AA}"/>
    <cellStyle name="Total 16 5 6 2 3" xfId="16846" xr:uid="{5F526A86-A4FB-453D-8D90-38DEE5C5B998}"/>
    <cellStyle name="Total 16 5 6 3" xfId="10611" xr:uid="{7EF50422-9A32-43CB-97F9-132EDCFA7F73}"/>
    <cellStyle name="Total 16 5 6 4" xfId="13473" xr:uid="{BA120C5D-EDA4-4859-AE85-4841A8CAFFD1}"/>
    <cellStyle name="Total 16 5 7" xfId="4794" xr:uid="{81C8A86D-8E12-4192-81EE-2CCE74A93CB0}"/>
    <cellStyle name="Total 16 5 7 2" xfId="11176" xr:uid="{F7399849-1353-4D30-BEF7-CCE062BA8557}"/>
    <cellStyle name="Total 16 5 7 3" xfId="14417" xr:uid="{F98E6CA5-54F7-4AB8-98D4-9A2FB5552AAC}"/>
    <cellStyle name="Total 16 5 8" xfId="8655" xr:uid="{72420FBA-92BD-49ED-9E18-9A51C8DDC87A}"/>
    <cellStyle name="Total 16 5 9" xfId="13598" xr:uid="{CDB89D81-DA14-4D6B-8612-8D658DC9FC02}"/>
    <cellStyle name="Total 2" xfId="1781" xr:uid="{00000000-0005-0000-0000-0000F5060000}"/>
    <cellStyle name="Total 2 2" xfId="1952" xr:uid="{FD38AE1F-3BF8-455E-8ADE-C4E129018136}"/>
    <cellStyle name="Total 2 2 10" xfId="8453" xr:uid="{98E0FAA2-CAE1-4500-8A15-7EDD4CA87457}"/>
    <cellStyle name="Total 2 2 11" xfId="7774" xr:uid="{78F2F3C5-C800-482C-96F9-9EAB1CB1428F}"/>
    <cellStyle name="Total 2 2 12" xfId="14588" xr:uid="{CB3393F2-1E00-4F4A-A7CC-79CB8A858C86}"/>
    <cellStyle name="Total 2 2 2" xfId="2512" xr:uid="{D3568A1A-1EBA-4FD8-8C7F-725CD96A109C}"/>
    <cellStyle name="Total 2 2 2 2" xfId="5149" xr:uid="{2A1005CD-34EB-4BB7-B924-61C4166890E3}"/>
    <cellStyle name="Total 2 2 2 2 2" xfId="11513" xr:uid="{620F0E0F-9AEB-4736-B141-F57EBA11A11E}"/>
    <cellStyle name="Total 2 2 2 2 3" xfId="11252" xr:uid="{D54213FC-775A-4514-996A-0E59CC7113DB}"/>
    <cellStyle name="Total 2 2 2 3" xfId="8979" xr:uid="{239DD75A-BCD8-43E2-9159-A6C8C8DCE4EA}"/>
    <cellStyle name="Total 2 2 3" xfId="2728" xr:uid="{A3B7A2FF-98F1-4979-8038-E26A3C49EE91}"/>
    <cellStyle name="Total 2 2 3 2" xfId="5365" xr:uid="{525A4582-CBD7-4ABA-9C71-87070EF5788E}"/>
    <cellStyle name="Total 2 2 3 2 2" xfId="11714" xr:uid="{F7BA29AD-EB29-4DE3-90A2-D215738AFEEF}"/>
    <cellStyle name="Total 2 2 3 2 3" xfId="15633" xr:uid="{668930C0-5D18-4096-A02F-9B79AFE68ADD}"/>
    <cellStyle name="Total 2 2 3 3" xfId="15918" xr:uid="{CC0D593F-459A-44EF-A451-C26DA9075CBB}"/>
    <cellStyle name="Total 2 2 4" xfId="3031" xr:uid="{FE5A15DD-2A5E-4345-8D35-7BA24BCE0ED3}"/>
    <cellStyle name="Total 2 2 4 2" xfId="5668" xr:uid="{C9E9D0F7-8145-43B4-A538-36B7D3058AE2}"/>
    <cellStyle name="Total 2 2 4 2 2" xfId="11979" xr:uid="{D30D5DE3-6140-4463-AA1E-796EAFAE36C8}"/>
    <cellStyle name="Total 2 2 4 2 3" xfId="7044" xr:uid="{A442838A-7A71-4604-BE78-26758B5D2576}"/>
    <cellStyle name="Total 2 2 4 3" xfId="9413" xr:uid="{E32E36C6-6AEA-4A45-9312-BCEA469D6191}"/>
    <cellStyle name="Total 2 2 4 4" xfId="13712" xr:uid="{73ABE391-EC5B-4577-B22A-EF289650F6F6}"/>
    <cellStyle name="Total 2 2 5" xfId="3357" xr:uid="{6C957474-0AA2-4116-8282-CA0ECB377827}"/>
    <cellStyle name="Total 2 2 5 2" xfId="5994" xr:uid="{7793F9CC-979C-4253-9049-19B7BD55F219}"/>
    <cellStyle name="Total 2 2 5 2 2" xfId="12305" xr:uid="{788D5D43-7206-4908-9EAB-51EC85BD8248}"/>
    <cellStyle name="Total 2 2 5 2 3" xfId="14342" xr:uid="{98862003-A689-45D5-995E-2EB6A4D57008}"/>
    <cellStyle name="Total 2 2 5 3" xfId="9739" xr:uid="{46DCF857-3AAB-4DA6-9217-F78C3A025AB3}"/>
    <cellStyle name="Total 2 2 5 4" xfId="13797" xr:uid="{2F62D89E-33DB-4494-B9E8-C83AF93D26D1}"/>
    <cellStyle name="Total 2 2 6" xfId="3663" xr:uid="{76FE61F0-3A73-43FC-AC53-B2BDA905AE01}"/>
    <cellStyle name="Total 2 2 6 2" xfId="6300" xr:uid="{0D874786-D8B8-4BD3-8076-A4BD0F1ED859}"/>
    <cellStyle name="Total 2 2 6 2 2" xfId="12611" xr:uid="{21C27DD3-8DD7-4741-AA62-E0A69FC2C4F7}"/>
    <cellStyle name="Total 2 2 6 2 3" xfId="13834" xr:uid="{072DF9B0-1F43-4D24-BAE0-7BF1A5368FE2}"/>
    <cellStyle name="Total 2 2 6 3" xfId="10045" xr:uid="{02B5B2E3-52D2-4003-82B5-36EE9B71FC15}"/>
    <cellStyle name="Total 2 2 6 4" xfId="14052" xr:uid="{E183DE40-D07F-4EFB-B6DA-F76C2A3F6551}"/>
    <cellStyle name="Total 2 2 7" xfId="4024" xr:uid="{64E5F87E-390E-4801-9F6B-6546CDC6FC57}"/>
    <cellStyle name="Total 2 2 7 2" xfId="6661" xr:uid="{4DC1FBF6-8156-435B-B31F-983C390E2094}"/>
    <cellStyle name="Total 2 2 7 2 2" xfId="12972" xr:uid="{62794A16-9016-4B3D-BB88-5C7717CC706C}"/>
    <cellStyle name="Total 2 2 7 2 3" xfId="16662" xr:uid="{CA39EA31-A990-497C-9C9F-D3AB7F86294D}"/>
    <cellStyle name="Total 2 2 7 3" xfId="10406" xr:uid="{471E0A75-A5FB-4179-A055-D3FB742C76BB}"/>
    <cellStyle name="Total 2 2 7 4" xfId="14347" xr:uid="{AFC892F3-CC9B-4F64-8033-36435A32C0FE}"/>
    <cellStyle name="Total 2 2 8" xfId="4337" xr:uid="{AB4A7B9D-7A1F-43D7-B1E0-7305FDC6D67A}"/>
    <cellStyle name="Total 2 2 8 2" xfId="6974" xr:uid="{D2DCA395-A1A2-4CE2-859F-14B737F42917}"/>
    <cellStyle name="Total 2 2 8 2 2" xfId="13285" xr:uid="{61486A70-7A7D-4C36-BC08-EA152DE94BBD}"/>
    <cellStyle name="Total 2 2 8 2 3" xfId="16949" xr:uid="{FD635C20-BF77-4399-9CA2-40FC36101B32}"/>
    <cellStyle name="Total 2 2 8 3" xfId="10719" xr:uid="{BD0D1175-DC43-4810-8173-06F82732D666}"/>
    <cellStyle name="Total 2 2 8 4" xfId="11764" xr:uid="{B7AE00C4-0641-4560-8F80-8633867056AC}"/>
    <cellStyle name="Total 2 2 9" xfId="4589" xr:uid="{06C79EE8-3803-4CC2-AD54-12C4273C1637}"/>
    <cellStyle name="Total 2 2 9 2" xfId="10971" xr:uid="{E2964747-BFDD-4DCE-B4FE-145740725C46}"/>
    <cellStyle name="Total 2 2 9 3" xfId="15725" xr:uid="{FE1780C7-86F6-4880-8729-1180DCAC2FAC}"/>
    <cellStyle name="Total 2 3" xfId="1981" xr:uid="{ECD31562-371D-4C73-8A40-080F328F1E40}"/>
    <cellStyle name="Total 2 3 10" xfId="8479" xr:uid="{ADF14BA1-EBD4-4372-AFDA-AE4B9EDC240B}"/>
    <cellStyle name="Total 2 3 11" xfId="15371" xr:uid="{24F890D8-6F68-4427-8EDF-B99CEEFB5BB9}"/>
    <cellStyle name="Total 2 3 12" xfId="14970" xr:uid="{63E3DEE0-918D-4354-A24D-64742E2519CD}"/>
    <cellStyle name="Total 2 3 2" xfId="2541" xr:uid="{2DA50FA4-22CE-46D6-BF52-5A5A28ED37C6}"/>
    <cellStyle name="Total 2 3 2 2" xfId="5178" xr:uid="{44977C2E-FDED-49FF-A26E-BC13A8C16547}"/>
    <cellStyle name="Total 2 3 2 2 2" xfId="11542" xr:uid="{0F5E99E0-4C0E-4292-8610-E784FA7EFEDF}"/>
    <cellStyle name="Total 2 3 2 2 3" xfId="16552" xr:uid="{679C35A6-FF1C-4326-AEE2-7D18A392B32C}"/>
    <cellStyle name="Total 2 3 2 3" xfId="9008" xr:uid="{457AD821-99B4-45E3-B4C9-6DF49449447B}"/>
    <cellStyle name="Total 2 3 3" xfId="2743" xr:uid="{15859EFF-E9D3-4C2E-9177-8D158FFF466A}"/>
    <cellStyle name="Total 2 3 3 2" xfId="5380" xr:uid="{5F078D5B-B855-415C-9794-9CA1BFA35FD4}"/>
    <cellStyle name="Total 2 3 3 2 2" xfId="11729" xr:uid="{9C54BF56-8C0E-4F36-9A81-0512235A4864}"/>
    <cellStyle name="Total 2 3 3 2 3" xfId="14655" xr:uid="{AFFE5905-20B8-4E86-AD41-9A10C9FF2243}"/>
    <cellStyle name="Total 2 3 3 3" xfId="16542" xr:uid="{7049C3EC-0B0D-43D6-9A2E-899469DCD480}"/>
    <cellStyle name="Total 2 3 4" xfId="3046" xr:uid="{DE2C8506-DC98-4244-B7A6-0263AFAD4F08}"/>
    <cellStyle name="Total 2 3 4 2" xfId="5683" xr:uid="{EC3E1417-C48C-46F9-993D-17E446258F98}"/>
    <cellStyle name="Total 2 3 4 2 2" xfId="11994" xr:uid="{4EF2106B-4412-4A95-923F-7972A8485ADD}"/>
    <cellStyle name="Total 2 3 4 2 3" xfId="14361" xr:uid="{640B3FFA-4052-49C3-BFC9-ECB56A6A634D}"/>
    <cellStyle name="Total 2 3 4 3" xfId="9428" xr:uid="{912BB351-F707-4398-8909-496AF8517498}"/>
    <cellStyle name="Total 2 3 4 4" xfId="7355" xr:uid="{2045A8E6-63CB-44EA-AB7D-81A33D39D30C}"/>
    <cellStyle name="Total 2 3 5" xfId="3372" xr:uid="{AB7D784E-91FA-460F-99E1-F30F06260257}"/>
    <cellStyle name="Total 2 3 5 2" xfId="6009" xr:uid="{99DB4C81-E26E-4860-98A2-EDAD30E347B3}"/>
    <cellStyle name="Total 2 3 5 2 2" xfId="12320" xr:uid="{CEB0A89D-D52B-499B-8635-BE13C27048B1}"/>
    <cellStyle name="Total 2 3 5 2 3" xfId="7306" xr:uid="{062C6969-2AE0-43DE-84EE-447A2C4F797D}"/>
    <cellStyle name="Total 2 3 5 3" xfId="9754" xr:uid="{C2991A10-58D2-4094-BAAF-B39B5BB3C0E4}"/>
    <cellStyle name="Total 2 3 5 4" xfId="13735" xr:uid="{A42DE6C3-EB41-461E-A552-FA7EF799C782}"/>
    <cellStyle name="Total 2 3 6" xfId="3678" xr:uid="{6FA1E53F-FBAF-4522-9A8A-B89CE543C599}"/>
    <cellStyle name="Total 2 3 6 2" xfId="6315" xr:uid="{FB3CD7FD-BEDA-427D-AFA4-AEED1BF29AB9}"/>
    <cellStyle name="Total 2 3 6 2 2" xfId="12626" xr:uid="{94032A2F-8F2A-4494-837E-349958F58C9E}"/>
    <cellStyle name="Total 2 3 6 2 3" xfId="7227" xr:uid="{86B4D2FF-C232-425F-8CC8-5E3E1649785D}"/>
    <cellStyle name="Total 2 3 6 3" xfId="10060" xr:uid="{227FD4E2-687F-4F4B-88B5-2FEE24DC9D0A}"/>
    <cellStyle name="Total 2 3 6 4" xfId="13907" xr:uid="{C5BDCF36-0856-4E63-AA2F-BF1ECC05B4A9}"/>
    <cellStyle name="Total 2 3 7" xfId="4053" xr:uid="{3842652E-9DBA-4266-A7A8-3D7B721133C6}"/>
    <cellStyle name="Total 2 3 7 2" xfId="6690" xr:uid="{DE484D8D-F6DD-41AC-892F-2CDA85DC521C}"/>
    <cellStyle name="Total 2 3 7 2 2" xfId="13001" xr:uid="{760CE3A3-A4A1-482D-85D4-9127E1A7F610}"/>
    <cellStyle name="Total 2 3 7 2 3" xfId="16677" xr:uid="{3812A08D-7C3F-4E14-9115-73C0D0892907}"/>
    <cellStyle name="Total 2 3 7 3" xfId="10435" xr:uid="{0190799C-F883-4335-8EAE-50547C17A6FB}"/>
    <cellStyle name="Total 2 3 7 4" xfId="15921" xr:uid="{5A8B9CB1-7D37-4DC1-A2E3-0025C62CF880}"/>
    <cellStyle name="Total 2 3 8" xfId="4352" xr:uid="{85455F9E-6288-41CB-8239-7BFC294B011C}"/>
    <cellStyle name="Total 2 3 8 2" xfId="6989" xr:uid="{82AD6CE2-D5B1-49C6-8DDC-EACA2B49982E}"/>
    <cellStyle name="Total 2 3 8 2 2" xfId="13300" xr:uid="{DA930D8A-5604-432F-AB1F-0359E4812225}"/>
    <cellStyle name="Total 2 3 8 2 3" xfId="16964" xr:uid="{86404EF4-1EE3-4F69-9B7D-9E9E024356BD}"/>
    <cellStyle name="Total 2 3 8 3" xfId="10734" xr:uid="{582B4CDB-CDDC-4D9F-A2DB-E687EEE7CFB1}"/>
    <cellStyle name="Total 2 3 8 4" xfId="7230" xr:uid="{9D2A2BAD-BDCD-4AF0-AD04-D4F4953A6B90}"/>
    <cellStyle name="Total 2 3 9" xfId="4618" xr:uid="{F0CBC758-EDB9-41ED-88BF-1EBCA1DC40E9}"/>
    <cellStyle name="Total 2 3 9 2" xfId="11000" xr:uid="{3238B652-1FD6-4F9C-ABD0-59E1C58BC209}"/>
    <cellStyle name="Total 2 3 9 3" xfId="15239" xr:uid="{DE116E7F-1C13-483B-9B25-44E71ECFD995}"/>
    <cellStyle name="Total 2 4" xfId="2143" xr:uid="{35CF833F-0ED5-4754-90D7-CA0921C86742}"/>
    <cellStyle name="Total 2 4 10" xfId="13457" xr:uid="{2795C83B-D995-4D65-8312-EA2F2E4FCF8B}"/>
    <cellStyle name="Total 2 4 11" xfId="16143" xr:uid="{327110EA-FD84-46CC-A0A8-5D1928029389}"/>
    <cellStyle name="Total 2 4 2" xfId="2633" xr:uid="{E1CCBD52-4E8C-470A-92C7-CC47FB874FC4}"/>
    <cellStyle name="Total 2 4 2 2" xfId="5270" xr:uid="{4796DE7F-B087-4428-8EC2-3CAE1A3F74C4}"/>
    <cellStyle name="Total 2 4 2 2 2" xfId="11634" xr:uid="{D0A6BDF1-50B8-4E84-B623-28DF69336A9F}"/>
    <cellStyle name="Total 2 4 2 2 3" xfId="8178" xr:uid="{6E818138-3F30-4B8D-BE71-2D522398DCA6}"/>
    <cellStyle name="Total 2 4 2 3" xfId="9100" xr:uid="{A9C0385E-78F8-4337-BADB-BBD2B0E7A34C}"/>
    <cellStyle name="Total 2 4 2 4" xfId="7379" xr:uid="{3F818B4A-E0AD-4B74-B8E3-E1BB8F6260DA}"/>
    <cellStyle name="Total 2 4 2 5" xfId="16503" xr:uid="{B36E82A4-583F-4B44-A7BA-F97C7D35B979}"/>
    <cellStyle name="Total 2 4 3" xfId="2898" xr:uid="{399F4BB7-FE5A-4CF2-8E9E-6C1D704545A0}"/>
    <cellStyle name="Total 2 4 3 2" xfId="5535" xr:uid="{77F0E3C2-EC66-44FC-B22B-C808589FD15D}"/>
    <cellStyle name="Total 2 4 3 2 2" xfId="11846" xr:uid="{0512F1F1-000A-4569-B4EE-8950B2640F07}"/>
    <cellStyle name="Total 2 4 3 2 3" xfId="9299" xr:uid="{4172D346-8EEF-497F-A9FE-C60BB2B6908C}"/>
    <cellStyle name="Total 2 4 3 3" xfId="7471" xr:uid="{9459991F-3B24-4BD4-B2E4-DFD0F2C755A7}"/>
    <cellStyle name="Total 2 4 4" xfId="3201" xr:uid="{8F6FE617-55D6-4DD7-8786-18FC90154007}"/>
    <cellStyle name="Total 2 4 4 2" xfId="5838" xr:uid="{D413ECD7-A511-4273-A562-5D7E97C8B716}"/>
    <cellStyle name="Total 2 4 4 2 2" xfId="12149" xr:uid="{1C74264A-9431-4BB8-AC30-56874F3F8ABE}"/>
    <cellStyle name="Total 2 4 4 2 3" xfId="8213" xr:uid="{F5513748-335D-4370-A429-9CF129DA954F}"/>
    <cellStyle name="Total 2 4 4 3" xfId="9583" xr:uid="{375D29FB-588F-4DC3-8561-895292ECDEA5}"/>
    <cellStyle name="Total 2 4 4 4" xfId="15069" xr:uid="{D5117FB8-92C7-4EAE-A769-8D5BB19F2A35}"/>
    <cellStyle name="Total 2 4 5" xfId="3527" xr:uid="{0B5BE18C-6F6B-4FFC-8FFA-E49C42D4D5CC}"/>
    <cellStyle name="Total 2 4 5 2" xfId="6164" xr:uid="{C52A9CEA-F0C6-4EC8-9F50-8486A8E5CEAD}"/>
    <cellStyle name="Total 2 4 5 2 2" xfId="12475" xr:uid="{92E818FA-108B-4082-82ED-A93E29899918}"/>
    <cellStyle name="Total 2 4 5 2 3" xfId="14725" xr:uid="{52C23B0E-0216-44EE-BB58-32E91A3E66E1}"/>
    <cellStyle name="Total 2 4 5 3" xfId="9909" xr:uid="{821F8DBB-4244-430E-90DA-226D0E3863C3}"/>
    <cellStyle name="Total 2 4 5 4" xfId="7184" xr:uid="{1F386D1C-ADFE-4083-BA4C-8C9E08E52909}"/>
    <cellStyle name="Total 2 4 6" xfId="3833" xr:uid="{9407DBA0-A509-400C-B72D-AE50D3533331}"/>
    <cellStyle name="Total 2 4 6 2" xfId="6470" xr:uid="{3CA3242F-EC43-4641-8E4D-C21AC49587A9}"/>
    <cellStyle name="Total 2 4 6 2 2" xfId="12781" xr:uid="{5A5048BB-34C8-436F-B3ED-3672FF14C783}"/>
    <cellStyle name="Total 2 4 6 2 3" xfId="14163" xr:uid="{856C3216-CC16-4DF5-A06C-546EFA476898}"/>
    <cellStyle name="Total 2 4 6 3" xfId="10215" xr:uid="{75EB290B-FBAB-41C7-BE6C-119C38E3A7BD}"/>
    <cellStyle name="Total 2 4 6 4" xfId="9203" xr:uid="{689F6B09-F390-416E-A667-47F9EFC78D6D}"/>
    <cellStyle name="Total 2 4 7" xfId="4215" xr:uid="{3BC561F7-8FD2-44B5-9FA9-E18D0D6B889E}"/>
    <cellStyle name="Total 2 4 7 2" xfId="6852" xr:uid="{575A34C1-4418-4CDB-A1B4-A92D8705EBF1}"/>
    <cellStyle name="Total 2 4 7 2 2" xfId="13163" xr:uid="{94F5B87C-F7FF-43A3-84A9-76E82F977097}"/>
    <cellStyle name="Total 2 4 7 2 3" xfId="16832" xr:uid="{514CDE5B-0B25-40DD-9416-A5452F257EDE}"/>
    <cellStyle name="Total 2 4 7 3" xfId="10597" xr:uid="{8D5BDF12-B15C-47F0-A475-8DB925FFE821}"/>
    <cellStyle name="Total 2 4 7 4" xfId="8263" xr:uid="{0A652C97-35CB-4172-9D1B-E3E2C8867DFB}"/>
    <cellStyle name="Total 2 4 8" xfId="4780" xr:uid="{BD5A1938-8263-4D4A-98FE-37600244EFF6}"/>
    <cellStyle name="Total 2 4 8 2" xfId="11162" xr:uid="{4E4E441E-064F-4542-BE0D-2A36D51B2537}"/>
    <cellStyle name="Total 2 4 8 3" xfId="13868" xr:uid="{5C120882-9CBC-4436-99BB-D0505692BBD2}"/>
    <cellStyle name="Total 2 4 9" xfId="8641" xr:uid="{F6420243-EB19-47A0-911D-2485B37A2B3E}"/>
    <cellStyle name="Total 2 5" xfId="2158" xr:uid="{4A7AF7A9-4439-4FD2-8713-8C3F74FD484D}"/>
    <cellStyle name="Total 2 5 10" xfId="16197" xr:uid="{3EC1BD4F-A469-4A17-BB48-8D3EB4344D2F}"/>
    <cellStyle name="Total 2 5 2" xfId="2913" xr:uid="{16959528-95D4-4594-A593-5CFD31E5F895}"/>
    <cellStyle name="Total 2 5 2 2" xfId="5550" xr:uid="{BD30E4DC-9FE1-474A-911C-4E7D1D1B8846}"/>
    <cellStyle name="Total 2 5 2 2 2" xfId="11861" xr:uid="{B69409F5-4BCF-4E5A-86A2-B07D02B1394C}"/>
    <cellStyle name="Total 2 5 2 2 3" xfId="13965" xr:uid="{A404B4A4-E1D9-428E-BB88-BB5752D451BB}"/>
    <cellStyle name="Total 2 5 2 3" xfId="15726" xr:uid="{C5F4D209-2A17-4B1D-A13A-C3BE0FD4A75A}"/>
    <cellStyle name="Total 2 5 3" xfId="3216" xr:uid="{E0BEE4A7-5A65-46CD-BA80-80BBA5AFCAEF}"/>
    <cellStyle name="Total 2 5 3 2" xfId="5853" xr:uid="{A8533B8E-B0CE-4339-9267-1F2FBA910F8A}"/>
    <cellStyle name="Total 2 5 3 2 2" xfId="12164" xr:uid="{C68B6B9A-9D0F-435D-8499-CC58FE9C0782}"/>
    <cellStyle name="Total 2 5 3 2 3" xfId="16129" xr:uid="{3105DFD2-F7F0-4257-A296-488B27FB6DBE}"/>
    <cellStyle name="Total 2 5 3 3" xfId="9598" xr:uid="{A22DB52B-F98B-4E94-8AAA-9A836626050F}"/>
    <cellStyle name="Total 2 5 3 4" xfId="13859" xr:uid="{C24F65B1-0B1D-4E68-B050-35D29FFD93E5}"/>
    <cellStyle name="Total 2 5 4" xfId="3542" xr:uid="{424BAD09-506B-4549-B505-3F4975F02022}"/>
    <cellStyle name="Total 2 5 4 2" xfId="6179" xr:uid="{C1CE88CC-A5F5-420F-8470-6D6D743598E3}"/>
    <cellStyle name="Total 2 5 4 2 2" xfId="12490" xr:uid="{376CAC44-B46B-4B40-8620-EFC519883958}"/>
    <cellStyle name="Total 2 5 4 2 3" xfId="14118" xr:uid="{0CB320CD-1979-46E8-AABC-82508B329AD8}"/>
    <cellStyle name="Total 2 5 4 3" xfId="9924" xr:uid="{DB4A3259-22CE-4229-AFA1-03E2226B0B9E}"/>
    <cellStyle name="Total 2 5 4 4" xfId="15302" xr:uid="{FE83A614-33A1-4E50-B8AF-D5A7AC25FC9F}"/>
    <cellStyle name="Total 2 5 5" xfId="3848" xr:uid="{177AF43B-D06A-4F2F-AADD-B4413C56EF36}"/>
    <cellStyle name="Total 2 5 5 2" xfId="6485" xr:uid="{BEEB58BC-2074-4CED-832C-97FF5F68E3E8}"/>
    <cellStyle name="Total 2 5 5 2 2" xfId="12796" xr:uid="{DC4DCF64-B967-4437-8D14-45C6A58C031F}"/>
    <cellStyle name="Total 2 5 5 2 3" xfId="13647" xr:uid="{D73246F4-18EB-4942-BBD1-B4A759048089}"/>
    <cellStyle name="Total 2 5 5 3" xfId="10230" xr:uid="{C60D1226-1303-4CD3-87BB-75FFC69073E6}"/>
    <cellStyle name="Total 2 5 5 4" xfId="11250" xr:uid="{46216CCC-5F37-4DD3-8BD4-7528882E3978}"/>
    <cellStyle name="Total 2 5 6" xfId="4230" xr:uid="{39B5AF5E-5391-4D18-B675-CE796EA7C5FE}"/>
    <cellStyle name="Total 2 5 6 2" xfId="6867" xr:uid="{0D52F1B2-7DB2-4630-96FB-5E603E67AF4C}"/>
    <cellStyle name="Total 2 5 6 2 2" xfId="13178" xr:uid="{9AC7DA3F-4C3F-4DDB-9276-1B1AAC9E5CCE}"/>
    <cellStyle name="Total 2 5 6 2 3" xfId="16847" xr:uid="{614CBB12-28A1-4100-97DD-882CA494B7B4}"/>
    <cellStyle name="Total 2 5 6 3" xfId="10612" xr:uid="{A62581CC-EEC8-4C70-9CCA-4715E793DB4F}"/>
    <cellStyle name="Total 2 5 6 4" xfId="7221" xr:uid="{82BBF8DA-E3EB-49DC-A58F-1C24F6B446BE}"/>
    <cellStyle name="Total 2 5 7" xfId="4795" xr:uid="{E68035E0-5140-4280-B48E-954533FC9144}"/>
    <cellStyle name="Total 2 5 7 2" xfId="11177" xr:uid="{0B287557-72BA-4962-9BEC-CC3F85EC89D3}"/>
    <cellStyle name="Total 2 5 7 3" xfId="9236" xr:uid="{0820EF43-8C7A-4325-BF44-8095A0F5A8A4}"/>
    <cellStyle name="Total 2 5 8" xfId="8656" xr:uid="{09CD9745-92E2-4D2A-A015-FA30A9424C73}"/>
    <cellStyle name="Total 2 5 9" xfId="9228" xr:uid="{68E76F8A-C80F-4EB6-B90D-71BCA20972D4}"/>
    <cellStyle name="Total 3" xfId="1782" xr:uid="{00000000-0005-0000-0000-0000F6060000}"/>
    <cellStyle name="Total 3 2" xfId="1953" xr:uid="{6178531B-DC07-473A-8853-52158A4D10BD}"/>
    <cellStyle name="Total 3 2 10" xfId="8454" xr:uid="{1C092811-2AC7-4094-999A-0CB86AF82BD6}"/>
    <cellStyle name="Total 3 2 11" xfId="7500" xr:uid="{F2BD0598-1B54-4F37-8C2F-5A43254B2B4B}"/>
    <cellStyle name="Total 3 2 12" xfId="15813" xr:uid="{88D07DCF-3ED8-4E52-8AFA-8B63A5E79D8A}"/>
    <cellStyle name="Total 3 2 2" xfId="2513" xr:uid="{90D8884B-FDDB-4356-8FEA-A7CB4FB07893}"/>
    <cellStyle name="Total 3 2 2 2" xfId="5150" xr:uid="{01D542F4-34A5-4BFA-A153-85BEBAA4DB0A}"/>
    <cellStyle name="Total 3 2 2 2 2" xfId="11514" xr:uid="{C8D28D62-C3AD-465B-95FD-745929E591EC}"/>
    <cellStyle name="Total 3 2 2 2 3" xfId="13802" xr:uid="{B5FB0E8A-D5A5-4AC8-9313-E8746DA87080}"/>
    <cellStyle name="Total 3 2 2 3" xfId="8980" xr:uid="{CEAA2B63-CB64-404B-BEBA-552F8110D583}"/>
    <cellStyle name="Total 3 2 3" xfId="2729" xr:uid="{820B0547-E6B3-4D09-8E58-F8C5F6614388}"/>
    <cellStyle name="Total 3 2 3 2" xfId="5366" xr:uid="{FE73C5EF-BE63-465A-9A8A-422B94D607AF}"/>
    <cellStyle name="Total 3 2 3 2 2" xfId="11715" xr:uid="{7BA94567-0D7C-4E0C-BFDF-EB6D5CF5FB70}"/>
    <cellStyle name="Total 3 2 3 2 3" xfId="16083" xr:uid="{850A2ED6-45E9-40ED-B501-160764FF3415}"/>
    <cellStyle name="Total 3 2 3 3" xfId="14679" xr:uid="{EE418959-4FE7-42B5-95C6-7B93DC3B337F}"/>
    <cellStyle name="Total 3 2 4" xfId="3032" xr:uid="{57E35950-7E86-49A6-99B6-815F94956E06}"/>
    <cellStyle name="Total 3 2 4 2" xfId="5669" xr:uid="{AD373321-DD23-4755-8522-A9726261BF60}"/>
    <cellStyle name="Total 3 2 4 2 2" xfId="11980" xr:uid="{33F52CC8-4828-4F4F-A27D-FB1DC3F8149C}"/>
    <cellStyle name="Total 3 2 4 2 3" xfId="7910" xr:uid="{A7DE1ADF-A61F-430B-85C5-BE61D8CCF20C}"/>
    <cellStyle name="Total 3 2 4 3" xfId="9414" xr:uid="{6AAD2848-5867-4E17-8441-A8B6CC50AF33}"/>
    <cellStyle name="Total 3 2 4 4" xfId="14413" xr:uid="{8BF53E80-9373-4695-B814-0FBE5A0CEE60}"/>
    <cellStyle name="Total 3 2 5" xfId="3358" xr:uid="{98DAC5B4-DCDD-4B01-B28E-1DA2D9B850E5}"/>
    <cellStyle name="Total 3 2 5 2" xfId="5995" xr:uid="{84F548FD-0A22-4F6A-92D0-3495D3468593}"/>
    <cellStyle name="Total 3 2 5 2 2" xfId="12306" xr:uid="{6FAB70BC-55C1-49A4-A465-8276BF6B5D92}"/>
    <cellStyle name="Total 3 2 5 2 3" xfId="8125" xr:uid="{2E465182-B452-4077-BE92-5500CB99096D}"/>
    <cellStyle name="Total 3 2 5 3" xfId="9740" xr:uid="{929ED813-5ED7-4E93-9EF3-48E74D6D5A81}"/>
    <cellStyle name="Total 3 2 5 4" xfId="13909" xr:uid="{5CD4078C-AC0E-4A44-AA98-91D7CF0528A2}"/>
    <cellStyle name="Total 3 2 6" xfId="3664" xr:uid="{B7181B0A-AA21-4658-A5B2-C4A65A96A8AD}"/>
    <cellStyle name="Total 3 2 6 2" xfId="6301" xr:uid="{7186645A-4A01-45B4-B206-2D835899C5CE}"/>
    <cellStyle name="Total 3 2 6 2 2" xfId="12612" xr:uid="{CB6F4CB5-89FF-4C9C-97E8-9BDBFBFF586E}"/>
    <cellStyle name="Total 3 2 6 2 3" xfId="7679" xr:uid="{1F7DE169-8F23-4C67-9DFB-A42628412DC4}"/>
    <cellStyle name="Total 3 2 6 3" xfId="10046" xr:uid="{ADAAC150-F134-4910-B710-4B431C5CEE50}"/>
    <cellStyle name="Total 3 2 6 4" xfId="13446" xr:uid="{10C0188B-3614-4B6C-AA49-5B87CCB7FC12}"/>
    <cellStyle name="Total 3 2 7" xfId="4025" xr:uid="{8F64C30E-A392-4783-9BCB-CC1502BFD070}"/>
    <cellStyle name="Total 3 2 7 2" xfId="6662" xr:uid="{997BF6EA-BB0A-4412-860A-72E7D1497547}"/>
    <cellStyle name="Total 3 2 7 2 2" xfId="12973" xr:uid="{EE06DB13-15EA-49A7-8184-50570AE0E24F}"/>
    <cellStyle name="Total 3 2 7 2 3" xfId="16663" xr:uid="{4443E653-910D-450B-8C7A-52F7E27B6663}"/>
    <cellStyle name="Total 3 2 7 3" xfId="10407" xr:uid="{FFE20CEE-2772-4E52-AB32-E9C61DA0E25D}"/>
    <cellStyle name="Total 3 2 7 4" xfId="7926" xr:uid="{F416556A-7BFF-4BF0-B334-FB4C2B9A123E}"/>
    <cellStyle name="Total 3 2 8" xfId="4338" xr:uid="{690EA556-2F7B-4C9B-9980-C41E8C23E301}"/>
    <cellStyle name="Total 3 2 8 2" xfId="6975" xr:uid="{82EC5F36-C21F-47F2-B058-110FA2CC2A5E}"/>
    <cellStyle name="Total 3 2 8 2 2" xfId="13286" xr:uid="{792A277A-D98B-487D-9A80-50A63AD76410}"/>
    <cellStyle name="Total 3 2 8 2 3" xfId="16950" xr:uid="{ADC4FF5B-D340-4A70-85FE-CAFBE4CA825F}"/>
    <cellStyle name="Total 3 2 8 3" xfId="10720" xr:uid="{C57B1C17-AD31-4D7D-8269-C36C8AD3EA90}"/>
    <cellStyle name="Total 3 2 8 4" xfId="9224" xr:uid="{CBD1CB8A-5CCF-4095-B397-72E1C8C924DE}"/>
    <cellStyle name="Total 3 2 9" xfId="4590" xr:uid="{B0853723-92B7-47ED-B289-5B651BC5DFA9}"/>
    <cellStyle name="Total 3 2 9 2" xfId="10972" xr:uid="{F5A864C4-8D68-4FAB-ABAA-6388F36F6308}"/>
    <cellStyle name="Total 3 2 9 3" xfId="14401" xr:uid="{13482FC3-009C-4DDA-9BDF-D8BA8D4AC953}"/>
    <cellStyle name="Total 3 3" xfId="1982" xr:uid="{B439E025-EF45-484B-83FA-C62891BA325B}"/>
    <cellStyle name="Total 3 3 10" xfId="8480" xr:uid="{046770C3-5D95-4103-8668-86B87433457A}"/>
    <cellStyle name="Total 3 3 11" xfId="11662" xr:uid="{0457C1C9-0AE2-4762-BB83-F806502BC26C}"/>
    <cellStyle name="Total 3 3 12" xfId="15173" xr:uid="{4CE48AFA-FCD2-42DB-990E-92FD64CDF7BD}"/>
    <cellStyle name="Total 3 3 2" xfId="2542" xr:uid="{4447DAD0-7E4E-429F-BD2B-F0FD890C3246}"/>
    <cellStyle name="Total 3 3 2 2" xfId="5179" xr:uid="{632AE7A1-D505-4FE2-9989-B160B87289D0}"/>
    <cellStyle name="Total 3 3 2 2 2" xfId="11543" xr:uid="{089B46C0-7C11-466F-9B9E-4BEAA4FCE99A}"/>
    <cellStyle name="Total 3 3 2 2 3" xfId="13524" xr:uid="{6126A9E5-B004-4D45-934C-0F0055D1BC37}"/>
    <cellStyle name="Total 3 3 2 3" xfId="9009" xr:uid="{C209C9C8-936B-4142-8F1C-E139577D7949}"/>
    <cellStyle name="Total 3 3 3" xfId="2744" xr:uid="{1B95E0D7-D6BB-4742-BE9A-C07C9AD54A68}"/>
    <cellStyle name="Total 3 3 3 2" xfId="5381" xr:uid="{EBEF1156-1A76-4402-B17F-8BD92E8D331C}"/>
    <cellStyle name="Total 3 3 3 2 2" xfId="11730" xr:uid="{1306E941-9BBE-43E2-A69F-1B4006920832}"/>
    <cellStyle name="Total 3 3 3 2 3" xfId="13943" xr:uid="{9DCD96E7-84BE-4BA4-AF88-865D3A96F427}"/>
    <cellStyle name="Total 3 3 3 3" xfId="16095" xr:uid="{BB273CFE-6E3D-41C4-8659-FB2FAFA5D007}"/>
    <cellStyle name="Total 3 3 4" xfId="3047" xr:uid="{4A0324B2-C1B1-4579-AFCF-26EE62A968DD}"/>
    <cellStyle name="Total 3 3 4 2" xfId="5684" xr:uid="{1D9C0E99-38C1-43EE-9EAC-203E492C4305}"/>
    <cellStyle name="Total 3 3 4 2 2" xfId="11995" xr:uid="{90EC5932-2ED7-4D25-B912-1A9A77F32FFF}"/>
    <cellStyle name="Total 3 3 4 2 3" xfId="13692" xr:uid="{735E961A-72FB-405A-854A-8A9EF078F846}"/>
    <cellStyle name="Total 3 3 4 3" xfId="9429" xr:uid="{F33E958E-1B0D-48DB-9951-581B898399EE}"/>
    <cellStyle name="Total 3 3 4 4" xfId="7468" xr:uid="{6B753952-63D7-4CC2-AD71-C56F7C93599F}"/>
    <cellStyle name="Total 3 3 5" xfId="3373" xr:uid="{66056B63-588D-4AAE-9152-F0B62D77201C}"/>
    <cellStyle name="Total 3 3 5 2" xfId="6010" xr:uid="{533A8A2D-2B32-4BF7-9993-9928CA4D7C9B}"/>
    <cellStyle name="Total 3 3 5 2 2" xfId="12321" xr:uid="{116857FE-2ECC-4175-817E-ADCFA51DBC73}"/>
    <cellStyle name="Total 3 3 5 2 3" xfId="15672" xr:uid="{B7F01449-B790-4FF2-941A-E3F61A4294C3}"/>
    <cellStyle name="Total 3 3 5 3" xfId="9755" xr:uid="{00DD28BC-1AAC-40B9-B0BC-737F0BD62064}"/>
    <cellStyle name="Total 3 3 5 4" xfId="16311" xr:uid="{62696668-2052-40FF-A945-8411BDBC9C18}"/>
    <cellStyle name="Total 3 3 6" xfId="3679" xr:uid="{6F345BAD-673E-44E6-B64F-982DBCA0570E}"/>
    <cellStyle name="Total 3 3 6 2" xfId="6316" xr:uid="{7DB7F8F6-21E9-4C53-909D-B773E34D637B}"/>
    <cellStyle name="Total 3 3 6 2 2" xfId="12627" xr:uid="{5027D12B-C0B3-4C66-AEEE-C4706AF44FCF}"/>
    <cellStyle name="Total 3 3 6 2 3" xfId="16357" xr:uid="{4903477F-91F6-46C0-AA09-D0F4AFBA492B}"/>
    <cellStyle name="Total 3 3 6 3" xfId="10061" xr:uid="{A4CAA4BA-B227-4B30-B963-3D959193D2A5}"/>
    <cellStyle name="Total 3 3 6 4" xfId="13813" xr:uid="{AE693C96-FA8F-48F9-AEFC-D67B106441CF}"/>
    <cellStyle name="Total 3 3 7" xfId="4054" xr:uid="{8A9CF994-B1BA-4D5C-9E7D-CF18F1C50F28}"/>
    <cellStyle name="Total 3 3 7 2" xfId="6691" xr:uid="{B718D8FB-FEFB-4263-AB11-A17D16E090CA}"/>
    <cellStyle name="Total 3 3 7 2 2" xfId="13002" xr:uid="{A66F1E10-B8DC-410F-BDC1-5FB79EB87C7C}"/>
    <cellStyle name="Total 3 3 7 2 3" xfId="16678" xr:uid="{5434A62F-B139-4936-A167-B199FFBC9F59}"/>
    <cellStyle name="Total 3 3 7 3" xfId="10436" xr:uid="{BF46ADDA-1B7A-4044-9D8D-1AEFD8FB5D68}"/>
    <cellStyle name="Total 3 3 7 4" xfId="7225" xr:uid="{D39F128F-BC16-4B77-9FA4-2638901BD385}"/>
    <cellStyle name="Total 3 3 8" xfId="4353" xr:uid="{1752554D-9DB7-45C7-A2F0-3835D1A38E5A}"/>
    <cellStyle name="Total 3 3 8 2" xfId="6990" xr:uid="{1E605131-2566-4499-AD1C-27927BE766B2}"/>
    <cellStyle name="Total 3 3 8 2 2" xfId="13301" xr:uid="{089B864A-AF0B-478F-9268-460B98F020E2}"/>
    <cellStyle name="Total 3 3 8 2 3" xfId="16965" xr:uid="{62D274E2-DF7F-43E1-95EC-25639DDA6AA9}"/>
    <cellStyle name="Total 3 3 8 3" xfId="10735" xr:uid="{806A2B6E-1FBF-4B4D-A584-FBD041EACA61}"/>
    <cellStyle name="Total 3 3 8 4" xfId="7137" xr:uid="{3ECB3227-7D34-4773-B192-59A9C35F41D6}"/>
    <cellStyle name="Total 3 3 9" xfId="4619" xr:uid="{776D5EC4-819A-4A0B-9EDC-10C0202E5BFE}"/>
    <cellStyle name="Total 3 3 9 2" xfId="11001" xr:uid="{9A6907D6-9B3A-42BB-8DB9-599B8406C30E}"/>
    <cellStyle name="Total 3 3 9 3" xfId="13607" xr:uid="{8AA0AF5F-2AFF-4D83-824D-9F882C1043C7}"/>
    <cellStyle name="Total 3 4" xfId="2144" xr:uid="{8F366E0F-B464-424C-9423-74AED14D9E1E}"/>
    <cellStyle name="Total 3 4 10" xfId="7329" xr:uid="{5137F5BB-5F12-4C2C-9CA2-C2BDA2562AA9}"/>
    <cellStyle name="Total 3 4 11" xfId="14592" xr:uid="{59D682DF-77C0-498A-9F80-E3BD09018848}"/>
    <cellStyle name="Total 3 4 2" xfId="2634" xr:uid="{2030FB89-3259-4677-8B61-E840B10DF2F1}"/>
    <cellStyle name="Total 3 4 2 2" xfId="5271" xr:uid="{4BFCBD16-5588-4212-BC73-C6B68B05065B}"/>
    <cellStyle name="Total 3 4 2 2 2" xfId="11635" xr:uid="{8A805C59-D2CD-4C7D-B6DF-14BAFDE52519}"/>
    <cellStyle name="Total 3 4 2 2 3" xfId="14383" xr:uid="{A18746B0-A38C-41D8-AA69-C2A76E5CA6CB}"/>
    <cellStyle name="Total 3 4 2 3" xfId="9101" xr:uid="{5199ADDE-B1D7-48FA-ACAC-07102CF7F81D}"/>
    <cellStyle name="Total 3 4 2 4" xfId="7891" xr:uid="{515DE586-FB73-499D-A76C-2F0497A368C6}"/>
    <cellStyle name="Total 3 4 2 5" xfId="14253" xr:uid="{6EC03466-3F8D-4E9E-9D61-E028E9FB226B}"/>
    <cellStyle name="Total 3 4 3" xfId="2899" xr:uid="{A77B8169-AE67-46E9-9223-16997FB7B6A4}"/>
    <cellStyle name="Total 3 4 3 2" xfId="5536" xr:uid="{AE365DD6-406A-4DC8-961E-63ED1E7C50A1}"/>
    <cellStyle name="Total 3 4 3 2 2" xfId="11847" xr:uid="{0C6048C3-BC02-487A-B7C8-03A3A3EA71A0}"/>
    <cellStyle name="Total 3 4 3 2 3" xfId="15190" xr:uid="{98747656-93FA-4E69-9ACF-DE5426BACFE9}"/>
    <cellStyle name="Total 3 4 3 3" xfId="7561" xr:uid="{E60712B8-CE86-4A0F-AFA6-70DC28323290}"/>
    <cellStyle name="Total 3 4 4" xfId="3202" xr:uid="{BB8B54A1-4A8D-43D0-ADC8-3B797F04F8B1}"/>
    <cellStyle name="Total 3 4 4 2" xfId="5839" xr:uid="{C43F8FF9-8E7B-4374-8539-97B8CBEAEAB2}"/>
    <cellStyle name="Total 3 4 4 2 2" xfId="12150" xr:uid="{D8287A27-C208-4A58-9437-145E232D2079}"/>
    <cellStyle name="Total 3 4 4 2 3" xfId="7751" xr:uid="{2D50A666-F615-4C6F-9935-F99EF3A8AD99}"/>
    <cellStyle name="Total 3 4 4 3" xfId="9584" xr:uid="{9506C365-ED54-4673-AF40-3604F6BE251E}"/>
    <cellStyle name="Total 3 4 4 4" xfId="14430" xr:uid="{475A8B80-C31F-4E11-A0A2-234BED8F4164}"/>
    <cellStyle name="Total 3 4 5" xfId="3528" xr:uid="{3BD3B090-7BB0-48D3-BAE7-ED502A9631C7}"/>
    <cellStyle name="Total 3 4 5 2" xfId="6165" xr:uid="{64BDEAB8-D6B9-49EA-8496-0FB2F954930F}"/>
    <cellStyle name="Total 3 4 5 2 2" xfId="12476" xr:uid="{BD706E2E-4C7D-4E8C-B430-11A00123CD58}"/>
    <cellStyle name="Total 3 4 5 2 3" xfId="15943" xr:uid="{B0945B32-2A3B-4654-A73F-E3009236315F}"/>
    <cellStyle name="Total 3 4 5 3" xfId="9910" xr:uid="{0270963B-C006-46A7-868A-6E28FD5DCC32}"/>
    <cellStyle name="Total 3 4 5 4" xfId="16176" xr:uid="{EC9BD005-BA06-4D0D-8AC8-41BF652BDE95}"/>
    <cellStyle name="Total 3 4 6" xfId="3834" xr:uid="{AAB286C5-4BC9-46C1-8A6C-0A81C91C5C32}"/>
    <cellStyle name="Total 3 4 6 2" xfId="6471" xr:uid="{8ADFB0CE-6FE0-482F-A2BA-390B4FC270FA}"/>
    <cellStyle name="Total 3 4 6 2 2" xfId="12782" xr:uid="{F6971459-04A4-4AA9-92C7-B88A684B875F}"/>
    <cellStyle name="Total 3 4 6 2 3" xfId="16424" xr:uid="{D9232711-6FD6-4890-A670-4DA5F0032162}"/>
    <cellStyle name="Total 3 4 6 3" xfId="10216" xr:uid="{4B23E423-7DEF-4793-BA9D-608145318CE8}"/>
    <cellStyle name="Total 3 4 6 4" xfId="8195" xr:uid="{4AFCA24B-42D4-418A-B8BB-0CCF4B9273E1}"/>
    <cellStyle name="Total 3 4 7" xfId="4216" xr:uid="{8B397AA3-410F-41BA-8048-B08C88A598CC}"/>
    <cellStyle name="Total 3 4 7 2" xfId="6853" xr:uid="{64C0A701-0992-410F-A4BF-A1E9EA00E2E0}"/>
    <cellStyle name="Total 3 4 7 2 2" xfId="13164" xr:uid="{6A22FBAC-3BF5-4939-9A30-F70B54212247}"/>
    <cellStyle name="Total 3 4 7 2 3" xfId="16833" xr:uid="{253D5748-05F8-41FC-97B0-A902EFDEF84C}"/>
    <cellStyle name="Total 3 4 7 3" xfId="10598" xr:uid="{824DFB1B-F3BE-4697-8C65-0B6034D658A6}"/>
    <cellStyle name="Total 3 4 7 4" xfId="14427" xr:uid="{FA7489E1-103F-42F8-A340-28DBEC18F400}"/>
    <cellStyle name="Total 3 4 8" xfId="4781" xr:uid="{AF6DCCB9-29DB-4F63-8620-28B576071DB9}"/>
    <cellStyle name="Total 3 4 8 2" xfId="11163" xr:uid="{BC86F21F-0CCE-4E0B-8063-BDBA8A5A53F1}"/>
    <cellStyle name="Total 3 4 8 3" xfId="7840" xr:uid="{E9FD47D4-E009-4DA5-BCF8-A610E2DD55EF}"/>
    <cellStyle name="Total 3 4 9" xfId="8642" xr:uid="{ADEE91C4-8B68-40A0-9D7D-98938960E978}"/>
    <cellStyle name="Total 3 5" xfId="2159" xr:uid="{1F94236D-7DAF-4D1C-BAB6-AEB7BF4FFD83}"/>
    <cellStyle name="Total 3 5 10" xfId="8192" xr:uid="{6F513545-6C76-4173-8165-2EEF3277A251}"/>
    <cellStyle name="Total 3 5 2" xfId="2914" xr:uid="{B864285C-4652-404C-94F5-027B28D396F2}"/>
    <cellStyle name="Total 3 5 2 2" xfId="5551" xr:uid="{118E7229-B292-4CBF-A7DB-82E5B0DA75AD}"/>
    <cellStyle name="Total 3 5 2 2 2" xfId="11862" xr:uid="{E3D3AFC1-0902-4C3E-8632-E93185E8F0A2}"/>
    <cellStyle name="Total 3 5 2 2 3" xfId="9281" xr:uid="{5161597D-0230-4287-A299-42DB6145B2E7}"/>
    <cellStyle name="Total 3 5 2 3" xfId="14799" xr:uid="{88F43D9E-7DCB-442E-BDDB-DFF4A0BBA449}"/>
    <cellStyle name="Total 3 5 3" xfId="3217" xr:uid="{0DB2AEE2-D3FE-449D-9235-F1558EAD87B1}"/>
    <cellStyle name="Total 3 5 3 2" xfId="5854" xr:uid="{C77B9F80-3147-450E-A791-742D51A42E3D}"/>
    <cellStyle name="Total 3 5 3 2 2" xfId="12165" xr:uid="{778AB139-4C3B-4928-8C15-C7EEFF1DBD71}"/>
    <cellStyle name="Total 3 5 3 2 3" xfId="15984" xr:uid="{28887662-8741-4F87-BEC8-43AF3DCDB809}"/>
    <cellStyle name="Total 3 5 3 3" xfId="9599" xr:uid="{4BBFE636-72EE-4ACA-B8C8-0482001F42D8}"/>
    <cellStyle name="Total 3 5 3 4" xfId="11237" xr:uid="{B4A4ADAA-A687-423B-954D-9D0656960855}"/>
    <cellStyle name="Total 3 5 4" xfId="3543" xr:uid="{B84EAAFE-9BAC-46CE-9DCA-7963C6703474}"/>
    <cellStyle name="Total 3 5 4 2" xfId="6180" xr:uid="{42489549-BAEB-4AA1-AFB8-21D48A9754B5}"/>
    <cellStyle name="Total 3 5 4 2 2" xfId="12491" xr:uid="{5ADC6C83-FEE4-40F1-9B44-20790A1B2268}"/>
    <cellStyle name="Total 3 5 4 2 3" xfId="7432" xr:uid="{DA546CC5-4FA6-468B-B601-C8F494A256EC}"/>
    <cellStyle name="Total 3 5 4 3" xfId="9925" xr:uid="{F555030B-78B7-459C-B3D5-C8A81286771C}"/>
    <cellStyle name="Total 3 5 4 4" xfId="7286" xr:uid="{9DE60EE4-170C-4B0E-9FCA-840B868CFD3C}"/>
    <cellStyle name="Total 3 5 5" xfId="3849" xr:uid="{449E63AC-961F-47EA-AF94-8CB6B8E9183A}"/>
    <cellStyle name="Total 3 5 5 2" xfId="6486" xr:uid="{B354CE23-7300-4041-BF9F-2F42CB014633}"/>
    <cellStyle name="Total 3 5 5 2 2" xfId="12797" xr:uid="{BD75062D-9F4B-43BB-9328-AE671636E1F0}"/>
    <cellStyle name="Total 3 5 5 2 3" xfId="15842" xr:uid="{472C2F64-1B59-4950-B212-285A24FBCBA4}"/>
    <cellStyle name="Total 3 5 5 3" xfId="10231" xr:uid="{7C93F898-CF73-4BF7-A22D-EF02ECC6D9A7}"/>
    <cellStyle name="Total 3 5 5 4" xfId="14432" xr:uid="{87189E5D-6C7F-44CB-8E80-FF21F2CA41A1}"/>
    <cellStyle name="Total 3 5 6" xfId="4231" xr:uid="{E3A9FBE5-7332-4DF8-9775-D8A03B06524E}"/>
    <cellStyle name="Total 3 5 6 2" xfId="6868" xr:uid="{D5643EE0-BE8A-40B9-A9B4-612E640B43CC}"/>
    <cellStyle name="Total 3 5 6 2 2" xfId="13179" xr:uid="{99D144B5-3F0E-4ECE-8A9E-1ED220FA6FD4}"/>
    <cellStyle name="Total 3 5 6 2 3" xfId="16848" xr:uid="{0DC9C2CC-045A-4292-B105-C4131AECCF74}"/>
    <cellStyle name="Total 3 5 6 3" xfId="10613" xr:uid="{261C0C40-3855-4F94-8F21-E368A11A7953}"/>
    <cellStyle name="Total 3 5 6 4" xfId="9239" xr:uid="{25DBD3AB-2C56-4ADA-B35C-4A6B72ED6355}"/>
    <cellStyle name="Total 3 5 7" xfId="4796" xr:uid="{621A93D1-203E-4FD7-AFD5-AC782583DDCE}"/>
    <cellStyle name="Total 3 5 7 2" xfId="11178" xr:uid="{30966512-2422-405F-BEFE-3F4AF9CFB696}"/>
    <cellStyle name="Total 3 5 7 3" xfId="7320" xr:uid="{78A34748-A4BD-40D1-BD0F-179823F35E63}"/>
    <cellStyle name="Total 3 5 8" xfId="8657" xr:uid="{26FECF14-DD3D-4E9D-8AFE-ECE0632AFCB3}"/>
    <cellStyle name="Total 3 5 9" xfId="13429" xr:uid="{DF4FD368-5A2C-42C3-BCCE-BC3DFA501C4F}"/>
    <cellStyle name="Total 4" xfId="1783" xr:uid="{00000000-0005-0000-0000-0000F7060000}"/>
    <cellStyle name="Total 4 2" xfId="1954" xr:uid="{78BB80CE-286A-4682-AFE1-CA5973E3B271}"/>
    <cellStyle name="Total 4 2 10" xfId="8455" xr:uid="{B1BFEEE8-CD00-409D-8524-473E3914805B}"/>
    <cellStyle name="Total 4 2 11" xfId="8242" xr:uid="{903CAF3D-EFF0-4964-A432-D28A7629B543}"/>
    <cellStyle name="Total 4 2 12" xfId="8196" xr:uid="{7C2F9AAD-29F1-42F7-A98A-C4D0F7231237}"/>
    <cellStyle name="Total 4 2 2" xfId="2514" xr:uid="{FD64D9D4-6CF9-4578-9BA0-2E776EE9915E}"/>
    <cellStyle name="Total 4 2 2 2" xfId="5151" xr:uid="{F78DE205-1C27-4AD5-8775-0EEC3B5329B2}"/>
    <cellStyle name="Total 4 2 2 2 2" xfId="11515" xr:uid="{6902E03D-97A6-4BD8-B4BD-801AB439A9E0}"/>
    <cellStyle name="Total 4 2 2 2 3" xfId="15618" xr:uid="{E03A334C-1C58-4DB4-A380-7EB1FB13F6EB}"/>
    <cellStyle name="Total 4 2 2 3" xfId="8981" xr:uid="{9CA4373F-A858-4694-A423-A0B84195FBE4}"/>
    <cellStyle name="Total 4 2 3" xfId="2730" xr:uid="{2542B71E-AA29-46DD-A6A2-82D583FA4440}"/>
    <cellStyle name="Total 4 2 3 2" xfId="5367" xr:uid="{6A89739B-A614-4730-B075-D8FECDE1FEC8}"/>
    <cellStyle name="Total 4 2 3 2 2" xfId="11716" xr:uid="{F91259A6-3A4E-4410-B1BB-69617CAA8D81}"/>
    <cellStyle name="Total 4 2 3 2 3" xfId="13554" xr:uid="{9FBFDFD0-D186-4430-BFCE-2CD555D06570}"/>
    <cellStyle name="Total 4 2 3 3" xfId="13596" xr:uid="{F206FF39-FEAE-4FA1-9817-EA1DDBCB51DA}"/>
    <cellStyle name="Total 4 2 4" xfId="3033" xr:uid="{AFD57772-17A8-475C-B409-BE7C06735842}"/>
    <cellStyle name="Total 4 2 4 2" xfId="5670" xr:uid="{456C9458-C3B0-4EC6-840D-BD394275B1B1}"/>
    <cellStyle name="Total 4 2 4 2 2" xfId="11981" xr:uid="{12310CCB-6DE8-4E51-AED2-EE6909FD508C}"/>
    <cellStyle name="Total 4 2 4 2 3" xfId="16432" xr:uid="{E3041334-624B-41AD-A6D1-155A3D98B7B3}"/>
    <cellStyle name="Total 4 2 4 3" xfId="9415" xr:uid="{697FC6C5-9468-4879-A6BB-9933B80C372A}"/>
    <cellStyle name="Total 4 2 4 4" xfId="7841" xr:uid="{19B69A40-2C0E-43B7-B4FE-05B62FC78479}"/>
    <cellStyle name="Total 4 2 5" xfId="3359" xr:uid="{EA616449-3045-444C-8ABF-050CE6132393}"/>
    <cellStyle name="Total 4 2 5 2" xfId="5996" xr:uid="{8E71B41B-BC63-4E70-8D04-44658EA1B0A0}"/>
    <cellStyle name="Total 4 2 5 2 2" xfId="12307" xr:uid="{66E8C60F-E332-4659-80D6-17AB4E186DDA}"/>
    <cellStyle name="Total 4 2 5 2 3" xfId="15585" xr:uid="{C719C8D8-410F-48F9-B9FB-54840DC1FD1C}"/>
    <cellStyle name="Total 4 2 5 3" xfId="9741" xr:uid="{D66640D0-8C43-4C06-B1DE-46F22597A50A}"/>
    <cellStyle name="Total 4 2 5 4" xfId="14129" xr:uid="{F7663D8A-89BE-48E1-BA4C-82F38EA04575}"/>
    <cellStyle name="Total 4 2 6" xfId="3665" xr:uid="{522DEAB4-1D69-4FD5-B2FD-CFEDE9795E2F}"/>
    <cellStyle name="Total 4 2 6 2" xfId="6302" xr:uid="{BFA62A82-AE24-47DF-868E-F23B48D6AA14}"/>
    <cellStyle name="Total 4 2 6 2 2" xfId="12613" xr:uid="{5E785CAF-AE2A-4734-9369-529323FDD0E1}"/>
    <cellStyle name="Total 4 2 6 2 3" xfId="7982" xr:uid="{8D7EF920-1B53-407A-9AF6-F5A33EB054FF}"/>
    <cellStyle name="Total 4 2 6 3" xfId="10047" xr:uid="{770EA0DF-5B13-45F9-9C76-34A1FF47C2AF}"/>
    <cellStyle name="Total 4 2 6 4" xfId="13586" xr:uid="{07651275-6F78-470C-80FB-AAED7220C9A3}"/>
    <cellStyle name="Total 4 2 7" xfId="4026" xr:uid="{635ADE42-3500-4694-8A91-E451D4252DF8}"/>
    <cellStyle name="Total 4 2 7 2" xfId="6663" xr:uid="{2A9D5C51-BCC6-4368-B0EB-FC7ACD719F1E}"/>
    <cellStyle name="Total 4 2 7 2 2" xfId="12974" xr:uid="{B2FB2A38-4EDE-455A-AC10-E0A663510D10}"/>
    <cellStyle name="Total 4 2 7 2 3" xfId="16664" xr:uid="{4389371A-9B65-4626-A9D6-83CCA17DEF98}"/>
    <cellStyle name="Total 4 2 7 3" xfId="10408" xr:uid="{EF8A371F-AD01-4937-9995-C15EB88BD87E}"/>
    <cellStyle name="Total 4 2 7 4" xfId="9145" xr:uid="{645450A6-80B1-4B87-9655-5C386B975096}"/>
    <cellStyle name="Total 4 2 8" xfId="4339" xr:uid="{AB2C2462-7F37-4499-8D3D-21045A72BBFC}"/>
    <cellStyle name="Total 4 2 8 2" xfId="6976" xr:uid="{01224920-CF5C-45EE-8501-9B3A92D6BA2E}"/>
    <cellStyle name="Total 4 2 8 2 2" xfId="13287" xr:uid="{119F6441-C30F-4F42-96F7-8F003924B2EC}"/>
    <cellStyle name="Total 4 2 8 2 3" xfId="16951" xr:uid="{6B9920ED-28F9-4D9C-9C5E-009C7FE763CA}"/>
    <cellStyle name="Total 4 2 8 3" xfId="10721" xr:uid="{FA93628B-36A9-45A9-A301-742FFA0845F6}"/>
    <cellStyle name="Total 4 2 8 4" xfId="7835" xr:uid="{123F97C9-1566-4E26-B941-0D9B536C9591}"/>
    <cellStyle name="Total 4 2 9" xfId="4591" xr:uid="{22FCF351-8D94-4188-8814-469828C35717}"/>
    <cellStyle name="Total 4 2 9 2" xfId="10973" xr:uid="{8AF803E3-FEC5-48C8-853E-D56A475FBA48}"/>
    <cellStyle name="Total 4 2 9 3" xfId="7114" xr:uid="{1D486E26-A0FE-4411-831C-CB1BA6DD32E1}"/>
    <cellStyle name="Total 4 3" xfId="1983" xr:uid="{0EB5B255-D0B7-441C-92C3-4EA1B62E883C}"/>
    <cellStyle name="Total 4 3 10" xfId="8481" xr:uid="{F1A063D4-D731-4CD7-AA5F-8C494043C6A2}"/>
    <cellStyle name="Total 4 3 11" xfId="7198" xr:uid="{65DAD0CE-6E68-4E8C-A6A6-5C2A83756BDB}"/>
    <cellStyle name="Total 4 3 12" xfId="15770" xr:uid="{3AE8F774-0D42-48AA-A814-C4C1C40CE568}"/>
    <cellStyle name="Total 4 3 2" xfId="2543" xr:uid="{9F3D1F57-8762-4BB9-AB29-0CF73F810791}"/>
    <cellStyle name="Total 4 3 2 2" xfId="5180" xr:uid="{B3B9FC3D-8EBE-4AE2-978D-7CAD2E56F900}"/>
    <cellStyle name="Total 4 3 2 2 2" xfId="11544" xr:uid="{AA55446A-24F6-4485-8203-9FB0CB17ABE1}"/>
    <cellStyle name="Total 4 3 2 2 3" xfId="14819" xr:uid="{6D80C111-C50F-4002-80B3-D78EB14F636D}"/>
    <cellStyle name="Total 4 3 2 3" xfId="9010" xr:uid="{3F3D93F4-008A-49CF-8D28-6043959C6797}"/>
    <cellStyle name="Total 4 3 3" xfId="2745" xr:uid="{15AC44AC-ABDE-4BED-B71F-4CF5954DFBB8}"/>
    <cellStyle name="Total 4 3 3 2" xfId="5382" xr:uid="{96155E41-5B0B-491C-914F-EDD11BE7324B}"/>
    <cellStyle name="Total 4 3 3 2 2" xfId="11731" xr:uid="{B89C0946-4DB5-4B12-8D72-6A937E6D5630}"/>
    <cellStyle name="Total 4 3 3 2 3" xfId="7327" xr:uid="{F09D891F-2CE8-4778-8664-FCC39EA0B829}"/>
    <cellStyle name="Total 4 3 3 3" xfId="16093" xr:uid="{D04892B7-1BDE-4487-A1DC-D31423FB9BBE}"/>
    <cellStyle name="Total 4 3 4" xfId="3048" xr:uid="{71330340-9B14-49F6-A0F5-578276638246}"/>
    <cellStyle name="Total 4 3 4 2" xfId="5685" xr:uid="{E98BD3AF-21E1-40AE-B7CA-C789D99FA296}"/>
    <cellStyle name="Total 4 3 4 2 2" xfId="11996" xr:uid="{F32661BE-01C9-45FA-AF36-523581389399}"/>
    <cellStyle name="Total 4 3 4 2 3" xfId="7228" xr:uid="{0B65545A-5A80-47CC-B499-42F070F1FFAC}"/>
    <cellStyle name="Total 4 3 4 3" xfId="9430" xr:uid="{D2FA08AF-15EB-46DE-A590-7814D2E27008}"/>
    <cellStyle name="Total 4 3 4 4" xfId="9260" xr:uid="{52DC5915-595D-4520-AEC2-92E36703C2FE}"/>
    <cellStyle name="Total 4 3 5" xfId="3374" xr:uid="{0CD48BC3-0AB8-4B01-B75D-08018EE92BE0}"/>
    <cellStyle name="Total 4 3 5 2" xfId="6011" xr:uid="{8E8521FD-C387-4D3C-87E7-DD29F7326BB7}"/>
    <cellStyle name="Total 4 3 5 2 2" xfId="12322" xr:uid="{45CD2BAD-3383-4ECA-B821-709D27A6A075}"/>
    <cellStyle name="Total 4 3 5 2 3" xfId="15712" xr:uid="{536E4A5C-06B3-4C69-BC4C-B91203170989}"/>
    <cellStyle name="Total 4 3 5 3" xfId="9756" xr:uid="{0F916E46-273A-4E1C-AAB4-2993AD2BBA17}"/>
    <cellStyle name="Total 4 3 5 4" xfId="14467" xr:uid="{FC3EBD8D-62F9-4A5F-A7AC-BEF787BC6230}"/>
    <cellStyle name="Total 4 3 6" xfId="3680" xr:uid="{99670B14-5F37-4EB4-B675-E71B2E1B2FEE}"/>
    <cellStyle name="Total 4 3 6 2" xfId="6317" xr:uid="{B91B2B38-553D-484A-961D-18206DD5F54F}"/>
    <cellStyle name="Total 4 3 6 2 2" xfId="12628" xr:uid="{E590C630-73E5-4ADC-9CB3-7A7895C4C9D4}"/>
    <cellStyle name="Total 4 3 6 2 3" xfId="14468" xr:uid="{CC458798-0DEF-4F4A-9A83-AF5E27054736}"/>
    <cellStyle name="Total 4 3 6 3" xfId="10062" xr:uid="{2AE62945-EBFB-44B0-B621-6671E90295B4}"/>
    <cellStyle name="Total 4 3 6 4" xfId="9258" xr:uid="{5E58A6DD-9326-4B47-99B0-199F6708603F}"/>
    <cellStyle name="Total 4 3 7" xfId="4055" xr:uid="{F7BB4505-F3F0-4DA1-9059-353281948687}"/>
    <cellStyle name="Total 4 3 7 2" xfId="6692" xr:uid="{F27C676E-9FF0-4E6E-9DA3-B4CB05A5C388}"/>
    <cellStyle name="Total 4 3 7 2 2" xfId="13003" xr:uid="{F48D7765-C971-4F20-B41F-064C5FD516C4}"/>
    <cellStyle name="Total 4 3 7 2 3" xfId="16679" xr:uid="{4B7118B5-D0A9-4705-B016-0CDF46EB9833}"/>
    <cellStyle name="Total 4 3 7 3" xfId="10437" xr:uid="{8FE3DCE1-D55D-4422-B9C3-DB3A8927D8B6}"/>
    <cellStyle name="Total 4 3 7 4" xfId="16350" xr:uid="{EE43F0C7-EC21-47E6-93DD-DD05F04525BD}"/>
    <cellStyle name="Total 4 3 8" xfId="4354" xr:uid="{F302FAAF-2B90-4E66-9604-9EE8DDAC945D}"/>
    <cellStyle name="Total 4 3 8 2" xfId="6991" xr:uid="{ECCBA1CF-62FD-4002-A3DE-3744B4D5F89D}"/>
    <cellStyle name="Total 4 3 8 2 2" xfId="13302" xr:uid="{2AAB6D4E-F316-468F-AEFC-382128927E96}"/>
    <cellStyle name="Total 4 3 8 2 3" xfId="16966" xr:uid="{514F513B-97E8-491C-B19B-83DAD2A09AF3}"/>
    <cellStyle name="Total 4 3 8 3" xfId="10736" xr:uid="{6B7DDA46-647F-496C-9084-B43A217CC714}"/>
    <cellStyle name="Total 4 3 8 4" xfId="16509" xr:uid="{2E659A0B-98EF-48F3-80F5-16BB483B1220}"/>
    <cellStyle name="Total 4 3 9" xfId="4620" xr:uid="{FAC76ABF-08BE-4952-AD42-8D340F8E4536}"/>
    <cellStyle name="Total 4 3 9 2" xfId="11002" xr:uid="{1736A5E7-36F6-4B66-A31B-B0A69AFFF96F}"/>
    <cellStyle name="Total 4 3 9 3" xfId="7367" xr:uid="{CAC413E2-FC90-4C5C-8241-2620E56C958E}"/>
    <cellStyle name="Total 4 4" xfId="2145" xr:uid="{CCDF9949-948A-41F4-9358-78D23F50F3DA}"/>
    <cellStyle name="Total 4 4 10" xfId="11219" xr:uid="{912BFBF6-83FA-4822-A4C2-226A5918DAEC}"/>
    <cellStyle name="Total 4 4 11" xfId="16289" xr:uid="{D176AC2D-8FBD-407B-AB70-A38B213F843B}"/>
    <cellStyle name="Total 4 4 2" xfId="2635" xr:uid="{8B886366-56ED-4C43-9357-4531542C28BC}"/>
    <cellStyle name="Total 4 4 2 2" xfId="5272" xr:uid="{4CF50B87-21AC-47A9-BF9A-FFF5F3B92EF7}"/>
    <cellStyle name="Total 4 4 2 2 2" xfId="11636" xr:uid="{62A2AAD4-57A7-4EBB-8C6E-AA12C6163FF1}"/>
    <cellStyle name="Total 4 4 2 2 3" xfId="13755" xr:uid="{0CFA4727-201B-40C9-AE13-154F195AC82A}"/>
    <cellStyle name="Total 4 4 2 3" xfId="9102" xr:uid="{7B6A3D2F-D574-40FF-8B94-617F51A7707C}"/>
    <cellStyle name="Total 4 4 2 4" xfId="15379" xr:uid="{7715D1E5-F7C1-44BD-BD0A-A8E69F8F4C9B}"/>
    <cellStyle name="Total 4 4 2 5" xfId="7911" xr:uid="{0F154C69-32AB-4C61-A34A-F569A98E1ACA}"/>
    <cellStyle name="Total 4 4 3" xfId="2900" xr:uid="{E718DA85-12B8-437A-B953-0B94DBC6F909}"/>
    <cellStyle name="Total 4 4 3 2" xfId="5537" xr:uid="{2E802CF0-CD49-4ADE-B99C-954AEF8A8104}"/>
    <cellStyle name="Total 4 4 3 2 2" xfId="11848" xr:uid="{9DD28C7E-56D4-4FED-AC84-15C2C6BB8902}"/>
    <cellStyle name="Total 4 4 3 2 3" xfId="15490" xr:uid="{28A68595-F153-4E07-8EF5-2397525A1831}"/>
    <cellStyle name="Total 4 4 3 3" xfId="8071" xr:uid="{9806167B-2531-4D5F-BEC8-7EDA0BA388CF}"/>
    <cellStyle name="Total 4 4 4" xfId="3203" xr:uid="{98595C5B-3BCC-4C76-B4F8-6D07D64A7A9D}"/>
    <cellStyle name="Total 4 4 4 2" xfId="5840" xr:uid="{3D751825-424D-4207-80E3-713661EE5039}"/>
    <cellStyle name="Total 4 4 4 2 2" xfId="12151" xr:uid="{6A405BFF-2CB2-4F0C-8DA7-3E63C8A264B5}"/>
    <cellStyle name="Total 4 4 4 2 3" xfId="14258" xr:uid="{ACF3B5C8-C2A5-4753-9C19-1C3CB4DDE0CB}"/>
    <cellStyle name="Total 4 4 4 3" xfId="9585" xr:uid="{73BB11EC-71BF-433D-B212-43A84A17D166}"/>
    <cellStyle name="Total 4 4 4 4" xfId="7047" xr:uid="{F124BC22-1FC0-4ECC-91A8-9F9F5578E916}"/>
    <cellStyle name="Total 4 4 5" xfId="3529" xr:uid="{BBAA1A9C-BF14-4D1F-B88B-13E374D0DC29}"/>
    <cellStyle name="Total 4 4 5 2" xfId="6166" xr:uid="{53320DBE-2B16-4FAE-B191-273D5F381C69}"/>
    <cellStyle name="Total 4 4 5 2 2" xfId="12477" xr:uid="{649E779E-50A7-4F9B-BD93-79E1FD5C5AEC}"/>
    <cellStyle name="Total 4 4 5 2 3" xfId="13751" xr:uid="{879993D4-0106-41E4-A0AC-A841D79B7B14}"/>
    <cellStyle name="Total 4 4 5 3" xfId="9911" xr:uid="{721D826A-CE9F-4B58-9362-84134AEC2647}"/>
    <cellStyle name="Total 4 4 5 4" xfId="13772" xr:uid="{D240FBE1-33D7-47E6-ACAF-278AF8A5571A}"/>
    <cellStyle name="Total 4 4 6" xfId="3835" xr:uid="{4FDEAF92-614D-4F04-B4CF-FE0615585807}"/>
    <cellStyle name="Total 4 4 6 2" xfId="6472" xr:uid="{CD6DD11D-25FF-4D8A-8D7A-FDB1138BFC1D}"/>
    <cellStyle name="Total 4 4 6 2 2" xfId="12783" xr:uid="{B2140DAA-04A5-41C5-B2A9-9B8B735F9E32}"/>
    <cellStyle name="Total 4 4 6 2 3" xfId="16047" xr:uid="{E380DBF7-E4EC-4E54-A24B-63DB1CAF6D53}"/>
    <cellStyle name="Total 4 4 6 3" xfId="10217" xr:uid="{734B7253-B5DE-4EDD-B9FF-CC587F13A439}"/>
    <cellStyle name="Total 4 4 6 4" xfId="13648" xr:uid="{567922A4-95D7-48B4-937D-F7260183D796}"/>
    <cellStyle name="Total 4 4 7" xfId="4217" xr:uid="{345AE34D-45C1-47DC-A484-269F8D649879}"/>
    <cellStyle name="Total 4 4 7 2" xfId="6854" xr:uid="{5EAA06B8-27ED-4937-8EDB-137EFFC8D31E}"/>
    <cellStyle name="Total 4 4 7 2 2" xfId="13165" xr:uid="{5F5A879A-CDFB-43EA-8E83-33BDB6E7A26D}"/>
    <cellStyle name="Total 4 4 7 2 3" xfId="16834" xr:uid="{51FCF780-DCBC-47EF-AC31-CEBF0BF4211C}"/>
    <cellStyle name="Total 4 4 7 3" xfId="10599" xr:uid="{CFD09B8A-7C35-470E-8E85-4F1B52E12C02}"/>
    <cellStyle name="Total 4 4 7 4" xfId="7839" xr:uid="{F6C6C86B-B238-4C1F-9E37-B2104C8AF7C9}"/>
    <cellStyle name="Total 4 4 8" xfId="4782" xr:uid="{7278DFC1-D367-439D-A0B9-0441F83BDC2C}"/>
    <cellStyle name="Total 4 4 8 2" xfId="11164" xr:uid="{CA1F27EB-03CE-4813-9508-344AA5646646}"/>
    <cellStyle name="Total 4 4 8 3" xfId="15382" xr:uid="{2A08BC22-64DE-492C-B2AC-B88190131020}"/>
    <cellStyle name="Total 4 4 9" xfId="8643" xr:uid="{6F29DDF6-0D81-4C69-9B9E-631C3ED28DF5}"/>
    <cellStyle name="Total 4 5" xfId="2160" xr:uid="{9B93194E-58B8-4F98-BFCA-5D958D512752}"/>
    <cellStyle name="Total 4 5 10" xfId="15903" xr:uid="{77EF1437-19DF-4170-8266-8643FDAFA9CE}"/>
    <cellStyle name="Total 4 5 2" xfId="2915" xr:uid="{EA6F3CA5-6B1D-4BBB-9D82-713FF082AC64}"/>
    <cellStyle name="Total 4 5 2 2" xfId="5552" xr:uid="{2EF92AAF-B5F4-41D0-8ACF-23EF9A8B3B7C}"/>
    <cellStyle name="Total 4 5 2 2 2" xfId="11863" xr:uid="{3573C4E4-DF80-4A18-BF29-195BB0D58F8F}"/>
    <cellStyle name="Total 4 5 2 2 3" xfId="13810" xr:uid="{CE51055B-2E58-478E-A635-E473B013DFD3}"/>
    <cellStyle name="Total 4 5 2 3" xfId="14905" xr:uid="{3875AAED-FFF2-496A-87A2-8B2ED3F8C25C}"/>
    <cellStyle name="Total 4 5 3" xfId="3218" xr:uid="{21A2A90B-7270-4CF0-AC70-1B92C15FCD2D}"/>
    <cellStyle name="Total 4 5 3 2" xfId="5855" xr:uid="{3AD2BDB2-2A48-4FAE-B215-B6057024DB51}"/>
    <cellStyle name="Total 4 5 3 2 2" xfId="12166" xr:uid="{AC99D10B-95D6-44F0-9BD7-2CECD854612C}"/>
    <cellStyle name="Total 4 5 3 2 3" xfId="7701" xr:uid="{4FA2240F-A6A9-44A3-A13F-39DF9292D4C9}"/>
    <cellStyle name="Total 4 5 3 3" xfId="9600" xr:uid="{F93230B4-8E83-4096-ABD0-C7AF437CC9B1}"/>
    <cellStyle name="Total 4 5 3 4" xfId="7579" xr:uid="{7454D6F3-CD4E-497B-A3AB-E570E2EC9CF0}"/>
    <cellStyle name="Total 4 5 4" xfId="3544" xr:uid="{BC6A2BE4-5218-4025-9D11-6C70BD50CC04}"/>
    <cellStyle name="Total 4 5 4 2" xfId="6181" xr:uid="{ADF56AFD-0D67-4509-B4CB-AE91C7BB6CA0}"/>
    <cellStyle name="Total 4 5 4 2 2" xfId="12492" xr:uid="{E5F5D61D-69DE-40A0-A663-1D10596021EF}"/>
    <cellStyle name="Total 4 5 4 2 3" xfId="13695" xr:uid="{0F12ABE0-D57B-419C-A3E4-F97E4A52242C}"/>
    <cellStyle name="Total 4 5 4 3" xfId="9926" xr:uid="{BD3AA838-B0FC-46AA-9F72-72F685BD1BF4}"/>
    <cellStyle name="Total 4 5 4 4" xfId="15156" xr:uid="{0FA7806D-FCC9-401F-90D0-214D1E869218}"/>
    <cellStyle name="Total 4 5 5" xfId="3850" xr:uid="{F8FEFC9A-E650-460D-85C1-AE5AAEF5A143}"/>
    <cellStyle name="Total 4 5 5 2" xfId="6487" xr:uid="{AC1219E4-489A-449D-B46D-5233F06E1F5A}"/>
    <cellStyle name="Total 4 5 5 2 2" xfId="12798" xr:uid="{9F7AECC0-7783-477F-87D4-F552409D5B08}"/>
    <cellStyle name="Total 4 5 5 2 3" xfId="13933" xr:uid="{64E48AA0-8242-4C8E-BE68-0F94D60E9CDB}"/>
    <cellStyle name="Total 4 5 5 3" xfId="10232" xr:uid="{6A1FA228-B796-41A4-8D9C-298E3AE3ABA5}"/>
    <cellStyle name="Total 4 5 5 4" xfId="8184" xr:uid="{7E97CFC2-2E90-4F27-8BA7-163C340CAA45}"/>
    <cellStyle name="Total 4 5 6" xfId="4232" xr:uid="{FDB8F38D-F45D-4CBB-8EA8-C79D54B2A803}"/>
    <cellStyle name="Total 4 5 6 2" xfId="6869" xr:uid="{51B5CD11-7DC0-442C-B3D2-08C474315969}"/>
    <cellStyle name="Total 4 5 6 2 2" xfId="13180" xr:uid="{74B57131-8FBB-452C-9309-27FA1F115201}"/>
    <cellStyle name="Total 4 5 6 2 3" xfId="16849" xr:uid="{8097589D-F505-49FD-A72E-8C3FA689892B}"/>
    <cellStyle name="Total 4 5 6 3" xfId="10614" xr:uid="{25DF89DC-677F-419B-A275-0B558F671068}"/>
    <cellStyle name="Total 4 5 6 4" xfId="8140" xr:uid="{C58047FC-86B9-41C5-8F2A-32F125C5E8D6}"/>
    <cellStyle name="Total 4 5 7" xfId="4797" xr:uid="{0476C843-7A8A-46A9-9282-EC6CFF0A2593}"/>
    <cellStyle name="Total 4 5 7 2" xfId="11179" xr:uid="{866E9FA4-70F1-43B2-868B-B75975DCF5E5}"/>
    <cellStyle name="Total 4 5 7 3" xfId="7123" xr:uid="{911B6AAA-596B-4930-84CE-6EF74B5599CB}"/>
    <cellStyle name="Total 4 5 8" xfId="8658" xr:uid="{9117FDEC-3EC7-4C45-AD59-14F58A62024D}"/>
    <cellStyle name="Total 4 5 9" xfId="11773" xr:uid="{891119B4-BFB7-4088-8B4B-6B5E2D6DD398}"/>
    <cellStyle name="Total 5" xfId="1784" xr:uid="{00000000-0005-0000-0000-0000F8060000}"/>
    <cellStyle name="Total 5 2" xfId="1955" xr:uid="{20943EE4-090C-472C-B647-2EF15850471B}"/>
    <cellStyle name="Total 5 2 10" xfId="8456" xr:uid="{BC3BC993-65BE-4D7B-88E2-18070EE9E1EC}"/>
    <cellStyle name="Total 5 2 11" xfId="16002" xr:uid="{0FF876BA-C28B-4910-B417-6ABB0BF18E62}"/>
    <cellStyle name="Total 5 2 12" xfId="7955" xr:uid="{740158AF-287D-4089-A880-B71672BEB831}"/>
    <cellStyle name="Total 5 2 2" xfId="2515" xr:uid="{D06B7DC0-D5A8-47DD-96EE-85FE224F42A1}"/>
    <cellStyle name="Total 5 2 2 2" xfId="5152" xr:uid="{C8E57AD4-E3D8-4672-AE68-8FFBEF526E78}"/>
    <cellStyle name="Total 5 2 2 2 2" xfId="11516" xr:uid="{F6140D6B-FA61-4972-8865-4A55BA7F763D}"/>
    <cellStyle name="Total 5 2 2 2 3" xfId="14818" xr:uid="{25645E68-30DF-4981-9FF3-43DD7F1AAF12}"/>
    <cellStyle name="Total 5 2 2 3" xfId="8982" xr:uid="{BAA6ED21-63DD-45B9-97E6-76D166130618}"/>
    <cellStyle name="Total 5 2 3" xfId="2731" xr:uid="{5B776D4C-1641-4FDC-B0DD-F87FF65261AD}"/>
    <cellStyle name="Total 5 2 3 2" xfId="5368" xr:uid="{7B2CDB8A-8EF8-4992-8127-1F0BFDDE9280}"/>
    <cellStyle name="Total 5 2 3 2 2" xfId="11717" xr:uid="{E9680D53-DDB5-4A23-A91B-B3BD980CF866}"/>
    <cellStyle name="Total 5 2 3 2 3" xfId="15351" xr:uid="{E4731E8D-C18F-4F71-946B-87C45F382A80}"/>
    <cellStyle name="Total 5 2 3 3" xfId="16447" xr:uid="{AA76B729-CB7E-4498-8F09-BA81A7CA513F}"/>
    <cellStyle name="Total 5 2 4" xfId="3034" xr:uid="{E6C3A502-6AC6-4DF0-A359-5D0213805534}"/>
    <cellStyle name="Total 5 2 4 2" xfId="5671" xr:uid="{64ACD8C6-25AF-449D-80DC-CF59A72F499F}"/>
    <cellStyle name="Total 5 2 4 2 2" xfId="11982" xr:uid="{0CFDB8E2-0CF9-4D92-823B-58F430FA1A5E}"/>
    <cellStyle name="Total 5 2 4 2 3" xfId="14462" xr:uid="{0B0CE5E0-CA0E-4477-A795-C03125C2D803}"/>
    <cellStyle name="Total 5 2 4 3" xfId="9416" xr:uid="{DF03891A-000C-4908-BBBC-04ECA760D96A}"/>
    <cellStyle name="Total 5 2 4 4" xfId="8727" xr:uid="{39CD45D3-8C07-40A4-9736-233137F54EA5}"/>
    <cellStyle name="Total 5 2 5" xfId="3360" xr:uid="{FDFD8104-044A-461C-A01D-C175B1351125}"/>
    <cellStyle name="Total 5 2 5 2" xfId="5997" xr:uid="{087AF407-E435-407C-8628-5F28E0D60A83}"/>
    <cellStyle name="Total 5 2 5 2 2" xfId="12308" xr:uid="{BAFA78F9-A129-4D0F-B474-2655B50BD945}"/>
    <cellStyle name="Total 5 2 5 2 3" xfId="14668" xr:uid="{FC183DC7-18CC-47E7-9116-BE75547FB258}"/>
    <cellStyle name="Total 5 2 5 3" xfId="9742" xr:uid="{5C9F9F80-0FE4-436B-BD11-68C0A81E7F92}"/>
    <cellStyle name="Total 5 2 5 4" xfId="7912" xr:uid="{638311E5-B2DE-48B8-8530-5646AC9A1D08}"/>
    <cellStyle name="Total 5 2 6" xfId="3666" xr:uid="{E7CBECD6-FC62-4F5C-9E8A-A11E9119E292}"/>
    <cellStyle name="Total 5 2 6 2" xfId="6303" xr:uid="{80FFE75E-E682-4C43-B79F-35D75AC05824}"/>
    <cellStyle name="Total 5 2 6 2 2" xfId="12614" xr:uid="{1E1D5D16-F968-45D2-B743-F02B03F14D71}"/>
    <cellStyle name="Total 5 2 6 2 3" xfId="14107" xr:uid="{AA5805B0-4127-4E29-AFF5-9096C84E5CA9}"/>
    <cellStyle name="Total 5 2 6 3" xfId="10048" xr:uid="{BDEC570E-5007-4E36-875C-4F272A390C2E}"/>
    <cellStyle name="Total 5 2 6 4" xfId="11245" xr:uid="{696F659A-5028-4B3B-823A-CECA7FEA561D}"/>
    <cellStyle name="Total 5 2 7" xfId="4027" xr:uid="{D9D9CCA7-7150-45FC-BC66-3E9102AD4F9A}"/>
    <cellStyle name="Total 5 2 7 2" xfId="6664" xr:uid="{4678EB07-8AC8-4517-87C2-DDFAD4F60BA3}"/>
    <cellStyle name="Total 5 2 7 2 2" xfId="12975" xr:uid="{58FE52B2-F85D-40BF-87C6-A3A678338CA7}"/>
    <cellStyle name="Total 5 2 7 2 3" xfId="16665" xr:uid="{A333E719-235F-4D9F-8781-FE058BD7BB81}"/>
    <cellStyle name="Total 5 2 7 3" xfId="10409" xr:uid="{6D3B217C-12BC-496C-AE1D-AD43DE9A651D}"/>
    <cellStyle name="Total 5 2 7 4" xfId="14672" xr:uid="{827D2354-B09C-4361-9CF4-78874219907D}"/>
    <cellStyle name="Total 5 2 8" xfId="4340" xr:uid="{9F5AD0C3-A706-4FAE-934C-4406E5FE13E5}"/>
    <cellStyle name="Total 5 2 8 2" xfId="6977" xr:uid="{2165ECDB-2D3A-403E-A006-ACA40F7882C9}"/>
    <cellStyle name="Total 5 2 8 2 2" xfId="13288" xr:uid="{5E3D4791-B4B9-4DBE-8BA4-E8EA28405ADA}"/>
    <cellStyle name="Total 5 2 8 2 3" xfId="16952" xr:uid="{7FDC409F-25B2-4501-872F-C36E235D9D1E}"/>
    <cellStyle name="Total 5 2 8 3" xfId="10722" xr:uid="{F18B0DDA-51CB-4B8D-A7C6-68ABF31ABD7C}"/>
    <cellStyle name="Total 5 2 8 4" xfId="14771" xr:uid="{D500194C-12DA-4F84-9B6F-48C31B3C9235}"/>
    <cellStyle name="Total 5 2 9" xfId="4592" xr:uid="{DBB5D431-EB78-4746-9CA4-1E58A8409FD3}"/>
    <cellStyle name="Total 5 2 9 2" xfId="10974" xr:uid="{C3309EDE-458F-4955-9A92-89B2200B5CA5}"/>
    <cellStyle name="Total 5 2 9 3" xfId="8255" xr:uid="{F41968B5-C309-4DDD-86FD-F24BF8DFD99C}"/>
    <cellStyle name="Total 5 3" xfId="1984" xr:uid="{C438A7A9-F4C5-4607-BC41-2FDA9BEBD580}"/>
    <cellStyle name="Total 5 3 10" xfId="8482" xr:uid="{37181901-B76D-414A-9BED-963A131A6122}"/>
    <cellStyle name="Total 5 3 11" xfId="14271" xr:uid="{34AF1EF9-1D69-4BF2-923B-AEDF0F00E267}"/>
    <cellStyle name="Total 5 3 12" xfId="15905" xr:uid="{714D5F41-B87C-4FBA-B5B2-D54E2C694EC0}"/>
    <cellStyle name="Total 5 3 2" xfId="2544" xr:uid="{3808852A-525B-4C1B-88FD-8B99E2735E3C}"/>
    <cellStyle name="Total 5 3 2 2" xfId="5181" xr:uid="{220CE0E6-53E6-494D-A49E-A33D169CF017}"/>
    <cellStyle name="Total 5 3 2 2 2" xfId="11545" xr:uid="{A3FD3E59-458D-4CDE-B77A-76150C658EC6}"/>
    <cellStyle name="Total 5 3 2 2 3" xfId="13602" xr:uid="{C60E50BD-3872-4B88-B50C-1E3A3A392BBA}"/>
    <cellStyle name="Total 5 3 2 3" xfId="9011" xr:uid="{D98B0E54-11EF-45DF-BFA2-D236D3048F90}"/>
    <cellStyle name="Total 5 3 3" xfId="2746" xr:uid="{AAF846BF-6110-4D6B-B824-1277007A4172}"/>
    <cellStyle name="Total 5 3 3 2" xfId="5383" xr:uid="{656E0C06-3E17-4735-8C04-C3A946AB3038}"/>
    <cellStyle name="Total 5 3 3 2 2" xfId="11732" xr:uid="{A7F9554B-AE3A-48E3-BA5D-D04D799467D0}"/>
    <cellStyle name="Total 5 3 3 2 3" xfId="7190" xr:uid="{C4BBB51B-C51F-4EC9-94E4-80D2C8FE6F89}"/>
    <cellStyle name="Total 5 3 3 3" xfId="11769" xr:uid="{EFA51E94-C329-4974-9A07-007C9E1998A3}"/>
    <cellStyle name="Total 5 3 4" xfId="3049" xr:uid="{49771E11-B649-421F-AD2C-F2AF8EDEE472}"/>
    <cellStyle name="Total 5 3 4 2" xfId="5686" xr:uid="{24792D11-6161-492A-B8A6-0EAE1F2DC21B}"/>
    <cellStyle name="Total 5 3 4 2 2" xfId="11997" xr:uid="{2E39FD14-63B8-4BCE-8D60-B5A5479FAB76}"/>
    <cellStyle name="Total 5 3 4 2 3" xfId="13723" xr:uid="{142986DD-E7E5-4AAE-83C1-77BC5CE5B819}"/>
    <cellStyle name="Total 5 3 4 3" xfId="9431" xr:uid="{68092359-C80F-4E50-AAEB-680FED8CC89B}"/>
    <cellStyle name="Total 5 3 4 4" xfId="13731" xr:uid="{1CB32A49-502B-4259-8BB1-3488470050B4}"/>
    <cellStyle name="Total 5 3 5" xfId="3375" xr:uid="{68CCB2C0-C0DA-4101-AF62-41DCF6F381AF}"/>
    <cellStyle name="Total 5 3 5 2" xfId="6012" xr:uid="{18601164-CFB8-4803-96D9-58BDAB0EA0B0}"/>
    <cellStyle name="Total 5 3 5 2 2" xfId="12323" xr:uid="{2155B879-0D62-4B5D-8BA9-BB70734BF630}"/>
    <cellStyle name="Total 5 3 5 2 3" xfId="15468" xr:uid="{A46A2421-05B2-43A8-B219-EE64C05CC377}"/>
    <cellStyle name="Total 5 3 5 3" xfId="9757" xr:uid="{9B086E13-4829-43B1-8BE1-619464B0208C}"/>
    <cellStyle name="Total 5 3 5 4" xfId="8734" xr:uid="{7B4E5710-36DB-470E-9EA0-3257CE1C6D4C}"/>
    <cellStyle name="Total 5 3 6" xfId="3681" xr:uid="{BA28A45F-3DC1-4729-97B2-8725AF4A7CA5}"/>
    <cellStyle name="Total 5 3 6 2" xfId="6318" xr:uid="{767D5662-2137-4CAF-8502-910FB6E10FF3}"/>
    <cellStyle name="Total 5 3 6 2 2" xfId="12629" xr:uid="{701ED0BB-4071-4157-9B26-616FE58DFF12}"/>
    <cellStyle name="Total 5 3 6 2 3" xfId="15160" xr:uid="{B1F2C4CA-F7DC-4350-85F1-30112ED59CF0}"/>
    <cellStyle name="Total 5 3 6 3" xfId="10063" xr:uid="{8EE4A08C-9BE2-47C7-976E-BC1E3A8B04CB}"/>
    <cellStyle name="Total 5 3 6 4" xfId="14609" xr:uid="{F8BA7FC4-247C-4248-A7FE-355CEE534ECD}"/>
    <cellStyle name="Total 5 3 7" xfId="4056" xr:uid="{26E66297-4CEF-49F3-9B60-E291197311A9}"/>
    <cellStyle name="Total 5 3 7 2" xfId="6693" xr:uid="{ACC218A8-9123-4C34-A6CD-7579ED5CAA3F}"/>
    <cellStyle name="Total 5 3 7 2 2" xfId="13004" xr:uid="{1173629A-42E7-4AD3-A0EF-75EB68C33F24}"/>
    <cellStyle name="Total 5 3 7 2 3" xfId="16680" xr:uid="{60AB25AA-62C9-4971-A343-F5ABE5DAE9AB}"/>
    <cellStyle name="Total 5 3 7 3" xfId="10438" xr:uid="{83472CEF-5C3E-46FC-821E-4C8715459091}"/>
    <cellStyle name="Total 5 3 7 4" xfId="15276" xr:uid="{9CA4375B-38E3-422E-8C35-930D04F72F77}"/>
    <cellStyle name="Total 5 3 8" xfId="4355" xr:uid="{5DFD4964-47D9-4D80-A473-B83AAACF580E}"/>
    <cellStyle name="Total 5 3 8 2" xfId="6992" xr:uid="{59EF6BD6-F35E-4EC4-A61B-A9CC8A0ADEAB}"/>
    <cellStyle name="Total 5 3 8 2 2" xfId="13303" xr:uid="{C77471FF-C780-499D-95EA-32AC8D29675B}"/>
    <cellStyle name="Total 5 3 8 2 3" xfId="16967" xr:uid="{60983CBA-25E4-4424-81A2-E2FECBFB9BD4}"/>
    <cellStyle name="Total 5 3 8 3" xfId="10737" xr:uid="{7449EA91-CF8C-441D-B8A9-1B2C6E2802E9}"/>
    <cellStyle name="Total 5 3 8 4" xfId="9238" xr:uid="{D50B898A-901A-49A8-84D3-860CFBF43E50}"/>
    <cellStyle name="Total 5 3 9" xfId="4621" xr:uid="{4385D222-AE69-4DFE-BA2B-0430DE8A10DE}"/>
    <cellStyle name="Total 5 3 9 2" xfId="11003" xr:uid="{EE21F467-5793-4FAC-8D47-EDAF519F17C5}"/>
    <cellStyle name="Total 5 3 9 3" xfId="8174" xr:uid="{09BA4995-267D-4796-9B8D-92EF3E4C0A81}"/>
    <cellStyle name="Total 5 4" xfId="2146" xr:uid="{7A9B0E15-8BB8-446C-8AD1-3FC06F2DA66E}"/>
    <cellStyle name="Total 5 4 10" xfId="14988" xr:uid="{E912CF98-9BC3-45E0-A1E5-DFE3D8F2EB62}"/>
    <cellStyle name="Total 5 4 11" xfId="14967" xr:uid="{7115287C-E271-4B62-839C-DAAB9D1DDF51}"/>
    <cellStyle name="Total 5 4 2" xfId="2636" xr:uid="{169BE989-EBE3-40A1-A83A-8AEB4EA48816}"/>
    <cellStyle name="Total 5 4 2 2" xfId="5273" xr:uid="{9A438D03-A1C9-4ED6-BDC0-579E1EB2B115}"/>
    <cellStyle name="Total 5 4 2 2 2" xfId="11637" xr:uid="{341B1E36-BDDF-4C9D-AA7B-B965B79BD427}"/>
    <cellStyle name="Total 5 4 2 2 3" xfId="15418" xr:uid="{A00029F1-4F97-4A6B-BDDE-8D8A3E2E6501}"/>
    <cellStyle name="Total 5 4 2 3" xfId="9103" xr:uid="{B838834A-B801-4433-A309-1D8E3BFF956F}"/>
    <cellStyle name="Total 5 4 2 4" xfId="8240" xr:uid="{8567324C-1D60-4E47-B9DB-D48F629C2AA3}"/>
    <cellStyle name="Total 5 4 2 5" xfId="15889" xr:uid="{3A264DDE-A973-42B3-9C6F-3AF131D6EB5D}"/>
    <cellStyle name="Total 5 4 3" xfId="2901" xr:uid="{6B9E9FDE-65AB-4C95-99D5-5C0781A6237E}"/>
    <cellStyle name="Total 5 4 3 2" xfId="5538" xr:uid="{6C59841F-969D-4245-82CD-EDE9A5D4A726}"/>
    <cellStyle name="Total 5 4 3 2 2" xfId="11849" xr:uid="{4AE539A3-A1BD-4805-97E5-040E942FBD77}"/>
    <cellStyle name="Total 5 4 3 2 3" xfId="8256" xr:uid="{146FCFD8-AF6B-46D1-9993-940A3C863725}"/>
    <cellStyle name="Total 5 4 3 3" xfId="11254" xr:uid="{88B349E6-AD3D-4405-8A8C-1011C9582D9F}"/>
    <cellStyle name="Total 5 4 4" xfId="3204" xr:uid="{8CCCD6CB-31F4-4649-AB56-BF922E915517}"/>
    <cellStyle name="Total 5 4 4 2" xfId="5841" xr:uid="{3E6EEE62-30A7-4D06-909B-3544C5F8B1AB}"/>
    <cellStyle name="Total 5 4 4 2 2" xfId="12152" xr:uid="{8CE06EE8-A559-4E7A-A6C2-51DD5396B4B9}"/>
    <cellStyle name="Total 5 4 4 2 3" xfId="7638" xr:uid="{E8BAF84B-81CE-4D00-93AF-1DC569FA3519}"/>
    <cellStyle name="Total 5 4 4 3" xfId="9586" xr:uid="{B887B460-48B6-42BD-951C-6081EA57D09E}"/>
    <cellStyle name="Total 5 4 4 4" xfId="15064" xr:uid="{9973682D-275F-42B0-935D-4148ED7D4F49}"/>
    <cellStyle name="Total 5 4 5" xfId="3530" xr:uid="{4E51B4B2-F41B-4FEB-AC98-00D4E0286388}"/>
    <cellStyle name="Total 5 4 5 2" xfId="6167" xr:uid="{D1A6FE78-CF23-410F-BE79-7160EBF853A4}"/>
    <cellStyle name="Total 5 4 5 2 2" xfId="12478" xr:uid="{0FA021B1-4C78-4B41-A410-0063F9921855}"/>
    <cellStyle name="Total 5 4 5 2 3" xfId="7743" xr:uid="{1133002B-BD22-4E4E-B619-8DF883E4623C}"/>
    <cellStyle name="Total 5 4 5 3" xfId="9912" xr:uid="{1B05174E-817F-4C7F-B11A-E0E980C1D8CC}"/>
    <cellStyle name="Total 5 4 5 4" xfId="14773" xr:uid="{78B0F2DA-2C0F-4940-8D08-DEB25C64F525}"/>
    <cellStyle name="Total 5 4 6" xfId="3836" xr:uid="{F77A0A76-703B-434F-A440-B8D4D5D7A0B1}"/>
    <cellStyle name="Total 5 4 6 2" xfId="6473" xr:uid="{58BFA399-768B-4022-B8EE-9DFE6CF32280}"/>
    <cellStyle name="Total 5 4 6 2 2" xfId="12784" xr:uid="{F2909845-1C96-426D-BAD1-FC6D28F779A8}"/>
    <cellStyle name="Total 5 4 6 2 3" xfId="16175" xr:uid="{9E16ED05-3267-4C50-B5DA-AE728A6E7F30}"/>
    <cellStyle name="Total 5 4 6 3" xfId="10218" xr:uid="{A4151597-E1E1-4D73-BA3B-84578DFB2EA8}"/>
    <cellStyle name="Total 5 4 6 4" xfId="7935" xr:uid="{0A0597EA-7D35-485D-8152-C5BF457C31C0}"/>
    <cellStyle name="Total 5 4 7" xfId="4218" xr:uid="{816C0738-399B-4157-80F8-770E5C285D19}"/>
    <cellStyle name="Total 5 4 7 2" xfId="6855" xr:uid="{4B996532-3AEB-4D40-ABD8-F5F8C8FA08C3}"/>
    <cellStyle name="Total 5 4 7 2 2" xfId="13166" xr:uid="{E989DD98-7D79-4B54-9A6D-BA6BD29F9C13}"/>
    <cellStyle name="Total 5 4 7 2 3" xfId="16835" xr:uid="{48FAFC78-2145-4330-A589-21F7C58E29EC}"/>
    <cellStyle name="Total 5 4 7 3" xfId="10600" xr:uid="{EEC03DED-2DE8-4F22-A18B-6FE910D17172}"/>
    <cellStyle name="Total 5 4 7 4" xfId="14894" xr:uid="{566D1E9B-20AC-4403-AF8D-310E9B81DD57}"/>
    <cellStyle name="Total 5 4 8" xfId="4783" xr:uid="{BD521EA2-1341-4A81-8392-56FD99C03BC0}"/>
    <cellStyle name="Total 5 4 8 2" xfId="11165" xr:uid="{C7546EAE-B368-4E9F-9939-AFEE593F5DC2}"/>
    <cellStyle name="Total 5 4 8 3" xfId="13818" xr:uid="{3523B535-A668-48AA-9050-447EE2EBB4DE}"/>
    <cellStyle name="Total 5 4 9" xfId="8644" xr:uid="{60255274-B63B-43FF-A09D-67248DF889D4}"/>
    <cellStyle name="Total 5 5" xfId="2161" xr:uid="{719370C0-A308-475B-8466-8C2CF72664B1}"/>
    <cellStyle name="Total 5 5 10" xfId="15991" xr:uid="{6E9584B4-E5C9-48D7-8F4B-EF0EFE69B11F}"/>
    <cellStyle name="Total 5 5 2" xfId="2916" xr:uid="{C7392066-07DD-4DFA-8330-BC3033E4DCE7}"/>
    <cellStyle name="Total 5 5 2 2" xfId="5553" xr:uid="{8CF0E202-28F4-4698-82AD-70D324AD3B64}"/>
    <cellStyle name="Total 5 5 2 2 2" xfId="11864" xr:uid="{EE40C680-9297-4700-9C10-B9A60C159846}"/>
    <cellStyle name="Total 5 5 2 2 3" xfId="14344" xr:uid="{468AE920-9A17-4B30-92AE-38B2651055EC}"/>
    <cellStyle name="Total 5 5 2 3" xfId="7728" xr:uid="{88037BBB-1997-4DD3-AA8B-8B9E89E865B9}"/>
    <cellStyle name="Total 5 5 3" xfId="3219" xr:uid="{F20567CB-5280-4243-8107-03852F1309B3}"/>
    <cellStyle name="Total 5 5 3 2" xfId="5856" xr:uid="{A020CF3A-66A0-44E0-A6CB-E1AF0C1CBD72}"/>
    <cellStyle name="Total 5 5 3 2 2" xfId="12167" xr:uid="{DFDD4D32-DDC3-4622-8F57-AFBE5A1284A4}"/>
    <cellStyle name="Total 5 5 3 2 3" xfId="7945" xr:uid="{3BF4BBC0-A785-47C3-9C89-8A7D9F7A3316}"/>
    <cellStyle name="Total 5 5 3 3" xfId="9601" xr:uid="{06BAF106-64C6-4987-88E6-3C606F1AB299}"/>
    <cellStyle name="Total 5 5 3 4" xfId="13753" xr:uid="{0153E1B2-F67D-4F6D-8D39-0372EC6EFF3B}"/>
    <cellStyle name="Total 5 5 4" xfId="3545" xr:uid="{3BD6C316-E8EF-4390-BA3F-C40C0BA5C95C}"/>
    <cellStyle name="Total 5 5 4 2" xfId="6182" xr:uid="{68FD46D4-BD94-45CC-BE40-B062C41E0AE1}"/>
    <cellStyle name="Total 5 5 4 2 2" xfId="12493" xr:uid="{254D46F3-FAF7-496E-861E-7BEBEF6892EC}"/>
    <cellStyle name="Total 5 5 4 2 3" xfId="13630" xr:uid="{30A61918-7113-4454-A903-DA5E90E3739D}"/>
    <cellStyle name="Total 5 5 4 3" xfId="9927" xr:uid="{83C8E28C-0891-4A52-A6AB-3543DBDFE8CF}"/>
    <cellStyle name="Total 5 5 4 4" xfId="7763" xr:uid="{B139AFBE-3E10-4213-A187-97111ED5BA4F}"/>
    <cellStyle name="Total 5 5 5" xfId="3851" xr:uid="{91E276B0-B4B8-4279-91A6-03BEA192ABBE}"/>
    <cellStyle name="Total 5 5 5 2" xfId="6488" xr:uid="{84F22733-92FF-40FC-A4E5-C5F6251A4FE7}"/>
    <cellStyle name="Total 5 5 5 2 2" xfId="12799" xr:uid="{F9B7595C-9104-4D78-8722-105E7D000DFD}"/>
    <cellStyle name="Total 5 5 5 2 3" xfId="8052" xr:uid="{C7822D24-A274-42E2-8E74-0ADF7FA8074A}"/>
    <cellStyle name="Total 5 5 5 3" xfId="10233" xr:uid="{00585463-2352-432A-904B-A7527EDF1D38}"/>
    <cellStyle name="Total 5 5 5 4" xfId="14060" xr:uid="{AB04061B-10C0-4908-ADDF-09307CDD0EBA}"/>
    <cellStyle name="Total 5 5 6" xfId="4233" xr:uid="{EA063A08-6B0B-4FC6-9F99-DE8AFB00640F}"/>
    <cellStyle name="Total 5 5 6 2" xfId="6870" xr:uid="{8AE4AF2E-9F84-40BB-AB0A-3F3AA5F806AD}"/>
    <cellStyle name="Total 5 5 6 2 2" xfId="13181" xr:uid="{6F3C630C-5FE1-437A-BB21-E555774424B0}"/>
    <cellStyle name="Total 5 5 6 2 3" xfId="16850" xr:uid="{201365C6-7B32-4DDE-8039-5030E85E835D}"/>
    <cellStyle name="Total 5 5 6 3" xfId="10615" xr:uid="{AC1BE623-F73B-4A28-96CE-2A74B215A234}"/>
    <cellStyle name="Total 5 5 6 4" xfId="7308" xr:uid="{238F9371-BFD3-4B4C-B77A-9E1F586218BA}"/>
    <cellStyle name="Total 5 5 7" xfId="4798" xr:uid="{2628581B-6AD8-4EA4-8F39-99633DF8824A}"/>
    <cellStyle name="Total 5 5 7 2" xfId="11180" xr:uid="{F2A5DEE5-4D6B-4502-BA71-EFDAC804324E}"/>
    <cellStyle name="Total 5 5 7 3" xfId="8171" xr:uid="{FB835921-1DFF-443E-A4E3-6375AF399221}"/>
    <cellStyle name="Total 5 5 8" xfId="8659" xr:uid="{7151CDAD-BA14-4D2C-8DC3-F2E4445E59D2}"/>
    <cellStyle name="Total 5 5 9" xfId="7716" xr:uid="{496839C9-446C-437A-9044-6B0763A0354B}"/>
    <cellStyle name="Total 6" xfId="1785" xr:uid="{00000000-0005-0000-0000-0000F9060000}"/>
    <cellStyle name="Total 6 2" xfId="1956" xr:uid="{CBEBFC01-9232-49AE-BC27-1DC46355DBFA}"/>
    <cellStyle name="Total 6 2 10" xfId="8457" xr:uid="{C39933CB-ADD3-4502-858E-E2EF2C24BFC8}"/>
    <cellStyle name="Total 6 2 11" xfId="15397" xr:uid="{4B1D5F19-3CF1-4610-8A4A-E32A3CD50DE2}"/>
    <cellStyle name="Total 6 2 12" xfId="13728" xr:uid="{53244818-7318-4968-B92E-78EE83769BBE}"/>
    <cellStyle name="Total 6 2 2" xfId="2516" xr:uid="{B6878DB1-1956-4CB6-B89E-1C426FBEFB5C}"/>
    <cellStyle name="Total 6 2 2 2" xfId="5153" xr:uid="{7D88D134-9522-48A9-8650-BAD0C573CE3A}"/>
    <cellStyle name="Total 6 2 2 2 2" xfId="11517" xr:uid="{9BD71BD0-6C74-41B9-8FB9-94E80D5DDDC1}"/>
    <cellStyle name="Total 6 2 2 2 3" xfId="13674" xr:uid="{2D6BFE54-3259-4575-8CB8-2D6CF37EF1F6}"/>
    <cellStyle name="Total 6 2 2 3" xfId="8983" xr:uid="{11F90358-6BD5-477B-8F72-A004506FA7C6}"/>
    <cellStyle name="Total 6 2 3" xfId="2732" xr:uid="{49566F29-D965-4A96-83EF-5922348B5B55}"/>
    <cellStyle name="Total 6 2 3 2" xfId="5369" xr:uid="{CF889F37-5760-4D53-BF5D-2A9DED6A37EF}"/>
    <cellStyle name="Total 6 2 3 2 2" xfId="11718" xr:uid="{6AB85EB2-DE32-4C6D-809C-FB30BA882E4E}"/>
    <cellStyle name="Total 6 2 3 2 3" xfId="14305" xr:uid="{EF4BE224-D914-495F-BD6E-4D803EBCD31A}"/>
    <cellStyle name="Total 6 2 3 3" xfId="8732" xr:uid="{33393CE0-4E71-4FC8-A5C8-B2740E33EDCB}"/>
    <cellStyle name="Total 6 2 4" xfId="3035" xr:uid="{F93A683B-9032-4FF7-8482-47EC60ECF2C6}"/>
    <cellStyle name="Total 6 2 4 2" xfId="5672" xr:uid="{9A6648E7-EDF8-4D88-A4CF-CF1A0936BE86}"/>
    <cellStyle name="Total 6 2 4 2 2" xfId="11983" xr:uid="{12BD85B9-965B-4D82-8CE3-38A41914BF85}"/>
    <cellStyle name="Total 6 2 4 2 3" xfId="15932" xr:uid="{D1458EFB-13BC-421D-9CC1-C28F2BA626BF}"/>
    <cellStyle name="Total 6 2 4 3" xfId="9417" xr:uid="{98C02F7D-D5B3-4845-9483-C0770BD3EC48}"/>
    <cellStyle name="Total 6 2 4 4" xfId="13520" xr:uid="{FDCAACD7-BFE1-49C5-A510-7CFE920D4B13}"/>
    <cellStyle name="Total 6 2 5" xfId="3361" xr:uid="{87682612-1154-4745-81F0-668A5B5708A4}"/>
    <cellStyle name="Total 6 2 5 2" xfId="5998" xr:uid="{BA3AD95B-466C-44D3-A37E-B4AD62A091E1}"/>
    <cellStyle name="Total 6 2 5 2 2" xfId="12309" xr:uid="{01805268-13E2-4A57-BE1B-42A4428BEED9}"/>
    <cellStyle name="Total 6 2 5 2 3" xfId="14774" xr:uid="{47046ABF-9368-4DE8-9434-36070F67C6FC}"/>
    <cellStyle name="Total 6 2 5 3" xfId="9743" xr:uid="{2620A5E7-C89F-4C15-971E-2031E4271B8F}"/>
    <cellStyle name="Total 6 2 5 4" xfId="13518" xr:uid="{0DA66523-8713-4E4A-825A-09ACA76A4A4F}"/>
    <cellStyle name="Total 6 2 6" xfId="3667" xr:uid="{2211D687-38DA-42F7-B477-1F845EF2232F}"/>
    <cellStyle name="Total 6 2 6 2" xfId="6304" xr:uid="{03CDFF1C-3514-43A7-BAB5-D21CD42E91F1}"/>
    <cellStyle name="Total 6 2 6 2 2" xfId="12615" xr:uid="{CBF4610E-5ED4-46E8-A8AF-1B8EAE956C69}"/>
    <cellStyle name="Total 6 2 6 2 3" xfId="13827" xr:uid="{D6DA0273-8980-42B1-9E2B-771BCFB6D765}"/>
    <cellStyle name="Total 6 2 6 3" xfId="10049" xr:uid="{F6B4C441-AC69-44BB-92B9-ADFA4AE9FA14}"/>
    <cellStyle name="Total 6 2 6 4" xfId="15675" xr:uid="{6F24E57E-ABBE-4B65-BCFE-435646F3AC32}"/>
    <cellStyle name="Total 6 2 7" xfId="4028" xr:uid="{C004E7AC-D555-4C43-986F-794354520BC4}"/>
    <cellStyle name="Total 6 2 7 2" xfId="6665" xr:uid="{DC7FF51E-FC75-4664-A7E0-0F4760E62F41}"/>
    <cellStyle name="Total 6 2 7 2 2" xfId="12976" xr:uid="{DCFF2643-532A-4839-AD72-196DAB87B2B5}"/>
    <cellStyle name="Total 6 2 7 2 3" xfId="16666" xr:uid="{9E83D245-A45C-41D9-AAEF-E2029B1E355D}"/>
    <cellStyle name="Total 6 2 7 3" xfId="10410" xr:uid="{BAD86896-39F3-4993-8801-E2087EA8A060}"/>
    <cellStyle name="Total 6 2 7 4" xfId="8726" xr:uid="{5B3F4C80-E69D-41C2-812B-170DCB8B2DB2}"/>
    <cellStyle name="Total 6 2 8" xfId="4341" xr:uid="{4011619C-4570-4040-B6FE-21FC7D359590}"/>
    <cellStyle name="Total 6 2 8 2" xfId="6978" xr:uid="{C3BE50C6-AAE1-4E24-98BF-67738CE506CD}"/>
    <cellStyle name="Total 6 2 8 2 2" xfId="13289" xr:uid="{18E9FA2A-E6D9-4C38-9395-14EF6035A3EB}"/>
    <cellStyle name="Total 6 2 8 2 3" xfId="16953" xr:uid="{39D2AEE6-64C6-4ACA-B410-C4D4A80ACA08}"/>
    <cellStyle name="Total 6 2 8 3" xfId="10723" xr:uid="{D8DF5497-7BE0-4328-AAE3-35C3072E90BA}"/>
    <cellStyle name="Total 6 2 8 4" xfId="9277" xr:uid="{C0636A1E-1058-45B4-9CDB-84852381A9DE}"/>
    <cellStyle name="Total 6 2 9" xfId="4593" xr:uid="{220F5C59-E01A-4D68-9140-5AE047D50ED9}"/>
    <cellStyle name="Total 6 2 9 2" xfId="10975" xr:uid="{4E32F9AB-4B8B-4901-A511-58E43F9B6C7C}"/>
    <cellStyle name="Total 6 2 9 3" xfId="14976" xr:uid="{95E0ABE2-020B-482C-8BBA-4E7816908005}"/>
    <cellStyle name="Total 6 3" xfId="1985" xr:uid="{116EC7F0-550A-4848-9248-DB892DBB4D3E}"/>
    <cellStyle name="Total 6 3 10" xfId="8483" xr:uid="{35C39C17-573E-4467-BB61-809163C7BCE5}"/>
    <cellStyle name="Total 6 3 11" xfId="9219" xr:uid="{57781D93-6559-47CE-A577-9201B365744C}"/>
    <cellStyle name="Total 6 3 12" xfId="14389" xr:uid="{8022936B-EE9B-42AA-9837-B575EBF8D1C8}"/>
    <cellStyle name="Total 6 3 2" xfId="2545" xr:uid="{139F3A2F-DB61-4D67-8035-D4FEB6560DCF}"/>
    <cellStyle name="Total 6 3 2 2" xfId="5182" xr:uid="{C529ADBF-8C3C-411D-9C00-6759FF7747F4}"/>
    <cellStyle name="Total 6 3 2 2 2" xfId="11546" xr:uid="{5BCB4570-6DF5-490F-9F23-76194363F428}"/>
    <cellStyle name="Total 6 3 2 2 3" xfId="14170" xr:uid="{4D34C7E3-92B9-49BF-AAF2-F2487FAF401B}"/>
    <cellStyle name="Total 6 3 2 3" xfId="9012" xr:uid="{A9539FCD-6CAF-4641-9B72-826608988233}"/>
    <cellStyle name="Total 6 3 3" xfId="2747" xr:uid="{C71DCAC9-9CFD-4D77-A2EE-EA73C8B00DEE}"/>
    <cellStyle name="Total 6 3 3 2" xfId="5384" xr:uid="{D258416B-D3C2-44CC-8FEE-0EA8CBD1A8A4}"/>
    <cellStyle name="Total 6 3 3 2 2" xfId="11733" xr:uid="{FFE2AEF5-E37B-4F94-912F-32BA6B6E1BBD}"/>
    <cellStyle name="Total 6 3 3 2 3" xfId="7606" xr:uid="{DD6A7080-A4AC-49CF-A809-7D049D560D06}"/>
    <cellStyle name="Total 6 3 3 3" xfId="9165" xr:uid="{E4729482-89AB-460C-A95D-4D4514999190}"/>
    <cellStyle name="Total 6 3 4" xfId="3050" xr:uid="{027A00EA-3D6B-420A-AAF9-FCFE99B00FD1}"/>
    <cellStyle name="Total 6 3 4 2" xfId="5687" xr:uid="{7EA66FDC-6E28-4C15-BE07-B9929D8194FD}"/>
    <cellStyle name="Total 6 3 4 2 2" xfId="11998" xr:uid="{93F2C1B9-79B5-4565-8633-95BB1924F1EC}"/>
    <cellStyle name="Total 6 3 4 2 3" xfId="9293" xr:uid="{E10A18AC-0E88-47B5-A3CB-CD2801D28FA5}"/>
    <cellStyle name="Total 6 3 4 3" xfId="9432" xr:uid="{512C3E2F-9CC7-4443-BDEB-A0B71DC019AE}"/>
    <cellStyle name="Total 6 3 4 4" xfId="16477" xr:uid="{43CAF3D1-A9EF-4D1E-84A9-A7D0B918E358}"/>
    <cellStyle name="Total 6 3 5" xfId="3376" xr:uid="{227C518D-927C-4C4D-963F-D3B1F7BB1931}"/>
    <cellStyle name="Total 6 3 5 2" xfId="6013" xr:uid="{8E0C8522-7093-4F63-83EC-8EF75F890B39}"/>
    <cellStyle name="Total 6 3 5 2 2" xfId="12324" xr:uid="{6B15670F-BC37-4BCB-A87D-0F402F19AD07}"/>
    <cellStyle name="Total 6 3 5 2 3" xfId="8024" xr:uid="{E1423309-64BD-44AC-9600-3E199C14A118}"/>
    <cellStyle name="Total 6 3 5 3" xfId="9758" xr:uid="{55196FA9-CD31-4949-A18D-7A96D55486D7}"/>
    <cellStyle name="Total 6 3 5 4" xfId="15363" xr:uid="{5AA3BCA2-4034-4450-B8F1-BA0F2AAA593D}"/>
    <cellStyle name="Total 6 3 6" xfId="3682" xr:uid="{07629098-9841-4805-B754-899F379653FE}"/>
    <cellStyle name="Total 6 3 6 2" xfId="6319" xr:uid="{954F862B-F6E7-4DA3-8508-E7718E863E24}"/>
    <cellStyle name="Total 6 3 6 2 2" xfId="12630" xr:uid="{4E0E50EC-F679-4E42-8EE5-92C10FBD5541}"/>
    <cellStyle name="Total 6 3 6 2 3" xfId="7140" xr:uid="{2122DA4B-B824-466D-9193-537195172706}"/>
    <cellStyle name="Total 6 3 6 3" xfId="10064" xr:uid="{34C601CE-26F8-4249-B5F1-58E6C5D52F50}"/>
    <cellStyle name="Total 6 3 6 4" xfId="16544" xr:uid="{2D141B25-314A-4781-9826-2A24B4D3C124}"/>
    <cellStyle name="Total 6 3 7" xfId="4057" xr:uid="{AF5BC8A1-106D-4D2E-955B-786ED9A2032D}"/>
    <cellStyle name="Total 6 3 7 2" xfId="6694" xr:uid="{125D277F-AC76-408C-92C1-300856F6D875}"/>
    <cellStyle name="Total 6 3 7 2 2" xfId="13005" xr:uid="{2B7BDABE-9701-4971-B487-28B3F94B4D01}"/>
    <cellStyle name="Total 6 3 7 2 3" xfId="16681" xr:uid="{05C621D8-1ACF-4783-AB24-58597C3B10CD}"/>
    <cellStyle name="Total 6 3 7 3" xfId="10439" xr:uid="{A9406964-D34B-4B2A-A453-4F6D2276876A}"/>
    <cellStyle name="Total 6 3 7 4" xfId="15774" xr:uid="{AB0DBBE1-DD29-47FE-B101-1C1CF850F175}"/>
    <cellStyle name="Total 6 3 8" xfId="4356" xr:uid="{0FC0BFC0-A355-4222-AECD-31165FF9242B}"/>
    <cellStyle name="Total 6 3 8 2" xfId="6993" xr:uid="{C39E1B4E-3876-4680-9D5C-4C9CD423A148}"/>
    <cellStyle name="Total 6 3 8 2 2" xfId="13304" xr:uid="{ACC9EC84-AD40-4545-AE6F-66F76B8E36A4}"/>
    <cellStyle name="Total 6 3 8 2 3" xfId="16968" xr:uid="{0F7E265B-4992-4C62-83E0-F9905C1EFD7D}"/>
    <cellStyle name="Total 6 3 8 3" xfId="10738" xr:uid="{688DCA69-64B7-455E-80E4-2C725706EEA2}"/>
    <cellStyle name="Total 6 3 8 4" xfId="14359" xr:uid="{7656CB09-707E-49A8-AF70-9796007CA73F}"/>
    <cellStyle name="Total 6 3 9" xfId="4622" xr:uid="{9112B218-962C-46BF-8DBF-37750723B0AB}"/>
    <cellStyle name="Total 6 3 9 2" xfId="11004" xr:uid="{786F0F98-6AD8-46A1-9FEF-4EDD4FB842D7}"/>
    <cellStyle name="Total 6 3 9 3" xfId="16106" xr:uid="{4CF0B9FF-CD52-4269-80AE-811B344F3596}"/>
    <cellStyle name="Total 6 4" xfId="2147" xr:uid="{167C46AD-09D2-4529-859C-D6CBCEF33477}"/>
    <cellStyle name="Total 6 4 10" xfId="15186" xr:uid="{1448C152-09F8-4E36-8B3F-80F46E1B04A3}"/>
    <cellStyle name="Total 6 4 11" xfId="16211" xr:uid="{6F376FA6-D668-4281-AB67-652CAD82DCEF}"/>
    <cellStyle name="Total 6 4 2" xfId="2637" xr:uid="{1DA1BBCD-F01D-446F-8A81-3BE8607D7940}"/>
    <cellStyle name="Total 6 4 2 2" xfId="5274" xr:uid="{CAFFED1C-6220-45F8-B7D0-8A411BB86354}"/>
    <cellStyle name="Total 6 4 2 2 2" xfId="11638" xr:uid="{59509DCF-87F0-4FE6-BDB7-2B3E121C27B7}"/>
    <cellStyle name="Total 6 4 2 2 3" xfId="15764" xr:uid="{B6987EAA-5C17-4F53-84F1-8EA911ACFB7B}"/>
    <cellStyle name="Total 6 4 2 3" xfId="9104" xr:uid="{85042B4F-4B46-4A4A-ABB1-A7262D016470}"/>
    <cellStyle name="Total 6 4 2 4" xfId="7520" xr:uid="{2891400F-850F-49E1-B434-36E8B5852E28}"/>
    <cellStyle name="Total 6 4 2 5" xfId="13557" xr:uid="{7BEA71CA-DB9C-42B0-B282-2EA63F45AC37}"/>
    <cellStyle name="Total 6 4 3" xfId="2902" xr:uid="{147975B3-B32D-4119-88C6-4B1812066260}"/>
    <cellStyle name="Total 6 4 3 2" xfId="5539" xr:uid="{ED9A6319-A3FC-4046-A766-7883F889D049}"/>
    <cellStyle name="Total 6 4 3 2 2" xfId="11850" xr:uid="{E20EBCE3-7C14-4DDD-9C5F-9AC85005B253}"/>
    <cellStyle name="Total 6 4 3 2 3" xfId="8096" xr:uid="{8DAB6615-6FBC-4953-84F8-843576E193E2}"/>
    <cellStyle name="Total 6 4 3 3" xfId="15748" xr:uid="{14FF0B93-E764-40E4-BAB2-3675A5168423}"/>
    <cellStyle name="Total 6 4 4" xfId="3205" xr:uid="{D2E711E5-F163-4261-9F32-89AB93F07E69}"/>
    <cellStyle name="Total 6 4 4 2" xfId="5842" xr:uid="{78BBFA3C-DF02-4171-A885-5D059618B31E}"/>
    <cellStyle name="Total 6 4 4 2 2" xfId="12153" xr:uid="{6DE7F78D-9E85-4335-A08B-E18E429F2DC7}"/>
    <cellStyle name="Total 6 4 4 2 3" xfId="13953" xr:uid="{68C54902-A6AB-4878-B2BC-B72E6D9F448F}"/>
    <cellStyle name="Total 6 4 4 3" xfId="9587" xr:uid="{04F37DEF-D9E7-497B-B2C3-7BD51F50CE62}"/>
    <cellStyle name="Total 6 4 4 4" xfId="11777" xr:uid="{DE5CBAAD-69E9-4D90-81C0-42141D5E8C5C}"/>
    <cellStyle name="Total 6 4 5" xfId="3531" xr:uid="{682C91FD-6745-4F33-A04D-F147000535E1}"/>
    <cellStyle name="Total 6 4 5 2" xfId="6168" xr:uid="{76990E72-5F51-4AAB-953E-FA18DB7F7964}"/>
    <cellStyle name="Total 6 4 5 2 2" xfId="12479" xr:uid="{BE757B16-8D8F-4EFB-867C-0BCB124907CC}"/>
    <cellStyle name="Total 6 4 5 2 3" xfId="16264" xr:uid="{A529DCD5-43A5-464F-87AD-FAA155C42769}"/>
    <cellStyle name="Total 6 4 5 3" xfId="9913" xr:uid="{9FF75BD2-7374-42A2-AB63-F293C1CE4E5A}"/>
    <cellStyle name="Total 6 4 5 4" xfId="7052" xr:uid="{50592152-5ED2-4CAA-A2C5-4794C40035B5}"/>
    <cellStyle name="Total 6 4 6" xfId="3837" xr:uid="{BE1A5387-FF7F-411F-8614-2BF4ADE3A06E}"/>
    <cellStyle name="Total 6 4 6 2" xfId="6474" xr:uid="{0B0F4C80-0D38-488D-A2EA-4A8C04F29064}"/>
    <cellStyle name="Total 6 4 6 2 2" xfId="12785" xr:uid="{14C20895-492C-4476-BF52-E2F5E5DE623A}"/>
    <cellStyle name="Total 6 4 6 2 3" xfId="7242" xr:uid="{5884FAA4-A2DD-418D-B1E6-E8A2760D8E3B}"/>
    <cellStyle name="Total 6 4 6 3" xfId="10219" xr:uid="{ED5879AA-E15F-42FD-BA81-E508C0FB553F}"/>
    <cellStyle name="Total 6 4 6 4" xfId="15793" xr:uid="{0E5D18A7-CCDF-4B8D-9B17-880FD733C9A1}"/>
    <cellStyle name="Total 6 4 7" xfId="4219" xr:uid="{54451292-F610-48B8-AAD6-025012C0DA2E}"/>
    <cellStyle name="Total 6 4 7 2" xfId="6856" xr:uid="{2AFD002E-2AAC-4CD7-8787-18A80559808C}"/>
    <cellStyle name="Total 6 4 7 2 2" xfId="13167" xr:uid="{0CC9F5E3-E34B-4AC4-A139-A0335DD8DD89}"/>
    <cellStyle name="Total 6 4 7 2 3" xfId="16836" xr:uid="{94F72829-671B-4E3D-91E7-51F21ED2D5CB}"/>
    <cellStyle name="Total 6 4 7 3" xfId="10601" xr:uid="{FD5D6E29-AF51-438D-BE1D-AAB0EFA7C11C}"/>
    <cellStyle name="Total 6 4 7 4" xfId="16213" xr:uid="{0BC2712B-C859-40E7-8A8B-B37F869F081F}"/>
    <cellStyle name="Total 6 4 8" xfId="4784" xr:uid="{8BB50E22-5FF0-46AD-8C98-C0293541AFA9}"/>
    <cellStyle name="Total 6 4 8 2" xfId="11166" xr:uid="{7EEC192E-8296-44DE-A858-263FD4E44E5E}"/>
    <cellStyle name="Total 6 4 8 3" xfId="15530" xr:uid="{10CFA0F6-F3FD-461E-9464-E99E6D9C41A5}"/>
    <cellStyle name="Total 6 4 9" xfId="8645" xr:uid="{0D5D370F-2E8D-4451-AA6A-95FF3E40591A}"/>
    <cellStyle name="Total 6 5" xfId="2162" xr:uid="{B8D41465-5983-4BCC-B4FA-FB318CA59476}"/>
    <cellStyle name="Total 6 5 10" xfId="16222" xr:uid="{6F632970-9034-4F14-A1FE-0BE8FF4B672B}"/>
    <cellStyle name="Total 6 5 2" xfId="2917" xr:uid="{2A0D486F-7512-44E3-BAF7-7BA2963055CF}"/>
    <cellStyle name="Total 6 5 2 2" xfId="5554" xr:uid="{EFB7C94D-5CD3-4FB8-9D89-827A2EBD3AE5}"/>
    <cellStyle name="Total 6 5 2 2 2" xfId="11865" xr:uid="{5E99BE4A-44AD-409A-BF91-31CAFD7A445B}"/>
    <cellStyle name="Total 6 5 2 2 3" xfId="7473" xr:uid="{779FBE93-758D-402F-B7E3-9366BA320485}"/>
    <cellStyle name="Total 6 5 2 3" xfId="15632" xr:uid="{A6F4EE83-7B6B-4F9E-86C4-780DA7AE30D0}"/>
    <cellStyle name="Total 6 5 3" xfId="3220" xr:uid="{86930589-CB73-4C45-BCB0-71401C568CA3}"/>
    <cellStyle name="Total 6 5 3 2" xfId="5857" xr:uid="{DEF2B49B-BF26-46D6-BED7-C7ED835316E8}"/>
    <cellStyle name="Total 6 5 3 2 2" xfId="12168" xr:uid="{E351FAEE-B89F-4A71-AC2E-606C853143EF}"/>
    <cellStyle name="Total 6 5 3 2 3" xfId="14450" xr:uid="{6ACDC149-6BCD-472E-9560-D767EC394F97}"/>
    <cellStyle name="Total 6 5 3 3" xfId="9602" xr:uid="{39167291-08ED-4D5D-9AF1-4942E69B9762}"/>
    <cellStyle name="Total 6 5 3 4" xfId="14789" xr:uid="{2BBF9D2D-998A-45D2-9F4E-590CA4F86EFE}"/>
    <cellStyle name="Total 6 5 4" xfId="3546" xr:uid="{B8746203-C06C-409E-92FE-6C016AA933F0}"/>
    <cellStyle name="Total 6 5 4 2" xfId="6183" xr:uid="{93748F4A-E571-4100-8366-C7AB8EC5F0B1}"/>
    <cellStyle name="Total 6 5 4 2 2" xfId="12494" xr:uid="{04A2FB86-C338-4ECA-AD08-A52AB3396980}"/>
    <cellStyle name="Total 6 5 4 2 3" xfId="7702" xr:uid="{94D6A5B1-D86E-4B7A-A0D5-E87DF272E475}"/>
    <cellStyle name="Total 6 5 4 3" xfId="9928" xr:uid="{0A824CCB-D9D5-4F70-A267-C50E33F247D4}"/>
    <cellStyle name="Total 6 5 4 4" xfId="16195" xr:uid="{AFFDEEB3-E3FF-4924-99B2-23C5F285D637}"/>
    <cellStyle name="Total 6 5 5" xfId="3852" xr:uid="{486C76E6-CDE2-48CA-8866-6D571C57F87E}"/>
    <cellStyle name="Total 6 5 5 2" xfId="6489" xr:uid="{3A0B6EBC-4EEA-4697-BC4C-A1CCC9A5B866}"/>
    <cellStyle name="Total 6 5 5 2 2" xfId="12800" xr:uid="{B8048CF0-F6F0-4121-A3A9-F103F91FB8DC}"/>
    <cellStyle name="Total 6 5 5 2 3" xfId="15425" xr:uid="{F37F47EA-EDC4-427F-8035-60DF209A30A1}"/>
    <cellStyle name="Total 6 5 5 3" xfId="10234" xr:uid="{4514E096-84CC-4C60-82B6-E94EDDDD7737}"/>
    <cellStyle name="Total 6 5 5 4" xfId="14469" xr:uid="{D55880C9-D229-4EF0-9E01-B72A45E9158E}"/>
    <cellStyle name="Total 6 5 6" xfId="4234" xr:uid="{70F86D3C-33B4-4ED4-9054-BEC49C3A8481}"/>
    <cellStyle name="Total 6 5 6 2" xfId="6871" xr:uid="{F89CD142-B4A9-4B04-A791-AF7CAFC0667C}"/>
    <cellStyle name="Total 6 5 6 2 2" xfId="13182" xr:uid="{016D35E4-7E9B-465A-A8B4-8E9417787D34}"/>
    <cellStyle name="Total 6 5 6 2 3" xfId="16851" xr:uid="{C4922768-B89F-41B9-AC0B-80871F4D7D14}"/>
    <cellStyle name="Total 6 5 6 3" xfId="10616" xr:uid="{2F197EFD-BD0E-43F5-BC11-AC4EC14AD1BB}"/>
    <cellStyle name="Total 6 5 6 4" xfId="13807" xr:uid="{4ABFB7E9-642E-4411-BE50-208FCD648FC8}"/>
    <cellStyle name="Total 6 5 7" xfId="4799" xr:uid="{4C033715-F81F-4CB1-A4EB-C0E344F951AC}"/>
    <cellStyle name="Total 6 5 7 2" xfId="11181" xr:uid="{4C6DD0BE-4A14-4A98-8FCB-3FD74159279C}"/>
    <cellStyle name="Total 6 5 7 3" xfId="14939" xr:uid="{FF4504F5-0CAB-4B43-B288-76B14CB8EF10}"/>
    <cellStyle name="Total 6 5 8" xfId="8660" xr:uid="{531F79EB-1835-4580-80AC-022C23ED78F9}"/>
    <cellStyle name="Total 6 5 9" xfId="16199" xr:uid="{0E8A0850-A0E7-432E-9A60-8B5B00523FE5}"/>
    <cellStyle name="Total 7" xfId="1786" xr:uid="{00000000-0005-0000-0000-0000FA060000}"/>
    <cellStyle name="Total 7 2" xfId="1957" xr:uid="{50CD1773-8882-4B30-8394-8B54B9C7EE3C}"/>
    <cellStyle name="Total 7 2 10" xfId="8458" xr:uid="{A6922B35-B8AB-47F3-909C-92FAAE65759A}"/>
    <cellStyle name="Total 7 2 11" xfId="8694" xr:uid="{AC58AD94-104C-4167-BD1F-BB7401369B18}"/>
    <cellStyle name="Total 7 2 12" xfId="7050" xr:uid="{047BABCC-BFFD-451A-975B-B19CA1B2028C}"/>
    <cellStyle name="Total 7 2 2" xfId="2517" xr:uid="{882C9EA3-2E28-4361-9ECE-09B7BF22CBCD}"/>
    <cellStyle name="Total 7 2 2 2" xfId="5154" xr:uid="{0EEB9446-F367-4A29-8875-27344BD4253D}"/>
    <cellStyle name="Total 7 2 2 2 2" xfId="11518" xr:uid="{3D5F8952-5F8D-4699-8A1F-5E932F70B86C}"/>
    <cellStyle name="Total 7 2 2 2 3" xfId="16359" xr:uid="{62FCB437-1B93-43BA-B6F7-366EC50BF675}"/>
    <cellStyle name="Total 7 2 2 3" xfId="8984" xr:uid="{2080653D-9CEB-4844-80FC-DDB2D4C3CC6C}"/>
    <cellStyle name="Total 7 2 3" xfId="2733" xr:uid="{3A916CC1-E5F4-4513-B738-5EB6A5F34E6A}"/>
    <cellStyle name="Total 7 2 3 2" xfId="5370" xr:uid="{BE828ECB-B87F-4C90-BDA9-6A3189CF2317}"/>
    <cellStyle name="Total 7 2 3 2 2" xfId="11719" xr:uid="{25CA0978-7922-4A6E-9821-C80B43E4B0E0}"/>
    <cellStyle name="Total 7 2 3 2 3" xfId="14952" xr:uid="{8484E64F-504F-4A0D-846F-D77BA04C596F}"/>
    <cellStyle name="Total 7 2 3 3" xfId="14781" xr:uid="{64239E63-5221-45F1-B785-1373FD2E3ECF}"/>
    <cellStyle name="Total 7 2 4" xfId="3036" xr:uid="{C92F52D7-1894-4DE1-A81D-E400CC9CA297}"/>
    <cellStyle name="Total 7 2 4 2" xfId="5673" xr:uid="{B9948955-F8D2-4841-A19C-D55FB30086CD}"/>
    <cellStyle name="Total 7 2 4 2 2" xfId="11984" xr:uid="{78E5A913-04AD-4981-BA5A-DCBA00B613B1}"/>
    <cellStyle name="Total 7 2 4 2 3" xfId="16070" xr:uid="{6B85051E-C1AA-47EB-870A-C9E210C12008}"/>
    <cellStyle name="Total 7 2 4 3" xfId="9418" xr:uid="{29D4DF05-4610-4762-A2A4-81D10B8ED3BA}"/>
    <cellStyle name="Total 7 2 4 4" xfId="13490" xr:uid="{81F52BB5-0E5D-4FC0-BAEF-5C2EB99ED5C9}"/>
    <cellStyle name="Total 7 2 5" xfId="3362" xr:uid="{8A2E9A4D-5543-4C97-B614-E050F2FC824E}"/>
    <cellStyle name="Total 7 2 5 2" xfId="5999" xr:uid="{1B7D60B4-A85D-4170-BD29-7E664846ED57}"/>
    <cellStyle name="Total 7 2 5 2 2" xfId="12310" xr:uid="{60DC3D71-D5F9-40FD-8D6D-838B5F76036D}"/>
    <cellStyle name="Total 7 2 5 2 3" xfId="8026" xr:uid="{C41A2676-0289-41F1-9664-D5F51A1C06D3}"/>
    <cellStyle name="Total 7 2 5 3" xfId="9744" xr:uid="{73AA7702-3531-42C2-9A7C-82DB7D716C23}"/>
    <cellStyle name="Total 7 2 5 4" xfId="13870" xr:uid="{21A35C15-174D-456D-AC15-EA37870E18BC}"/>
    <cellStyle name="Total 7 2 6" xfId="3668" xr:uid="{2AFD7B88-A378-4622-980F-032EAF267C8B}"/>
    <cellStyle name="Total 7 2 6 2" xfId="6305" xr:uid="{B37361CA-7C63-4E00-8FE9-CC04B6511B80}"/>
    <cellStyle name="Total 7 2 6 2 2" xfId="12616" xr:uid="{AF905EBF-5A5F-4C11-9BA5-6C88CAE827CB}"/>
    <cellStyle name="Total 7 2 6 2 3" xfId="13899" xr:uid="{51E76631-9C20-4E2C-8C31-236A40DB5E15}"/>
    <cellStyle name="Total 7 2 6 3" xfId="10050" xr:uid="{5C3B4A00-2EEF-4DC5-837C-8CA4DFFAF30D}"/>
    <cellStyle name="Total 7 2 6 4" xfId="8205" xr:uid="{297EFC27-DF18-4C96-B191-1F0E55E1B0DF}"/>
    <cellStyle name="Total 7 2 7" xfId="4029" xr:uid="{EB3CCDFB-27AD-44BA-8D9D-CB6D18467A91}"/>
    <cellStyle name="Total 7 2 7 2" xfId="6666" xr:uid="{21CD6159-DB16-4BF1-876D-AFA400B7722E}"/>
    <cellStyle name="Total 7 2 7 2 2" xfId="12977" xr:uid="{C8ABEF03-E3C5-41C2-8B0C-DC0D048BAC48}"/>
    <cellStyle name="Total 7 2 7 2 3" xfId="16667" xr:uid="{1A43391C-67EB-4A3D-A311-AADD443F08F4}"/>
    <cellStyle name="Total 7 2 7 3" xfId="10411" xr:uid="{132BE271-7820-4EC7-9383-21D184DB3BBA}"/>
    <cellStyle name="Total 7 2 7 4" xfId="15129" xr:uid="{62D0DF9D-C509-4E18-8080-30FE4B8EFDF5}"/>
    <cellStyle name="Total 7 2 8" xfId="4342" xr:uid="{04DAA065-F86A-40B2-A678-BAB018B0FFA8}"/>
    <cellStyle name="Total 7 2 8 2" xfId="6979" xr:uid="{7F85F812-8566-4271-9CBC-BF39B5172C3A}"/>
    <cellStyle name="Total 7 2 8 2 2" xfId="13290" xr:uid="{77D04D5B-7D75-44CB-9DCC-E9A4F156F97A}"/>
    <cellStyle name="Total 7 2 8 2 3" xfId="16954" xr:uid="{EBB6703B-81A4-4153-914C-F202A347FCF0}"/>
    <cellStyle name="Total 7 2 8 3" xfId="10724" xr:uid="{1B2F12FA-ADD4-4A5C-9554-59D5566BD368}"/>
    <cellStyle name="Total 7 2 8 4" xfId="7566" xr:uid="{1ECBE29D-3294-48B3-9844-393B2F892A3A}"/>
    <cellStyle name="Total 7 2 9" xfId="4594" xr:uid="{8AB7B518-E136-4D9B-8390-99C9EC6F4286}"/>
    <cellStyle name="Total 7 2 9 2" xfId="10976" xr:uid="{839F1572-E0DB-473B-9F50-5DFE1F2D689E}"/>
    <cellStyle name="Total 7 2 9 3" xfId="8730" xr:uid="{D0092538-FA81-41E6-82A3-CC6CEA58AC71}"/>
    <cellStyle name="Total 7 3" xfId="1986" xr:uid="{3AFDA239-E48F-406E-A25F-3C1098559EDA}"/>
    <cellStyle name="Total 7 3 10" xfId="8484" xr:uid="{2CBEBBB9-351E-40DB-807D-ADE0B9BCC939}"/>
    <cellStyle name="Total 7 3 11" xfId="16449" xr:uid="{D6579112-9B4B-4AD7-9FE1-CDE1FFDC2B85}"/>
    <cellStyle name="Total 7 3 12" xfId="7777" xr:uid="{6713BB1D-FCE1-4746-9C09-E9BAA3052B74}"/>
    <cellStyle name="Total 7 3 2" xfId="2546" xr:uid="{7FF4F099-C79C-4A9F-A810-E75D4F02337B}"/>
    <cellStyle name="Total 7 3 2 2" xfId="5183" xr:uid="{E84AE24A-1D1C-493D-9E8A-6EDBF244BC46}"/>
    <cellStyle name="Total 7 3 2 2 2" xfId="11547" xr:uid="{1EBFF609-22EB-442C-BB84-AEA2864DB927}"/>
    <cellStyle name="Total 7 3 2 2 3" xfId="15927" xr:uid="{690DC587-3424-4A5D-BEE9-D3CC766CE2D5}"/>
    <cellStyle name="Total 7 3 2 3" xfId="9013" xr:uid="{927ED4B5-C63C-4348-BC1F-9172F3123231}"/>
    <cellStyle name="Total 7 3 3" xfId="2748" xr:uid="{EBD5C2D2-3310-49B8-9FBB-CA824F629FCA}"/>
    <cellStyle name="Total 7 3 3 2" xfId="5385" xr:uid="{CE0C82B9-CC5E-4906-8AEB-E1ED0092F716}"/>
    <cellStyle name="Total 7 3 3 2 2" xfId="11734" xr:uid="{A0B8D8DC-7F59-4EEE-99B8-55D209F48CD6}"/>
    <cellStyle name="Total 7 3 3 2 3" xfId="14611" xr:uid="{FCF163A8-3831-4FD9-B4CA-D435017669CD}"/>
    <cellStyle name="Total 7 3 3 3" xfId="9137" xr:uid="{ACE8D74E-C00C-4309-8FEB-FEEC48C77281}"/>
    <cellStyle name="Total 7 3 4" xfId="3051" xr:uid="{4635547D-762A-4E4C-B800-8970BAFB964D}"/>
    <cellStyle name="Total 7 3 4 2" xfId="5688" xr:uid="{AF8D6B99-E1C0-4CEF-9795-3CE9728E6958}"/>
    <cellStyle name="Total 7 3 4 2 2" xfId="11999" xr:uid="{4FEEFC04-D970-42C3-A183-30DB65DC49FA}"/>
    <cellStyle name="Total 7 3 4 2 3" xfId="13992" xr:uid="{D214765D-18A1-4325-A9F6-60CACC48C1BC}"/>
    <cellStyle name="Total 7 3 4 3" xfId="9433" xr:uid="{65989244-5189-4BB7-A8BC-AC1513CD226C}"/>
    <cellStyle name="Total 7 3 4 4" xfId="16507" xr:uid="{6A24AF28-9CB2-4701-BC16-7FE1CD2FEC60}"/>
    <cellStyle name="Total 7 3 5" xfId="3377" xr:uid="{8495FD4B-4676-4D2F-B3B9-4C611A0616E9}"/>
    <cellStyle name="Total 7 3 5 2" xfId="6014" xr:uid="{EB3EC301-6041-4DFB-89F0-2CCA6C6B9BA4}"/>
    <cellStyle name="Total 7 3 5 2 2" xfId="12325" xr:uid="{357D171C-854A-4CEC-8A38-8714E26BD63B}"/>
    <cellStyle name="Total 7 3 5 2 3" xfId="15799" xr:uid="{8B5AF67A-CC9A-405E-9230-9A23AC6C7EC1}"/>
    <cellStyle name="Total 7 3 5 3" xfId="9759" xr:uid="{C4A39B12-EC2A-448B-8DF3-2E9C2B7F8EF3}"/>
    <cellStyle name="Total 7 3 5 4" xfId="14321" xr:uid="{0B9ABE5A-AF6A-49C4-8BC2-50CEB255F19E}"/>
    <cellStyle name="Total 7 3 6" xfId="3683" xr:uid="{E3205A2F-F2FC-4AF5-990E-74850DC85887}"/>
    <cellStyle name="Total 7 3 6 2" xfId="6320" xr:uid="{640010A0-935B-427C-85E7-7BF3BFE094BC}"/>
    <cellStyle name="Total 7 3 6 2 2" xfId="12631" xr:uid="{91763774-E36F-4A70-A341-571FA6D9F585}"/>
    <cellStyle name="Total 7 3 6 2 3" xfId="7862" xr:uid="{1BA6E5AC-5149-4732-9817-421B39961850}"/>
    <cellStyle name="Total 7 3 6 3" xfId="10065" xr:uid="{44E85CBC-B8A0-44A4-8A4B-9101E81D42E7}"/>
    <cellStyle name="Total 7 3 6 4" xfId="13420" xr:uid="{6421039C-7671-474B-ABEB-27D8F09C4B72}"/>
    <cellStyle name="Total 7 3 7" xfId="4058" xr:uid="{D7C46B02-76EE-43AB-AB87-5EBA07A93444}"/>
    <cellStyle name="Total 7 3 7 2" xfId="6695" xr:uid="{F5EAF5CA-9556-4242-B06E-42689BFC75A0}"/>
    <cellStyle name="Total 7 3 7 2 2" xfId="13006" xr:uid="{98362208-4F04-4B00-BA11-165A6A684FF0}"/>
    <cellStyle name="Total 7 3 7 2 3" xfId="16682" xr:uid="{C58A92E4-DD69-44A1-A9DD-954C40401632}"/>
    <cellStyle name="Total 7 3 7 3" xfId="10440" xr:uid="{A70AF8F2-E2BD-4535-8A5E-B5A5530F7560}"/>
    <cellStyle name="Total 7 3 7 4" xfId="16163" xr:uid="{7F6C1680-AC75-4D08-9181-5D0D51A83A81}"/>
    <cellStyle name="Total 7 3 8" xfId="4357" xr:uid="{66B68E5D-A561-448C-A5C1-BB45BFC50061}"/>
    <cellStyle name="Total 7 3 8 2" xfId="6994" xr:uid="{79452DD7-3F1B-445A-BA5F-C84D2A5A7887}"/>
    <cellStyle name="Total 7 3 8 2 2" xfId="13305" xr:uid="{F0A965C6-7B01-497E-9B51-BFE3593F8939}"/>
    <cellStyle name="Total 7 3 8 2 3" xfId="16969" xr:uid="{71513DEA-FE4D-4BDB-9323-A2465217194D}"/>
    <cellStyle name="Total 7 3 8 3" xfId="10739" xr:uid="{06D2D9E5-E0AA-49C3-A647-3CB66B95BEF0}"/>
    <cellStyle name="Total 7 3 8 4" xfId="14019" xr:uid="{1B5DAD24-2C31-4142-B4D0-40727655633E}"/>
    <cellStyle name="Total 7 3 9" xfId="4623" xr:uid="{55C711DE-2C45-4D7F-A3DB-63547B657033}"/>
    <cellStyle name="Total 7 3 9 2" xfId="11005" xr:uid="{FF7F36A2-0002-4236-88C8-51229606871E}"/>
    <cellStyle name="Total 7 3 9 3" xfId="9264" xr:uid="{BA1B62DB-5C58-444C-B985-173CC30FFEB4}"/>
    <cellStyle name="Total 7 4" xfId="2148" xr:uid="{6E2C1C4D-35BE-497B-8E62-C4C5D122D8CB}"/>
    <cellStyle name="Total 7 4 10" xfId="13872" xr:uid="{02C8DD1C-6935-4DDE-97C0-851F1E1BB81E}"/>
    <cellStyle name="Total 7 4 11" xfId="7657" xr:uid="{A991DB58-ACEF-45DD-83CB-A7E947D50935}"/>
    <cellStyle name="Total 7 4 2" xfId="2638" xr:uid="{45649D44-A2C4-4559-B520-07D873D85CCB}"/>
    <cellStyle name="Total 7 4 2 2" xfId="5275" xr:uid="{A40C9891-5541-4B18-B8C4-72F65FD63FB7}"/>
    <cellStyle name="Total 7 4 2 2 2" xfId="11639" xr:uid="{38ACBBC0-E6A5-4F71-8D6E-CBF5EB37B920}"/>
    <cellStyle name="Total 7 4 2 2 3" xfId="16399" xr:uid="{F1202FD2-C2E8-4D18-ADF3-4045403EAE9A}"/>
    <cellStyle name="Total 7 4 2 3" xfId="9105" xr:uid="{3082AD2B-CA97-4F88-9642-003C3E439177}"/>
    <cellStyle name="Total 7 4 2 4" xfId="9182" xr:uid="{5F16B48B-C867-4DA0-9CDF-69C09811A770}"/>
    <cellStyle name="Total 7 4 2 5" xfId="8202" xr:uid="{E6E5BD1A-81EA-4525-9357-3F939EF4FEE6}"/>
    <cellStyle name="Total 7 4 3" xfId="2903" xr:uid="{F44BCFF2-FA2F-4DED-AF88-AC980631CC25}"/>
    <cellStyle name="Total 7 4 3 2" xfId="5540" xr:uid="{B4031048-21EB-4C95-80C2-9970FB95F7F9}"/>
    <cellStyle name="Total 7 4 3 2 2" xfId="11851" xr:uid="{7BD908D7-4DFF-49E0-A6C2-9692486E6584}"/>
    <cellStyle name="Total 7 4 3 2 3" xfId="14062" xr:uid="{A7B2C6EA-3987-42A8-A55C-F9C5F6BCCCD7}"/>
    <cellStyle name="Total 7 4 3 3" xfId="7739" xr:uid="{63FB8515-3F6F-41E7-A827-2F8DD8EAFBE6}"/>
    <cellStyle name="Total 7 4 4" xfId="3206" xr:uid="{E1652B0B-3563-4634-AD6D-851FF78F912B}"/>
    <cellStyle name="Total 7 4 4 2" xfId="5843" xr:uid="{B49F2124-7793-4A1A-B152-611FE2D98636}"/>
    <cellStyle name="Total 7 4 4 2 2" xfId="12154" xr:uid="{75E2CE31-18F3-426B-9D31-39575B3F0939}"/>
    <cellStyle name="Total 7 4 4 2 3" xfId="8107" xr:uid="{C62012EA-2B92-4633-9E6A-A5583B118C0D}"/>
    <cellStyle name="Total 7 4 4 3" xfId="9588" xr:uid="{031EFA1C-101A-4D4B-9A80-A28C886FE85C}"/>
    <cellStyle name="Total 7 4 4 4" xfId="15856" xr:uid="{CF8FD264-BD7F-4170-A59D-F5A1F033A156}"/>
    <cellStyle name="Total 7 4 5" xfId="3532" xr:uid="{1AD380D5-1563-4458-9BEC-3F72179B6668}"/>
    <cellStyle name="Total 7 4 5 2" xfId="6169" xr:uid="{8EE5C487-14C3-48A9-998F-C2114DE7F9C1}"/>
    <cellStyle name="Total 7 4 5 2 2" xfId="12480" xr:uid="{31B40738-6CEE-4BC4-A9AA-7329CAC4B7B3}"/>
    <cellStyle name="Total 7 4 5 2 3" xfId="13672" xr:uid="{198F862D-F342-4632-A806-B0473AE17DDB}"/>
    <cellStyle name="Total 7 4 5 3" xfId="9914" xr:uid="{0686DFAA-7232-4A58-9D2F-94C1C0EA67A4}"/>
    <cellStyle name="Total 7 4 5 4" xfId="7902" xr:uid="{8FEC7CB8-F08F-462E-BBB5-EADD20260537}"/>
    <cellStyle name="Total 7 4 6" xfId="3838" xr:uid="{F4655474-DE8C-4991-BD87-4424B29745FE}"/>
    <cellStyle name="Total 7 4 6 2" xfId="6475" xr:uid="{6F542FAF-3BB8-4AA6-8E7F-01B359F35DC9}"/>
    <cellStyle name="Total 7 4 6 2 2" xfId="12786" xr:uid="{CB7EE33A-2B6E-490B-9097-78F0D69AAABE}"/>
    <cellStyle name="Total 7 4 6 2 3" xfId="15414" xr:uid="{478D3A41-494D-4A26-A305-19D591B86B99}"/>
    <cellStyle name="Total 7 4 6 3" xfId="10220" xr:uid="{9C73CA95-B313-4FD3-9BED-D4597D118915}"/>
    <cellStyle name="Total 7 4 6 4" xfId="8225" xr:uid="{5E17AC28-4835-489E-9ED5-9DE3EAC0A9A5}"/>
    <cellStyle name="Total 7 4 7" xfId="4220" xr:uid="{966438B6-CBB1-4E5A-8FC2-C8142A2E44D2}"/>
    <cellStyle name="Total 7 4 7 2" xfId="6857" xr:uid="{E487189B-3A19-4617-8443-F21DA0D08338}"/>
    <cellStyle name="Total 7 4 7 2 2" xfId="13168" xr:uid="{64886FE9-61F6-42EA-9ED3-40D64B4C8BEF}"/>
    <cellStyle name="Total 7 4 7 2 3" xfId="16837" xr:uid="{31874259-7213-4E21-90F8-2F0134C4103F}"/>
    <cellStyle name="Total 7 4 7 3" xfId="10602" xr:uid="{A74F9368-EF09-42A3-A0B0-FE76FE6BBC2F}"/>
    <cellStyle name="Total 7 4 7 4" xfId="13561" xr:uid="{2DE2ECB8-7E8A-45A5-AFA8-1EC0D4D9716C}"/>
    <cellStyle name="Total 7 4 8" xfId="4785" xr:uid="{A33BECEB-1A69-46A1-AD44-188A2D79FBE0}"/>
    <cellStyle name="Total 7 4 8 2" xfId="11167" xr:uid="{10606019-41B9-4CD6-A4B3-1CB14D99F309}"/>
    <cellStyle name="Total 7 4 8 3" xfId="14822" xr:uid="{9FE74DA0-940E-41F7-B98E-28A5DA001DBA}"/>
    <cellStyle name="Total 7 4 9" xfId="8646" xr:uid="{245C59D2-8513-446D-B54C-FB2745A3EADB}"/>
    <cellStyle name="Total 7 5" xfId="2163" xr:uid="{D1E34B26-9B15-47D4-BBB0-EE5ED81C8C16}"/>
    <cellStyle name="Total 7 5 10" xfId="9291" xr:uid="{CFBE7530-1B32-4EE5-B312-B495B6C96B26}"/>
    <cellStyle name="Total 7 5 2" xfId="2918" xr:uid="{C557BAC2-DEFE-432F-B23A-375BD0846B85}"/>
    <cellStyle name="Total 7 5 2 2" xfId="5555" xr:uid="{E3AFA244-A8DB-4D23-887E-C5A30DD1013B}"/>
    <cellStyle name="Total 7 5 2 2 2" xfId="11866" xr:uid="{E6D38423-7F96-4AC3-804F-8E6CF2D4E919}"/>
    <cellStyle name="Total 7 5 2 2 3" xfId="15964" xr:uid="{BAD9E158-D82F-494C-A97F-E893F0ED6653}"/>
    <cellStyle name="Total 7 5 2 3" xfId="16161" xr:uid="{C676AF73-6DCB-44C6-8DB7-D21020FF497D}"/>
    <cellStyle name="Total 7 5 3" xfId="3221" xr:uid="{BFC4352C-D82E-4048-971A-16B87B9717BD}"/>
    <cellStyle name="Total 7 5 3 2" xfId="5858" xr:uid="{475B33EF-8F3F-489B-A45F-462241A6627F}"/>
    <cellStyle name="Total 7 5 3 2 2" xfId="12169" xr:uid="{187F88C1-D5AE-4C11-A1C6-7B1DB8CC0D23}"/>
    <cellStyle name="Total 7 5 3 2 3" xfId="13405" xr:uid="{20847481-047D-4422-9519-763E51D45743}"/>
    <cellStyle name="Total 7 5 3 3" xfId="9603" xr:uid="{3D9148BD-F26C-420E-AEF6-C74769E91DE7}"/>
    <cellStyle name="Total 7 5 3 4" xfId="13924" xr:uid="{2B52B0C6-427F-4935-AC68-4FE3109B49E8}"/>
    <cellStyle name="Total 7 5 4" xfId="3547" xr:uid="{D6B727D2-9024-4462-91F3-FD200A9793C8}"/>
    <cellStyle name="Total 7 5 4 2" xfId="6184" xr:uid="{D3AD25E4-33A5-4032-B93D-330A7880CDC7}"/>
    <cellStyle name="Total 7 5 4 2 2" xfId="12495" xr:uid="{7F693D95-BDCC-437F-817E-34C6F5F581B5}"/>
    <cellStyle name="Total 7 5 4 2 3" xfId="9171" xr:uid="{F841E877-8A37-4AF9-8E9D-A63EDDE65DBF}"/>
    <cellStyle name="Total 7 5 4 3" xfId="9929" xr:uid="{4CADD434-943B-458F-8C62-7EA307DE55A9}"/>
    <cellStyle name="Total 7 5 4 4" xfId="15829" xr:uid="{215900FB-D6B4-45C3-839A-7E7B116EBF5E}"/>
    <cellStyle name="Total 7 5 5" xfId="3853" xr:uid="{6C6703A0-222D-461C-9380-F128E18B7B7C}"/>
    <cellStyle name="Total 7 5 5 2" xfId="6490" xr:uid="{8EBCE035-2BB8-4EC5-8A6A-56E958F6E6E8}"/>
    <cellStyle name="Total 7 5 5 2 2" xfId="12801" xr:uid="{E0DA2DE3-E9E8-4085-BC96-A7ABE272146C}"/>
    <cellStyle name="Total 7 5 5 2 3" xfId="15926" xr:uid="{967AC383-774F-4667-93AA-5629C057042D}"/>
    <cellStyle name="Total 7 5 5 3" xfId="10235" xr:uid="{74BF227E-3887-4E58-A86B-1F419F1A6071}"/>
    <cellStyle name="Total 7 5 5 4" xfId="16109" xr:uid="{A3BFA4A9-B46B-4D80-A641-0DFA36ABA941}"/>
    <cellStyle name="Total 7 5 6" xfId="4235" xr:uid="{6644B5B0-5A11-41CD-A833-D0B06E4D5D46}"/>
    <cellStyle name="Total 7 5 6 2" xfId="6872" xr:uid="{904691DF-55BA-4A23-AE34-81C21913F8A9}"/>
    <cellStyle name="Total 7 5 6 2 2" xfId="13183" xr:uid="{B132C499-A9DB-4373-B2E8-04B13673BBED}"/>
    <cellStyle name="Total 7 5 6 2 3" xfId="16852" xr:uid="{E8047AE9-D890-48CD-8573-183FE14149E8}"/>
    <cellStyle name="Total 7 5 6 3" xfId="10617" xr:uid="{D1601B97-232A-4F8A-B893-FCDC2A33FCCA}"/>
    <cellStyle name="Total 7 5 6 4" xfId="8105" xr:uid="{3B6F4FB6-6C66-4834-8257-5F978FDC331F}"/>
    <cellStyle name="Total 7 5 7" xfId="4800" xr:uid="{E20F249E-598E-4EAB-877D-09B233A5558F}"/>
    <cellStyle name="Total 7 5 7 2" xfId="11182" xr:uid="{387C7FA2-F0B1-43C6-BE85-A1AAADF70E3A}"/>
    <cellStyle name="Total 7 5 7 3" xfId="11676" xr:uid="{5AA34503-6B6C-45AC-A222-ED26981AF8C4}"/>
    <cellStyle name="Total 7 5 8" xfId="8661" xr:uid="{66CC555B-4778-4D15-937E-2C9F7D0E1957}"/>
    <cellStyle name="Total 7 5 9" xfId="14363" xr:uid="{061926AC-0BCE-4ADA-8C9B-032A9E727144}"/>
    <cellStyle name="Total 8" xfId="1787" xr:uid="{00000000-0005-0000-0000-0000FB060000}"/>
    <cellStyle name="Total 8 2" xfId="1958" xr:uid="{89FB9CC8-3409-41A6-BE50-7005E8952CEF}"/>
    <cellStyle name="Total 8 2 10" xfId="8459" xr:uid="{3005FB01-A546-4FAF-A67B-D1321F80554E}"/>
    <cellStyle name="Total 8 2 11" xfId="15428" xr:uid="{94322116-CB08-4980-BE6A-6ED8027186F1}"/>
    <cellStyle name="Total 8 2 12" xfId="14196" xr:uid="{95F58CB1-762F-47EE-8ACA-21E70F114A80}"/>
    <cellStyle name="Total 8 2 2" xfId="2518" xr:uid="{91C2EB8F-6C94-49C9-8334-949DE93B1741}"/>
    <cellStyle name="Total 8 2 2 2" xfId="5155" xr:uid="{F606477B-9A1D-4FC0-8D00-4E232F0B76AD}"/>
    <cellStyle name="Total 8 2 2 2 2" xfId="11519" xr:uid="{B7B03ACC-EF01-4427-B138-E86035746A28}"/>
    <cellStyle name="Total 8 2 2 2 3" xfId="9201" xr:uid="{2F6D441F-E9AC-4469-9D60-2CF71CCE3086}"/>
    <cellStyle name="Total 8 2 2 3" xfId="8985" xr:uid="{AC0E0D64-5479-4940-8394-A4D811465A80}"/>
    <cellStyle name="Total 8 2 3" xfId="2734" xr:uid="{C1857DE6-D087-40FF-848C-22FB97C34795}"/>
    <cellStyle name="Total 8 2 3 2" xfId="5371" xr:uid="{624D8648-0511-4DE8-BA60-EE5523C63074}"/>
    <cellStyle name="Total 8 2 3 2 2" xfId="11720" xr:uid="{251060A1-7594-479B-9D06-10D7DC3C657D}"/>
    <cellStyle name="Total 8 2 3 2 3" xfId="15124" xr:uid="{F6A2518D-45A4-4925-AD2F-D67050721D24}"/>
    <cellStyle name="Total 8 2 3 3" xfId="8261" xr:uid="{2B17890C-EB1D-4750-8408-1AD8B99C30DC}"/>
    <cellStyle name="Total 8 2 4" xfId="3037" xr:uid="{C8CBF199-D0EB-48D0-BE46-78EE29F4402C}"/>
    <cellStyle name="Total 8 2 4 2" xfId="5674" xr:uid="{5FAFC8DD-9867-47D8-8DDD-C3DC150F68ED}"/>
    <cellStyle name="Total 8 2 4 2 2" xfId="11985" xr:uid="{1C3C8EE4-2512-4E83-9BC7-DF89A7E67A22}"/>
    <cellStyle name="Total 8 2 4 2 3" xfId="16203" xr:uid="{8B62E8EF-BCC0-4923-89B4-79EE7CA78B48}"/>
    <cellStyle name="Total 8 2 4 3" xfId="9419" xr:uid="{7C7C8C21-9A12-4542-992F-96623FD0BF07}"/>
    <cellStyle name="Total 8 2 4 4" xfId="7986" xr:uid="{086CADDD-88A3-4CD3-9027-B4EA5886607F}"/>
    <cellStyle name="Total 8 2 5" xfId="3363" xr:uid="{FDDEE32A-63E0-414E-851F-0760BB054310}"/>
    <cellStyle name="Total 8 2 5 2" xfId="6000" xr:uid="{4F9C4B74-34F3-4418-87F3-D51AC9F32D29}"/>
    <cellStyle name="Total 8 2 5 2 2" xfId="12311" xr:uid="{FAC576A2-3ED2-4190-AF41-6215FEB9C63F}"/>
    <cellStyle name="Total 8 2 5 2 3" xfId="7187" xr:uid="{6A5EE6F9-1C17-429A-B010-30EB6639CE33}"/>
    <cellStyle name="Total 8 2 5 3" xfId="9745" xr:uid="{F7A8C64C-CA51-47E8-BC7F-C9106DF42011}"/>
    <cellStyle name="Total 8 2 5 4" xfId="9251" xr:uid="{8ECDAFA6-9E03-43D6-B481-3CF9FE68A007}"/>
    <cellStyle name="Total 8 2 6" xfId="3669" xr:uid="{B21B0301-44F9-4F0C-AA2D-FDF2E3B4EBB7}"/>
    <cellStyle name="Total 8 2 6 2" xfId="6306" xr:uid="{78A71380-E7A4-4C77-BECB-CE798EBE074B}"/>
    <cellStyle name="Total 8 2 6 2 2" xfId="12617" xr:uid="{BFFC4FC6-402F-4991-B3B4-C50130DF1325}"/>
    <cellStyle name="Total 8 2 6 2 3" xfId="7220" xr:uid="{7F09BD58-6EAF-4A9B-A8F9-690FD82BFEA6}"/>
    <cellStyle name="Total 8 2 6 3" xfId="10051" xr:uid="{100B9E93-AED7-4DE8-9DF2-44DD95864065}"/>
    <cellStyle name="Total 8 2 6 4" xfId="13573" xr:uid="{BBA27AFE-E2B5-4800-B51D-E29047ADF19D}"/>
    <cellStyle name="Total 8 2 7" xfId="4030" xr:uid="{D68A5701-2A5C-4A49-9F90-D6BB18081243}"/>
    <cellStyle name="Total 8 2 7 2" xfId="6667" xr:uid="{3E97CE84-D082-4532-B816-853D2CD26E88}"/>
    <cellStyle name="Total 8 2 7 2 2" xfId="12978" xr:uid="{134E6E47-F491-45BC-8BCC-95B34E0C107D}"/>
    <cellStyle name="Total 8 2 7 2 3" xfId="16668" xr:uid="{65A5B8B2-493A-4EC7-8BA7-1FFBF8C44B3B}"/>
    <cellStyle name="Total 8 2 7 3" xfId="10412" xr:uid="{08E1AD08-D9DC-4ED8-A5F4-F1A3D7461DD5}"/>
    <cellStyle name="Total 8 2 7 4" xfId="13653" xr:uid="{6B3E41E6-327A-4A92-A4DB-13CECF3BE776}"/>
    <cellStyle name="Total 8 2 8" xfId="4343" xr:uid="{1B3C7B27-13C5-41E2-9834-D0430891D0D1}"/>
    <cellStyle name="Total 8 2 8 2" xfId="6980" xr:uid="{C9415AB7-A83F-4203-ADDC-FAE715E30213}"/>
    <cellStyle name="Total 8 2 8 2 2" xfId="13291" xr:uid="{3B2ED1A6-F4B3-4B37-A403-EB1DB565FBAC}"/>
    <cellStyle name="Total 8 2 8 2 3" xfId="16955" xr:uid="{D2462D97-C7E6-46EA-AFC7-D491820AEFA4}"/>
    <cellStyle name="Total 8 2 8 3" xfId="10725" xr:uid="{5000F76C-B7E6-4AE6-8B20-CF22A870A9E5}"/>
    <cellStyle name="Total 8 2 8 4" xfId="14385" xr:uid="{22E5B6A0-7582-4A52-B5D5-31F115B98EA1}"/>
    <cellStyle name="Total 8 2 9" xfId="4595" xr:uid="{A7E5F68B-DB5B-4A86-B711-EC56229C8036}"/>
    <cellStyle name="Total 8 2 9 2" xfId="10977" xr:uid="{64BF62C8-DF6A-4FBD-AF91-F99A54B38533}"/>
    <cellStyle name="Total 8 2 9 3" xfId="7359" xr:uid="{82C5F34C-C0BA-4BAE-9E53-5C527E81165B}"/>
    <cellStyle name="Total 8 3" xfId="1987" xr:uid="{5B646F27-DF10-4EAD-8438-C83081A414D5}"/>
    <cellStyle name="Total 8 3 10" xfId="8485" xr:uid="{4765D830-B5F6-4817-950D-BD09FE89BD85}"/>
    <cellStyle name="Total 8 3 11" xfId="7846" xr:uid="{4201F4CA-D2B2-4383-A33D-313E2CA308B3}"/>
    <cellStyle name="Total 8 3 12" xfId="13643" xr:uid="{38D4A95B-3874-455F-BDB5-E64ECE77160E}"/>
    <cellStyle name="Total 8 3 2" xfId="2547" xr:uid="{0F658AFD-33AC-4CF1-AEF5-C14C2699ECAD}"/>
    <cellStyle name="Total 8 3 2 2" xfId="5184" xr:uid="{26653A15-DF55-42B3-8279-D4F5AAD47916}"/>
    <cellStyle name="Total 8 3 2 2 2" xfId="11548" xr:uid="{2D401156-9144-4E12-91B9-286065652D35}"/>
    <cellStyle name="Total 8 3 2 2 3" xfId="15789" xr:uid="{F9EBBF46-31FD-42A7-92AD-5C42AF1149F4}"/>
    <cellStyle name="Total 8 3 2 3" xfId="9014" xr:uid="{04711B88-378D-4BCD-A83D-68E11DCFC1CD}"/>
    <cellStyle name="Total 8 3 3" xfId="2749" xr:uid="{AB02DBE0-BCD5-41E7-A9ED-2144B7E78C38}"/>
    <cellStyle name="Total 8 3 3 2" xfId="5386" xr:uid="{BDC05ED7-90E4-415F-861F-135D49F213B3}"/>
    <cellStyle name="Total 8 3 3 2 2" xfId="11735" xr:uid="{5DB260F1-BACD-4F87-97BE-44C0A93A4770}"/>
    <cellStyle name="Total 8 3 3 2 3" xfId="16349" xr:uid="{27DAABE2-0D76-4DC1-B2E1-074399E6E08C}"/>
    <cellStyle name="Total 8 3 3 3" xfId="7160" xr:uid="{515BCA1F-FFFD-43C4-987A-5CB73D667D27}"/>
    <cellStyle name="Total 8 3 4" xfId="3052" xr:uid="{45DE776A-5963-4B45-8A4D-2D9F62D303BC}"/>
    <cellStyle name="Total 8 3 4 2" xfId="5689" xr:uid="{350912A3-8603-4193-8B11-8CEAB26666B9}"/>
    <cellStyle name="Total 8 3 4 2 2" xfId="12000" xr:uid="{B6325D9B-E16A-4B46-B68C-309C5E955BC2}"/>
    <cellStyle name="Total 8 3 4 2 3" xfId="7830" xr:uid="{9BAFEDD7-FA88-49E9-B1B0-8802DECA1DDE}"/>
    <cellStyle name="Total 8 3 4 3" xfId="9434" xr:uid="{80953FAD-96CD-40DB-9FAD-08B444E7996E}"/>
    <cellStyle name="Total 8 3 4 4" xfId="13637" xr:uid="{2EBEC581-8609-416A-B189-C23DCF22CA74}"/>
    <cellStyle name="Total 8 3 5" xfId="3378" xr:uid="{0AFBC840-A7D1-40D8-81E1-2154492C45A7}"/>
    <cellStyle name="Total 8 3 5 2" xfId="6015" xr:uid="{67F3261C-7610-4591-8C0C-38F8723E1937}"/>
    <cellStyle name="Total 8 3 5 2 2" xfId="12326" xr:uid="{EE7A369E-D3CE-4801-8F11-799E5F48CA3A}"/>
    <cellStyle name="Total 8 3 5 2 3" xfId="7719" xr:uid="{1E41D3E2-67FD-4601-AB8A-175B91199501}"/>
    <cellStyle name="Total 8 3 5 3" xfId="9760" xr:uid="{4EA64B20-177F-40A9-B1B6-CDECD6497D24}"/>
    <cellStyle name="Total 8 3 5 4" xfId="14179" xr:uid="{C6B63E48-5EFF-4A58-B0CF-86338375E66F}"/>
    <cellStyle name="Total 8 3 6" xfId="3684" xr:uid="{04B12094-0FD2-4946-8A1F-24A6B42CDA03}"/>
    <cellStyle name="Total 8 3 6 2" xfId="6321" xr:uid="{05E04DF6-C49F-4277-9131-57F458171A31}"/>
    <cellStyle name="Total 8 3 6 2 2" xfId="12632" xr:uid="{0BA3BAB0-FE99-4A00-9182-40E6375E8925}"/>
    <cellStyle name="Total 8 3 6 2 3" xfId="16246" xr:uid="{B257B3AB-29D4-4D91-921B-1A160CB8D457}"/>
    <cellStyle name="Total 8 3 6 3" xfId="10066" xr:uid="{34F7DA11-0039-4049-947D-F043773A752C}"/>
    <cellStyle name="Total 8 3 6 4" xfId="7645" xr:uid="{B432B049-BB72-40F5-AF87-F83369BDF425}"/>
    <cellStyle name="Total 8 3 7" xfId="4059" xr:uid="{CE4C9883-B36B-4F33-9BF1-B51DFCF00CC2}"/>
    <cellStyle name="Total 8 3 7 2" xfId="6696" xr:uid="{4FAFC9DE-6F85-4666-963B-514FD6262729}"/>
    <cellStyle name="Total 8 3 7 2 2" xfId="13007" xr:uid="{5360983B-A983-4632-9D91-17C7300C466E}"/>
    <cellStyle name="Total 8 3 7 2 3" xfId="16683" xr:uid="{CE9E26A5-D8A4-427C-9042-97D8D3BA5B05}"/>
    <cellStyle name="Total 8 3 7 3" xfId="10441" xr:uid="{17BD69EC-0D16-4C9D-B26C-C5F487F2230E}"/>
    <cellStyle name="Total 8 3 7 4" xfId="7800" xr:uid="{093AE4AD-638C-4253-AA65-CDA00E89F271}"/>
    <cellStyle name="Total 8 3 8" xfId="4358" xr:uid="{7B436293-7FD9-46D8-83BC-47DA960CA430}"/>
    <cellStyle name="Total 8 3 8 2" xfId="6995" xr:uid="{E6B4F32E-DF0F-4852-B98C-86CE6B65B3AB}"/>
    <cellStyle name="Total 8 3 8 2 2" xfId="13306" xr:uid="{B2585F97-968A-4BAD-AD07-4D5CB58038B0}"/>
    <cellStyle name="Total 8 3 8 2 3" xfId="16970" xr:uid="{E64FAC23-C924-474D-8D04-EA4F87120974}"/>
    <cellStyle name="Total 8 3 8 3" xfId="10740" xr:uid="{74BEC620-68CC-4B47-BD95-85A7CF911581}"/>
    <cellStyle name="Total 8 3 8 4" xfId="16177" xr:uid="{FF24AE07-AF06-45CC-A2BE-B5F3A3DFA3D5}"/>
    <cellStyle name="Total 8 3 9" xfId="4624" xr:uid="{5E7DE342-5CCA-4448-8FB1-1B5AB50585B6}"/>
    <cellStyle name="Total 8 3 9 2" xfId="11006" xr:uid="{423339C3-3568-407A-9965-DF9B4B19B15B}"/>
    <cellStyle name="Total 8 3 9 3" xfId="7201" xr:uid="{BB33DF25-B811-43FD-89C8-579E57863BF8}"/>
    <cellStyle name="Total 8 4" xfId="2149" xr:uid="{982111E2-18D1-434A-A43A-F07777EEBB63}"/>
    <cellStyle name="Total 8 4 10" xfId="14961" xr:uid="{CA20CDFD-EF12-4BD3-869C-17C49B9F73FF}"/>
    <cellStyle name="Total 8 4 11" xfId="7238" xr:uid="{0DF68679-CE66-462D-8994-ACAAF59A79C6}"/>
    <cellStyle name="Total 8 4 2" xfId="2639" xr:uid="{4EBE3F86-101F-4069-A564-530F043155D1}"/>
    <cellStyle name="Total 8 4 2 2" xfId="5276" xr:uid="{60EB9D33-C2CC-4F7C-AD2A-389F0D17D284}"/>
    <cellStyle name="Total 8 4 2 2 2" xfId="11640" xr:uid="{36191E89-5B29-463D-82A5-CEF04DC5730E}"/>
    <cellStyle name="Total 8 4 2 2 3" xfId="13510" xr:uid="{1AA29891-49B6-4054-BF97-B80230E2A0DA}"/>
    <cellStyle name="Total 8 4 2 3" xfId="9106" xr:uid="{31071EFE-D610-487B-8666-7DB800958932}"/>
    <cellStyle name="Total 8 4 2 4" xfId="15582" xr:uid="{A25BFEDD-DB42-4400-ACFF-D82FC4A268BC}"/>
    <cellStyle name="Total 8 4 2 5" xfId="15682" xr:uid="{5FB410FD-84D8-4870-B159-4FA0BC2E1229}"/>
    <cellStyle name="Total 8 4 3" xfId="2904" xr:uid="{093194A2-9EB5-45B9-9063-A64566695471}"/>
    <cellStyle name="Total 8 4 3 2" xfId="5541" xr:uid="{66C0AF70-0E3A-4C25-B610-FA83AA50214E}"/>
    <cellStyle name="Total 8 4 3 2 2" xfId="11852" xr:uid="{49B48C70-33D2-4F99-AACB-93F8E43ECBAF}"/>
    <cellStyle name="Total 8 4 3 2 3" xfId="7076" xr:uid="{C263C01B-498F-4D67-B15F-01245ADD9889}"/>
    <cellStyle name="Total 8 4 3 3" xfId="16304" xr:uid="{2FAEE8E8-3C5C-448B-8ABE-BA0AB6964A9F}"/>
    <cellStyle name="Total 8 4 4" xfId="3207" xr:uid="{DB9C845B-46ED-490A-B950-2B87CB3E09DA}"/>
    <cellStyle name="Total 8 4 4 2" xfId="5844" xr:uid="{EE0D9957-4D73-4B1F-B71D-24AF101BD5D1}"/>
    <cellStyle name="Total 8 4 4 2 2" xfId="12155" xr:uid="{483FEBE3-7209-489F-A714-9F9B77FD5EA2}"/>
    <cellStyle name="Total 8 4 4 2 3" xfId="14551" xr:uid="{DFBA359C-C140-45B1-952A-5F0A7B9FD16B}"/>
    <cellStyle name="Total 8 4 4 3" xfId="9589" xr:uid="{5BCDE042-C333-4D05-89D0-9CE99F308B3A}"/>
    <cellStyle name="Total 8 4 4 4" xfId="8706" xr:uid="{13BA910A-7B48-44F3-93DC-BF6DCC4544EC}"/>
    <cellStyle name="Total 8 4 5" xfId="3533" xr:uid="{B4553039-8159-4E39-8DEF-1E6C34B4502B}"/>
    <cellStyle name="Total 8 4 5 2" xfId="6170" xr:uid="{479E95C6-71CE-4796-BAC4-AA015ACAC12E}"/>
    <cellStyle name="Total 8 4 5 2 2" xfId="12481" xr:uid="{09B17E02-A9F6-4D5A-99DC-C1091039F014}"/>
    <cellStyle name="Total 8 4 5 2 3" xfId="7458" xr:uid="{BBC6A53E-424D-4562-98BD-B46701CD41D1}"/>
    <cellStyle name="Total 8 4 5 3" xfId="9915" xr:uid="{C067EECB-78A4-4CF7-A0C4-1AADD55E2F45}"/>
    <cellStyle name="Total 8 4 5 4" xfId="7954" xr:uid="{BA255F6A-7174-4A3D-8A52-CFD37A788F97}"/>
    <cellStyle name="Total 8 4 6" xfId="3839" xr:uid="{F6B45DE1-2EDE-4BA0-A11D-DB853DADDFE0}"/>
    <cellStyle name="Total 8 4 6 2" xfId="6476" xr:uid="{C9E91701-2988-434B-93B5-BADEA12A8451}"/>
    <cellStyle name="Total 8 4 6 2 2" xfId="12787" xr:uid="{A0FB7451-F8A0-4CB5-A162-40B159D4548E}"/>
    <cellStyle name="Total 8 4 6 2 3" xfId="15307" xr:uid="{6E17B9C6-E556-413D-8746-075C8521162D}"/>
    <cellStyle name="Total 8 4 6 3" xfId="10221" xr:uid="{9FCDC377-8E0B-46AE-8FB1-503CA63DFBB1}"/>
    <cellStyle name="Total 8 4 6 4" xfId="7469" xr:uid="{1BD4DEC9-7F66-48C0-95BE-88A1202F46BF}"/>
    <cellStyle name="Total 8 4 7" xfId="4221" xr:uid="{CBE0BE0B-23EA-483E-8BFB-41AF114392B2}"/>
    <cellStyle name="Total 8 4 7 2" xfId="6858" xr:uid="{BC4CF295-0EB3-40AA-B9F4-2EFBEC79BA6C}"/>
    <cellStyle name="Total 8 4 7 2 2" xfId="13169" xr:uid="{83F824DF-2E76-4A3A-8B85-BF1055B2C0E2}"/>
    <cellStyle name="Total 8 4 7 2 3" xfId="16838" xr:uid="{10140C86-6C05-42E8-AE96-D1A8E4351340}"/>
    <cellStyle name="Total 8 4 7 3" xfId="10603" xr:uid="{958BE04D-9123-4914-827E-3AD8FB0C3EE8}"/>
    <cellStyle name="Total 8 4 7 4" xfId="15769" xr:uid="{9BA0A4A6-BC7E-405C-9BF0-DC87595927D6}"/>
    <cellStyle name="Total 8 4 8" xfId="4786" xr:uid="{B5399590-41AD-4568-B21E-89D527CBF070}"/>
    <cellStyle name="Total 8 4 8 2" xfId="11168" xr:uid="{947E6A13-9DC5-4DFC-B882-23E192C7C1E2}"/>
    <cellStyle name="Total 8 4 8 3" xfId="8084" xr:uid="{BA7B9D3F-26BC-45E6-8FDA-BEFF17BECC8B}"/>
    <cellStyle name="Total 8 4 9" xfId="8647" xr:uid="{45E6E5A6-CF42-4D71-8CDD-D2AECA2B13FD}"/>
    <cellStyle name="Total 8 5" xfId="2164" xr:uid="{260F7E84-CACC-4A83-8669-1E938F475E22}"/>
    <cellStyle name="Total 8 5 10" xfId="13817" xr:uid="{A04A976B-10DC-492D-B228-4037D81B28E2}"/>
    <cellStyle name="Total 8 5 2" xfId="2919" xr:uid="{762B34BE-330B-444A-9BBB-CDC1BE36C701}"/>
    <cellStyle name="Total 8 5 2 2" xfId="5556" xr:uid="{05926704-3FCD-4030-880D-AF4EAA3733AE}"/>
    <cellStyle name="Total 8 5 2 2 2" xfId="11867" xr:uid="{7224858F-8D20-48EE-A486-435366C009F5}"/>
    <cellStyle name="Total 8 5 2 2 3" xfId="9213" xr:uid="{A4D4BAF9-D234-402C-97CE-E79511AE4715}"/>
    <cellStyle name="Total 8 5 2 3" xfId="8011" xr:uid="{8D06AF63-68C6-4D58-A90B-18F37DED6ADC}"/>
    <cellStyle name="Total 8 5 3" xfId="3222" xr:uid="{F64E6652-A594-4EB6-9A9C-E157E2FFC545}"/>
    <cellStyle name="Total 8 5 3 2" xfId="5859" xr:uid="{5E452511-F91A-4887-B7FE-9D8B96963F6B}"/>
    <cellStyle name="Total 8 5 3 2 2" xfId="12170" xr:uid="{BDA73760-9312-4F0F-873D-5ECF46F70A1D}"/>
    <cellStyle name="Total 8 5 3 2 3" xfId="7488" xr:uid="{7A2D5FB2-5D32-4E99-8986-1B2CA11D2530}"/>
    <cellStyle name="Total 8 5 3 3" xfId="9604" xr:uid="{52FDC1B2-C6D7-4BC7-ADD2-4BAB299E8CA0}"/>
    <cellStyle name="Total 8 5 3 4" xfId="13595" xr:uid="{0EEAC961-0D33-43C4-8FD3-10A5CFD24DD5}"/>
    <cellStyle name="Total 8 5 4" xfId="3548" xr:uid="{A73070F7-FB01-4546-86C4-C9CC7D5A08EA}"/>
    <cellStyle name="Total 8 5 4 2" xfId="6185" xr:uid="{8CAB7950-BE50-4157-819C-E4B9A9701921}"/>
    <cellStyle name="Total 8 5 4 2 2" xfId="12496" xr:uid="{9EFF6CF6-6BF9-4DC6-80C4-3F6A650E76C7}"/>
    <cellStyle name="Total 8 5 4 2 3" xfId="7404" xr:uid="{B4B00393-43B2-4A23-8AD8-4123B5A95E26}"/>
    <cellStyle name="Total 8 5 4 3" xfId="9930" xr:uid="{21176FAB-04A2-4999-A7FC-DD26F49F7EC2}"/>
    <cellStyle name="Total 8 5 4 4" xfId="13708" xr:uid="{78ED6E0E-5170-4822-83B5-E6D00EE2B300}"/>
    <cellStyle name="Total 8 5 5" xfId="3854" xr:uid="{41674B3F-D230-46C1-87DB-F50E7FF9C34E}"/>
    <cellStyle name="Total 8 5 5 2" xfId="6491" xr:uid="{36B10387-A453-4F4C-B88E-CDF48037F93F}"/>
    <cellStyle name="Total 8 5 5 2 2" xfId="12802" xr:uid="{D0B9F594-8ED5-420B-8C3A-35A0FBBF7C45}"/>
    <cellStyle name="Total 8 5 5 2 3" xfId="15553" xr:uid="{11143FF9-EA43-46E7-9137-EEE2C2B9DAE4}"/>
    <cellStyle name="Total 8 5 5 3" xfId="10236" xr:uid="{89FD81E5-11EF-4953-A25D-C10EA0C5CCD8}"/>
    <cellStyle name="Total 8 5 5 4" xfId="15639" xr:uid="{3304B293-3EAA-4477-BA73-7529B859B0BB}"/>
    <cellStyle name="Total 8 5 6" xfId="4236" xr:uid="{DA76415B-D213-4481-ABEE-1F24011102BC}"/>
    <cellStyle name="Total 8 5 6 2" xfId="6873" xr:uid="{169326DB-DF67-4F6B-A491-662AD30F4B09}"/>
    <cellStyle name="Total 8 5 6 2 2" xfId="13184" xr:uid="{7DC2B749-2628-4C89-8944-7B0E93B39115}"/>
    <cellStyle name="Total 8 5 6 2 3" xfId="16853" xr:uid="{D779B2A9-F23C-437C-9E6C-97A4101A91A7}"/>
    <cellStyle name="Total 8 5 6 3" xfId="10618" xr:uid="{538907CC-A65B-4430-8B16-D64825DBC4F1}"/>
    <cellStyle name="Total 8 5 6 4" xfId="14194" xr:uid="{59418375-84F6-4BA1-B523-8E27B1F6739E}"/>
    <cellStyle name="Total 8 5 7" xfId="4801" xr:uid="{3F793378-1E2B-41F9-8377-E34EF8BB24BB}"/>
    <cellStyle name="Total 8 5 7 2" xfId="11183" xr:uid="{F8B5D9D1-F8BB-4F68-8711-8409EA203F9F}"/>
    <cellStyle name="Total 8 5 7 3" xfId="14597" xr:uid="{D8B86A93-3BCF-44B2-9763-FC720116D649}"/>
    <cellStyle name="Total 8 5 8" xfId="8662" xr:uid="{2FF0B29B-0F09-4261-AD57-213CFC8CD23C}"/>
    <cellStyle name="Total 8 5 9" xfId="15449" xr:uid="{D2A06F95-E0D2-46C7-9DC7-22C48B802980}"/>
    <cellStyle name="Total 9" xfId="1788" xr:uid="{00000000-0005-0000-0000-0000FC060000}"/>
    <cellStyle name="Total 9 2" xfId="1959" xr:uid="{AC6F293D-C04E-4C12-9AF4-33232D328F10}"/>
    <cellStyle name="Total 9 2 10" xfId="8460" xr:uid="{008FB19D-E75C-4D9F-BD82-07740CE36DA9}"/>
    <cellStyle name="Total 9 2 11" xfId="13401" xr:uid="{0BD28FB0-725C-4D48-80D3-3CA5FF7A2170}"/>
    <cellStyle name="Total 9 2 12" xfId="14161" xr:uid="{27BB566B-3CD1-4C53-A93B-9B604E782D7D}"/>
    <cellStyle name="Total 9 2 2" xfId="2519" xr:uid="{76976073-3545-4DD7-B9AD-49BB0819E031}"/>
    <cellStyle name="Total 9 2 2 2" xfId="5156" xr:uid="{B902285B-F469-47C3-986A-5A4683AF3663}"/>
    <cellStyle name="Total 9 2 2 2 2" xfId="11520" xr:uid="{FAF99263-3BF5-446E-A2FB-58AFD6B434EB}"/>
    <cellStyle name="Total 9 2 2 2 3" xfId="15719" xr:uid="{8F70115C-3A6C-49BC-B438-90B076D2872B}"/>
    <cellStyle name="Total 9 2 2 3" xfId="8986" xr:uid="{2790E2B1-C9F7-4815-813B-4D6132EDC98C}"/>
    <cellStyle name="Total 9 2 3" xfId="2735" xr:uid="{4AFCAB32-4982-4381-9ECC-FB35C83DF618}"/>
    <cellStyle name="Total 9 2 3 2" xfId="5372" xr:uid="{305BF169-8DA2-4A81-AE08-C74CF7C2C96E}"/>
    <cellStyle name="Total 9 2 3 2 2" xfId="11721" xr:uid="{4A5C25F8-2BA2-4DC6-AA18-F895B55EBBE3}"/>
    <cellStyle name="Total 9 2 3 2 3" xfId="9135" xr:uid="{070A875C-002F-449F-9F43-99F079937149}"/>
    <cellStyle name="Total 9 2 3 3" xfId="16458" xr:uid="{87E10218-7BA1-45D2-A95E-EF8D249B44DC}"/>
    <cellStyle name="Total 9 2 4" xfId="3038" xr:uid="{83E05716-15CC-4D3D-AD96-21BC8685E6D8}"/>
    <cellStyle name="Total 9 2 4 2" xfId="5675" xr:uid="{23EE68BD-3C2C-4A99-8818-880C3D0754F3}"/>
    <cellStyle name="Total 9 2 4 2 2" xfId="11986" xr:uid="{129A7D76-371E-4F2D-AA81-027FC29F83A7}"/>
    <cellStyle name="Total 9 2 4 2 3" xfId="16369" xr:uid="{24546796-BA80-47E8-82DE-6831223795BD}"/>
    <cellStyle name="Total 9 2 4 3" xfId="9420" xr:uid="{71347F09-5674-46D3-BCC1-BADF3EBC6575}"/>
    <cellStyle name="Total 9 2 4 4" xfId="14424" xr:uid="{9E578125-D52B-4BD5-8CEE-50EAFE5DDDFE}"/>
    <cellStyle name="Total 9 2 5" xfId="3364" xr:uid="{3592C86D-B566-41FF-9FA5-476928BEAF6B}"/>
    <cellStyle name="Total 9 2 5 2" xfId="6001" xr:uid="{EC67522C-B333-4791-9C50-19DD53C00C1B}"/>
    <cellStyle name="Total 9 2 5 2 2" xfId="12312" xr:uid="{D519C7CC-3C17-4E27-BB67-20C6580FC5F2}"/>
    <cellStyle name="Total 9 2 5 2 3" xfId="15342" xr:uid="{5088688D-E001-4E5A-810A-C43E91C3AC68}"/>
    <cellStyle name="Total 9 2 5 3" xfId="9746" xr:uid="{9D1909E1-D36A-4BC1-A73D-45D29A8091BC}"/>
    <cellStyle name="Total 9 2 5 4" xfId="13430" xr:uid="{610BF3D4-B89F-4C83-B8C5-152064858713}"/>
    <cellStyle name="Total 9 2 6" xfId="3670" xr:uid="{771081B1-F4FC-40C0-88E6-2E195872BD78}"/>
    <cellStyle name="Total 9 2 6 2" xfId="6307" xr:uid="{278B79E7-3A89-40B5-A9B8-6B14BECB390D}"/>
    <cellStyle name="Total 9 2 6 2 2" xfId="12618" xr:uid="{759F9DAE-2416-4140-A6EA-90CEFFF67597}"/>
    <cellStyle name="Total 9 2 6 2 3" xfId="13383" xr:uid="{446323EB-57A2-4B67-9EC8-E045C2DE2A25}"/>
    <cellStyle name="Total 9 2 6 3" xfId="10052" xr:uid="{1B475F32-840C-4DEE-83EF-B9AAA0573DF6}"/>
    <cellStyle name="Total 9 2 6 4" xfId="9204" xr:uid="{C4A04000-7CAB-433B-BFC9-7843193D3806}"/>
    <cellStyle name="Total 9 2 7" xfId="4031" xr:uid="{06F25170-436D-49D6-960E-E2AFF91C7CC2}"/>
    <cellStyle name="Total 9 2 7 2" xfId="6668" xr:uid="{18F18CC9-0FB7-47E6-9432-631C71C438A2}"/>
    <cellStyle name="Total 9 2 7 2 2" xfId="12979" xr:uid="{962A56DF-B30F-471B-8C7A-275C6DE78EC3}"/>
    <cellStyle name="Total 9 2 7 2 3" xfId="16669" xr:uid="{E1F330BD-C1B3-4586-A686-34D4A64449F7}"/>
    <cellStyle name="Total 9 2 7 3" xfId="10413" xr:uid="{1AE2D85D-B754-458B-8B2E-1B49290936DE}"/>
    <cellStyle name="Total 9 2 7 4" xfId="7636" xr:uid="{119CECE3-A8B3-4493-8D8B-B6CDACF6F350}"/>
    <cellStyle name="Total 9 2 8" xfId="4344" xr:uid="{D74FCB44-081D-41B8-ACCF-E690BA9B27FB}"/>
    <cellStyle name="Total 9 2 8 2" xfId="6981" xr:uid="{7E7BE62C-96F8-46EF-B62B-D4D5D26AD2A6}"/>
    <cellStyle name="Total 9 2 8 2 2" xfId="13292" xr:uid="{AABCCC22-9EE1-43BC-BC58-6577D8187635}"/>
    <cellStyle name="Total 9 2 8 2 3" xfId="16956" xr:uid="{5D1EBC3A-515A-430E-9254-792BEC228F3E}"/>
    <cellStyle name="Total 9 2 8 3" xfId="10726" xr:uid="{561FB633-F8A5-4440-9BCC-524DA23A2191}"/>
    <cellStyle name="Total 9 2 8 4" xfId="13540" xr:uid="{A6436C5C-CA41-4312-AC3C-8C2E78B65782}"/>
    <cellStyle name="Total 9 2 9" xfId="4596" xr:uid="{0297BB9F-C052-4ABA-B370-D4FFD3228A99}"/>
    <cellStyle name="Total 9 2 9 2" xfId="10978" xr:uid="{99E7874F-4CCF-4687-AA1F-9CA023FE0F62}"/>
    <cellStyle name="Total 9 2 9 3" xfId="7949" xr:uid="{EE5F2FD9-A1F3-4A29-A5F0-169A24CAB20C}"/>
    <cellStyle name="Total 9 3" xfId="1988" xr:uid="{A37F50B6-FAB6-4A5C-B322-838C5BEBAF8D}"/>
    <cellStyle name="Total 9 3 10" xfId="8486" xr:uid="{D695FA06-2BE1-4E71-A2F1-CC7780DF099F}"/>
    <cellStyle name="Total 9 3 11" xfId="7075" xr:uid="{457BDD28-55D7-42E9-A0F5-766BAC457EC1}"/>
    <cellStyle name="Total 9 3 12" xfId="7093" xr:uid="{FD3E1681-603E-4A68-A461-46BAFFA55C8D}"/>
    <cellStyle name="Total 9 3 2" xfId="2548" xr:uid="{2B6E8D8F-79ED-490D-B9A6-2014EED2DABD}"/>
    <cellStyle name="Total 9 3 2 2" xfId="5185" xr:uid="{362DB533-D77E-4DF3-A2F9-55D12D773538}"/>
    <cellStyle name="Total 9 3 2 2 2" xfId="11549" xr:uid="{96C06235-4218-4F52-8CBA-2C3E79A2BF52}"/>
    <cellStyle name="Total 9 3 2 2 3" xfId="7374" xr:uid="{3F60ADFF-83EA-4E33-8E65-6956C61520ED}"/>
    <cellStyle name="Total 9 3 2 3" xfId="9015" xr:uid="{A3A4978B-EDDC-43E3-896D-7B80FAB1ED65}"/>
    <cellStyle name="Total 9 3 3" xfId="2750" xr:uid="{83BE3DE0-3D66-46FE-A17A-06991DC69AB5}"/>
    <cellStyle name="Total 9 3 3 2" xfId="5387" xr:uid="{A4EF91FF-8FA4-47AD-B776-385A9E9FE350}"/>
    <cellStyle name="Total 9 3 3 2 2" xfId="11736" xr:uid="{F3CE8D26-B6F1-4EB8-89AC-51187310CB8D}"/>
    <cellStyle name="Total 9 3 3 2 3" xfId="15986" xr:uid="{7A33A5AB-94F5-42D9-97F4-C786AC89645A}"/>
    <cellStyle name="Total 9 3 3 3" xfId="8046" xr:uid="{622084FB-18D1-4C62-8F8F-E7AD56C7DDCE}"/>
    <cellStyle name="Total 9 3 4" xfId="3053" xr:uid="{A16B72DD-D197-48E0-85EE-9A08A0760723}"/>
    <cellStyle name="Total 9 3 4 2" xfId="5690" xr:uid="{3E104F66-608C-4EE9-8CBB-AE201A995CE7}"/>
    <cellStyle name="Total 9 3 4 2 2" xfId="12001" xr:uid="{BBFC4934-BF4E-4671-87FA-C42358F2CFA4}"/>
    <cellStyle name="Total 9 3 4 2 3" xfId="15517" xr:uid="{50176A34-7163-4188-8077-958DED0119F7}"/>
    <cellStyle name="Total 9 3 4 3" xfId="9435" xr:uid="{B39C8E17-F8B5-40E5-9B4D-07CEA64A7D01}"/>
    <cellStyle name="Total 9 3 4 4" xfId="14682" xr:uid="{91F26C5E-8C4F-410D-BE03-B41E5E3F7C19}"/>
    <cellStyle name="Total 9 3 5" xfId="3379" xr:uid="{71D00FDC-3157-4A58-BCBA-86A0DC3C0C70}"/>
    <cellStyle name="Total 9 3 5 2" xfId="6016" xr:uid="{F5D03F02-5B95-4B4F-BA9E-A8A19D00F7C1}"/>
    <cellStyle name="Total 9 3 5 2 2" xfId="12327" xr:uid="{FC69108C-823D-4C1E-8BA4-B7B82BC8C804}"/>
    <cellStyle name="Total 9 3 5 2 3" xfId="15617" xr:uid="{0C016E3A-3980-4910-B222-00DFF19C5838}"/>
    <cellStyle name="Total 9 3 5 3" xfId="9761" xr:uid="{746D73A3-EDE7-4544-97C8-95B0B98EDD08}"/>
    <cellStyle name="Total 9 3 5 4" xfId="11210" xr:uid="{16CD8714-653D-4B96-96A2-EE83D1C46340}"/>
    <cellStyle name="Total 9 3 6" xfId="3685" xr:uid="{0DBA9C9A-A431-40BF-8317-D1673985E37F}"/>
    <cellStyle name="Total 9 3 6 2" xfId="6322" xr:uid="{DC6F5B0C-7E26-4D2D-9231-F0E21E885BDA}"/>
    <cellStyle name="Total 9 3 6 2 2" xfId="12633" xr:uid="{FBF0D9A0-D64D-4697-B0EA-EF5120426EAE}"/>
    <cellStyle name="Total 9 3 6 2 3" xfId="15699" xr:uid="{9CE02CA7-6162-4FE6-8A96-809264DF9551}"/>
    <cellStyle name="Total 9 3 6 3" xfId="10067" xr:uid="{40D6B861-CD91-4789-878C-57040BA833BE}"/>
    <cellStyle name="Total 9 3 6 4" xfId="7849" xr:uid="{06E9FF4D-57AF-41D3-9EA2-DB53ADFEDC0B}"/>
    <cellStyle name="Total 9 3 7" xfId="4060" xr:uid="{97E4A3A4-FFCB-4607-BA1D-197F7A766321}"/>
    <cellStyle name="Total 9 3 7 2" xfId="6697" xr:uid="{241D45E6-C163-4E79-9325-253080537CC6}"/>
    <cellStyle name="Total 9 3 7 2 2" xfId="13008" xr:uid="{58D48C27-8CB0-4EC4-BFB3-F8574631CE17}"/>
    <cellStyle name="Total 9 3 7 2 3" xfId="16684" xr:uid="{9510D32C-35D7-43B4-8227-829B0968633A}"/>
    <cellStyle name="Total 9 3 7 3" xfId="10442" xr:uid="{97E47E42-0EF6-4516-A9C5-2773056DE95E}"/>
    <cellStyle name="Total 9 3 7 4" xfId="7310" xr:uid="{399826F6-F6F5-4E6A-8264-91F02D6569D8}"/>
    <cellStyle name="Total 9 3 8" xfId="4359" xr:uid="{C0180926-459E-4C73-8617-D7878A1CD6E7}"/>
    <cellStyle name="Total 9 3 8 2" xfId="6996" xr:uid="{D2C8FEDB-E09B-4562-A0E9-CEC20DC91EAF}"/>
    <cellStyle name="Total 9 3 8 2 2" xfId="13307" xr:uid="{F4962100-5A9A-4C4E-B502-0B09F8CB36C4}"/>
    <cellStyle name="Total 9 3 8 2 3" xfId="16971" xr:uid="{83FE68A5-9CC0-4EDA-9CA9-00D4E8962BFC}"/>
    <cellStyle name="Total 9 3 8 3" xfId="10741" xr:uid="{22D5925C-A7EA-42A8-BA27-E4A978447046}"/>
    <cellStyle name="Total 9 3 8 4" xfId="7889" xr:uid="{751FA7E7-54AC-403A-9C87-B44CF0204E5B}"/>
    <cellStyle name="Total 9 3 9" xfId="4625" xr:uid="{165ADEE2-2AD8-4E17-AEB5-D8AC4BF109CA}"/>
    <cellStyle name="Total 9 3 9 2" xfId="11007" xr:uid="{938B5AC2-DBD1-40EC-B799-D1270A80CADB}"/>
    <cellStyle name="Total 9 3 9 3" xfId="13373" xr:uid="{E49BCA65-72E3-4BC5-A03C-02474A483A1B}"/>
    <cellStyle name="Total 9 4" xfId="2150" xr:uid="{973A1CE0-E6D8-44F7-BB96-4D7D2827B5A9}"/>
    <cellStyle name="Total 9 4 10" xfId="14133" xr:uid="{4D0F3347-8F37-4766-A38E-3F0C3D58419D}"/>
    <cellStyle name="Total 9 4 11" xfId="14983" xr:uid="{8852961A-364E-4DF3-8519-85D1C61A7886}"/>
    <cellStyle name="Total 9 4 2" xfId="2640" xr:uid="{81235FAB-420C-4633-B586-ED8AB6D807A0}"/>
    <cellStyle name="Total 9 4 2 2" xfId="5277" xr:uid="{CCDC1C68-582F-4272-8C78-3B9AA1CBC909}"/>
    <cellStyle name="Total 9 4 2 2 2" xfId="11641" xr:uid="{CE0A2EA4-AF0C-45EF-8801-4CFA9394DA32}"/>
    <cellStyle name="Total 9 4 2 2 3" xfId="7116" xr:uid="{C47D40B1-A997-4D9B-9C10-F0DD87B61D36}"/>
    <cellStyle name="Total 9 4 2 3" xfId="9107" xr:uid="{F2F44090-9540-44CA-9E29-D3D7F30C4740}"/>
    <cellStyle name="Total 9 4 2 4" xfId="7233" xr:uid="{419A0B1F-BA81-471F-8C32-67CCE20B743A}"/>
    <cellStyle name="Total 9 4 2 5" xfId="16494" xr:uid="{7AE4B050-0B86-47CC-A3CE-9429B2420AD8}"/>
    <cellStyle name="Total 9 4 3" xfId="2905" xr:uid="{CECBDD97-750A-4D00-BE87-1D0A93849D1A}"/>
    <cellStyle name="Total 9 4 3 2" xfId="5542" xr:uid="{D5C67281-7205-419B-A4A1-EFC46FA7D699}"/>
    <cellStyle name="Total 9 4 3 2 2" xfId="11853" xr:uid="{9CC1A0D2-9F01-489D-954A-98047ACDF3A0}"/>
    <cellStyle name="Total 9 4 3 2 3" xfId="7526" xr:uid="{6BAF6C71-3185-4ED4-A0CE-D672E4BD5DB7}"/>
    <cellStyle name="Total 9 4 3 3" xfId="14175" xr:uid="{8E45DAA9-EC73-4135-BA4F-B23AF60583ED}"/>
    <cellStyle name="Total 9 4 4" xfId="3208" xr:uid="{EDE330A2-D3FE-4065-ACE9-6143B03FFCF9}"/>
    <cellStyle name="Total 9 4 4 2" xfId="5845" xr:uid="{9AC0362D-1292-4CB0-A6C5-E19A9A7908CC}"/>
    <cellStyle name="Total 9 4 4 2 2" xfId="12156" xr:uid="{E3EBC152-1145-4B39-AB0B-A46A538C45D7}"/>
    <cellStyle name="Total 9 4 4 2 3" xfId="15934" xr:uid="{D481FE99-5600-4F05-8C01-5C830AF84E66}"/>
    <cellStyle name="Total 9 4 4 3" xfId="9590" xr:uid="{F7E349C6-9549-4143-A582-88D8DBD256A0}"/>
    <cellStyle name="Total 9 4 4 4" xfId="14365" xr:uid="{4097B566-BFB6-4F3D-AC5E-E42DDC33AD51}"/>
    <cellStyle name="Total 9 4 5" xfId="3534" xr:uid="{B3F522EB-5F2B-420D-929E-23629253E845}"/>
    <cellStyle name="Total 9 4 5 2" xfId="6171" xr:uid="{51F46591-63E4-4F6F-B9EC-1D3B6BC9FC30}"/>
    <cellStyle name="Total 9 4 5 2 2" xfId="12482" xr:uid="{407986DE-A397-48AC-9DDD-9CD997CE7542}"/>
    <cellStyle name="Total 9 4 5 2 3" xfId="16393" xr:uid="{E1863920-66DA-491A-B338-58384D299623}"/>
    <cellStyle name="Total 9 4 5 3" xfId="9916" xr:uid="{42D38139-79D1-4BB8-BFC4-8640C80E61E9}"/>
    <cellStyle name="Total 9 4 5 4" xfId="9267" xr:uid="{025FCB98-9706-410E-9706-E5C9E36342A3}"/>
    <cellStyle name="Total 9 4 6" xfId="3840" xr:uid="{D6DB83EA-2977-450E-A4BA-7D45B7CA3658}"/>
    <cellStyle name="Total 9 4 6 2" xfId="6477" xr:uid="{32166B88-63F9-42DF-9132-C0BB46581FA7}"/>
    <cellStyle name="Total 9 4 6 2 2" xfId="12788" xr:uid="{BDFBFA08-6C89-42D6-8A21-7D21A10FA67A}"/>
    <cellStyle name="Total 9 4 6 2 3" xfId="15866" xr:uid="{92BDE8AC-A71C-4586-A4FA-7B7B9170F37C}"/>
    <cellStyle name="Total 9 4 6 3" xfId="10222" xr:uid="{83FCC4B7-AFB1-441F-BD42-FEF7F4E88B0D}"/>
    <cellStyle name="Total 9 4 6 4" xfId="11786" xr:uid="{52752AE4-3091-47AE-A974-915786B3E105}"/>
    <cellStyle name="Total 9 4 7" xfId="4222" xr:uid="{740DB3AE-EFC7-4B12-A5C8-83AFE0E1CF5B}"/>
    <cellStyle name="Total 9 4 7 2" xfId="6859" xr:uid="{BA9C0851-3FF8-46D4-A610-00A3038878C8}"/>
    <cellStyle name="Total 9 4 7 2 2" xfId="13170" xr:uid="{29994B8C-DBCB-43DD-AB45-6B097B35163B}"/>
    <cellStyle name="Total 9 4 7 2 3" xfId="16839" xr:uid="{6BCE1FA6-53B0-43E8-A7B5-4BF0E9100A3D}"/>
    <cellStyle name="Total 9 4 7 3" xfId="10604" xr:uid="{DD05D1E5-E867-45E1-B391-B93C79178D59}"/>
    <cellStyle name="Total 9 4 7 4" xfId="16409" xr:uid="{4299ABED-F8DB-4D15-84D1-FDFF7447C243}"/>
    <cellStyle name="Total 9 4 8" xfId="4787" xr:uid="{BD1D4521-8BCF-4319-AE6B-55675FE13C31}"/>
    <cellStyle name="Total 9 4 8 2" xfId="11169" xr:uid="{B35A1B88-5C9E-4F7E-B69E-57BAAF8963C5}"/>
    <cellStyle name="Total 9 4 8 3" xfId="16022" xr:uid="{B83F0D2C-274F-4B1E-BF20-F4CB6D7CDABE}"/>
    <cellStyle name="Total 9 4 9" xfId="8648" xr:uid="{D5116405-C32F-4722-BB7B-3182AF56D8C7}"/>
    <cellStyle name="Total 9 5" xfId="2165" xr:uid="{08FEEC73-D56E-487A-8228-B87E7F9F904D}"/>
    <cellStyle name="Total 9 5 10" xfId="7875" xr:uid="{62B74C0C-4502-45C0-A781-E1CD55F97E86}"/>
    <cellStyle name="Total 9 5 2" xfId="2920" xr:uid="{CEA14016-AF4D-41CE-811C-9E56B6E6DF13}"/>
    <cellStyle name="Total 9 5 2 2" xfId="5557" xr:uid="{3C4BA0B0-6F19-4012-99D4-EF9E8BAFC33F}"/>
    <cellStyle name="Total 9 5 2 2 2" xfId="11868" xr:uid="{44CB4DEF-71B4-43C3-B85A-D1A84316551D}"/>
    <cellStyle name="Total 9 5 2 2 3" xfId="16124" xr:uid="{8578DD7B-F4D5-4FD0-86A5-41EDA35232A3}"/>
    <cellStyle name="Total 9 5 2 3" xfId="7845" xr:uid="{CB2B7D7A-3F75-498A-9A33-1FC7186109C6}"/>
    <cellStyle name="Total 9 5 3" xfId="3223" xr:uid="{590E91B2-35F4-4659-9635-7020A31B7D2E}"/>
    <cellStyle name="Total 9 5 3 2" xfId="5860" xr:uid="{0623B7A4-BAAB-4759-98FF-41C0AC38718D}"/>
    <cellStyle name="Total 9 5 3 2 2" xfId="12171" xr:uid="{06822920-B84B-4B6F-9266-260174799D0F}"/>
    <cellStyle name="Total 9 5 3 2 3" xfId="8158" xr:uid="{7ADFBF84-F78B-4529-A724-34D90198107D}"/>
    <cellStyle name="Total 9 5 3 3" xfId="9605" xr:uid="{83D56AB7-D759-4A8D-A670-DDD44F4BD615}"/>
    <cellStyle name="Total 9 5 3 4" xfId="15386" xr:uid="{8329FEC5-FE77-4260-8BD8-970F0D2CB07B}"/>
    <cellStyle name="Total 9 5 4" xfId="3549" xr:uid="{67DD82B3-F2F7-47BD-B89F-B95D5DB44398}"/>
    <cellStyle name="Total 9 5 4 2" xfId="6186" xr:uid="{2B7ADDEB-BE8A-48EE-BF61-6659CD11D72E}"/>
    <cellStyle name="Total 9 5 4 2 2" xfId="12497" xr:uid="{E5632D22-2F47-4B6A-AA52-D8ABB47E583E}"/>
    <cellStyle name="Total 9 5 4 2 3" xfId="13619" xr:uid="{57F636EB-A18A-49D6-9C49-5D0C7C86795A}"/>
    <cellStyle name="Total 9 5 4 3" xfId="9931" xr:uid="{0D822F19-89F7-46AF-95ED-74884FF3A801}"/>
    <cellStyle name="Total 9 5 4 4" xfId="7598" xr:uid="{91C02826-76F7-4F57-AF27-E1C17B8D5A3D}"/>
    <cellStyle name="Total 9 5 5" xfId="3855" xr:uid="{93565F5A-C18C-4C8B-A773-36F8E5B8295A}"/>
    <cellStyle name="Total 9 5 5 2" xfId="6492" xr:uid="{AABA33E7-37A5-46C1-A444-DC10D3F274F1}"/>
    <cellStyle name="Total 9 5 5 2 2" xfId="12803" xr:uid="{41C8B4E3-886C-4079-B834-848A70F0B571}"/>
    <cellStyle name="Total 9 5 5 2 3" xfId="15677" xr:uid="{83073798-5ED5-483F-BA76-D5412605501C}"/>
    <cellStyle name="Total 9 5 5 3" xfId="10237" xr:uid="{6FA64AC8-D664-4B39-9317-927E328305DB}"/>
    <cellStyle name="Total 9 5 5 4" xfId="7816" xr:uid="{E66672B8-B464-4080-A610-1DDEA6657A00}"/>
    <cellStyle name="Total 9 5 6" xfId="4237" xr:uid="{40A113CB-B90B-4428-8D56-388F87DB0D15}"/>
    <cellStyle name="Total 9 5 6 2" xfId="6874" xr:uid="{B2B684F5-50F6-47BD-AFF0-833505FF35DD}"/>
    <cellStyle name="Total 9 5 6 2 2" xfId="13185" xr:uid="{48A43441-31F8-4DE2-8686-AE761E9ACADE}"/>
    <cellStyle name="Total 9 5 6 2 3" xfId="16854" xr:uid="{899D9DD1-482F-425E-8F52-9842F082BAE2}"/>
    <cellStyle name="Total 9 5 6 3" xfId="10619" xr:uid="{9A998D57-9188-4EF2-9249-93BBCA90F356}"/>
    <cellStyle name="Total 9 5 6 4" xfId="14466" xr:uid="{DBF55DB3-7341-4981-B4B0-A33F2FE71244}"/>
    <cellStyle name="Total 9 5 7" xfId="4802" xr:uid="{97CF17DC-F5C6-4669-A131-FC12B4ABE1DC}"/>
    <cellStyle name="Total 9 5 7 2" xfId="11184" xr:uid="{FA598A8F-E5AC-454E-820C-B75039720D99}"/>
    <cellStyle name="Total 9 5 7 3" xfId="15076" xr:uid="{9F9D8341-F962-4381-BFBF-BB3959DED18B}"/>
    <cellStyle name="Total 9 5 8" xfId="8663" xr:uid="{116D6F08-DCE4-4477-9BC1-14912DEC10FE}"/>
    <cellStyle name="Total 9 5 9" xfId="13752" xr:uid="{55970A0B-9F75-4E70-AE23-9880A1AF55C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3.7499999999999999E-2</c:v>
                </c:pt>
                <c:pt idx="1">
                  <c:v>0.11964</c:v>
                </c:pt>
                <c:pt idx="2">
                  <c:v>8.2650000000000001E-2</c:v>
                </c:pt>
                <c:pt idx="3">
                  <c:v>5.9639999999999999E-2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3.7499999999999999E-2</c:v>
                </c:pt>
                <c:pt idx="1">
                  <c:v>3.7499999999999999E-2</c:v>
                </c:pt>
                <c:pt idx="2">
                  <c:v>2.8124999999999997E-2</c:v>
                </c:pt>
                <c:pt idx="3">
                  <c:v>3.5999999999999997E-2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0.125</c:v>
                </c:pt>
                <c:pt idx="1">
                  <c:v>0.25</c:v>
                </c:pt>
                <c:pt idx="2">
                  <c:v>0.34375</c:v>
                </c:pt>
                <c:pt idx="3">
                  <c:v>0.46375</c:v>
                </c:pt>
                <c:pt idx="4">
                  <c:v>0.46375</c:v>
                </c:pt>
                <c:pt idx="5">
                  <c:v>0.46375</c:v>
                </c:pt>
                <c:pt idx="6">
                  <c:v>0.46375</c:v>
                </c:pt>
                <c:pt idx="7">
                  <c:v>0.46375</c:v>
                </c:pt>
                <c:pt idx="8">
                  <c:v>0.46375</c:v>
                </c:pt>
                <c:pt idx="9">
                  <c:v>0.46375</c:v>
                </c:pt>
                <c:pt idx="10">
                  <c:v>0.46375</c:v>
                </c:pt>
                <c:pt idx="11">
                  <c:v>0.46375</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pt idx="10">
                  <c:v>2.6666560000000002E-2</c:v>
                </c:pt>
                <c:pt idx="11">
                  <c:v>2.6666560000000002E-2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0.00%</c:formatCode>
                <c:ptCount val="12"/>
                <c:pt idx="0">
                  <c:v>8.3333000000000004E-2</c:v>
                </c:pt>
                <c:pt idx="1">
                  <c:v>0.16666600000000001</c:v>
                </c:pt>
                <c:pt idx="2">
                  <c:v>0.24999900000000003</c:v>
                </c:pt>
                <c:pt idx="3">
                  <c:v>0.33333200000000002</c:v>
                </c:pt>
                <c:pt idx="4">
                  <c:v>0.41666500000000001</c:v>
                </c:pt>
                <c:pt idx="5">
                  <c:v>0.499998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2.7600000000000003E-2</c:v>
                </c:pt>
                <c:pt idx="1">
                  <c:v>1.72E-2</c:v>
                </c:pt>
                <c:pt idx="2">
                  <c:v>1.6E-2</c:v>
                </c:pt>
                <c:pt idx="3">
                  <c:v>3.2640000000000002E-2</c:v>
                </c:pt>
                <c:pt idx="4">
                  <c:v>1.72E-2</c:v>
                </c:pt>
                <c:pt idx="5">
                  <c:v>1.6E-2</c:v>
                </c:pt>
                <c:pt idx="6">
                  <c:v>3.04E-2</c:v>
                </c:pt>
                <c:pt idx="7">
                  <c:v>2.7200000000000002E-2</c:v>
                </c:pt>
                <c:pt idx="8">
                  <c:v>6.2400000000000004E-2</c:v>
                </c:pt>
                <c:pt idx="9">
                  <c:v>9.2799999999999994E-2</c:v>
                </c:pt>
                <c:pt idx="10">
                  <c:v>3.8000000000000006E-2</c:v>
                </c:pt>
                <c:pt idx="11">
                  <c:v>2.0000000000000004E-2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2.7600000000000003E-2</c:v>
                </c:pt>
                <c:pt idx="1">
                  <c:v>1.72E-2</c:v>
                </c:pt>
                <c:pt idx="2">
                  <c:v>1.6E-2</c:v>
                </c:pt>
                <c:pt idx="3">
                  <c:v>3.0640000000000001E-2</c:v>
                </c:pt>
                <c:pt idx="4">
                  <c:v>1.6800000000000002E-2</c:v>
                </c:pt>
                <c:pt idx="5">
                  <c:v>1.3600000000000001E-2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0.00%</c:formatCode>
                <c:ptCount val="12"/>
                <c:pt idx="0">
                  <c:v>6.9000000000000006E-2</c:v>
                </c:pt>
                <c:pt idx="1">
                  <c:v>0.112</c:v>
                </c:pt>
                <c:pt idx="2">
                  <c:v>0.152</c:v>
                </c:pt>
                <c:pt idx="3">
                  <c:v>0.2286</c:v>
                </c:pt>
                <c:pt idx="4">
                  <c:v>0.27060000000000001</c:v>
                </c:pt>
                <c:pt idx="5">
                  <c:v>0.30459999999999998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7.4099999999999999E-2</c:v>
                </c:pt>
                <c:pt idx="1">
                  <c:v>9.9000000000000008E-3</c:v>
                </c:pt>
                <c:pt idx="2">
                  <c:v>8.1000000000000013E-3</c:v>
                </c:pt>
                <c:pt idx="3">
                  <c:v>0.06</c:v>
                </c:pt>
                <c:pt idx="4">
                  <c:v>1.5899999999999997E-2</c:v>
                </c:pt>
                <c:pt idx="5">
                  <c:v>8.1000000000000013E-3</c:v>
                </c:pt>
                <c:pt idx="6">
                  <c:v>8.1000000000000013E-3</c:v>
                </c:pt>
                <c:pt idx="7">
                  <c:v>0.03</c:v>
                </c:pt>
                <c:pt idx="8">
                  <c:v>1.5899999999999997E-2</c:v>
                </c:pt>
                <c:pt idx="9">
                  <c:v>2.01E-2</c:v>
                </c:pt>
                <c:pt idx="10">
                  <c:v>7.4999999999999997E-3</c:v>
                </c:pt>
                <c:pt idx="11">
                  <c:v>4.2299999999999997E-2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7.4099999999999999E-2</c:v>
                </c:pt>
                <c:pt idx="1">
                  <c:v>9.9000000000000008E-3</c:v>
                </c:pt>
                <c:pt idx="2">
                  <c:v>8.1000000000000013E-3</c:v>
                </c:pt>
                <c:pt idx="3">
                  <c:v>2.2019999999999998E-2</c:v>
                </c:pt>
                <c:pt idx="4">
                  <c:v>1.2E-2</c:v>
                </c:pt>
                <c:pt idx="5">
                  <c:v>3.8100000000000002E-2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0.00%</c:formatCode>
                <c:ptCount val="12"/>
                <c:pt idx="0">
                  <c:v>0.247</c:v>
                </c:pt>
                <c:pt idx="1">
                  <c:v>0.28000000000000003</c:v>
                </c:pt>
                <c:pt idx="2">
                  <c:v>0.30700000000000005</c:v>
                </c:pt>
                <c:pt idx="3">
                  <c:v>0.38040000000000007</c:v>
                </c:pt>
                <c:pt idx="4">
                  <c:v>0.42040000000000005</c:v>
                </c:pt>
                <c:pt idx="5">
                  <c:v>0.54740000000000011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470386496"/>
        <c:crosses val="autoZero"/>
        <c:auto val="1"/>
        <c:lblAlgn val="ctr"/>
        <c:lblOffset val="100"/>
        <c:noMultiLvlLbl val="0"/>
      </c:catAx>
      <c:valAx>
        <c:axId val="470386496"/>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470388456"/>
        <c:crosses val="autoZero"/>
        <c:crossBetween val="between"/>
      </c:valAx>
      <c:valAx>
        <c:axId val="470388064"/>
        <c:scaling>
          <c:orientation val="minMax"/>
          <c:max val="1"/>
        </c:scaling>
        <c:delete val="0"/>
        <c:axPos val="r"/>
        <c:numFmt formatCode="0.0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pt idx="10">
                  <c:v>2.5020000000000001E-2</c:v>
                </c:pt>
                <c:pt idx="11">
                  <c:v>2.5020000000000001E-2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2.4900000000000002E-2</c:v>
                </c:pt>
                <c:pt idx="1">
                  <c:v>2.4900000000000002E-2</c:v>
                </c:pt>
                <c:pt idx="2">
                  <c:v>2.4989999999999998E-2</c:v>
                </c:pt>
                <c:pt idx="3">
                  <c:v>2.4989999999999998E-2</c:v>
                </c:pt>
                <c:pt idx="4">
                  <c:v>2.4989999999999998E-2</c:v>
                </c:pt>
                <c:pt idx="5">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0.00%</c:formatCode>
                <c:ptCount val="12"/>
                <c:pt idx="0">
                  <c:v>8.3000000000000004E-2</c:v>
                </c:pt>
                <c:pt idx="1">
                  <c:v>0.16600000000000001</c:v>
                </c:pt>
                <c:pt idx="2">
                  <c:v>0.24930000000000002</c:v>
                </c:pt>
                <c:pt idx="3">
                  <c:v>0.33260000000000001</c:v>
                </c:pt>
                <c:pt idx="4">
                  <c:v>0.41589999999999999</c:v>
                </c:pt>
                <c:pt idx="5">
                  <c:v>0.49919999999999998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2.5000000000000005E-2"/>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2.7085041269841282E-2</c:v>
                </c:pt>
                <c:pt idx="1">
                  <c:v>2.0142668975468993E-2</c:v>
                </c:pt>
                <c:pt idx="2">
                  <c:v>2.0144040404040418E-2</c:v>
                </c:pt>
                <c:pt idx="3">
                  <c:v>2.8157208658008671E-2</c:v>
                </c:pt>
                <c:pt idx="4">
                  <c:v>2.9003005483405474E-2</c:v>
                </c:pt>
                <c:pt idx="5">
                  <c:v>3.0908910245310239E-2</c:v>
                </c:pt>
                <c:pt idx="6">
                  <c:v>3.4479564213564157E-2</c:v>
                </c:pt>
                <c:pt idx="7">
                  <c:v>2.1938561038961052E-2</c:v>
                </c:pt>
                <c:pt idx="8">
                  <c:v>2.8059678499278495E-2</c:v>
                </c:pt>
                <c:pt idx="9">
                  <c:v>1.9549164213564226E-2</c:v>
                </c:pt>
                <c:pt idx="10">
                  <c:v>2.1639361038961056E-2</c:v>
                </c:pt>
                <c:pt idx="11">
                  <c:v>3.8892795959595841E-2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2.7085041269841282E-2</c:v>
                </c:pt>
                <c:pt idx="1">
                  <c:v>1.9216193015873025E-2</c:v>
                </c:pt>
                <c:pt idx="2">
                  <c:v>1.6367786666666655E-2</c:v>
                </c:pt>
                <c:pt idx="3">
                  <c:v>2.4144141991341985E-2</c:v>
                </c:pt>
                <c:pt idx="4">
                  <c:v>3.1295999999999997E-2</c:v>
                </c:pt>
                <c:pt idx="5">
                  <c:v>1.1040000000000001E-2</c:v>
                </c:pt>
                <c:pt idx="6">
                  <c:v>0</c:v>
                </c:pt>
                <c:pt idx="7">
                  <c:v>0</c:v>
                </c:pt>
                <c:pt idx="8">
                  <c:v>0</c:v>
                </c:pt>
                <c:pt idx="9">
                  <c:v>0</c:v>
                </c:pt>
                <c:pt idx="10">
                  <c:v>0</c:v>
                </c:pt>
                <c:pt idx="11">
                  <c:v>0</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0.00%</c:formatCode>
                <c:ptCount val="12"/>
                <c:pt idx="0">
                  <c:v>8.4640753968254004E-2</c:v>
                </c:pt>
                <c:pt idx="1">
                  <c:v>0.14469135714285719</c:v>
                </c:pt>
                <c:pt idx="2">
                  <c:v>0.19584069047619049</c:v>
                </c:pt>
                <c:pt idx="3">
                  <c:v>0.2712911341991342</c:v>
                </c:pt>
                <c:pt idx="4">
                  <c:v>0.3690911341991342</c:v>
                </c:pt>
                <c:pt idx="5">
                  <c:v>0.40359113419913417</c:v>
                </c:pt>
                <c:pt idx="6">
                  <c:v>0.40359113419913417</c:v>
                </c:pt>
                <c:pt idx="7">
                  <c:v>0.40359113419913417</c:v>
                </c:pt>
                <c:pt idx="8">
                  <c:v>0.40359113419913417</c:v>
                </c:pt>
                <c:pt idx="9">
                  <c:v>0.40359113419913417</c:v>
                </c:pt>
                <c:pt idx="10">
                  <c:v>0.40359113419913417</c:v>
                </c:pt>
                <c:pt idx="11">
                  <c:v>0.40359113419913417</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majorUnit val="1.0000000000000002E-3"/>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5960256576"/>
          <c:y val="0.2147783603518135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5.9200000000000008E-3</c:v>
                </c:pt>
                <c:pt idx="1">
                  <c:v>4.3680000000000004E-2</c:v>
                </c:pt>
                <c:pt idx="2">
                  <c:v>4.2720000000000001E-2</c:v>
                </c:pt>
                <c:pt idx="3">
                  <c:v>5.9680000000000004E-2</c:v>
                </c:pt>
                <c:pt idx="4">
                  <c:v>5.2359999999999997E-2</c:v>
                </c:pt>
                <c:pt idx="5">
                  <c:v>3.9960000000000002E-2</c:v>
                </c:pt>
                <c:pt idx="6">
                  <c:v>3.508E-2</c:v>
                </c:pt>
                <c:pt idx="7">
                  <c:v>3.3480000000000003E-2</c:v>
                </c:pt>
                <c:pt idx="8">
                  <c:v>3.3680000000000002E-2</c:v>
                </c:pt>
                <c:pt idx="9">
                  <c:v>2.6520000000000002E-2</c:v>
                </c:pt>
                <c:pt idx="10">
                  <c:v>1.3519999999999999E-2</c:v>
                </c:pt>
                <c:pt idx="11">
                  <c:v>1.3400000000000002E-2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5.9200000000000008E-3</c:v>
                </c:pt>
                <c:pt idx="1">
                  <c:v>3.0879999999999998E-2</c:v>
                </c:pt>
                <c:pt idx="2">
                  <c:v>4.2720000000000001E-2</c:v>
                </c:pt>
                <c:pt idx="3">
                  <c:v>6.9279999999999994E-2</c:v>
                </c:pt>
                <c:pt idx="4">
                  <c:v>5.2359999999999997E-2</c:v>
                </c:pt>
                <c:pt idx="5">
                  <c:v>3.3360000000000001E-2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0.00%</c:formatCode>
                <c:ptCount val="12"/>
                <c:pt idx="0">
                  <c:v>1.4800000000000001E-2</c:v>
                </c:pt>
                <c:pt idx="1">
                  <c:v>9.1999999999999998E-2</c:v>
                </c:pt>
                <c:pt idx="2">
                  <c:v>0.19879999999999998</c:v>
                </c:pt>
                <c:pt idx="3">
                  <c:v>0.37199999999999994</c:v>
                </c:pt>
                <c:pt idx="4">
                  <c:v>0.5028999999999999</c:v>
                </c:pt>
                <c:pt idx="5">
                  <c:v>0.58629999999999993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44</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19050</xdr:colOff>
          <xdr:row>1</xdr:row>
          <xdr:rowOff>28575</xdr:rowOff>
        </xdr:from>
        <xdr:to>
          <xdr:col>8</xdr:col>
          <xdr:colOff>1714500</xdr:colOff>
          <xdr:row>2</xdr:row>
          <xdr:rowOff>57150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381000</xdr:colOff>
      <xdr:row>39</xdr:row>
      <xdr:rowOff>133350</xdr:rowOff>
    </xdr:from>
    <xdr:to>
      <xdr:col>7</xdr:col>
      <xdr:colOff>64294</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44</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53341</xdr:colOff>
      <xdr:row>38</xdr:row>
      <xdr:rowOff>605564</xdr:rowOff>
    </xdr:from>
    <xdr:to>
      <xdr:col>8</xdr:col>
      <xdr:colOff>1389531</xdr:colOff>
      <xdr:row>43</xdr:row>
      <xdr:rowOff>394446</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366"/>
      <c r="B2" s="366"/>
      <c r="C2" s="351" t="s">
        <v>24</v>
      </c>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8"/>
    </row>
    <row r="3" spans="1:67" s="118" customFormat="1" ht="45.75" customHeight="1" x14ac:dyDescent="0.25">
      <c r="A3" s="366"/>
      <c r="B3" s="366"/>
      <c r="C3" s="351" t="s">
        <v>25</v>
      </c>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9"/>
    </row>
    <row r="4" spans="1:67" s="118" customFormat="1" ht="45.75" customHeight="1" x14ac:dyDescent="0.25">
      <c r="A4" s="366"/>
      <c r="B4" s="366"/>
      <c r="C4" s="351" t="s">
        <v>198</v>
      </c>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9"/>
    </row>
    <row r="5" spans="1:67" s="118" customFormat="1" ht="45.75" customHeight="1" x14ac:dyDescent="0.25">
      <c r="A5" s="366"/>
      <c r="B5" s="366"/>
      <c r="C5" s="369" t="s">
        <v>29</v>
      </c>
      <c r="D5" s="369"/>
      <c r="E5" s="369"/>
      <c r="F5" s="369"/>
      <c r="G5" s="369"/>
      <c r="H5" s="369"/>
      <c r="I5" s="369"/>
      <c r="J5" s="369"/>
      <c r="K5" s="369"/>
      <c r="L5" s="369"/>
      <c r="M5" s="369"/>
      <c r="N5" s="369"/>
      <c r="O5" s="369"/>
      <c r="P5" s="369"/>
      <c r="Q5" s="369"/>
      <c r="R5" s="356" t="s">
        <v>189</v>
      </c>
      <c r="S5" s="356"/>
      <c r="T5" s="356"/>
      <c r="U5" s="356"/>
      <c r="V5" s="356"/>
      <c r="W5" s="356"/>
      <c r="X5" s="356"/>
      <c r="Y5" s="356"/>
      <c r="Z5" s="356"/>
      <c r="AA5" s="356"/>
      <c r="AB5" s="356"/>
      <c r="AC5" s="356"/>
      <c r="AD5" s="356"/>
      <c r="AE5" s="356"/>
      <c r="AF5" s="360"/>
    </row>
    <row r="6" spans="1:67" s="119" customFormat="1" ht="30.75" customHeight="1" x14ac:dyDescent="0.25">
      <c r="D6" s="120"/>
      <c r="K6" s="121"/>
      <c r="AA6" s="122"/>
    </row>
    <row r="7" spans="1:67" s="119" customFormat="1" ht="42" customHeight="1" x14ac:dyDescent="0.25">
      <c r="B7" s="123" t="s">
        <v>32</v>
      </c>
      <c r="C7" s="365" t="e">
        <f>+#REF!</f>
        <v>#REF!</v>
      </c>
      <c r="D7" s="365"/>
      <c r="E7" s="365"/>
      <c r="F7" s="365"/>
      <c r="G7" s="365"/>
      <c r="K7" s="121"/>
      <c r="AA7" s="122"/>
    </row>
    <row r="8" spans="1:67" s="119" customFormat="1" ht="42" customHeight="1" x14ac:dyDescent="0.25">
      <c r="B8" s="123" t="s">
        <v>1</v>
      </c>
      <c r="C8" s="365" t="e">
        <f>+#REF!</f>
        <v>#REF!</v>
      </c>
      <c r="D8" s="365"/>
      <c r="E8" s="365"/>
      <c r="F8" s="365"/>
      <c r="G8" s="365"/>
      <c r="K8" s="121"/>
      <c r="AA8" s="122"/>
    </row>
    <row r="9" spans="1:67" s="119" customFormat="1" ht="42" customHeight="1" x14ac:dyDescent="0.25">
      <c r="B9" s="124" t="s">
        <v>30</v>
      </c>
      <c r="C9" s="365" t="e">
        <f>+#REF!</f>
        <v>#REF!</v>
      </c>
      <c r="D9" s="365"/>
      <c r="E9" s="365"/>
      <c r="F9" s="365"/>
      <c r="G9" s="365"/>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40" t="s">
        <v>375</v>
      </c>
      <c r="B11" s="341"/>
      <c r="C11" s="341"/>
      <c r="D11" s="341"/>
      <c r="E11" s="341"/>
      <c r="F11" s="341"/>
      <c r="G11" s="341"/>
      <c r="H11" s="342"/>
      <c r="I11" s="362" t="s">
        <v>36</v>
      </c>
      <c r="J11" s="363"/>
      <c r="K11" s="363"/>
      <c r="L11" s="363"/>
      <c r="M11" s="363"/>
      <c r="N11" s="364"/>
      <c r="O11" s="357" t="s">
        <v>38</v>
      </c>
      <c r="P11" s="357"/>
      <c r="Q11" s="357"/>
      <c r="R11" s="357"/>
      <c r="S11" s="357"/>
      <c r="T11" s="357"/>
      <c r="U11" s="357"/>
      <c r="V11" s="357"/>
      <c r="W11" s="357"/>
      <c r="X11" s="357"/>
      <c r="Y11" s="357"/>
      <c r="Z11" s="357"/>
      <c r="AA11" s="357"/>
      <c r="AB11" s="357"/>
      <c r="AC11" s="357"/>
      <c r="AD11" s="340" t="s">
        <v>18</v>
      </c>
      <c r="AE11" s="341"/>
      <c r="AF11" s="342"/>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06" t="s">
        <v>154</v>
      </c>
      <c r="B13" s="306" t="s">
        <v>368</v>
      </c>
      <c r="C13" s="306">
        <v>224</v>
      </c>
      <c r="D13" s="306" t="s">
        <v>187</v>
      </c>
      <c r="E13" s="306">
        <v>171</v>
      </c>
      <c r="F13" s="310" t="s">
        <v>175</v>
      </c>
      <c r="G13" s="306" t="s">
        <v>152</v>
      </c>
      <c r="H13" s="306" t="s">
        <v>70</v>
      </c>
      <c r="I13" s="361" t="e">
        <f>SUM(J13:N14)</f>
        <v>#REF!</v>
      </c>
      <c r="J13" s="343" t="e">
        <f>+#REF!</f>
        <v>#REF!</v>
      </c>
      <c r="K13" s="345" t="e">
        <f>+#REF!</f>
        <v>#REF!</v>
      </c>
      <c r="L13" s="367" t="e">
        <f>+#REF!</f>
        <v>#REF!</v>
      </c>
      <c r="M13" s="343" t="e">
        <f>+#REF!</f>
        <v>#REF!</v>
      </c>
      <c r="N13" s="343" t="e">
        <f>+#REF!</f>
        <v>#REF!</v>
      </c>
      <c r="O13" s="338" t="e">
        <f>+#REF!</f>
        <v>#REF!</v>
      </c>
      <c r="P13" s="338">
        <v>6.45</v>
      </c>
      <c r="Q13" s="338">
        <v>31.03</v>
      </c>
      <c r="R13" s="338"/>
      <c r="S13" s="338" t="e">
        <f>+#REF!</f>
        <v>#REF!</v>
      </c>
      <c r="T13" s="338" t="e">
        <f>+#REF!</f>
        <v>#REF!</v>
      </c>
      <c r="U13" s="338" t="e">
        <f>+#REF!</f>
        <v>#REF!</v>
      </c>
      <c r="V13" s="338" t="e">
        <f>+#REF!</f>
        <v>#REF!</v>
      </c>
      <c r="W13" s="338" t="e">
        <f>+#REF!</f>
        <v>#REF!</v>
      </c>
      <c r="X13" s="338" t="e">
        <f>+#REF!</f>
        <v>#REF!</v>
      </c>
      <c r="Y13" s="338" t="e">
        <f>+#REF!</f>
        <v>#REF!</v>
      </c>
      <c r="Z13" s="338" t="e">
        <f>+#REF!</f>
        <v>#REF!</v>
      </c>
      <c r="AA13" s="349" t="e">
        <f>SUM(O13:Z14)</f>
        <v>#REF!</v>
      </c>
      <c r="AB13" s="313" t="e">
        <f>+AA13/K13</f>
        <v>#REF!</v>
      </c>
      <c r="AC13" s="313" t="e">
        <f>+(J13+AA13)/I13</f>
        <v>#REF!</v>
      </c>
      <c r="AD13" s="347" t="s">
        <v>219</v>
      </c>
      <c r="AE13" s="300" t="s">
        <v>223</v>
      </c>
      <c r="AF13" s="347"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06"/>
      <c r="B14" s="306"/>
      <c r="C14" s="306"/>
      <c r="D14" s="306"/>
      <c r="E14" s="306"/>
      <c r="F14" s="310"/>
      <c r="G14" s="306"/>
      <c r="H14" s="306"/>
      <c r="I14" s="361"/>
      <c r="J14" s="344"/>
      <c r="K14" s="346"/>
      <c r="L14" s="368"/>
      <c r="M14" s="344"/>
      <c r="N14" s="344"/>
      <c r="O14" s="339"/>
      <c r="P14" s="339"/>
      <c r="Q14" s="339"/>
      <c r="R14" s="339"/>
      <c r="S14" s="339"/>
      <c r="T14" s="339"/>
      <c r="U14" s="339"/>
      <c r="V14" s="339"/>
      <c r="W14" s="339"/>
      <c r="X14" s="339"/>
      <c r="Y14" s="339"/>
      <c r="Z14" s="339"/>
      <c r="AA14" s="350"/>
      <c r="AB14" s="313"/>
      <c r="AC14" s="313"/>
      <c r="AD14" s="348"/>
      <c r="AE14" s="301"/>
      <c r="AF14" s="348"/>
    </row>
    <row r="15" spans="1:67" ht="89.25" customHeight="1" x14ac:dyDescent="0.25">
      <c r="A15" s="306" t="s">
        <v>154</v>
      </c>
      <c r="B15" s="306" t="s">
        <v>369</v>
      </c>
      <c r="C15" s="306">
        <v>223</v>
      </c>
      <c r="D15" s="306" t="s">
        <v>188</v>
      </c>
      <c r="E15" s="306">
        <v>170</v>
      </c>
      <c r="F15" s="310" t="s">
        <v>174</v>
      </c>
      <c r="G15" s="306" t="s">
        <v>152</v>
      </c>
      <c r="H15" s="306" t="s">
        <v>70</v>
      </c>
      <c r="I15" s="361" t="e">
        <f>SUM(J15:N16)</f>
        <v>#REF!</v>
      </c>
      <c r="J15" s="336" t="e">
        <f>+#REF!</f>
        <v>#REF!</v>
      </c>
      <c r="K15" s="352" t="e">
        <f>+#REF!</f>
        <v>#REF!</v>
      </c>
      <c r="L15" s="354" t="e">
        <f>+#REF!</f>
        <v>#REF!</v>
      </c>
      <c r="M15" s="336" t="e">
        <f>+#REF!</f>
        <v>#REF!</v>
      </c>
      <c r="N15" s="336" t="e">
        <f>+#REF!</f>
        <v>#REF!</v>
      </c>
      <c r="O15" s="338">
        <v>53</v>
      </c>
      <c r="P15" s="338">
        <v>712</v>
      </c>
      <c r="Q15" s="338">
        <v>881</v>
      </c>
      <c r="R15" s="338"/>
      <c r="S15" s="338" t="e">
        <f>+#REF!</f>
        <v>#REF!</v>
      </c>
      <c r="T15" s="338" t="e">
        <f>+#REF!</f>
        <v>#REF!</v>
      </c>
      <c r="U15" s="338" t="e">
        <f>+#REF!</f>
        <v>#REF!</v>
      </c>
      <c r="V15" s="338" t="e">
        <f>+#REF!</f>
        <v>#REF!</v>
      </c>
      <c r="W15" s="338" t="e">
        <f>+#REF!</f>
        <v>#REF!</v>
      </c>
      <c r="X15" s="338" t="e">
        <f>+#REF!</f>
        <v>#REF!</v>
      </c>
      <c r="Y15" s="338" t="e">
        <f>+#REF!</f>
        <v>#REF!</v>
      </c>
      <c r="Z15" s="338" t="e">
        <f>+#REF!</f>
        <v>#REF!</v>
      </c>
      <c r="AA15" s="349" t="e">
        <f>SUM(O15:Z16)</f>
        <v>#REF!</v>
      </c>
      <c r="AB15" s="313" t="e">
        <f>+AA15/K15</f>
        <v>#REF!</v>
      </c>
      <c r="AC15" s="313" t="e">
        <f>+(J15+AA15)/I15</f>
        <v>#REF!</v>
      </c>
      <c r="AD15" s="347" t="s">
        <v>221</v>
      </c>
      <c r="AE15" s="300" t="s">
        <v>223</v>
      </c>
      <c r="AF15" s="347" t="s">
        <v>222</v>
      </c>
    </row>
    <row r="16" spans="1:67" ht="140.25" customHeight="1" x14ac:dyDescent="0.25">
      <c r="A16" s="306"/>
      <c r="B16" s="306"/>
      <c r="C16" s="306"/>
      <c r="D16" s="306"/>
      <c r="E16" s="306"/>
      <c r="F16" s="310"/>
      <c r="G16" s="306"/>
      <c r="H16" s="306"/>
      <c r="I16" s="361"/>
      <c r="J16" s="337"/>
      <c r="K16" s="353"/>
      <c r="L16" s="355"/>
      <c r="M16" s="337"/>
      <c r="N16" s="337"/>
      <c r="O16" s="339"/>
      <c r="P16" s="339"/>
      <c r="Q16" s="339"/>
      <c r="R16" s="339"/>
      <c r="S16" s="339"/>
      <c r="T16" s="339"/>
      <c r="U16" s="339"/>
      <c r="V16" s="339"/>
      <c r="W16" s="339"/>
      <c r="X16" s="339"/>
      <c r="Y16" s="339"/>
      <c r="Z16" s="339"/>
      <c r="AA16" s="350"/>
      <c r="AB16" s="313"/>
      <c r="AC16" s="313"/>
      <c r="AD16" s="348"/>
      <c r="AE16" s="301"/>
      <c r="AF16" s="348"/>
    </row>
    <row r="17" spans="1:32" ht="62.25" customHeight="1" x14ac:dyDescent="0.25">
      <c r="A17" s="306" t="s">
        <v>154</v>
      </c>
      <c r="B17" s="307" t="s">
        <v>370</v>
      </c>
      <c r="C17" s="306">
        <v>231</v>
      </c>
      <c r="D17" s="306" t="s">
        <v>176</v>
      </c>
      <c r="E17" s="306">
        <v>178</v>
      </c>
      <c r="F17" s="310" t="s">
        <v>177</v>
      </c>
      <c r="G17" s="306" t="s">
        <v>151</v>
      </c>
      <c r="H17" s="306" t="s">
        <v>70</v>
      </c>
      <c r="I17" s="314">
        <f>SUM(J17:N18)</f>
        <v>1</v>
      </c>
      <c r="J17" s="311">
        <v>0.05</v>
      </c>
      <c r="K17" s="308">
        <v>0.28999999999999998</v>
      </c>
      <c r="L17" s="324">
        <v>0.25</v>
      </c>
      <c r="M17" s="308">
        <v>0.4</v>
      </c>
      <c r="N17" s="308">
        <v>0.01</v>
      </c>
      <c r="O17" s="316">
        <v>0.19</v>
      </c>
      <c r="P17" s="317"/>
      <c r="Q17" s="317"/>
      <c r="R17" s="320">
        <v>0</v>
      </c>
      <c r="S17" s="321"/>
      <c r="T17" s="321"/>
      <c r="U17" s="330">
        <v>0</v>
      </c>
      <c r="V17" s="331"/>
      <c r="W17" s="331"/>
      <c r="X17" s="330">
        <v>0</v>
      </c>
      <c r="Y17" s="331"/>
      <c r="Z17" s="331"/>
      <c r="AA17" s="334">
        <f>+R17+O17+U17+X17</f>
        <v>0.19</v>
      </c>
      <c r="AB17" s="313">
        <f>+AA17/K17</f>
        <v>0.65517241379310354</v>
      </c>
      <c r="AC17" s="313">
        <f>+(J17+AA17)/I17</f>
        <v>0.24</v>
      </c>
      <c r="AD17" s="326" t="s">
        <v>224</v>
      </c>
      <c r="AE17" s="300" t="s">
        <v>223</v>
      </c>
      <c r="AF17" s="326" t="s">
        <v>225</v>
      </c>
    </row>
    <row r="18" spans="1:32" ht="200.25" customHeight="1" x14ac:dyDescent="0.25">
      <c r="A18" s="306"/>
      <c r="B18" s="307"/>
      <c r="C18" s="306"/>
      <c r="D18" s="306"/>
      <c r="E18" s="306"/>
      <c r="F18" s="310"/>
      <c r="G18" s="306"/>
      <c r="H18" s="306"/>
      <c r="I18" s="315"/>
      <c r="J18" s="312"/>
      <c r="K18" s="309"/>
      <c r="L18" s="325"/>
      <c r="M18" s="309"/>
      <c r="N18" s="309"/>
      <c r="O18" s="318"/>
      <c r="P18" s="319"/>
      <c r="Q18" s="319"/>
      <c r="R18" s="322"/>
      <c r="S18" s="323"/>
      <c r="T18" s="323"/>
      <c r="U18" s="332"/>
      <c r="V18" s="333"/>
      <c r="W18" s="333"/>
      <c r="X18" s="332"/>
      <c r="Y18" s="333"/>
      <c r="Z18" s="333"/>
      <c r="AA18" s="335"/>
      <c r="AB18" s="313"/>
      <c r="AC18" s="313"/>
      <c r="AD18" s="327"/>
      <c r="AE18" s="301"/>
      <c r="AF18" s="327"/>
    </row>
    <row r="19" spans="1:32" ht="62.25" customHeight="1" x14ac:dyDescent="0.25">
      <c r="A19" s="306" t="s">
        <v>154</v>
      </c>
      <c r="B19" s="307" t="s">
        <v>371</v>
      </c>
      <c r="C19" s="306">
        <v>232</v>
      </c>
      <c r="D19" s="306" t="s">
        <v>178</v>
      </c>
      <c r="E19" s="306">
        <v>179</v>
      </c>
      <c r="F19" s="310" t="s">
        <v>179</v>
      </c>
      <c r="G19" s="306" t="s">
        <v>151</v>
      </c>
      <c r="H19" s="306" t="s">
        <v>70</v>
      </c>
      <c r="I19" s="314">
        <f>SUM(J19:N20)</f>
        <v>1</v>
      </c>
      <c r="J19" s="311">
        <v>0.01</v>
      </c>
      <c r="K19" s="308">
        <v>0.15</v>
      </c>
      <c r="L19" s="324">
        <v>0.42</v>
      </c>
      <c r="M19" s="308">
        <v>0.42</v>
      </c>
      <c r="N19" s="308">
        <v>0</v>
      </c>
      <c r="O19" s="302">
        <v>0.35</v>
      </c>
      <c r="P19" s="303"/>
      <c r="Q19" s="303"/>
      <c r="R19" s="316">
        <v>0</v>
      </c>
      <c r="S19" s="317"/>
      <c r="T19" s="317"/>
      <c r="U19" s="302">
        <v>0</v>
      </c>
      <c r="V19" s="303"/>
      <c r="W19" s="303"/>
      <c r="X19" s="302">
        <v>0</v>
      </c>
      <c r="Y19" s="303"/>
      <c r="Z19" s="303"/>
      <c r="AA19" s="328">
        <f>+R19+O19+U19+X19</f>
        <v>0.35</v>
      </c>
      <c r="AB19" s="313">
        <f>+AA19/K19</f>
        <v>2.3333333333333335</v>
      </c>
      <c r="AC19" s="313">
        <f>+(J19+AA19)/I19</f>
        <v>0.36</v>
      </c>
      <c r="AD19" s="326" t="s">
        <v>227</v>
      </c>
      <c r="AE19" s="300" t="s">
        <v>223</v>
      </c>
      <c r="AF19" s="326" t="s">
        <v>225</v>
      </c>
    </row>
    <row r="20" spans="1:32" ht="298.5" customHeight="1" x14ac:dyDescent="0.25">
      <c r="A20" s="306"/>
      <c r="B20" s="307"/>
      <c r="C20" s="306"/>
      <c r="D20" s="306"/>
      <c r="E20" s="306"/>
      <c r="F20" s="310"/>
      <c r="G20" s="306"/>
      <c r="H20" s="306"/>
      <c r="I20" s="315"/>
      <c r="J20" s="312"/>
      <c r="K20" s="309"/>
      <c r="L20" s="325"/>
      <c r="M20" s="309"/>
      <c r="N20" s="309"/>
      <c r="O20" s="304"/>
      <c r="P20" s="305"/>
      <c r="Q20" s="305"/>
      <c r="R20" s="318"/>
      <c r="S20" s="319"/>
      <c r="T20" s="319"/>
      <c r="U20" s="304"/>
      <c r="V20" s="305"/>
      <c r="W20" s="305"/>
      <c r="X20" s="304"/>
      <c r="Y20" s="305"/>
      <c r="Z20" s="305"/>
      <c r="AA20" s="329"/>
      <c r="AB20" s="313"/>
      <c r="AC20" s="313"/>
      <c r="AD20" s="327"/>
      <c r="AE20" s="301"/>
      <c r="AF20" s="327"/>
    </row>
    <row r="21" spans="1:32" ht="62.25" customHeight="1" x14ac:dyDescent="0.25">
      <c r="A21" s="306" t="s">
        <v>154</v>
      </c>
      <c r="B21" s="307" t="s">
        <v>372</v>
      </c>
      <c r="C21" s="306">
        <v>233</v>
      </c>
      <c r="D21" s="306" t="s">
        <v>180</v>
      </c>
      <c r="E21" s="306">
        <v>180</v>
      </c>
      <c r="F21" s="310" t="s">
        <v>181</v>
      </c>
      <c r="G21" s="306" t="s">
        <v>151</v>
      </c>
      <c r="H21" s="306" t="s">
        <v>70</v>
      </c>
      <c r="I21" s="314">
        <f>SUM(J21:N22)</f>
        <v>1</v>
      </c>
      <c r="J21" s="311">
        <v>0.01</v>
      </c>
      <c r="K21" s="308">
        <v>0.1</v>
      </c>
      <c r="L21" s="324">
        <v>0.3</v>
      </c>
      <c r="M21" s="308">
        <v>0.55000000000000004</v>
      </c>
      <c r="N21" s="308">
        <v>0.04</v>
      </c>
      <c r="O21" s="302">
        <v>4.4999999999999998E-2</v>
      </c>
      <c r="P21" s="303"/>
      <c r="Q21" s="303"/>
      <c r="R21" s="302">
        <v>0</v>
      </c>
      <c r="S21" s="303"/>
      <c r="T21" s="303"/>
      <c r="U21" s="302">
        <v>0</v>
      </c>
      <c r="V21" s="303"/>
      <c r="W21" s="303"/>
      <c r="X21" s="302">
        <v>0</v>
      </c>
      <c r="Y21" s="303"/>
      <c r="Z21" s="303"/>
      <c r="AA21" s="328">
        <f>+R21+O21+U21+X21</f>
        <v>4.4999999999999998E-2</v>
      </c>
      <c r="AB21" s="313">
        <f>+AA21/K21</f>
        <v>0.44999999999999996</v>
      </c>
      <c r="AC21" s="313">
        <f>+(J21+AA21)/I21</f>
        <v>5.5E-2</v>
      </c>
      <c r="AD21" s="326" t="s">
        <v>228</v>
      </c>
      <c r="AE21" s="300" t="s">
        <v>223</v>
      </c>
      <c r="AF21" s="326" t="s">
        <v>225</v>
      </c>
    </row>
    <row r="22" spans="1:32" ht="124.5" customHeight="1" x14ac:dyDescent="0.25">
      <c r="A22" s="306"/>
      <c r="B22" s="307"/>
      <c r="C22" s="306"/>
      <c r="D22" s="306"/>
      <c r="E22" s="306"/>
      <c r="F22" s="310"/>
      <c r="G22" s="306"/>
      <c r="H22" s="306"/>
      <c r="I22" s="315"/>
      <c r="J22" s="312"/>
      <c r="K22" s="309"/>
      <c r="L22" s="325"/>
      <c r="M22" s="309"/>
      <c r="N22" s="309"/>
      <c r="O22" s="304"/>
      <c r="P22" s="305"/>
      <c r="Q22" s="305"/>
      <c r="R22" s="304"/>
      <c r="S22" s="305"/>
      <c r="T22" s="305"/>
      <c r="U22" s="304"/>
      <c r="V22" s="305"/>
      <c r="W22" s="305"/>
      <c r="X22" s="304"/>
      <c r="Y22" s="305"/>
      <c r="Z22" s="305"/>
      <c r="AA22" s="329"/>
      <c r="AB22" s="313"/>
      <c r="AC22" s="313"/>
      <c r="AD22" s="327"/>
      <c r="AE22" s="301"/>
      <c r="AF22" s="327"/>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00B050"/>
  </sheetPr>
  <dimension ref="B1:X61"/>
  <sheetViews>
    <sheetView tabSelected="1" topLeftCell="A21" zoomScale="85" zoomScaleNormal="85" zoomScaleSheetLayoutView="50" zoomScalePageLayoutView="85" workbookViewId="0">
      <selection activeCell="C46" sqref="C46:I46"/>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94"/>
      <c r="C1" s="597" t="s">
        <v>25</v>
      </c>
      <c r="D1" s="597"/>
      <c r="E1" s="597"/>
      <c r="F1" s="597"/>
      <c r="G1" s="597"/>
      <c r="H1" s="597"/>
      <c r="I1" s="598"/>
      <c r="J1" s="170"/>
      <c r="K1" s="170"/>
      <c r="M1" s="172" t="s">
        <v>47</v>
      </c>
    </row>
    <row r="2" spans="2:14" ht="37.5" customHeight="1" x14ac:dyDescent="0.2">
      <c r="B2" s="595"/>
      <c r="C2" s="601" t="s">
        <v>239</v>
      </c>
      <c r="D2" s="601"/>
      <c r="E2" s="601"/>
      <c r="F2" s="601"/>
      <c r="G2" s="601"/>
      <c r="H2" s="601"/>
      <c r="I2" s="599"/>
      <c r="J2" s="170"/>
      <c r="K2" s="170"/>
      <c r="M2" s="172" t="s">
        <v>48</v>
      </c>
    </row>
    <row r="3" spans="2:14" ht="37.5" customHeight="1" thickBot="1" x14ac:dyDescent="0.25">
      <c r="B3" s="596"/>
      <c r="C3" s="602" t="s">
        <v>240</v>
      </c>
      <c r="D3" s="602"/>
      <c r="E3" s="602"/>
      <c r="F3" s="602" t="s">
        <v>241</v>
      </c>
      <c r="G3" s="602"/>
      <c r="H3" s="602"/>
      <c r="I3" s="600"/>
      <c r="J3" s="170"/>
      <c r="K3" s="170"/>
      <c r="M3" s="172" t="s">
        <v>50</v>
      </c>
    </row>
    <row r="4" spans="2:14" ht="23.25" customHeight="1" x14ac:dyDescent="0.2">
      <c r="B4" s="590" t="s">
        <v>358</v>
      </c>
      <c r="C4" s="591"/>
      <c r="D4" s="591"/>
      <c r="E4" s="591"/>
      <c r="F4" s="591"/>
      <c r="G4" s="591"/>
      <c r="H4" s="591"/>
      <c r="I4" s="592"/>
      <c r="J4" s="174"/>
      <c r="K4" s="174"/>
    </row>
    <row r="5" spans="2:14" ht="24" customHeight="1" x14ac:dyDescent="0.2">
      <c r="B5" s="507" t="s">
        <v>234</v>
      </c>
      <c r="C5" s="508"/>
      <c r="D5" s="508"/>
      <c r="E5" s="508"/>
      <c r="F5" s="508"/>
      <c r="G5" s="508"/>
      <c r="H5" s="508"/>
      <c r="I5" s="509"/>
      <c r="J5" s="175"/>
      <c r="K5" s="175"/>
      <c r="N5" s="176" t="s">
        <v>57</v>
      </c>
    </row>
    <row r="6" spans="2:14" ht="46.15" customHeight="1" x14ac:dyDescent="0.2">
      <c r="B6" s="224" t="s">
        <v>242</v>
      </c>
      <c r="C6" s="222">
        <v>7</v>
      </c>
      <c r="D6" s="593" t="s">
        <v>243</v>
      </c>
      <c r="E6" s="593"/>
      <c r="F6" s="565" t="s">
        <v>300</v>
      </c>
      <c r="G6" s="565"/>
      <c r="H6" s="565"/>
      <c r="I6" s="566"/>
      <c r="J6" s="177"/>
      <c r="K6" s="177"/>
      <c r="M6" s="172" t="s">
        <v>60</v>
      </c>
      <c r="N6" s="176" t="s">
        <v>61</v>
      </c>
    </row>
    <row r="7" spans="2:14" ht="30.75" customHeight="1" x14ac:dyDescent="0.2">
      <c r="B7" s="224" t="s">
        <v>244</v>
      </c>
      <c r="C7" s="222" t="s">
        <v>81</v>
      </c>
      <c r="D7" s="593" t="s">
        <v>245</v>
      </c>
      <c r="E7" s="593"/>
      <c r="F7" s="565" t="s">
        <v>301</v>
      </c>
      <c r="G7" s="565"/>
      <c r="H7" s="178" t="s">
        <v>246</v>
      </c>
      <c r="I7" s="223" t="s">
        <v>81</v>
      </c>
      <c r="J7" s="179"/>
      <c r="K7" s="179"/>
      <c r="M7" s="172" t="s">
        <v>65</v>
      </c>
      <c r="N7" s="176" t="s">
        <v>66</v>
      </c>
    </row>
    <row r="8" spans="2:14" ht="30.75" customHeight="1" x14ac:dyDescent="0.2">
      <c r="B8" s="224" t="s">
        <v>247</v>
      </c>
      <c r="C8" s="565" t="s">
        <v>289</v>
      </c>
      <c r="D8" s="565"/>
      <c r="E8" s="565"/>
      <c r="F8" s="565"/>
      <c r="G8" s="178" t="s">
        <v>248</v>
      </c>
      <c r="H8" s="580">
        <v>7550</v>
      </c>
      <c r="I8" s="581"/>
      <c r="J8" s="180"/>
      <c r="K8" s="180"/>
      <c r="M8" s="172" t="s">
        <v>69</v>
      </c>
      <c r="N8" s="176" t="s">
        <v>70</v>
      </c>
    </row>
    <row r="9" spans="2:14" ht="30.75" customHeight="1" x14ac:dyDescent="0.2">
      <c r="B9" s="224" t="s">
        <v>48</v>
      </c>
      <c r="C9" s="582" t="s">
        <v>60</v>
      </c>
      <c r="D9" s="582"/>
      <c r="E9" s="582"/>
      <c r="F9" s="582"/>
      <c r="G9" s="178" t="s">
        <v>249</v>
      </c>
      <c r="H9" s="583" t="s">
        <v>298</v>
      </c>
      <c r="I9" s="584"/>
      <c r="J9" s="181"/>
      <c r="K9" s="181"/>
      <c r="M9" s="182" t="s">
        <v>73</v>
      </c>
    </row>
    <row r="10" spans="2:14" ht="58.9" customHeight="1" x14ac:dyDescent="0.2">
      <c r="B10" s="224" t="s">
        <v>250</v>
      </c>
      <c r="C10" s="565" t="s">
        <v>351</v>
      </c>
      <c r="D10" s="565"/>
      <c r="E10" s="565"/>
      <c r="F10" s="565"/>
      <c r="G10" s="565"/>
      <c r="H10" s="565"/>
      <c r="I10" s="566"/>
      <c r="J10" s="183"/>
      <c r="K10" s="183"/>
      <c r="M10" s="182"/>
    </row>
    <row r="11" spans="2:14" ht="30.75" customHeight="1" x14ac:dyDescent="0.2">
      <c r="B11" s="224" t="s">
        <v>251</v>
      </c>
      <c r="C11" s="558" t="s">
        <v>365</v>
      </c>
      <c r="D11" s="558"/>
      <c r="E11" s="558"/>
      <c r="F11" s="558"/>
      <c r="G11" s="558"/>
      <c r="H11" s="558"/>
      <c r="I11" s="749"/>
      <c r="J11" s="179"/>
      <c r="K11" s="179"/>
      <c r="M11" s="182"/>
      <c r="N11" s="176" t="s">
        <v>76</v>
      </c>
    </row>
    <row r="12" spans="2:14" ht="30.75" customHeight="1" x14ac:dyDescent="0.2">
      <c r="B12" s="224" t="s">
        <v>254</v>
      </c>
      <c r="C12" s="556" t="s">
        <v>299</v>
      </c>
      <c r="D12" s="556"/>
      <c r="E12" s="556"/>
      <c r="F12" s="556"/>
      <c r="G12" s="178" t="s">
        <v>252</v>
      </c>
      <c r="H12" s="570" t="s">
        <v>91</v>
      </c>
      <c r="I12" s="571"/>
      <c r="J12" s="179"/>
      <c r="K12" s="179"/>
      <c r="M12" s="182" t="s">
        <v>80</v>
      </c>
      <c r="N12" s="176" t="s">
        <v>81</v>
      </c>
    </row>
    <row r="13" spans="2:14" ht="30.75" customHeight="1" x14ac:dyDescent="0.2">
      <c r="B13" s="224" t="s">
        <v>255</v>
      </c>
      <c r="C13" s="589" t="s">
        <v>330</v>
      </c>
      <c r="D13" s="589"/>
      <c r="E13" s="589"/>
      <c r="F13" s="589"/>
      <c r="G13" s="178" t="s">
        <v>253</v>
      </c>
      <c r="H13" s="558" t="s">
        <v>57</v>
      </c>
      <c r="I13" s="749"/>
      <c r="J13" s="179"/>
      <c r="K13" s="179"/>
      <c r="M13" s="182" t="s">
        <v>84</v>
      </c>
    </row>
    <row r="14" spans="2:14" ht="30" customHeight="1" x14ac:dyDescent="0.2">
      <c r="B14" s="224" t="s">
        <v>256</v>
      </c>
      <c r="C14" s="556" t="s">
        <v>312</v>
      </c>
      <c r="D14" s="556"/>
      <c r="E14" s="556"/>
      <c r="F14" s="556"/>
      <c r="G14" s="556"/>
      <c r="H14" s="556"/>
      <c r="I14" s="557"/>
      <c r="J14" s="183"/>
      <c r="K14" s="183"/>
      <c r="M14" s="182" t="s">
        <v>86</v>
      </c>
      <c r="N14" s="176"/>
    </row>
    <row r="15" spans="2:14" ht="30.75" customHeight="1" x14ac:dyDescent="0.2">
      <c r="B15" s="224" t="s">
        <v>257</v>
      </c>
      <c r="C15" s="556" t="s">
        <v>310</v>
      </c>
      <c r="D15" s="556"/>
      <c r="E15" s="556"/>
      <c r="F15" s="556"/>
      <c r="G15" s="556"/>
      <c r="H15" s="556"/>
      <c r="I15" s="557"/>
      <c r="J15" s="184"/>
      <c r="K15" s="184"/>
      <c r="M15" s="182" t="s">
        <v>88</v>
      </c>
      <c r="N15" s="176"/>
    </row>
    <row r="16" spans="2:14" ht="42.6" customHeight="1" x14ac:dyDescent="0.2">
      <c r="B16" s="224" t="s">
        <v>258</v>
      </c>
      <c r="C16" s="565" t="s">
        <v>313</v>
      </c>
      <c r="D16" s="565"/>
      <c r="E16" s="565"/>
      <c r="F16" s="565"/>
      <c r="G16" s="565"/>
      <c r="H16" s="565"/>
      <c r="I16" s="566"/>
      <c r="J16" s="185"/>
      <c r="K16" s="185"/>
      <c r="M16" s="182"/>
      <c r="N16" s="176"/>
    </row>
    <row r="17" spans="2:14" ht="30.75" customHeight="1" x14ac:dyDescent="0.2">
      <c r="B17" s="224" t="s">
        <v>259</v>
      </c>
      <c r="C17" s="558" t="s">
        <v>152</v>
      </c>
      <c r="D17" s="559"/>
      <c r="E17" s="559"/>
      <c r="F17" s="559"/>
      <c r="G17" s="559"/>
      <c r="H17" s="559"/>
      <c r="I17" s="560"/>
      <c r="J17" s="186"/>
      <c r="K17" s="186"/>
      <c r="M17" s="182" t="s">
        <v>91</v>
      </c>
      <c r="N17" s="176"/>
    </row>
    <row r="18" spans="2:14" ht="18" customHeight="1" x14ac:dyDescent="0.2">
      <c r="B18" s="561" t="s">
        <v>265</v>
      </c>
      <c r="C18" s="562" t="s">
        <v>237</v>
      </c>
      <c r="D18" s="562"/>
      <c r="E18" s="562"/>
      <c r="F18" s="563" t="s">
        <v>238</v>
      </c>
      <c r="G18" s="563"/>
      <c r="H18" s="563"/>
      <c r="I18" s="564"/>
      <c r="J18" s="187"/>
      <c r="K18" s="187"/>
      <c r="M18" s="182" t="s">
        <v>79</v>
      </c>
      <c r="N18" s="176"/>
    </row>
    <row r="19" spans="2:14" ht="39.75" customHeight="1" x14ac:dyDescent="0.2">
      <c r="B19" s="561"/>
      <c r="C19" s="575" t="s">
        <v>296</v>
      </c>
      <c r="D19" s="576"/>
      <c r="E19" s="659"/>
      <c r="F19" s="565" t="str">
        <f>C19</f>
        <v>Actividades que se ejecutaron para la implementacion de los procesos transversales</v>
      </c>
      <c r="G19" s="565"/>
      <c r="H19" s="565"/>
      <c r="I19" s="566"/>
      <c r="J19" s="185"/>
      <c r="K19" s="185"/>
      <c r="M19" s="182" t="s">
        <v>95</v>
      </c>
      <c r="N19" s="176"/>
    </row>
    <row r="20" spans="2:14" ht="39.75" customHeight="1" x14ac:dyDescent="0.2">
      <c r="B20" s="224" t="s">
        <v>266</v>
      </c>
      <c r="C20" s="575" t="s">
        <v>297</v>
      </c>
      <c r="D20" s="576"/>
      <c r="E20" s="659"/>
      <c r="F20" s="565" t="str">
        <f>C20</f>
        <v>Cantidad de actividades que se ejecutaron para la implementacion de los procesos transversales</v>
      </c>
      <c r="G20" s="565"/>
      <c r="H20" s="565"/>
      <c r="I20" s="566"/>
      <c r="J20" s="179"/>
      <c r="K20" s="179"/>
      <c r="M20" s="182"/>
      <c r="N20" s="176"/>
    </row>
    <row r="21" spans="2:14" ht="27" customHeight="1" x14ac:dyDescent="0.2">
      <c r="B21" s="224" t="s">
        <v>267</v>
      </c>
      <c r="C21" s="575" t="s">
        <v>152</v>
      </c>
      <c r="D21" s="576"/>
      <c r="E21" s="659"/>
      <c r="F21" s="575" t="s">
        <v>152</v>
      </c>
      <c r="G21" s="576"/>
      <c r="H21" s="576"/>
      <c r="I21" s="577"/>
      <c r="J21" s="184"/>
      <c r="K21" s="184"/>
      <c r="M21" s="188"/>
      <c r="N21" s="176"/>
    </row>
    <row r="22" spans="2:14" ht="23.25" customHeight="1" x14ac:dyDescent="0.2">
      <c r="B22" s="224" t="s">
        <v>268</v>
      </c>
      <c r="C22" s="623">
        <v>44197</v>
      </c>
      <c r="D22" s="634"/>
      <c r="E22" s="635"/>
      <c r="F22" s="178" t="s">
        <v>271</v>
      </c>
      <c r="G22" s="225">
        <v>0.1</v>
      </c>
      <c r="H22" s="178" t="s">
        <v>275</v>
      </c>
      <c r="I22" s="260">
        <v>0.1</v>
      </c>
      <c r="J22" s="173">
        <v>3.377402597402597E-2</v>
      </c>
      <c r="K22" s="189"/>
      <c r="M22" s="188"/>
    </row>
    <row r="23" spans="2:14" ht="27" customHeight="1" x14ac:dyDescent="0.2">
      <c r="B23" s="224" t="s">
        <v>269</v>
      </c>
      <c r="C23" s="623">
        <v>44561</v>
      </c>
      <c r="D23" s="624"/>
      <c r="E23" s="625"/>
      <c r="F23" s="178" t="s">
        <v>272</v>
      </c>
      <c r="G23" s="553">
        <v>0.4</v>
      </c>
      <c r="H23" s="554"/>
      <c r="I23" s="555"/>
      <c r="J23" s="190"/>
      <c r="K23" s="190"/>
      <c r="M23" s="188"/>
    </row>
    <row r="24" spans="2:14" ht="30.75" customHeight="1" x14ac:dyDescent="0.2">
      <c r="B24" s="231" t="s">
        <v>270</v>
      </c>
      <c r="C24" s="610" t="s">
        <v>321</v>
      </c>
      <c r="D24" s="611"/>
      <c r="E24" s="612"/>
      <c r="F24" s="227" t="s">
        <v>274</v>
      </c>
      <c r="G24" s="527" t="s">
        <v>223</v>
      </c>
      <c r="H24" s="528"/>
      <c r="I24" s="529"/>
      <c r="J24" s="187"/>
      <c r="K24" s="187"/>
      <c r="M24" s="188"/>
    </row>
    <row r="25" spans="2:14" ht="22.5" customHeight="1" x14ac:dyDescent="0.2">
      <c r="B25" s="507" t="s">
        <v>235</v>
      </c>
      <c r="C25" s="508"/>
      <c r="D25" s="508"/>
      <c r="E25" s="508"/>
      <c r="F25" s="508"/>
      <c r="G25" s="508"/>
      <c r="H25" s="508"/>
      <c r="I25" s="509"/>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10">
        <f>1.48%*G23</f>
        <v>5.9200000000000008E-3</v>
      </c>
      <c r="D27" s="262">
        <f>1.48%*G23</f>
        <v>5.9200000000000008E-3</v>
      </c>
      <c r="E27" s="263">
        <f>IF(OR(C27=0,C27=""),0,D27/C27)</f>
        <v>1</v>
      </c>
      <c r="F27" s="548">
        <f>SUM(C27:C38)</f>
        <v>0.39999999999999997</v>
      </c>
      <c r="G27" s="548">
        <f>SUM(D27:D38)</f>
        <v>0.23451999999999998</v>
      </c>
      <c r="H27" s="264">
        <f>+(D27*100%)/$G$23</f>
        <v>1.4800000000000001E-2</v>
      </c>
      <c r="I27" s="813">
        <f>G27+I22</f>
        <v>0.33451999999999998</v>
      </c>
      <c r="J27" s="185"/>
      <c r="K27" s="185"/>
      <c r="M27" s="188"/>
    </row>
    <row r="28" spans="2:14" ht="15.6" customHeight="1" x14ac:dyDescent="0.2">
      <c r="B28" s="191" t="s">
        <v>114</v>
      </c>
      <c r="C28" s="210">
        <f>10.92%*G23</f>
        <v>4.3680000000000004E-2</v>
      </c>
      <c r="D28" s="262">
        <f>7.72%*G23</f>
        <v>3.0879999999999998E-2</v>
      </c>
      <c r="E28" s="263">
        <f t="shared" ref="E28:E38" si="0">IF(OR(C28=0,C28=""),0,D28/C28)</f>
        <v>0.70695970695970689</v>
      </c>
      <c r="F28" s="549"/>
      <c r="G28" s="549"/>
      <c r="H28" s="264">
        <f>+IF(D28="","",((D28*100%)/$G$23)+H27)</f>
        <v>9.1999999999999998E-2</v>
      </c>
      <c r="I28" s="814"/>
      <c r="J28" s="185"/>
      <c r="K28" s="185"/>
      <c r="M28" s="188"/>
    </row>
    <row r="29" spans="2:14" ht="15.6" customHeight="1" x14ac:dyDescent="0.2">
      <c r="B29" s="191" t="s">
        <v>115</v>
      </c>
      <c r="C29" s="210">
        <f>10.68%*G23</f>
        <v>4.2720000000000001E-2</v>
      </c>
      <c r="D29" s="262">
        <f>10.68%*G23</f>
        <v>4.2720000000000001E-2</v>
      </c>
      <c r="E29" s="263">
        <f t="shared" si="0"/>
        <v>1</v>
      </c>
      <c r="F29" s="549"/>
      <c r="G29" s="549"/>
      <c r="H29" s="264">
        <f t="shared" ref="H29:H38" si="1">+IF(D29="","",((D29*100%)/$G$23)+H28)</f>
        <v>0.19879999999999998</v>
      </c>
      <c r="I29" s="814"/>
      <c r="J29" s="185"/>
      <c r="K29" s="185"/>
      <c r="M29" s="188"/>
    </row>
    <row r="30" spans="2:14" ht="15.6" customHeight="1" x14ac:dyDescent="0.2">
      <c r="B30" s="191" t="s">
        <v>116</v>
      </c>
      <c r="C30" s="210">
        <f>14.92%*G23</f>
        <v>5.9680000000000004E-2</v>
      </c>
      <c r="D30" s="262">
        <f>17.32%*G23</f>
        <v>6.9279999999999994E-2</v>
      </c>
      <c r="E30" s="263">
        <f t="shared" si="0"/>
        <v>1.1608579088471849</v>
      </c>
      <c r="F30" s="549"/>
      <c r="G30" s="549"/>
      <c r="H30" s="264">
        <f t="shared" si="1"/>
        <v>0.37199999999999994</v>
      </c>
      <c r="I30" s="814"/>
      <c r="J30" s="185"/>
      <c r="K30" s="185"/>
      <c r="M30" s="188"/>
    </row>
    <row r="31" spans="2:14" ht="15.6" customHeight="1" x14ac:dyDescent="0.2">
      <c r="B31" s="191" t="s">
        <v>117</v>
      </c>
      <c r="C31" s="210">
        <f>13.09%*G23</f>
        <v>5.2359999999999997E-2</v>
      </c>
      <c r="D31" s="262">
        <f>13.09%*G23</f>
        <v>5.2359999999999997E-2</v>
      </c>
      <c r="E31" s="263">
        <f t="shared" si="0"/>
        <v>1</v>
      </c>
      <c r="F31" s="549"/>
      <c r="G31" s="549"/>
      <c r="H31" s="264">
        <f t="shared" si="1"/>
        <v>0.5028999999999999</v>
      </c>
      <c r="I31" s="814"/>
      <c r="J31" s="185"/>
      <c r="K31" s="185"/>
      <c r="M31" s="188"/>
    </row>
    <row r="32" spans="2:14" ht="15.6" customHeight="1" x14ac:dyDescent="0.2">
      <c r="B32" s="191" t="s">
        <v>118</v>
      </c>
      <c r="C32" s="210">
        <f>9.99%*G23</f>
        <v>3.9960000000000002E-2</v>
      </c>
      <c r="D32" s="262">
        <f>8.34%*G23</f>
        <v>3.3360000000000001E-2</v>
      </c>
      <c r="E32" s="263">
        <f t="shared" si="0"/>
        <v>0.83483483483483478</v>
      </c>
      <c r="F32" s="549"/>
      <c r="G32" s="549"/>
      <c r="H32" s="264">
        <f t="shared" si="1"/>
        <v>0.58629999999999993</v>
      </c>
      <c r="I32" s="814"/>
      <c r="J32" s="185"/>
      <c r="K32" s="185"/>
      <c r="M32" s="188"/>
    </row>
    <row r="33" spans="2:11" ht="19.5" customHeight="1" x14ac:dyDescent="0.2">
      <c r="B33" s="191" t="s">
        <v>119</v>
      </c>
      <c r="C33" s="210">
        <f>8.77%*G23</f>
        <v>3.508E-2</v>
      </c>
      <c r="D33" s="262"/>
      <c r="E33" s="263">
        <f t="shared" si="0"/>
        <v>0</v>
      </c>
      <c r="F33" s="549"/>
      <c r="G33" s="549"/>
      <c r="H33" s="264" t="str">
        <f t="shared" si="1"/>
        <v/>
      </c>
      <c r="I33" s="814"/>
      <c r="J33" s="195"/>
      <c r="K33" s="195"/>
    </row>
    <row r="34" spans="2:11" ht="19.5" customHeight="1" x14ac:dyDescent="0.2">
      <c r="B34" s="191" t="s">
        <v>120</v>
      </c>
      <c r="C34" s="210">
        <f>8.37%*G23</f>
        <v>3.3480000000000003E-2</v>
      </c>
      <c r="D34" s="262"/>
      <c r="E34" s="263">
        <f t="shared" si="0"/>
        <v>0</v>
      </c>
      <c r="F34" s="549"/>
      <c r="G34" s="549"/>
      <c r="H34" s="264" t="str">
        <f t="shared" si="1"/>
        <v/>
      </c>
      <c r="I34" s="814"/>
      <c r="J34" s="195"/>
      <c r="K34" s="195"/>
    </row>
    <row r="35" spans="2:11" ht="19.5" customHeight="1" x14ac:dyDescent="0.2">
      <c r="B35" s="191" t="s">
        <v>121</v>
      </c>
      <c r="C35" s="210">
        <f>8.42%*G23</f>
        <v>3.3680000000000002E-2</v>
      </c>
      <c r="D35" s="262"/>
      <c r="E35" s="263">
        <f t="shared" si="0"/>
        <v>0</v>
      </c>
      <c r="F35" s="549"/>
      <c r="G35" s="549"/>
      <c r="H35" s="264" t="str">
        <f t="shared" si="1"/>
        <v/>
      </c>
      <c r="I35" s="814"/>
      <c r="J35" s="195"/>
      <c r="K35" s="195"/>
    </row>
    <row r="36" spans="2:11" ht="19.5" customHeight="1" x14ac:dyDescent="0.2">
      <c r="B36" s="191" t="s">
        <v>122</v>
      </c>
      <c r="C36" s="210">
        <f>6.63%*G23</f>
        <v>2.6520000000000002E-2</v>
      </c>
      <c r="D36" s="262"/>
      <c r="E36" s="263">
        <f t="shared" si="0"/>
        <v>0</v>
      </c>
      <c r="F36" s="549"/>
      <c r="G36" s="549"/>
      <c r="H36" s="264" t="str">
        <f t="shared" si="1"/>
        <v/>
      </c>
      <c r="I36" s="814"/>
      <c r="J36" s="195"/>
      <c r="K36" s="195"/>
    </row>
    <row r="37" spans="2:11" ht="19.5" customHeight="1" x14ac:dyDescent="0.2">
      <c r="B37" s="191" t="s">
        <v>123</v>
      </c>
      <c r="C37" s="210">
        <f>3.38%*G23</f>
        <v>1.3519999999999999E-2</v>
      </c>
      <c r="D37" s="262"/>
      <c r="E37" s="263">
        <f t="shared" si="0"/>
        <v>0</v>
      </c>
      <c r="F37" s="549"/>
      <c r="G37" s="549"/>
      <c r="H37" s="264" t="str">
        <f t="shared" si="1"/>
        <v/>
      </c>
      <c r="I37" s="814"/>
      <c r="J37" s="195"/>
      <c r="K37" s="195"/>
    </row>
    <row r="38" spans="2:11" ht="19.5" customHeight="1" x14ac:dyDescent="0.2">
      <c r="B38" s="191" t="s">
        <v>124</v>
      </c>
      <c r="C38" s="210">
        <f>3.35%*G23</f>
        <v>1.3400000000000002E-2</v>
      </c>
      <c r="D38" s="262"/>
      <c r="E38" s="263">
        <f t="shared" si="0"/>
        <v>0</v>
      </c>
      <c r="F38" s="550"/>
      <c r="G38" s="550"/>
      <c r="H38" s="264" t="str">
        <f t="shared" si="1"/>
        <v/>
      </c>
      <c r="I38" s="815"/>
      <c r="J38" s="195"/>
      <c r="K38" s="195"/>
    </row>
    <row r="39" spans="2:11" ht="52.5" customHeight="1" x14ac:dyDescent="0.2">
      <c r="B39" s="229" t="s">
        <v>277</v>
      </c>
      <c r="C39" s="737"/>
      <c r="D39" s="738"/>
      <c r="E39" s="738"/>
      <c r="F39" s="738"/>
      <c r="G39" s="738"/>
      <c r="H39" s="738"/>
      <c r="I39" s="739"/>
      <c r="J39" s="196"/>
      <c r="K39" s="196"/>
    </row>
    <row r="40" spans="2:11" ht="34.5" customHeight="1" x14ac:dyDescent="0.2">
      <c r="B40" s="533"/>
      <c r="C40" s="534"/>
      <c r="D40" s="534"/>
      <c r="E40" s="534"/>
      <c r="F40" s="534"/>
      <c r="G40" s="534"/>
      <c r="H40" s="534"/>
      <c r="I40" s="535"/>
      <c r="J40" s="175"/>
      <c r="K40" s="175"/>
    </row>
    <row r="41" spans="2:11" ht="34.5" customHeight="1" x14ac:dyDescent="0.2">
      <c r="B41" s="536"/>
      <c r="C41" s="537"/>
      <c r="D41" s="537"/>
      <c r="E41" s="537"/>
      <c r="F41" s="537"/>
      <c r="G41" s="537"/>
      <c r="H41" s="537"/>
      <c r="I41" s="538"/>
      <c r="J41" s="196"/>
      <c r="K41" s="196"/>
    </row>
    <row r="42" spans="2:11" ht="34.5" customHeight="1" x14ac:dyDescent="0.2">
      <c r="B42" s="536"/>
      <c r="C42" s="537"/>
      <c r="D42" s="537"/>
      <c r="E42" s="537"/>
      <c r="F42" s="537"/>
      <c r="G42" s="537"/>
      <c r="H42" s="537"/>
      <c r="I42" s="538"/>
      <c r="J42" s="196"/>
      <c r="K42" s="196"/>
    </row>
    <row r="43" spans="2:11" ht="34.5" customHeight="1" x14ac:dyDescent="0.2">
      <c r="B43" s="536"/>
      <c r="C43" s="537"/>
      <c r="D43" s="537"/>
      <c r="E43" s="537"/>
      <c r="F43" s="537"/>
      <c r="G43" s="537"/>
      <c r="H43" s="537"/>
      <c r="I43" s="538"/>
      <c r="J43" s="196"/>
      <c r="K43" s="196"/>
    </row>
    <row r="44" spans="2:11" ht="34.5" customHeight="1" x14ac:dyDescent="0.2">
      <c r="B44" s="539"/>
      <c r="C44" s="540"/>
      <c r="D44" s="540"/>
      <c r="E44" s="540"/>
      <c r="F44" s="540"/>
      <c r="G44" s="540"/>
      <c r="H44" s="540"/>
      <c r="I44" s="541"/>
      <c r="J44" s="174"/>
      <c r="K44" s="174"/>
    </row>
    <row r="45" spans="2:11" ht="250.5" customHeight="1" x14ac:dyDescent="0.2">
      <c r="B45" s="224" t="s">
        <v>278</v>
      </c>
      <c r="C45" s="816" t="s">
        <v>423</v>
      </c>
      <c r="D45" s="817"/>
      <c r="E45" s="817"/>
      <c r="F45" s="817"/>
      <c r="G45" s="817"/>
      <c r="H45" s="817"/>
      <c r="I45" s="818"/>
      <c r="J45" s="197"/>
      <c r="K45" s="197"/>
    </row>
    <row r="46" spans="2:11" ht="93.75" customHeight="1" x14ac:dyDescent="0.2">
      <c r="B46" s="224" t="s">
        <v>279</v>
      </c>
      <c r="C46" s="816" t="s">
        <v>425</v>
      </c>
      <c r="D46" s="817"/>
      <c r="E46" s="817"/>
      <c r="F46" s="817"/>
      <c r="G46" s="817"/>
      <c r="H46" s="817"/>
      <c r="I46" s="818"/>
      <c r="J46" s="197"/>
      <c r="K46" s="197"/>
    </row>
    <row r="47" spans="2:11" ht="66" customHeight="1" x14ac:dyDescent="0.2">
      <c r="B47" s="230" t="s">
        <v>280</v>
      </c>
      <c r="C47" s="819" t="s">
        <v>422</v>
      </c>
      <c r="D47" s="820"/>
      <c r="E47" s="820"/>
      <c r="F47" s="820"/>
      <c r="G47" s="820"/>
      <c r="H47" s="820"/>
      <c r="I47" s="821"/>
      <c r="J47" s="197"/>
      <c r="K47" s="197"/>
    </row>
    <row r="48" spans="2:11" ht="22.5" customHeight="1" x14ac:dyDescent="0.2">
      <c r="B48" s="507" t="s">
        <v>236</v>
      </c>
      <c r="C48" s="508"/>
      <c r="D48" s="508"/>
      <c r="E48" s="508"/>
      <c r="F48" s="508"/>
      <c r="G48" s="508"/>
      <c r="H48" s="508"/>
      <c r="I48" s="509"/>
      <c r="J48" s="197"/>
      <c r="K48" s="197"/>
    </row>
    <row r="49" spans="2:11" ht="22.5" customHeight="1" x14ac:dyDescent="0.2">
      <c r="B49" s="520" t="s">
        <v>281</v>
      </c>
      <c r="C49" s="218" t="s">
        <v>282</v>
      </c>
      <c r="D49" s="522" t="s">
        <v>283</v>
      </c>
      <c r="E49" s="522"/>
      <c r="F49" s="522"/>
      <c r="G49" s="522" t="s">
        <v>284</v>
      </c>
      <c r="H49" s="522"/>
      <c r="I49" s="523"/>
      <c r="J49" s="198"/>
      <c r="K49" s="198"/>
    </row>
    <row r="50" spans="2:11" ht="30.75" customHeight="1" x14ac:dyDescent="0.2">
      <c r="B50" s="521"/>
      <c r="C50" s="261"/>
      <c r="D50" s="735"/>
      <c r="E50" s="735"/>
      <c r="F50" s="735"/>
      <c r="G50" s="735"/>
      <c r="H50" s="735"/>
      <c r="I50" s="736"/>
      <c r="J50" s="198"/>
      <c r="K50" s="198"/>
    </row>
    <row r="51" spans="2:11" ht="32.25" customHeight="1" x14ac:dyDescent="0.2">
      <c r="B51" s="233" t="s">
        <v>285</v>
      </c>
      <c r="C51" s="735" t="s">
        <v>360</v>
      </c>
      <c r="D51" s="735"/>
      <c r="E51" s="735"/>
      <c r="F51" s="735"/>
      <c r="G51" s="735"/>
      <c r="H51" s="735"/>
      <c r="I51" s="736"/>
      <c r="J51" s="200"/>
      <c r="K51" s="200"/>
    </row>
    <row r="52" spans="2:11" ht="28.5" customHeight="1" x14ac:dyDescent="0.2">
      <c r="B52" s="234" t="s">
        <v>286</v>
      </c>
      <c r="C52" s="735" t="s">
        <v>360</v>
      </c>
      <c r="D52" s="735"/>
      <c r="E52" s="735"/>
      <c r="F52" s="735"/>
      <c r="G52" s="735"/>
      <c r="H52" s="735"/>
      <c r="I52" s="736"/>
      <c r="J52" s="200"/>
      <c r="K52" s="200"/>
    </row>
    <row r="53" spans="2:11" ht="30" customHeight="1" x14ac:dyDescent="0.2">
      <c r="B53" s="230" t="s">
        <v>287</v>
      </c>
      <c r="C53" s="807" t="s">
        <v>356</v>
      </c>
      <c r="D53" s="808"/>
      <c r="E53" s="808"/>
      <c r="F53" s="808"/>
      <c r="G53" s="808"/>
      <c r="H53" s="808"/>
      <c r="I53" s="809"/>
      <c r="J53" s="201"/>
      <c r="K53" s="201"/>
    </row>
    <row r="54" spans="2:11" ht="31.5" customHeight="1" thickBot="1" x14ac:dyDescent="0.25">
      <c r="B54" s="211" t="s">
        <v>288</v>
      </c>
      <c r="C54" s="810" t="s">
        <v>324</v>
      </c>
      <c r="D54" s="811"/>
      <c r="E54" s="811"/>
      <c r="F54" s="811"/>
      <c r="G54" s="811"/>
      <c r="H54" s="811"/>
      <c r="I54" s="812"/>
      <c r="J54" s="202"/>
      <c r="K54" s="202"/>
    </row>
    <row r="55" spans="2:11" ht="13.15" customHeight="1" x14ac:dyDescent="0.2">
      <c r="B55" s="203"/>
      <c r="C55" s="204"/>
      <c r="D55" s="204"/>
      <c r="E55" s="205"/>
      <c r="F55" s="205"/>
      <c r="G55" s="212"/>
      <c r="H55" s="207"/>
      <c r="I55" s="204"/>
      <c r="J55" s="202"/>
      <c r="K55" s="202"/>
    </row>
    <row r="56" spans="2:11" ht="13.15" customHeight="1" x14ac:dyDescent="0.2">
      <c r="B56" s="203"/>
      <c r="C56" s="204"/>
      <c r="D56" s="204"/>
      <c r="E56" s="205"/>
      <c r="F56" s="205"/>
      <c r="G56" s="212"/>
      <c r="H56" s="207"/>
      <c r="I56" s="204"/>
      <c r="J56" s="202"/>
      <c r="K56" s="202"/>
    </row>
    <row r="57" spans="2:11" ht="13.15" customHeight="1" x14ac:dyDescent="0.2">
      <c r="B57" s="203"/>
      <c r="C57" s="204"/>
      <c r="D57" s="204"/>
      <c r="E57" s="205"/>
      <c r="F57" s="205"/>
      <c r="G57" s="212"/>
      <c r="H57" s="207"/>
      <c r="I57" s="204"/>
      <c r="J57" s="202"/>
      <c r="K57" s="202"/>
    </row>
    <row r="58" spans="2:11" ht="13.15" customHeight="1" x14ac:dyDescent="0.2">
      <c r="B58" s="203"/>
      <c r="C58" s="204"/>
      <c r="D58" s="204"/>
      <c r="E58" s="205"/>
      <c r="F58" s="205"/>
      <c r="G58" s="212"/>
      <c r="H58" s="207"/>
      <c r="I58" s="204"/>
      <c r="J58" s="202"/>
      <c r="K58" s="202"/>
    </row>
    <row r="59" spans="2:11" ht="13.15" customHeight="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row r="61" spans="2:11" ht="13.9" customHeight="1" x14ac:dyDescent="0.2"/>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5:I45"/>
    <mergeCell ref="C46:I46"/>
    <mergeCell ref="C47:I47"/>
    <mergeCell ref="C52:I52"/>
    <mergeCell ref="C53:I53"/>
    <mergeCell ref="C54:I54"/>
    <mergeCell ref="B49:B50"/>
    <mergeCell ref="D49:F49"/>
    <mergeCell ref="G49:I49"/>
    <mergeCell ref="D50:F50"/>
    <mergeCell ref="G50:I50"/>
    <mergeCell ref="C51:I51"/>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66"/>
      <c r="C2" s="464" t="s">
        <v>24</v>
      </c>
      <c r="D2" s="464"/>
      <c r="E2" s="464"/>
      <c r="F2" s="464"/>
      <c r="G2" s="464"/>
      <c r="H2" s="464"/>
      <c r="I2" s="468"/>
      <c r="J2" s="13"/>
      <c r="K2" s="13"/>
      <c r="M2" s="14" t="s">
        <v>47</v>
      </c>
    </row>
    <row r="3" spans="2:14" ht="25.5" customHeight="1" x14ac:dyDescent="0.2">
      <c r="B3" s="467"/>
      <c r="C3" s="465" t="s">
        <v>25</v>
      </c>
      <c r="D3" s="465"/>
      <c r="E3" s="465"/>
      <c r="F3" s="465"/>
      <c r="G3" s="465"/>
      <c r="H3" s="465"/>
      <c r="I3" s="469"/>
      <c r="J3" s="13"/>
      <c r="K3" s="13"/>
      <c r="M3" s="14" t="s">
        <v>48</v>
      </c>
    </row>
    <row r="4" spans="2:14" ht="25.5" customHeight="1" x14ac:dyDescent="0.2">
      <c r="B4" s="467"/>
      <c r="C4" s="465" t="s">
        <v>49</v>
      </c>
      <c r="D4" s="465"/>
      <c r="E4" s="465"/>
      <c r="F4" s="465"/>
      <c r="G4" s="465"/>
      <c r="H4" s="465"/>
      <c r="I4" s="469"/>
      <c r="J4" s="13"/>
      <c r="K4" s="13"/>
      <c r="M4" s="14" t="s">
        <v>50</v>
      </c>
    </row>
    <row r="5" spans="2:14" ht="25.5" customHeight="1" x14ac:dyDescent="0.2">
      <c r="B5" s="467"/>
      <c r="C5" s="465" t="s">
        <v>51</v>
      </c>
      <c r="D5" s="465"/>
      <c r="E5" s="465"/>
      <c r="F5" s="465"/>
      <c r="G5" s="470" t="s">
        <v>52</v>
      </c>
      <c r="H5" s="470"/>
      <c r="I5" s="469"/>
      <c r="J5" s="13"/>
      <c r="K5" s="13"/>
      <c r="M5" s="14" t="s">
        <v>53</v>
      </c>
    </row>
    <row r="6" spans="2:14" ht="23.25" customHeight="1" x14ac:dyDescent="0.2">
      <c r="B6" s="449" t="s">
        <v>54</v>
      </c>
      <c r="C6" s="450"/>
      <c r="D6" s="450"/>
      <c r="E6" s="450"/>
      <c r="F6" s="450"/>
      <c r="G6" s="450"/>
      <c r="H6" s="450"/>
      <c r="I6" s="451"/>
      <c r="J6" s="15"/>
      <c r="K6" s="15"/>
    </row>
    <row r="7" spans="2:14" ht="24" customHeight="1" x14ac:dyDescent="0.2">
      <c r="B7" s="452" t="s">
        <v>55</v>
      </c>
      <c r="C7" s="453"/>
      <c r="D7" s="453"/>
      <c r="E7" s="453"/>
      <c r="F7" s="453"/>
      <c r="G7" s="453"/>
      <c r="H7" s="453"/>
      <c r="I7" s="454"/>
      <c r="J7" s="16"/>
      <c r="K7" s="16"/>
    </row>
    <row r="8" spans="2:14" ht="24" customHeight="1" x14ac:dyDescent="0.2">
      <c r="B8" s="455" t="s">
        <v>56</v>
      </c>
      <c r="C8" s="456"/>
      <c r="D8" s="456"/>
      <c r="E8" s="456"/>
      <c r="F8" s="456"/>
      <c r="G8" s="456"/>
      <c r="H8" s="456"/>
      <c r="I8" s="457"/>
      <c r="J8" s="58"/>
      <c r="K8" s="58"/>
      <c r="N8" s="6" t="s">
        <v>57</v>
      </c>
    </row>
    <row r="9" spans="2:14" ht="30.75" customHeight="1" x14ac:dyDescent="0.2">
      <c r="B9" s="98" t="s">
        <v>58</v>
      </c>
      <c r="C9" s="59">
        <v>14</v>
      </c>
      <c r="D9" s="461" t="s">
        <v>59</v>
      </c>
      <c r="E9" s="461"/>
      <c r="F9" s="412" t="s">
        <v>207</v>
      </c>
      <c r="G9" s="413"/>
      <c r="H9" s="413"/>
      <c r="I9" s="414"/>
      <c r="J9" s="17"/>
      <c r="K9" s="17"/>
      <c r="M9" s="14" t="s">
        <v>60</v>
      </c>
      <c r="N9" s="6" t="s">
        <v>61</v>
      </c>
    </row>
    <row r="10" spans="2:14" ht="30.75" customHeight="1" x14ac:dyDescent="0.2">
      <c r="B10" s="20" t="s">
        <v>62</v>
      </c>
      <c r="C10" s="60" t="s">
        <v>81</v>
      </c>
      <c r="D10" s="462" t="s">
        <v>63</v>
      </c>
      <c r="E10" s="463"/>
      <c r="F10" s="446" t="s">
        <v>155</v>
      </c>
      <c r="G10" s="447"/>
      <c r="H10" s="18" t="s">
        <v>64</v>
      </c>
      <c r="I10" s="76" t="s">
        <v>81</v>
      </c>
      <c r="J10" s="19"/>
      <c r="K10" s="19"/>
      <c r="M10" s="14" t="s">
        <v>65</v>
      </c>
      <c r="N10" s="6" t="s">
        <v>66</v>
      </c>
    </row>
    <row r="11" spans="2:14" ht="30.75" customHeight="1" x14ac:dyDescent="0.2">
      <c r="B11" s="20" t="s">
        <v>67</v>
      </c>
      <c r="C11" s="458" t="s">
        <v>156</v>
      </c>
      <c r="D11" s="458"/>
      <c r="E11" s="458"/>
      <c r="F11" s="458"/>
      <c r="G11" s="18" t="s">
        <v>68</v>
      </c>
      <c r="H11" s="459">
        <v>1032</v>
      </c>
      <c r="I11" s="460"/>
      <c r="J11" s="21"/>
      <c r="K11" s="21"/>
      <c r="M11" s="14" t="s">
        <v>69</v>
      </c>
      <c r="N11" s="6" t="s">
        <v>70</v>
      </c>
    </row>
    <row r="12" spans="2:14" ht="30.75" customHeight="1" x14ac:dyDescent="0.2">
      <c r="B12" s="20" t="s">
        <v>71</v>
      </c>
      <c r="C12" s="443" t="s">
        <v>65</v>
      </c>
      <c r="D12" s="443"/>
      <c r="E12" s="443"/>
      <c r="F12" s="443"/>
      <c r="G12" s="18" t="s">
        <v>72</v>
      </c>
      <c r="H12" s="822" t="s">
        <v>165</v>
      </c>
      <c r="I12" s="823"/>
      <c r="J12" s="22"/>
      <c r="K12" s="22"/>
      <c r="M12" s="23" t="s">
        <v>73</v>
      </c>
    </row>
    <row r="13" spans="2:14" ht="30.75" customHeight="1" x14ac:dyDescent="0.2">
      <c r="B13" s="20" t="s">
        <v>74</v>
      </c>
      <c r="C13" s="439" t="s">
        <v>45</v>
      </c>
      <c r="D13" s="439"/>
      <c r="E13" s="439"/>
      <c r="F13" s="439"/>
      <c r="G13" s="439"/>
      <c r="H13" s="439"/>
      <c r="I13" s="440"/>
      <c r="J13" s="24"/>
      <c r="K13" s="24"/>
      <c r="M13" s="23"/>
    </row>
    <row r="14" spans="2:14" ht="30.75" customHeight="1" x14ac:dyDescent="0.2">
      <c r="B14" s="20" t="s">
        <v>75</v>
      </c>
      <c r="C14" s="446" t="s">
        <v>153</v>
      </c>
      <c r="D14" s="447"/>
      <c r="E14" s="447"/>
      <c r="F14" s="447"/>
      <c r="G14" s="447"/>
      <c r="H14" s="447"/>
      <c r="I14" s="448"/>
      <c r="J14" s="19"/>
      <c r="K14" s="19"/>
      <c r="M14" s="23"/>
      <c r="N14" s="6" t="s">
        <v>76</v>
      </c>
    </row>
    <row r="15" spans="2:14" ht="30.75" customHeight="1" x14ac:dyDescent="0.2">
      <c r="B15" s="20" t="s">
        <v>77</v>
      </c>
      <c r="C15" s="412" t="s">
        <v>166</v>
      </c>
      <c r="D15" s="413"/>
      <c r="E15" s="413"/>
      <c r="F15" s="824"/>
      <c r="G15" s="18" t="s">
        <v>78</v>
      </c>
      <c r="H15" s="435" t="s">
        <v>91</v>
      </c>
      <c r="I15" s="436"/>
      <c r="J15" s="19"/>
      <c r="K15" s="19"/>
      <c r="M15" s="23" t="s">
        <v>80</v>
      </c>
      <c r="N15" s="6" t="s">
        <v>81</v>
      </c>
    </row>
    <row r="16" spans="2:14" ht="30.75" customHeight="1" x14ac:dyDescent="0.2">
      <c r="B16" s="20" t="s">
        <v>82</v>
      </c>
      <c r="C16" s="437" t="s">
        <v>215</v>
      </c>
      <c r="D16" s="438"/>
      <c r="E16" s="438"/>
      <c r="F16" s="438"/>
      <c r="G16" s="18" t="s">
        <v>83</v>
      </c>
      <c r="H16" s="435" t="s">
        <v>70</v>
      </c>
      <c r="I16" s="436"/>
      <c r="J16" s="19"/>
      <c r="K16" s="19"/>
      <c r="M16" s="23" t="s">
        <v>84</v>
      </c>
    </row>
    <row r="17" spans="2:14" ht="36" customHeight="1" x14ac:dyDescent="0.2">
      <c r="B17" s="20" t="s">
        <v>85</v>
      </c>
      <c r="C17" s="825" t="s">
        <v>167</v>
      </c>
      <c r="D17" s="826"/>
      <c r="E17" s="826"/>
      <c r="F17" s="826"/>
      <c r="G17" s="826"/>
      <c r="H17" s="826"/>
      <c r="I17" s="827"/>
      <c r="J17" s="24"/>
      <c r="K17" s="24"/>
      <c r="M17" s="23" t="s">
        <v>86</v>
      </c>
      <c r="N17" s="6" t="s">
        <v>39</v>
      </c>
    </row>
    <row r="18" spans="2:14" ht="30.75" customHeight="1" x14ac:dyDescent="0.2">
      <c r="B18" s="20" t="s">
        <v>87</v>
      </c>
      <c r="C18" s="412" t="s">
        <v>168</v>
      </c>
      <c r="D18" s="413"/>
      <c r="E18" s="413"/>
      <c r="F18" s="413"/>
      <c r="G18" s="413"/>
      <c r="H18" s="413"/>
      <c r="I18" s="414"/>
      <c r="J18" s="25"/>
      <c r="K18" s="25"/>
      <c r="M18" s="23" t="s">
        <v>88</v>
      </c>
      <c r="N18" s="6" t="s">
        <v>40</v>
      </c>
    </row>
    <row r="19" spans="2:14" ht="30.75" customHeight="1" x14ac:dyDescent="0.2">
      <c r="B19" s="20" t="s">
        <v>89</v>
      </c>
      <c r="C19" s="828" t="s">
        <v>200</v>
      </c>
      <c r="D19" s="829"/>
      <c r="E19" s="829"/>
      <c r="F19" s="829"/>
      <c r="G19" s="829"/>
      <c r="H19" s="829"/>
      <c r="I19" s="830"/>
      <c r="J19" s="26"/>
      <c r="K19" s="26"/>
      <c r="M19" s="23"/>
      <c r="N19" s="6" t="s">
        <v>41</v>
      </c>
    </row>
    <row r="20" spans="2:14" ht="30.75" customHeight="1" x14ac:dyDescent="0.2">
      <c r="B20" s="20" t="s">
        <v>90</v>
      </c>
      <c r="C20" s="831" t="s">
        <v>152</v>
      </c>
      <c r="D20" s="832"/>
      <c r="E20" s="832"/>
      <c r="F20" s="832"/>
      <c r="G20" s="832"/>
      <c r="H20" s="832"/>
      <c r="I20" s="833"/>
      <c r="J20" s="27"/>
      <c r="K20" s="27"/>
      <c r="M20" s="23" t="s">
        <v>91</v>
      </c>
      <c r="N20" s="6" t="s">
        <v>42</v>
      </c>
    </row>
    <row r="21" spans="2:14" ht="27.75" customHeight="1" x14ac:dyDescent="0.2">
      <c r="B21" s="428" t="s">
        <v>92</v>
      </c>
      <c r="C21" s="430" t="s">
        <v>93</v>
      </c>
      <c r="D21" s="430"/>
      <c r="E21" s="430"/>
      <c r="F21" s="431" t="s">
        <v>94</v>
      </c>
      <c r="G21" s="431"/>
      <c r="H21" s="431"/>
      <c r="I21" s="432"/>
      <c r="J21" s="28"/>
      <c r="K21" s="28"/>
      <c r="M21" s="23" t="s">
        <v>79</v>
      </c>
      <c r="N21" s="6" t="s">
        <v>43</v>
      </c>
    </row>
    <row r="22" spans="2:14" ht="27" customHeight="1" x14ac:dyDescent="0.2">
      <c r="B22" s="429"/>
      <c r="C22" s="828" t="s">
        <v>169</v>
      </c>
      <c r="D22" s="829"/>
      <c r="E22" s="834"/>
      <c r="F22" s="828" t="s">
        <v>171</v>
      </c>
      <c r="G22" s="829"/>
      <c r="H22" s="829"/>
      <c r="I22" s="830"/>
      <c r="J22" s="26"/>
      <c r="K22" s="26"/>
      <c r="M22" s="23" t="s">
        <v>95</v>
      </c>
      <c r="N22" s="6" t="s">
        <v>44</v>
      </c>
    </row>
    <row r="23" spans="2:14" ht="39.75" customHeight="1" x14ac:dyDescent="0.2">
      <c r="B23" s="20" t="s">
        <v>96</v>
      </c>
      <c r="C23" s="446" t="s">
        <v>152</v>
      </c>
      <c r="D23" s="447"/>
      <c r="E23" s="835"/>
      <c r="F23" s="446" t="s">
        <v>152</v>
      </c>
      <c r="G23" s="447"/>
      <c r="H23" s="447"/>
      <c r="I23" s="448"/>
      <c r="J23" s="19"/>
      <c r="K23" s="19"/>
      <c r="M23" s="23"/>
      <c r="N23" s="6" t="s">
        <v>45</v>
      </c>
    </row>
    <row r="24" spans="2:14" ht="44.25" customHeight="1" x14ac:dyDescent="0.2">
      <c r="B24" s="20" t="s">
        <v>97</v>
      </c>
      <c r="C24" s="836" t="s">
        <v>170</v>
      </c>
      <c r="D24" s="837"/>
      <c r="E24" s="838"/>
      <c r="F24" s="828" t="s">
        <v>172</v>
      </c>
      <c r="G24" s="829"/>
      <c r="H24" s="829"/>
      <c r="I24" s="830"/>
      <c r="J24" s="25"/>
      <c r="K24" s="25"/>
      <c r="M24" s="29"/>
      <c r="N24" s="6" t="s">
        <v>46</v>
      </c>
    </row>
    <row r="25" spans="2:14" ht="29.25" customHeight="1" x14ac:dyDescent="0.2">
      <c r="B25" s="20" t="s">
        <v>98</v>
      </c>
      <c r="C25" s="415" t="s">
        <v>215</v>
      </c>
      <c r="D25" s="416"/>
      <c r="E25" s="417"/>
      <c r="F25" s="18" t="s">
        <v>99</v>
      </c>
      <c r="G25" s="839">
        <v>74</v>
      </c>
      <c r="H25" s="840"/>
      <c r="I25" s="841"/>
      <c r="J25" s="30"/>
      <c r="K25" s="30"/>
      <c r="M25" s="29"/>
    </row>
    <row r="26" spans="2:14" ht="27" customHeight="1" x14ac:dyDescent="0.2">
      <c r="B26" s="20" t="s">
        <v>100</v>
      </c>
      <c r="C26" s="412" t="s">
        <v>216</v>
      </c>
      <c r="D26" s="413"/>
      <c r="E26" s="824"/>
      <c r="F26" s="18" t="s">
        <v>101</v>
      </c>
      <c r="G26" s="839">
        <v>0</v>
      </c>
      <c r="H26" s="840"/>
      <c r="I26" s="841"/>
      <c r="J26" s="31"/>
      <c r="K26" s="31"/>
      <c r="M26" s="29"/>
    </row>
    <row r="27" spans="2:14" ht="47.25" customHeight="1" x14ac:dyDescent="0.2">
      <c r="B27" s="97" t="s">
        <v>102</v>
      </c>
      <c r="C27" s="446" t="s">
        <v>86</v>
      </c>
      <c r="D27" s="447"/>
      <c r="E27" s="835"/>
      <c r="F27" s="32" t="s">
        <v>103</v>
      </c>
      <c r="G27" s="422" t="s">
        <v>182</v>
      </c>
      <c r="H27" s="423"/>
      <c r="I27" s="424"/>
      <c r="J27" s="28"/>
      <c r="K27" s="28"/>
      <c r="M27" s="29"/>
    </row>
    <row r="28" spans="2:14" ht="30" customHeight="1" x14ac:dyDescent="0.2">
      <c r="B28" s="392" t="s">
        <v>104</v>
      </c>
      <c r="C28" s="393"/>
      <c r="D28" s="393"/>
      <c r="E28" s="393"/>
      <c r="F28" s="393"/>
      <c r="G28" s="393"/>
      <c r="H28" s="393"/>
      <c r="I28" s="394"/>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370"/>
      <c r="D42" s="370"/>
      <c r="E42" s="370"/>
      <c r="F42" s="370"/>
      <c r="G42" s="370"/>
      <c r="H42" s="370"/>
      <c r="I42" s="388"/>
      <c r="J42" s="39"/>
      <c r="K42" s="39"/>
    </row>
    <row r="43" spans="2:11" ht="29.25" customHeight="1" x14ac:dyDescent="0.2">
      <c r="B43" s="392" t="s">
        <v>126</v>
      </c>
      <c r="C43" s="393"/>
      <c r="D43" s="393"/>
      <c r="E43" s="393"/>
      <c r="F43" s="393"/>
      <c r="G43" s="393"/>
      <c r="H43" s="393"/>
      <c r="I43" s="394"/>
      <c r="J43" s="58"/>
      <c r="K43" s="58"/>
    </row>
    <row r="44" spans="2:11" ht="32.25" customHeight="1" x14ac:dyDescent="0.2">
      <c r="B44" s="400"/>
      <c r="C44" s="401"/>
      <c r="D44" s="401"/>
      <c r="E44" s="401"/>
      <c r="F44" s="401"/>
      <c r="G44" s="401"/>
      <c r="H44" s="401"/>
      <c r="I44" s="402"/>
      <c r="J44" s="58"/>
      <c r="K44" s="58"/>
    </row>
    <row r="45" spans="2:11" ht="32.25" customHeight="1" x14ac:dyDescent="0.2">
      <c r="B45" s="403"/>
      <c r="C45" s="404"/>
      <c r="D45" s="404"/>
      <c r="E45" s="404"/>
      <c r="F45" s="404"/>
      <c r="G45" s="404"/>
      <c r="H45" s="404"/>
      <c r="I45" s="405"/>
      <c r="J45" s="39"/>
      <c r="K45" s="39"/>
    </row>
    <row r="46" spans="2:11" ht="32.25" customHeight="1" x14ac:dyDescent="0.2">
      <c r="B46" s="403"/>
      <c r="C46" s="404"/>
      <c r="D46" s="404"/>
      <c r="E46" s="404"/>
      <c r="F46" s="404"/>
      <c r="G46" s="404"/>
      <c r="H46" s="404"/>
      <c r="I46" s="405"/>
      <c r="J46" s="39"/>
      <c r="K46" s="39"/>
    </row>
    <row r="47" spans="2:11" ht="32.25" customHeight="1" x14ac:dyDescent="0.2">
      <c r="B47" s="403"/>
      <c r="C47" s="404"/>
      <c r="D47" s="404"/>
      <c r="E47" s="404"/>
      <c r="F47" s="404"/>
      <c r="G47" s="404"/>
      <c r="H47" s="404"/>
      <c r="I47" s="405"/>
      <c r="J47" s="39"/>
      <c r="K47" s="39"/>
    </row>
    <row r="48" spans="2:11" ht="32.25" customHeight="1" x14ac:dyDescent="0.2">
      <c r="B48" s="406"/>
      <c r="C48" s="407"/>
      <c r="D48" s="407"/>
      <c r="E48" s="407"/>
      <c r="F48" s="407"/>
      <c r="G48" s="407"/>
      <c r="H48" s="407"/>
      <c r="I48" s="408"/>
      <c r="J48" s="40"/>
      <c r="K48" s="40"/>
    </row>
    <row r="49" spans="2:11" ht="79.5" customHeight="1" x14ac:dyDescent="0.2">
      <c r="B49" s="20" t="s">
        <v>127</v>
      </c>
      <c r="C49" s="842"/>
      <c r="D49" s="843"/>
      <c r="E49" s="843"/>
      <c r="F49" s="843"/>
      <c r="G49" s="843"/>
      <c r="H49" s="843"/>
      <c r="I49" s="844"/>
      <c r="J49" s="41"/>
      <c r="K49" s="41"/>
    </row>
    <row r="50" spans="2:11" ht="26.25" customHeight="1" x14ac:dyDescent="0.2">
      <c r="B50" s="20" t="s">
        <v>128</v>
      </c>
      <c r="C50" s="845"/>
      <c r="D50" s="846"/>
      <c r="E50" s="846"/>
      <c r="F50" s="846"/>
      <c r="G50" s="846"/>
      <c r="H50" s="846"/>
      <c r="I50" s="847"/>
      <c r="J50" s="41"/>
      <c r="K50" s="41"/>
    </row>
    <row r="51" spans="2:11" ht="64.5" customHeight="1" x14ac:dyDescent="0.2">
      <c r="B51" s="127" t="s">
        <v>129</v>
      </c>
      <c r="C51" s="842"/>
      <c r="D51" s="843"/>
      <c r="E51" s="843"/>
      <c r="F51" s="843"/>
      <c r="G51" s="843"/>
      <c r="H51" s="843"/>
      <c r="I51" s="844"/>
      <c r="J51" s="41"/>
      <c r="K51" s="41"/>
    </row>
    <row r="52" spans="2:11" ht="29.25" customHeight="1" x14ac:dyDescent="0.2">
      <c r="B52" s="392" t="s">
        <v>130</v>
      </c>
      <c r="C52" s="393"/>
      <c r="D52" s="393"/>
      <c r="E52" s="393"/>
      <c r="F52" s="393"/>
      <c r="G52" s="393"/>
      <c r="H52" s="393"/>
      <c r="I52" s="394"/>
      <c r="J52" s="41"/>
      <c r="K52" s="41"/>
    </row>
    <row r="53" spans="2:11" ht="33" customHeight="1" x14ac:dyDescent="0.2">
      <c r="B53" s="395" t="s">
        <v>131</v>
      </c>
      <c r="C53" s="128" t="s">
        <v>132</v>
      </c>
      <c r="D53" s="396" t="s">
        <v>133</v>
      </c>
      <c r="E53" s="396"/>
      <c r="F53" s="396"/>
      <c r="G53" s="396" t="s">
        <v>134</v>
      </c>
      <c r="H53" s="396"/>
      <c r="I53" s="397"/>
      <c r="J53" s="42"/>
      <c r="K53" s="42"/>
    </row>
    <row r="54" spans="2:11" ht="31.5" customHeight="1" x14ac:dyDescent="0.2">
      <c r="B54" s="395"/>
      <c r="C54" s="107"/>
      <c r="D54" s="370"/>
      <c r="E54" s="370"/>
      <c r="F54" s="370"/>
      <c r="G54" s="398"/>
      <c r="H54" s="398"/>
      <c r="I54" s="399"/>
      <c r="J54" s="42"/>
      <c r="K54" s="42"/>
    </row>
    <row r="55" spans="2:11" ht="31.5" customHeight="1" x14ac:dyDescent="0.2">
      <c r="B55" s="127" t="s">
        <v>135</v>
      </c>
      <c r="C55" s="848" t="s">
        <v>173</v>
      </c>
      <c r="D55" s="849"/>
      <c r="E55" s="383" t="s">
        <v>136</v>
      </c>
      <c r="F55" s="383"/>
      <c r="G55" s="382" t="s">
        <v>158</v>
      </c>
      <c r="H55" s="382"/>
      <c r="I55" s="384"/>
      <c r="J55" s="44"/>
      <c r="K55" s="44"/>
    </row>
    <row r="56" spans="2:11" ht="31.5" customHeight="1" x14ac:dyDescent="0.2">
      <c r="B56" s="127" t="s">
        <v>137</v>
      </c>
      <c r="C56" s="370" t="s">
        <v>374</v>
      </c>
      <c r="D56" s="370"/>
      <c r="E56" s="385" t="s">
        <v>138</v>
      </c>
      <c r="F56" s="385"/>
      <c r="G56" s="382" t="s">
        <v>184</v>
      </c>
      <c r="H56" s="382"/>
      <c r="I56" s="384"/>
      <c r="J56" s="44"/>
      <c r="K56" s="44"/>
    </row>
    <row r="57" spans="2:11" ht="31.5" customHeight="1" x14ac:dyDescent="0.2">
      <c r="B57" s="127" t="s">
        <v>139</v>
      </c>
      <c r="C57" s="370"/>
      <c r="D57" s="370"/>
      <c r="E57" s="371" t="s">
        <v>140</v>
      </c>
      <c r="F57" s="372"/>
      <c r="G57" s="375"/>
      <c r="H57" s="376"/>
      <c r="I57" s="377"/>
      <c r="J57" s="45"/>
      <c r="K57" s="45"/>
    </row>
    <row r="58" spans="2:11" ht="31.5" customHeight="1" thickBot="1" x14ac:dyDescent="0.25">
      <c r="B58" s="78" t="s">
        <v>141</v>
      </c>
      <c r="C58" s="381"/>
      <c r="D58" s="381"/>
      <c r="E58" s="373"/>
      <c r="F58" s="374"/>
      <c r="G58" s="378"/>
      <c r="H58" s="379"/>
      <c r="I58" s="380"/>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487"/>
      <c r="C1" s="490" t="s">
        <v>24</v>
      </c>
      <c r="D1" s="491"/>
      <c r="E1" s="491"/>
      <c r="F1" s="491"/>
      <c r="G1" s="491"/>
      <c r="H1" s="492"/>
      <c r="I1" s="493"/>
      <c r="J1" s="494"/>
    </row>
    <row r="2" spans="2:11" ht="18" customHeight="1" thickBot="1" x14ac:dyDescent="0.3">
      <c r="B2" s="488"/>
      <c r="C2" s="499" t="s">
        <v>25</v>
      </c>
      <c r="D2" s="500"/>
      <c r="E2" s="500"/>
      <c r="F2" s="500"/>
      <c r="G2" s="500"/>
      <c r="H2" s="501"/>
      <c r="I2" s="495"/>
      <c r="J2" s="496"/>
    </row>
    <row r="3" spans="2:11" ht="18" customHeight="1" thickBot="1" x14ac:dyDescent="0.3">
      <c r="B3" s="488"/>
      <c r="C3" s="499" t="s">
        <v>183</v>
      </c>
      <c r="D3" s="500"/>
      <c r="E3" s="500"/>
      <c r="F3" s="500"/>
      <c r="G3" s="500"/>
      <c r="H3" s="501"/>
      <c r="I3" s="495"/>
      <c r="J3" s="496"/>
    </row>
    <row r="4" spans="2:11" ht="18" customHeight="1" thickBot="1" x14ac:dyDescent="0.3">
      <c r="B4" s="489"/>
      <c r="C4" s="499" t="s">
        <v>143</v>
      </c>
      <c r="D4" s="500"/>
      <c r="E4" s="500"/>
      <c r="F4" s="501"/>
      <c r="G4" s="502" t="s">
        <v>190</v>
      </c>
      <c r="H4" s="503"/>
      <c r="I4" s="497"/>
      <c r="J4" s="498"/>
    </row>
    <row r="5" spans="2:11" ht="18" customHeight="1" thickBot="1" x14ac:dyDescent="0.3">
      <c r="B5" s="51"/>
      <c r="C5" s="52"/>
      <c r="D5" s="52"/>
      <c r="E5" s="52"/>
      <c r="F5" s="52"/>
      <c r="G5" s="52"/>
      <c r="H5" s="52"/>
      <c r="I5" s="52"/>
      <c r="J5" s="53"/>
    </row>
    <row r="6" spans="2:11" ht="51.75" customHeight="1" thickBot="1" x14ac:dyDescent="0.3">
      <c r="B6" s="1" t="s">
        <v>199</v>
      </c>
      <c r="C6" s="504" t="s">
        <v>154</v>
      </c>
      <c r="D6" s="505"/>
      <c r="E6" s="506"/>
      <c r="F6" s="54"/>
      <c r="G6" s="52"/>
      <c r="H6" s="52"/>
      <c r="I6" s="52"/>
      <c r="J6" s="53"/>
    </row>
    <row r="7" spans="2:11" ht="32.25" customHeight="1" thickBot="1" x14ac:dyDescent="0.3">
      <c r="B7" s="2" t="s">
        <v>0</v>
      </c>
      <c r="C7" s="504" t="s">
        <v>155</v>
      </c>
      <c r="D7" s="505"/>
      <c r="E7" s="506"/>
      <c r="F7" s="54"/>
      <c r="G7" s="52"/>
      <c r="H7" s="52"/>
      <c r="I7" s="52"/>
      <c r="J7" s="53"/>
    </row>
    <row r="8" spans="2:11" ht="32.25" customHeight="1" thickBot="1" x14ac:dyDescent="0.3">
      <c r="B8" s="2" t="s">
        <v>144</v>
      </c>
      <c r="C8" s="504" t="s">
        <v>373</v>
      </c>
      <c r="D8" s="505"/>
      <c r="E8" s="506"/>
      <c r="F8" s="4"/>
      <c r="G8" s="52"/>
      <c r="H8" s="52"/>
      <c r="I8" s="52"/>
      <c r="J8" s="53"/>
    </row>
    <row r="9" spans="2:11" ht="33.75" customHeight="1" thickBot="1" x14ac:dyDescent="0.3">
      <c r="B9" s="2" t="s">
        <v>28</v>
      </c>
      <c r="C9" s="504" t="s">
        <v>184</v>
      </c>
      <c r="D9" s="505"/>
      <c r="E9" s="506"/>
      <c r="F9" s="54"/>
      <c r="G9" s="52"/>
      <c r="H9" s="52"/>
      <c r="I9" s="52"/>
      <c r="J9" s="53"/>
    </row>
    <row r="10" spans="2:11" ht="33.75" customHeight="1" thickBot="1" x14ac:dyDescent="0.3">
      <c r="B10" s="100" t="s">
        <v>197</v>
      </c>
      <c r="C10" s="504" t="s">
        <v>367</v>
      </c>
      <c r="D10" s="505"/>
      <c r="E10" s="506"/>
      <c r="F10" s="54"/>
      <c r="G10" s="52"/>
      <c r="H10" s="52"/>
      <c r="I10" s="52"/>
      <c r="J10" s="53"/>
    </row>
    <row r="11" spans="2:11" ht="34.5" customHeight="1" x14ac:dyDescent="0.25"/>
    <row r="12" spans="2:11" ht="21.75" customHeight="1" x14ac:dyDescent="0.25">
      <c r="B12" s="480" t="s">
        <v>218</v>
      </c>
      <c r="C12" s="481"/>
      <c r="D12" s="481"/>
      <c r="E12" s="481"/>
      <c r="F12" s="481"/>
      <c r="G12" s="481"/>
      <c r="H12" s="482"/>
      <c r="I12" s="856" t="s">
        <v>145</v>
      </c>
      <c r="J12" s="857"/>
      <c r="K12" s="857"/>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854"/>
    </row>
    <row r="16" spans="2:11" x14ac:dyDescent="0.25">
      <c r="B16" s="148"/>
      <c r="C16" s="149"/>
      <c r="D16" s="150"/>
      <c r="E16" s="151"/>
      <c r="F16" s="149"/>
      <c r="G16" s="150"/>
      <c r="H16" s="152"/>
      <c r="I16" s="153"/>
      <c r="J16" s="154"/>
      <c r="K16" s="855"/>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850" t="s">
        <v>17</v>
      </c>
      <c r="C19" s="851"/>
      <c r="D19" s="163">
        <f>SUM(D15:D16)</f>
        <v>0</v>
      </c>
      <c r="E19" s="852" t="s">
        <v>17</v>
      </c>
      <c r="F19" s="853"/>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66"/>
      <c r="C2" s="464" t="s">
        <v>24</v>
      </c>
      <c r="D2" s="464"/>
      <c r="E2" s="464"/>
      <c r="F2" s="464"/>
      <c r="G2" s="464"/>
      <c r="H2" s="464"/>
      <c r="I2" s="468"/>
      <c r="J2" s="13"/>
      <c r="K2" s="13"/>
      <c r="M2" s="14" t="s">
        <v>47</v>
      </c>
    </row>
    <row r="3" spans="2:14" ht="25.5" customHeight="1" x14ac:dyDescent="0.2">
      <c r="B3" s="467"/>
      <c r="C3" s="465" t="s">
        <v>25</v>
      </c>
      <c r="D3" s="465"/>
      <c r="E3" s="465"/>
      <c r="F3" s="465"/>
      <c r="G3" s="465"/>
      <c r="H3" s="465"/>
      <c r="I3" s="469"/>
      <c r="J3" s="13"/>
      <c r="K3" s="13"/>
      <c r="M3" s="14" t="s">
        <v>48</v>
      </c>
    </row>
    <row r="4" spans="2:14" ht="25.5" customHeight="1" x14ac:dyDescent="0.2">
      <c r="B4" s="467"/>
      <c r="C4" s="465" t="s">
        <v>49</v>
      </c>
      <c r="D4" s="465"/>
      <c r="E4" s="465"/>
      <c r="F4" s="465"/>
      <c r="G4" s="465"/>
      <c r="H4" s="465"/>
      <c r="I4" s="469"/>
      <c r="J4" s="13"/>
      <c r="K4" s="13"/>
      <c r="M4" s="14" t="s">
        <v>50</v>
      </c>
    </row>
    <row r="5" spans="2:14" ht="25.5" customHeight="1" x14ac:dyDescent="0.2">
      <c r="B5" s="467"/>
      <c r="C5" s="465" t="s">
        <v>51</v>
      </c>
      <c r="D5" s="465"/>
      <c r="E5" s="465"/>
      <c r="F5" s="465"/>
      <c r="G5" s="470" t="s">
        <v>52</v>
      </c>
      <c r="H5" s="470"/>
      <c r="I5" s="469"/>
      <c r="J5" s="13"/>
      <c r="K5" s="13"/>
      <c r="M5" s="14" t="s">
        <v>53</v>
      </c>
    </row>
    <row r="6" spans="2:14" ht="23.25" customHeight="1" x14ac:dyDescent="0.2">
      <c r="B6" s="449" t="s">
        <v>54</v>
      </c>
      <c r="C6" s="450"/>
      <c r="D6" s="450"/>
      <c r="E6" s="450"/>
      <c r="F6" s="450"/>
      <c r="G6" s="450"/>
      <c r="H6" s="450"/>
      <c r="I6" s="451"/>
      <c r="J6" s="15"/>
      <c r="K6" s="15"/>
    </row>
    <row r="7" spans="2:14" ht="24" customHeight="1" x14ac:dyDescent="0.2">
      <c r="B7" s="452" t="s">
        <v>55</v>
      </c>
      <c r="C7" s="453"/>
      <c r="D7" s="453"/>
      <c r="E7" s="453"/>
      <c r="F7" s="453"/>
      <c r="G7" s="453"/>
      <c r="H7" s="453"/>
      <c r="I7" s="454"/>
      <c r="J7" s="16"/>
      <c r="K7" s="16"/>
    </row>
    <row r="8" spans="2:14" ht="24" customHeight="1" x14ac:dyDescent="0.2">
      <c r="B8" s="455" t="s">
        <v>56</v>
      </c>
      <c r="C8" s="456"/>
      <c r="D8" s="456"/>
      <c r="E8" s="456"/>
      <c r="F8" s="456"/>
      <c r="G8" s="456"/>
      <c r="H8" s="456"/>
      <c r="I8" s="457"/>
      <c r="J8" s="58"/>
      <c r="K8" s="58"/>
      <c r="N8" s="6" t="s">
        <v>57</v>
      </c>
    </row>
    <row r="9" spans="2:14" ht="30.75" customHeight="1" x14ac:dyDescent="0.2">
      <c r="B9" s="113" t="s">
        <v>58</v>
      </c>
      <c r="C9" s="59">
        <v>231</v>
      </c>
      <c r="D9" s="461" t="s">
        <v>59</v>
      </c>
      <c r="E9" s="461"/>
      <c r="F9" s="412" t="s">
        <v>201</v>
      </c>
      <c r="G9" s="413"/>
      <c r="H9" s="413"/>
      <c r="I9" s="414"/>
      <c r="J9" s="17"/>
      <c r="K9" s="17"/>
      <c r="M9" s="14" t="s">
        <v>60</v>
      </c>
      <c r="N9" s="6" t="s">
        <v>61</v>
      </c>
    </row>
    <row r="10" spans="2:14" ht="30.75" customHeight="1" x14ac:dyDescent="0.2">
      <c r="B10" s="20" t="s">
        <v>62</v>
      </c>
      <c r="C10" s="60" t="s">
        <v>81</v>
      </c>
      <c r="D10" s="462" t="s">
        <v>63</v>
      </c>
      <c r="E10" s="463"/>
      <c r="F10" s="446" t="s">
        <v>155</v>
      </c>
      <c r="G10" s="447"/>
      <c r="H10" s="18" t="s">
        <v>64</v>
      </c>
      <c r="I10" s="115" t="s">
        <v>81</v>
      </c>
      <c r="J10" s="19"/>
      <c r="K10" s="19"/>
      <c r="M10" s="14" t="s">
        <v>65</v>
      </c>
      <c r="N10" s="6" t="s">
        <v>66</v>
      </c>
    </row>
    <row r="11" spans="2:14" ht="30.75" customHeight="1" x14ac:dyDescent="0.2">
      <c r="B11" s="20" t="s">
        <v>67</v>
      </c>
      <c r="C11" s="458" t="s">
        <v>156</v>
      </c>
      <c r="D11" s="458"/>
      <c r="E11" s="458"/>
      <c r="F11" s="458"/>
      <c r="G11" s="18" t="s">
        <v>68</v>
      </c>
      <c r="H11" s="459">
        <v>1032</v>
      </c>
      <c r="I11" s="460"/>
      <c r="J11" s="21"/>
      <c r="K11" s="21"/>
      <c r="M11" s="14" t="s">
        <v>69</v>
      </c>
      <c r="N11" s="6" t="s">
        <v>70</v>
      </c>
    </row>
    <row r="12" spans="2:14" ht="30.75" customHeight="1" x14ac:dyDescent="0.2">
      <c r="B12" s="20" t="s">
        <v>71</v>
      </c>
      <c r="C12" s="443" t="s">
        <v>65</v>
      </c>
      <c r="D12" s="443"/>
      <c r="E12" s="443"/>
      <c r="F12" s="443"/>
      <c r="G12" s="18" t="s">
        <v>72</v>
      </c>
      <c r="H12" s="444" t="s">
        <v>157</v>
      </c>
      <c r="I12" s="445"/>
      <c r="J12" s="22"/>
      <c r="K12" s="22"/>
      <c r="M12" s="23" t="s">
        <v>73</v>
      </c>
    </row>
    <row r="13" spans="2:14" ht="30.75" customHeight="1" x14ac:dyDescent="0.2">
      <c r="B13" s="20" t="s">
        <v>74</v>
      </c>
      <c r="C13" s="439" t="s">
        <v>45</v>
      </c>
      <c r="D13" s="439"/>
      <c r="E13" s="439"/>
      <c r="F13" s="439"/>
      <c r="G13" s="439"/>
      <c r="H13" s="439"/>
      <c r="I13" s="440"/>
      <c r="J13" s="24"/>
      <c r="K13" s="24"/>
      <c r="M13" s="23"/>
    </row>
    <row r="14" spans="2:14" ht="30.75" customHeight="1" x14ac:dyDescent="0.2">
      <c r="B14" s="20" t="s">
        <v>75</v>
      </c>
      <c r="C14" s="446" t="s">
        <v>202</v>
      </c>
      <c r="D14" s="447"/>
      <c r="E14" s="447"/>
      <c r="F14" s="447"/>
      <c r="G14" s="447"/>
      <c r="H14" s="447"/>
      <c r="I14" s="448"/>
      <c r="J14" s="19"/>
      <c r="K14" s="19"/>
      <c r="M14" s="23"/>
      <c r="N14" s="6" t="s">
        <v>76</v>
      </c>
    </row>
    <row r="15" spans="2:14" ht="30.75" customHeight="1" x14ac:dyDescent="0.2">
      <c r="B15" s="20" t="s">
        <v>77</v>
      </c>
      <c r="C15" s="433" t="s">
        <v>203</v>
      </c>
      <c r="D15" s="433"/>
      <c r="E15" s="433"/>
      <c r="F15" s="433"/>
      <c r="G15" s="18" t="s">
        <v>78</v>
      </c>
      <c r="H15" s="435" t="s">
        <v>91</v>
      </c>
      <c r="I15" s="436"/>
      <c r="J15" s="19"/>
      <c r="K15" s="19"/>
      <c r="M15" s="23" t="s">
        <v>80</v>
      </c>
      <c r="N15" s="6" t="s">
        <v>81</v>
      </c>
    </row>
    <row r="16" spans="2:14" ht="30.75" customHeight="1" x14ac:dyDescent="0.2">
      <c r="B16" s="20" t="s">
        <v>82</v>
      </c>
      <c r="C16" s="437" t="s">
        <v>215</v>
      </c>
      <c r="D16" s="438"/>
      <c r="E16" s="438"/>
      <c r="F16" s="438"/>
      <c r="G16" s="18" t="s">
        <v>83</v>
      </c>
      <c r="H16" s="435" t="s">
        <v>70</v>
      </c>
      <c r="I16" s="436"/>
      <c r="J16" s="19"/>
      <c r="K16" s="19"/>
      <c r="M16" s="23" t="s">
        <v>84</v>
      </c>
    </row>
    <row r="17" spans="2:14" ht="36" customHeight="1" x14ac:dyDescent="0.2">
      <c r="B17" s="20" t="s">
        <v>85</v>
      </c>
      <c r="C17" s="439" t="s">
        <v>204</v>
      </c>
      <c r="D17" s="439"/>
      <c r="E17" s="439"/>
      <c r="F17" s="439"/>
      <c r="G17" s="439"/>
      <c r="H17" s="439"/>
      <c r="I17" s="440"/>
      <c r="J17" s="24"/>
      <c r="K17" s="24"/>
      <c r="M17" s="23" t="s">
        <v>86</v>
      </c>
      <c r="N17" s="6" t="s">
        <v>39</v>
      </c>
    </row>
    <row r="18" spans="2:14" ht="30.75" customHeight="1" x14ac:dyDescent="0.2">
      <c r="B18" s="20" t="s">
        <v>87</v>
      </c>
      <c r="C18" s="433" t="s">
        <v>163</v>
      </c>
      <c r="D18" s="433"/>
      <c r="E18" s="433"/>
      <c r="F18" s="433"/>
      <c r="G18" s="433"/>
      <c r="H18" s="433"/>
      <c r="I18" s="434"/>
      <c r="J18" s="25"/>
      <c r="K18" s="25"/>
      <c r="M18" s="23" t="s">
        <v>88</v>
      </c>
      <c r="N18" s="6" t="s">
        <v>40</v>
      </c>
    </row>
    <row r="19" spans="2:14" ht="30.75" customHeight="1" x14ac:dyDescent="0.2">
      <c r="B19" s="20" t="s">
        <v>89</v>
      </c>
      <c r="C19" s="433" t="s">
        <v>159</v>
      </c>
      <c r="D19" s="433"/>
      <c r="E19" s="433"/>
      <c r="F19" s="433"/>
      <c r="G19" s="433"/>
      <c r="H19" s="433"/>
      <c r="I19" s="434"/>
      <c r="J19" s="26"/>
      <c r="K19" s="26"/>
      <c r="M19" s="23"/>
      <c r="N19" s="6" t="s">
        <v>41</v>
      </c>
    </row>
    <row r="20" spans="2:14" ht="30.75" customHeight="1" x14ac:dyDescent="0.2">
      <c r="B20" s="20" t="s">
        <v>90</v>
      </c>
      <c r="C20" s="441" t="s">
        <v>151</v>
      </c>
      <c r="D20" s="441"/>
      <c r="E20" s="441"/>
      <c r="F20" s="441"/>
      <c r="G20" s="441"/>
      <c r="H20" s="441"/>
      <c r="I20" s="442"/>
      <c r="J20" s="27"/>
      <c r="K20" s="27"/>
      <c r="M20" s="23" t="s">
        <v>91</v>
      </c>
      <c r="N20" s="6" t="s">
        <v>42</v>
      </c>
    </row>
    <row r="21" spans="2:14" ht="27.75" customHeight="1" x14ac:dyDescent="0.2">
      <c r="B21" s="428" t="s">
        <v>92</v>
      </c>
      <c r="C21" s="430" t="s">
        <v>93</v>
      </c>
      <c r="D21" s="430"/>
      <c r="E21" s="430"/>
      <c r="F21" s="431" t="s">
        <v>94</v>
      </c>
      <c r="G21" s="431"/>
      <c r="H21" s="431"/>
      <c r="I21" s="432"/>
      <c r="J21" s="28"/>
      <c r="K21" s="28"/>
      <c r="M21" s="23" t="s">
        <v>79</v>
      </c>
      <c r="N21" s="6" t="s">
        <v>43</v>
      </c>
    </row>
    <row r="22" spans="2:14" ht="27" customHeight="1" x14ac:dyDescent="0.2">
      <c r="B22" s="429"/>
      <c r="C22" s="433" t="s">
        <v>160</v>
      </c>
      <c r="D22" s="433"/>
      <c r="E22" s="433"/>
      <c r="F22" s="433" t="s">
        <v>161</v>
      </c>
      <c r="G22" s="433"/>
      <c r="H22" s="433"/>
      <c r="I22" s="434"/>
      <c r="J22" s="26"/>
      <c r="K22" s="26"/>
      <c r="M22" s="23" t="s">
        <v>95</v>
      </c>
      <c r="N22" s="6" t="s">
        <v>44</v>
      </c>
    </row>
    <row r="23" spans="2:14" ht="39.75" customHeight="1" x14ac:dyDescent="0.2">
      <c r="B23" s="20" t="s">
        <v>96</v>
      </c>
      <c r="C23" s="435" t="s">
        <v>151</v>
      </c>
      <c r="D23" s="435"/>
      <c r="E23" s="435"/>
      <c r="F23" s="435" t="s">
        <v>151</v>
      </c>
      <c r="G23" s="435"/>
      <c r="H23" s="435"/>
      <c r="I23" s="436"/>
      <c r="J23" s="19"/>
      <c r="K23" s="19"/>
      <c r="M23" s="23"/>
      <c r="N23" s="6" t="s">
        <v>45</v>
      </c>
    </row>
    <row r="24" spans="2:14" ht="44.25" customHeight="1" x14ac:dyDescent="0.2">
      <c r="B24" s="20" t="s">
        <v>97</v>
      </c>
      <c r="C24" s="409" t="s">
        <v>205</v>
      </c>
      <c r="D24" s="410"/>
      <c r="E24" s="411"/>
      <c r="F24" s="412" t="s">
        <v>206</v>
      </c>
      <c r="G24" s="413"/>
      <c r="H24" s="413"/>
      <c r="I24" s="414"/>
      <c r="J24" s="25"/>
      <c r="K24" s="25"/>
      <c r="M24" s="29"/>
      <c r="N24" s="6" t="s">
        <v>46</v>
      </c>
    </row>
    <row r="25" spans="2:14" ht="29.25" customHeight="1" x14ac:dyDescent="0.2">
      <c r="B25" s="20" t="s">
        <v>98</v>
      </c>
      <c r="C25" s="415" t="s">
        <v>215</v>
      </c>
      <c r="D25" s="416"/>
      <c r="E25" s="417"/>
      <c r="F25" s="18" t="s">
        <v>99</v>
      </c>
      <c r="G25" s="418">
        <v>0.3</v>
      </c>
      <c r="H25" s="419"/>
      <c r="I25" s="420"/>
      <c r="J25" s="30"/>
      <c r="K25" s="30"/>
      <c r="M25" s="29"/>
    </row>
    <row r="26" spans="2:14" ht="27" customHeight="1" x14ac:dyDescent="0.2">
      <c r="B26" s="20" t="s">
        <v>100</v>
      </c>
      <c r="C26" s="412" t="s">
        <v>216</v>
      </c>
      <c r="D26" s="413"/>
      <c r="E26" s="421"/>
      <c r="F26" s="18" t="s">
        <v>101</v>
      </c>
      <c r="G26" s="422">
        <v>0.3</v>
      </c>
      <c r="H26" s="423"/>
      <c r="I26" s="424"/>
      <c r="J26" s="31"/>
      <c r="K26" s="31"/>
      <c r="M26" s="29"/>
    </row>
    <row r="27" spans="2:14" ht="47.25" customHeight="1" x14ac:dyDescent="0.2">
      <c r="B27" s="112" t="s">
        <v>102</v>
      </c>
      <c r="C27" s="425" t="s">
        <v>86</v>
      </c>
      <c r="D27" s="426"/>
      <c r="E27" s="427"/>
      <c r="F27" s="32" t="s">
        <v>103</v>
      </c>
      <c r="G27" s="422" t="s">
        <v>182</v>
      </c>
      <c r="H27" s="423"/>
      <c r="I27" s="424"/>
      <c r="J27" s="28"/>
      <c r="K27" s="28"/>
      <c r="M27" s="29"/>
    </row>
    <row r="28" spans="2:14" ht="30" customHeight="1" x14ac:dyDescent="0.2">
      <c r="B28" s="392" t="s">
        <v>104</v>
      </c>
      <c r="C28" s="393"/>
      <c r="D28" s="393"/>
      <c r="E28" s="393"/>
      <c r="F28" s="393"/>
      <c r="G28" s="393"/>
      <c r="H28" s="393"/>
      <c r="I28" s="394"/>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386" t="s">
        <v>224</v>
      </c>
      <c r="D42" s="386"/>
      <c r="E42" s="386"/>
      <c r="F42" s="386"/>
      <c r="G42" s="386"/>
      <c r="H42" s="386"/>
      <c r="I42" s="387"/>
      <c r="J42" s="39"/>
      <c r="K42" s="39"/>
    </row>
    <row r="43" spans="2:11" ht="29.25" customHeight="1" x14ac:dyDescent="0.2">
      <c r="B43" s="392" t="s">
        <v>126</v>
      </c>
      <c r="C43" s="393"/>
      <c r="D43" s="393"/>
      <c r="E43" s="393"/>
      <c r="F43" s="393"/>
      <c r="G43" s="393"/>
      <c r="H43" s="393"/>
      <c r="I43" s="394"/>
      <c r="J43" s="58"/>
      <c r="K43" s="58"/>
    </row>
    <row r="44" spans="2:11" ht="32.25" customHeight="1" x14ac:dyDescent="0.2">
      <c r="B44" s="400"/>
      <c r="C44" s="401"/>
      <c r="D44" s="401"/>
      <c r="E44" s="401"/>
      <c r="F44" s="401"/>
      <c r="G44" s="401"/>
      <c r="H44" s="401"/>
      <c r="I44" s="402"/>
      <c r="J44" s="58"/>
      <c r="K44" s="58"/>
    </row>
    <row r="45" spans="2:11" ht="32.25" customHeight="1" x14ac:dyDescent="0.2">
      <c r="B45" s="403"/>
      <c r="C45" s="404"/>
      <c r="D45" s="404"/>
      <c r="E45" s="404"/>
      <c r="F45" s="404"/>
      <c r="G45" s="404"/>
      <c r="H45" s="404"/>
      <c r="I45" s="405"/>
      <c r="J45" s="39"/>
      <c r="K45" s="39"/>
    </row>
    <row r="46" spans="2:11" ht="32.25" customHeight="1" x14ac:dyDescent="0.2">
      <c r="B46" s="403"/>
      <c r="C46" s="404"/>
      <c r="D46" s="404"/>
      <c r="E46" s="404"/>
      <c r="F46" s="404"/>
      <c r="G46" s="404"/>
      <c r="H46" s="404"/>
      <c r="I46" s="405"/>
      <c r="J46" s="39"/>
      <c r="K46" s="39"/>
    </row>
    <row r="47" spans="2:11" ht="32.25" customHeight="1" x14ac:dyDescent="0.2">
      <c r="B47" s="403"/>
      <c r="C47" s="404"/>
      <c r="D47" s="404"/>
      <c r="E47" s="404"/>
      <c r="F47" s="404"/>
      <c r="G47" s="404"/>
      <c r="H47" s="404"/>
      <c r="I47" s="405"/>
      <c r="J47" s="39"/>
      <c r="K47" s="39"/>
    </row>
    <row r="48" spans="2:11" ht="32.25" customHeight="1" x14ac:dyDescent="0.2">
      <c r="B48" s="406"/>
      <c r="C48" s="407"/>
      <c r="D48" s="407"/>
      <c r="E48" s="407"/>
      <c r="F48" s="407"/>
      <c r="G48" s="407"/>
      <c r="H48" s="407"/>
      <c r="I48" s="408"/>
      <c r="J48" s="40"/>
      <c r="K48" s="40"/>
    </row>
    <row r="49" spans="2:11" ht="83.25" customHeight="1" x14ac:dyDescent="0.2">
      <c r="B49" s="20" t="s">
        <v>127</v>
      </c>
      <c r="C49" s="386" t="s">
        <v>224</v>
      </c>
      <c r="D49" s="386"/>
      <c r="E49" s="386"/>
      <c r="F49" s="386"/>
      <c r="G49" s="386"/>
      <c r="H49" s="386"/>
      <c r="I49" s="387"/>
      <c r="J49" s="41"/>
      <c r="K49" s="41"/>
    </row>
    <row r="50" spans="2:11" ht="34.5" customHeight="1" x14ac:dyDescent="0.2">
      <c r="B50" s="20" t="s">
        <v>128</v>
      </c>
      <c r="C50" s="370" t="s">
        <v>182</v>
      </c>
      <c r="D50" s="370"/>
      <c r="E50" s="370"/>
      <c r="F50" s="370"/>
      <c r="G50" s="370"/>
      <c r="H50" s="370"/>
      <c r="I50" s="388"/>
      <c r="J50" s="41"/>
      <c r="K50" s="41"/>
    </row>
    <row r="51" spans="2:11" ht="34.5" customHeight="1" x14ac:dyDescent="0.2">
      <c r="B51" s="114" t="s">
        <v>129</v>
      </c>
      <c r="C51" s="389" t="s">
        <v>225</v>
      </c>
      <c r="D51" s="390"/>
      <c r="E51" s="390"/>
      <c r="F51" s="390"/>
      <c r="G51" s="390"/>
      <c r="H51" s="390"/>
      <c r="I51" s="391"/>
      <c r="J51" s="41"/>
      <c r="K51" s="41"/>
    </row>
    <row r="52" spans="2:11" ht="29.25" customHeight="1" x14ac:dyDescent="0.2">
      <c r="B52" s="392" t="s">
        <v>130</v>
      </c>
      <c r="C52" s="393"/>
      <c r="D52" s="393"/>
      <c r="E52" s="393"/>
      <c r="F52" s="393"/>
      <c r="G52" s="393"/>
      <c r="H52" s="393"/>
      <c r="I52" s="394"/>
      <c r="J52" s="41"/>
      <c r="K52" s="41"/>
    </row>
    <row r="53" spans="2:11" ht="33" customHeight="1" x14ac:dyDescent="0.2">
      <c r="B53" s="395" t="s">
        <v>131</v>
      </c>
      <c r="C53" s="111" t="s">
        <v>132</v>
      </c>
      <c r="D53" s="396" t="s">
        <v>133</v>
      </c>
      <c r="E53" s="396"/>
      <c r="F53" s="396"/>
      <c r="G53" s="396" t="s">
        <v>134</v>
      </c>
      <c r="H53" s="396"/>
      <c r="I53" s="397"/>
      <c r="J53" s="42"/>
      <c r="K53" s="42"/>
    </row>
    <row r="54" spans="2:11" ht="31.5" customHeight="1" x14ac:dyDescent="0.2">
      <c r="B54" s="395"/>
      <c r="C54" s="43"/>
      <c r="D54" s="370"/>
      <c r="E54" s="370"/>
      <c r="F54" s="370"/>
      <c r="G54" s="398"/>
      <c r="H54" s="398"/>
      <c r="I54" s="399"/>
      <c r="J54" s="42"/>
      <c r="K54" s="42"/>
    </row>
    <row r="55" spans="2:11" ht="31.5" customHeight="1" x14ac:dyDescent="0.2">
      <c r="B55" s="114" t="s">
        <v>135</v>
      </c>
      <c r="C55" s="382" t="s">
        <v>164</v>
      </c>
      <c r="D55" s="382"/>
      <c r="E55" s="383" t="s">
        <v>136</v>
      </c>
      <c r="F55" s="383"/>
      <c r="G55" s="382" t="s">
        <v>186</v>
      </c>
      <c r="H55" s="382"/>
      <c r="I55" s="384"/>
      <c r="J55" s="44"/>
      <c r="K55" s="44"/>
    </row>
    <row r="56" spans="2:11" ht="31.5" customHeight="1" x14ac:dyDescent="0.2">
      <c r="B56" s="114" t="s">
        <v>137</v>
      </c>
      <c r="C56" s="370" t="s">
        <v>374</v>
      </c>
      <c r="D56" s="370"/>
      <c r="E56" s="385" t="s">
        <v>138</v>
      </c>
      <c r="F56" s="385"/>
      <c r="G56" s="382" t="s">
        <v>184</v>
      </c>
      <c r="H56" s="382"/>
      <c r="I56" s="384"/>
      <c r="J56" s="44"/>
      <c r="K56" s="44"/>
    </row>
    <row r="57" spans="2:11" ht="31.5" customHeight="1" x14ac:dyDescent="0.2">
      <c r="B57" s="114" t="s">
        <v>139</v>
      </c>
      <c r="C57" s="370"/>
      <c r="D57" s="370"/>
      <c r="E57" s="371" t="s">
        <v>140</v>
      </c>
      <c r="F57" s="372"/>
      <c r="G57" s="375"/>
      <c r="H57" s="376"/>
      <c r="I57" s="377"/>
      <c r="J57" s="45"/>
      <c r="K57" s="45"/>
    </row>
    <row r="58" spans="2:11" ht="31.5" customHeight="1" thickBot="1" x14ac:dyDescent="0.25">
      <c r="B58" s="78" t="s">
        <v>141</v>
      </c>
      <c r="C58" s="381"/>
      <c r="D58" s="381"/>
      <c r="E58" s="373"/>
      <c r="F58" s="374"/>
      <c r="G58" s="378"/>
      <c r="H58" s="379"/>
      <c r="I58" s="380"/>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487"/>
      <c r="C1" s="490" t="s">
        <v>24</v>
      </c>
      <c r="D1" s="491"/>
      <c r="E1" s="491"/>
      <c r="F1" s="491"/>
      <c r="G1" s="491"/>
      <c r="H1" s="492"/>
      <c r="I1" s="493"/>
      <c r="J1" s="494"/>
    </row>
    <row r="2" spans="2:13" ht="18" customHeight="1" thickBot="1" x14ac:dyDescent="0.3">
      <c r="B2" s="488"/>
      <c r="C2" s="499" t="s">
        <v>25</v>
      </c>
      <c r="D2" s="500"/>
      <c r="E2" s="500"/>
      <c r="F2" s="500"/>
      <c r="G2" s="500"/>
      <c r="H2" s="501"/>
      <c r="I2" s="495"/>
      <c r="J2" s="496"/>
    </row>
    <row r="3" spans="2:13" ht="18" customHeight="1" thickBot="1" x14ac:dyDescent="0.3">
      <c r="B3" s="488"/>
      <c r="C3" s="499" t="s">
        <v>142</v>
      </c>
      <c r="D3" s="500"/>
      <c r="E3" s="500"/>
      <c r="F3" s="500"/>
      <c r="G3" s="500"/>
      <c r="H3" s="501"/>
      <c r="I3" s="495"/>
      <c r="J3" s="496"/>
    </row>
    <row r="4" spans="2:13" ht="18" customHeight="1" thickBot="1" x14ac:dyDescent="0.3">
      <c r="B4" s="489"/>
      <c r="C4" s="499" t="s">
        <v>143</v>
      </c>
      <c r="D4" s="500"/>
      <c r="E4" s="500"/>
      <c r="F4" s="501"/>
      <c r="G4" s="502" t="s">
        <v>190</v>
      </c>
      <c r="H4" s="503"/>
      <c r="I4" s="497"/>
      <c r="J4" s="498"/>
    </row>
    <row r="5" spans="2:13" ht="18" customHeight="1" thickBot="1" x14ac:dyDescent="0.3">
      <c r="B5" s="51"/>
      <c r="C5" s="52"/>
      <c r="D5" s="52"/>
      <c r="E5" s="52"/>
      <c r="F5" s="52"/>
      <c r="G5" s="52"/>
      <c r="H5" s="52"/>
      <c r="I5" s="52"/>
      <c r="J5" s="53"/>
    </row>
    <row r="6" spans="2:13" ht="51.75" customHeight="1" thickBot="1" x14ac:dyDescent="0.3">
      <c r="B6" s="1" t="s">
        <v>185</v>
      </c>
      <c r="C6" s="504" t="s">
        <v>154</v>
      </c>
      <c r="D6" s="505"/>
      <c r="E6" s="506"/>
      <c r="F6" s="54"/>
      <c r="G6" s="52"/>
      <c r="H6" s="52"/>
      <c r="I6" s="52"/>
      <c r="J6" s="53"/>
    </row>
    <row r="7" spans="2:13" ht="32.25" customHeight="1" thickBot="1" x14ac:dyDescent="0.3">
      <c r="B7" s="2" t="s">
        <v>0</v>
      </c>
      <c r="C7" s="504" t="s">
        <v>155</v>
      </c>
      <c r="D7" s="505"/>
      <c r="E7" s="506"/>
      <c r="F7" s="54"/>
      <c r="G7" s="52"/>
      <c r="H7" s="52"/>
      <c r="I7" s="52"/>
      <c r="J7" s="53"/>
    </row>
    <row r="8" spans="2:13" ht="32.25" customHeight="1" thickBot="1" x14ac:dyDescent="0.3">
      <c r="B8" s="2" t="s">
        <v>144</v>
      </c>
      <c r="C8" s="504" t="s">
        <v>373</v>
      </c>
      <c r="D8" s="505"/>
      <c r="E8" s="506"/>
      <c r="F8" s="4"/>
      <c r="G8" s="52"/>
      <c r="H8" s="52"/>
      <c r="I8" s="52"/>
      <c r="J8" s="53"/>
    </row>
    <row r="9" spans="2:13" ht="33.75" customHeight="1" thickBot="1" x14ac:dyDescent="0.3">
      <c r="B9" s="2" t="s">
        <v>28</v>
      </c>
      <c r="C9" s="504" t="s">
        <v>184</v>
      </c>
      <c r="D9" s="505"/>
      <c r="E9" s="506"/>
      <c r="F9" s="54"/>
      <c r="G9" s="52"/>
      <c r="H9" s="52"/>
      <c r="I9" s="52"/>
      <c r="J9" s="53"/>
    </row>
    <row r="10" spans="2:13" ht="32.25" customHeight="1" thickBot="1" x14ac:dyDescent="0.3">
      <c r="B10" s="2" t="s">
        <v>197</v>
      </c>
      <c r="C10" s="504" t="s">
        <v>202</v>
      </c>
      <c r="D10" s="505"/>
      <c r="E10" s="506"/>
    </row>
    <row r="12" spans="2:13" x14ac:dyDescent="0.25">
      <c r="B12" s="480" t="s">
        <v>217</v>
      </c>
      <c r="C12" s="481"/>
      <c r="D12" s="481"/>
      <c r="E12" s="481"/>
      <c r="F12" s="481"/>
      <c r="G12" s="481"/>
      <c r="H12" s="482"/>
      <c r="I12" s="472" t="s">
        <v>145</v>
      </c>
      <c r="J12" s="473"/>
      <c r="K12" s="473"/>
    </row>
    <row r="13" spans="2:13" s="56" customFormat="1" ht="30" customHeight="1" x14ac:dyDescent="0.25">
      <c r="B13" s="474" t="s">
        <v>146</v>
      </c>
      <c r="C13" s="474" t="s">
        <v>147</v>
      </c>
      <c r="D13" s="474" t="s">
        <v>196</v>
      </c>
      <c r="E13" s="474" t="s">
        <v>148</v>
      </c>
      <c r="F13" s="474" t="s">
        <v>149</v>
      </c>
      <c r="G13" s="474" t="s">
        <v>191</v>
      </c>
      <c r="H13" s="474" t="s">
        <v>192</v>
      </c>
      <c r="I13" s="476" t="s">
        <v>193</v>
      </c>
      <c r="J13" s="478" t="s">
        <v>194</v>
      </c>
      <c r="K13" s="471" t="s">
        <v>195</v>
      </c>
    </row>
    <row r="14" spans="2:13" s="56" customFormat="1" x14ac:dyDescent="0.25">
      <c r="B14" s="475"/>
      <c r="C14" s="475"/>
      <c r="D14" s="475"/>
      <c r="E14" s="475"/>
      <c r="F14" s="475"/>
      <c r="G14" s="475"/>
      <c r="H14" s="475"/>
      <c r="I14" s="477"/>
      <c r="J14" s="479"/>
      <c r="K14" s="471"/>
    </row>
    <row r="15" spans="2:13" s="56" customFormat="1" ht="105" x14ac:dyDescent="0.25">
      <c r="B15" s="96">
        <v>1</v>
      </c>
      <c r="C15" s="140" t="s">
        <v>229</v>
      </c>
      <c r="D15" s="95">
        <v>0.19</v>
      </c>
      <c r="E15" s="91"/>
      <c r="F15" s="93" t="s">
        <v>230</v>
      </c>
      <c r="G15" s="169">
        <v>0.19</v>
      </c>
      <c r="H15" s="106">
        <v>43160</v>
      </c>
      <c r="I15" s="104">
        <v>0.19</v>
      </c>
      <c r="J15" s="110">
        <v>43132</v>
      </c>
      <c r="K15" s="101"/>
      <c r="M15" s="108"/>
    </row>
    <row r="16" spans="2:13" ht="60" x14ac:dyDescent="0.25">
      <c r="B16" s="139">
        <v>2</v>
      </c>
      <c r="C16" s="102" t="s">
        <v>231</v>
      </c>
      <c r="D16" s="95">
        <v>0.02</v>
      </c>
      <c r="E16" s="91"/>
      <c r="F16" s="93" t="s">
        <v>232</v>
      </c>
      <c r="G16" s="169">
        <v>0.02</v>
      </c>
      <c r="H16" s="106">
        <v>43344</v>
      </c>
      <c r="I16" s="104"/>
      <c r="J16" s="110"/>
      <c r="K16" s="101"/>
      <c r="M16" s="109"/>
    </row>
    <row r="17" spans="2:11" ht="75" x14ac:dyDescent="0.25">
      <c r="B17" s="168">
        <v>3</v>
      </c>
      <c r="C17" s="75" t="s">
        <v>226</v>
      </c>
      <c r="D17" s="95">
        <v>0.04</v>
      </c>
      <c r="E17" s="91"/>
      <c r="F17" s="93" t="s">
        <v>233</v>
      </c>
      <c r="G17" s="169">
        <v>0.04</v>
      </c>
      <c r="H17" s="106">
        <v>43435</v>
      </c>
      <c r="I17" s="104"/>
      <c r="J17" s="110"/>
      <c r="K17" s="101"/>
    </row>
    <row r="18" spans="2:11" x14ac:dyDescent="0.25">
      <c r="B18" s="483" t="s">
        <v>17</v>
      </c>
      <c r="C18" s="484"/>
      <c r="D18" s="57">
        <f>SUM(D15:D17)</f>
        <v>0.25</v>
      </c>
      <c r="E18" s="485" t="s">
        <v>17</v>
      </c>
      <c r="F18" s="486"/>
      <c r="G18" s="57">
        <f>SUM(G15:G17)</f>
        <v>0.25</v>
      </c>
      <c r="H18" s="167"/>
      <c r="I18" s="105">
        <f>SUM(I15:I17)</f>
        <v>0.19</v>
      </c>
      <c r="J18" s="103"/>
      <c r="K18" s="103"/>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opLeftCell="A40" zoomScale="85" zoomScaleNormal="85" zoomScalePageLayoutView="85" workbookViewId="0">
      <selection activeCell="C47" sqref="C47:I47"/>
    </sheetView>
  </sheetViews>
  <sheetFormatPr baseColWidth="10" defaultColWidth="10.85546875" defaultRowHeight="12.75" x14ac:dyDescent="0.2"/>
  <cols>
    <col min="1" max="1" width="1" style="173" customWidth="1"/>
    <col min="2" max="2" width="25.42578125" style="208" customWidth="1"/>
    <col min="3" max="3" width="14.5703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76"/>
      <c r="B1" s="594"/>
      <c r="C1" s="597" t="s">
        <v>25</v>
      </c>
      <c r="D1" s="597"/>
      <c r="E1" s="597"/>
      <c r="F1" s="597"/>
      <c r="G1" s="597"/>
      <c r="H1" s="597"/>
      <c r="I1" s="598"/>
      <c r="J1" s="170"/>
      <c r="K1" s="170"/>
      <c r="L1" s="213"/>
      <c r="M1" s="214" t="s">
        <v>47</v>
      </c>
      <c r="N1" s="213"/>
      <c r="O1" s="213"/>
    </row>
    <row r="2" spans="1:15" ht="37.5" customHeight="1" x14ac:dyDescent="0.2">
      <c r="A2" s="277"/>
      <c r="B2" s="595"/>
      <c r="C2" s="601" t="s">
        <v>239</v>
      </c>
      <c r="D2" s="601"/>
      <c r="E2" s="601"/>
      <c r="F2" s="601"/>
      <c r="G2" s="601"/>
      <c r="H2" s="601"/>
      <c r="I2" s="599"/>
      <c r="J2" s="170"/>
      <c r="K2" s="170"/>
      <c r="L2" s="213"/>
      <c r="M2" s="214" t="s">
        <v>48</v>
      </c>
      <c r="N2" s="213"/>
      <c r="O2" s="213"/>
    </row>
    <row r="3" spans="1:15" ht="37.5" customHeight="1" thickBot="1" x14ac:dyDescent="0.25">
      <c r="A3" s="277"/>
      <c r="B3" s="596"/>
      <c r="C3" s="602" t="s">
        <v>240</v>
      </c>
      <c r="D3" s="602"/>
      <c r="E3" s="602"/>
      <c r="F3" s="602" t="s">
        <v>241</v>
      </c>
      <c r="G3" s="602"/>
      <c r="H3" s="602"/>
      <c r="I3" s="600"/>
      <c r="J3" s="170"/>
      <c r="K3" s="170"/>
      <c r="L3" s="213"/>
      <c r="M3" s="214" t="s">
        <v>50</v>
      </c>
      <c r="N3" s="213"/>
      <c r="O3" s="213"/>
    </row>
    <row r="4" spans="1:15" ht="23.25" customHeight="1" x14ac:dyDescent="0.2">
      <c r="A4" s="277"/>
      <c r="B4" s="590" t="s">
        <v>358</v>
      </c>
      <c r="C4" s="591"/>
      <c r="D4" s="591"/>
      <c r="E4" s="591"/>
      <c r="F4" s="591"/>
      <c r="G4" s="591"/>
      <c r="H4" s="591"/>
      <c r="I4" s="592"/>
      <c r="J4" s="174"/>
      <c r="K4" s="174"/>
      <c r="L4" s="213"/>
      <c r="M4" s="213"/>
      <c r="N4" s="213"/>
      <c r="O4" s="213"/>
    </row>
    <row r="5" spans="1:15" ht="24" customHeight="1" x14ac:dyDescent="0.2">
      <c r="A5" s="277"/>
      <c r="B5" s="507" t="s">
        <v>234</v>
      </c>
      <c r="C5" s="508"/>
      <c r="D5" s="508"/>
      <c r="E5" s="508"/>
      <c r="F5" s="508"/>
      <c r="G5" s="508"/>
      <c r="H5" s="508"/>
      <c r="I5" s="509"/>
      <c r="J5" s="175"/>
      <c r="K5" s="175"/>
      <c r="L5" s="213"/>
      <c r="M5" s="213"/>
      <c r="N5" s="213" t="s">
        <v>57</v>
      </c>
      <c r="O5" s="213"/>
    </row>
    <row r="6" spans="1:15" ht="30.75" customHeight="1" x14ac:dyDescent="0.2">
      <c r="A6" s="277"/>
      <c r="B6" s="224" t="s">
        <v>242</v>
      </c>
      <c r="C6" s="222">
        <v>1</v>
      </c>
      <c r="D6" s="593" t="s">
        <v>243</v>
      </c>
      <c r="E6" s="593"/>
      <c r="F6" s="565" t="s">
        <v>362</v>
      </c>
      <c r="G6" s="565"/>
      <c r="H6" s="565"/>
      <c r="I6" s="566"/>
      <c r="J6" s="177"/>
      <c r="K6" s="177"/>
      <c r="L6" s="213"/>
      <c r="M6" s="214" t="s">
        <v>60</v>
      </c>
      <c r="N6" s="213" t="s">
        <v>61</v>
      </c>
      <c r="O6" s="213"/>
    </row>
    <row r="7" spans="1:15" ht="30.75" customHeight="1" x14ac:dyDescent="0.2">
      <c r="A7" s="277"/>
      <c r="B7" s="224" t="s">
        <v>244</v>
      </c>
      <c r="C7" s="222" t="s">
        <v>81</v>
      </c>
      <c r="D7" s="593" t="s">
        <v>245</v>
      </c>
      <c r="E7" s="593"/>
      <c r="F7" s="558" t="s">
        <v>325</v>
      </c>
      <c r="G7" s="558"/>
      <c r="H7" s="278" t="s">
        <v>246</v>
      </c>
      <c r="I7" s="223" t="s">
        <v>81</v>
      </c>
      <c r="J7" s="179"/>
      <c r="K7" s="179"/>
      <c r="L7" s="213"/>
      <c r="M7" s="214" t="s">
        <v>65</v>
      </c>
      <c r="N7" s="213" t="s">
        <v>66</v>
      </c>
      <c r="O7" s="213"/>
    </row>
    <row r="8" spans="1:15" ht="30.75" customHeight="1" x14ac:dyDescent="0.2">
      <c r="A8" s="277"/>
      <c r="B8" s="224" t="s">
        <v>247</v>
      </c>
      <c r="C8" s="565" t="s">
        <v>289</v>
      </c>
      <c r="D8" s="565"/>
      <c r="E8" s="565"/>
      <c r="F8" s="565"/>
      <c r="G8" s="221" t="s">
        <v>248</v>
      </c>
      <c r="H8" s="580">
        <v>7550</v>
      </c>
      <c r="I8" s="581"/>
      <c r="J8" s="180"/>
      <c r="K8" s="180"/>
      <c r="L8" s="213"/>
      <c r="M8" s="214" t="s">
        <v>69</v>
      </c>
      <c r="N8" s="213" t="s">
        <v>70</v>
      </c>
      <c r="O8" s="213"/>
    </row>
    <row r="9" spans="1:15" ht="30.75" customHeight="1" x14ac:dyDescent="0.2">
      <c r="A9" s="277"/>
      <c r="B9" s="224" t="s">
        <v>48</v>
      </c>
      <c r="C9" s="582" t="s">
        <v>60</v>
      </c>
      <c r="D9" s="582"/>
      <c r="E9" s="582"/>
      <c r="F9" s="582"/>
      <c r="G9" s="221" t="s">
        <v>249</v>
      </c>
      <c r="H9" s="583" t="s">
        <v>290</v>
      </c>
      <c r="I9" s="584"/>
      <c r="J9" s="181"/>
      <c r="K9" s="181"/>
      <c r="L9" s="213"/>
      <c r="M9" s="215" t="s">
        <v>73</v>
      </c>
      <c r="N9" s="213"/>
      <c r="O9" s="213"/>
    </row>
    <row r="10" spans="1:15" ht="39" customHeight="1" x14ac:dyDescent="0.2">
      <c r="A10" s="277"/>
      <c r="B10" s="224" t="s">
        <v>250</v>
      </c>
      <c r="C10" s="565" t="s">
        <v>349</v>
      </c>
      <c r="D10" s="565"/>
      <c r="E10" s="565"/>
      <c r="F10" s="565"/>
      <c r="G10" s="565"/>
      <c r="H10" s="565"/>
      <c r="I10" s="566"/>
      <c r="J10" s="183"/>
      <c r="K10" s="183"/>
      <c r="L10" s="213"/>
      <c r="M10" s="215"/>
      <c r="N10" s="213"/>
      <c r="O10" s="213"/>
    </row>
    <row r="11" spans="1:15" ht="30.75" customHeight="1" x14ac:dyDescent="0.2">
      <c r="A11" s="277"/>
      <c r="B11" s="224" t="s">
        <v>251</v>
      </c>
      <c r="C11" s="585" t="s">
        <v>291</v>
      </c>
      <c r="D11" s="585"/>
      <c r="E11" s="585"/>
      <c r="F11" s="585"/>
      <c r="G11" s="585"/>
      <c r="H11" s="585"/>
      <c r="I11" s="586"/>
      <c r="J11" s="179"/>
      <c r="K11" s="179"/>
      <c r="L11" s="213"/>
      <c r="M11" s="215"/>
      <c r="N11" s="213" t="s">
        <v>76</v>
      </c>
      <c r="O11" s="213"/>
    </row>
    <row r="12" spans="1:15" ht="30.75" customHeight="1" x14ac:dyDescent="0.2">
      <c r="A12" s="277"/>
      <c r="B12" s="224" t="s">
        <v>254</v>
      </c>
      <c r="C12" s="556" t="s">
        <v>314</v>
      </c>
      <c r="D12" s="556"/>
      <c r="E12" s="556"/>
      <c r="F12" s="556"/>
      <c r="G12" s="221" t="s">
        <v>252</v>
      </c>
      <c r="H12" s="587" t="s">
        <v>91</v>
      </c>
      <c r="I12" s="588"/>
      <c r="J12" s="179"/>
      <c r="K12" s="179"/>
      <c r="L12" s="213"/>
      <c r="M12" s="215" t="s">
        <v>80</v>
      </c>
      <c r="N12" s="213" t="s">
        <v>81</v>
      </c>
      <c r="O12" s="213"/>
    </row>
    <row r="13" spans="1:15" ht="30.75" customHeight="1" x14ac:dyDescent="0.2">
      <c r="A13" s="277"/>
      <c r="B13" s="224" t="s">
        <v>255</v>
      </c>
      <c r="C13" s="589" t="s">
        <v>330</v>
      </c>
      <c r="D13" s="589"/>
      <c r="E13" s="589"/>
      <c r="F13" s="589"/>
      <c r="G13" s="221" t="s">
        <v>253</v>
      </c>
      <c r="H13" s="587" t="s">
        <v>70</v>
      </c>
      <c r="I13" s="588"/>
      <c r="J13" s="179"/>
      <c r="K13" s="179"/>
      <c r="L13" s="213"/>
      <c r="M13" s="215" t="s">
        <v>84</v>
      </c>
      <c r="N13" s="213"/>
      <c r="O13" s="213"/>
    </row>
    <row r="14" spans="1:15" ht="64.5" customHeight="1" x14ac:dyDescent="0.2">
      <c r="A14" s="277"/>
      <c r="B14" s="224" t="s">
        <v>256</v>
      </c>
      <c r="C14" s="556" t="s">
        <v>315</v>
      </c>
      <c r="D14" s="556"/>
      <c r="E14" s="556"/>
      <c r="F14" s="556"/>
      <c r="G14" s="556"/>
      <c r="H14" s="556"/>
      <c r="I14" s="557"/>
      <c r="J14" s="183"/>
      <c r="K14" s="183"/>
      <c r="L14" s="213"/>
      <c r="M14" s="215" t="s">
        <v>86</v>
      </c>
      <c r="N14" s="213"/>
      <c r="O14" s="213"/>
    </row>
    <row r="15" spans="1:15" ht="30.75" customHeight="1" x14ac:dyDescent="0.2">
      <c r="A15" s="277"/>
      <c r="B15" s="224" t="s">
        <v>257</v>
      </c>
      <c r="C15" s="556" t="s">
        <v>379</v>
      </c>
      <c r="D15" s="556"/>
      <c r="E15" s="556"/>
      <c r="F15" s="556"/>
      <c r="G15" s="556"/>
      <c r="H15" s="556"/>
      <c r="I15" s="557"/>
      <c r="J15" s="184"/>
      <c r="K15" s="184"/>
      <c r="L15" s="213"/>
      <c r="M15" s="215" t="s">
        <v>88</v>
      </c>
      <c r="N15" s="213"/>
      <c r="O15" s="213"/>
    </row>
    <row r="16" spans="1:15" ht="20.25" customHeight="1" x14ac:dyDescent="0.2">
      <c r="A16" s="277"/>
      <c r="B16" s="224" t="s">
        <v>258</v>
      </c>
      <c r="C16" s="556" t="s">
        <v>316</v>
      </c>
      <c r="D16" s="556"/>
      <c r="E16" s="556"/>
      <c r="F16" s="556"/>
      <c r="G16" s="556"/>
      <c r="H16" s="556"/>
      <c r="I16" s="557"/>
      <c r="J16" s="185"/>
      <c r="K16" s="185"/>
      <c r="L16" s="213"/>
      <c r="M16" s="215"/>
      <c r="N16" s="213"/>
      <c r="O16" s="213"/>
    </row>
    <row r="17" spans="1:15" ht="30.75" customHeight="1" x14ac:dyDescent="0.2">
      <c r="A17" s="277"/>
      <c r="B17" s="224" t="s">
        <v>259</v>
      </c>
      <c r="C17" s="558" t="s">
        <v>309</v>
      </c>
      <c r="D17" s="559"/>
      <c r="E17" s="559"/>
      <c r="F17" s="559"/>
      <c r="G17" s="559"/>
      <c r="H17" s="559"/>
      <c r="I17" s="560"/>
      <c r="J17" s="186"/>
      <c r="K17" s="186"/>
      <c r="L17" s="213"/>
      <c r="M17" s="215" t="s">
        <v>91</v>
      </c>
      <c r="N17" s="213"/>
      <c r="O17" s="213"/>
    </row>
    <row r="18" spans="1:15" ht="18" customHeight="1" x14ac:dyDescent="0.2">
      <c r="A18" s="277"/>
      <c r="B18" s="561" t="s">
        <v>265</v>
      </c>
      <c r="C18" s="562" t="s">
        <v>237</v>
      </c>
      <c r="D18" s="562"/>
      <c r="E18" s="562"/>
      <c r="F18" s="563" t="s">
        <v>238</v>
      </c>
      <c r="G18" s="563"/>
      <c r="H18" s="563"/>
      <c r="I18" s="564"/>
      <c r="J18" s="187"/>
      <c r="K18" s="187"/>
      <c r="L18" s="213"/>
      <c r="M18" s="215" t="s">
        <v>79</v>
      </c>
      <c r="N18" s="213"/>
      <c r="O18" s="213"/>
    </row>
    <row r="19" spans="1:15" ht="39.75" customHeight="1" x14ac:dyDescent="0.2">
      <c r="A19" s="277"/>
      <c r="B19" s="561"/>
      <c r="C19" s="565" t="s">
        <v>317</v>
      </c>
      <c r="D19" s="565"/>
      <c r="E19" s="565"/>
      <c r="F19" s="565" t="s">
        <v>318</v>
      </c>
      <c r="G19" s="565"/>
      <c r="H19" s="565"/>
      <c r="I19" s="566"/>
      <c r="J19" s="185"/>
      <c r="K19" s="185"/>
      <c r="L19" s="213"/>
      <c r="M19" s="215" t="s">
        <v>95</v>
      </c>
      <c r="N19" s="213"/>
      <c r="O19" s="213"/>
    </row>
    <row r="20" spans="1:15" ht="39.75" customHeight="1" x14ac:dyDescent="0.2">
      <c r="A20" s="277"/>
      <c r="B20" s="224" t="s">
        <v>266</v>
      </c>
      <c r="C20" s="567" t="s">
        <v>309</v>
      </c>
      <c r="D20" s="568"/>
      <c r="E20" s="569"/>
      <c r="F20" s="570" t="s">
        <v>309</v>
      </c>
      <c r="G20" s="570"/>
      <c r="H20" s="570"/>
      <c r="I20" s="571"/>
      <c r="J20" s="179"/>
      <c r="K20" s="179"/>
      <c r="L20" s="213"/>
      <c r="M20" s="215"/>
      <c r="N20" s="213"/>
      <c r="O20" s="213"/>
    </row>
    <row r="21" spans="1:15" ht="106.15" customHeight="1" x14ac:dyDescent="0.2">
      <c r="A21" s="277"/>
      <c r="B21" s="224" t="s">
        <v>267</v>
      </c>
      <c r="C21" s="572" t="s">
        <v>319</v>
      </c>
      <c r="D21" s="573"/>
      <c r="E21" s="574"/>
      <c r="F21" s="575" t="s">
        <v>320</v>
      </c>
      <c r="G21" s="576"/>
      <c r="H21" s="576"/>
      <c r="I21" s="577"/>
      <c r="J21" s="184"/>
      <c r="K21" s="184"/>
      <c r="L21" s="213"/>
      <c r="M21" s="215"/>
      <c r="N21" s="213"/>
      <c r="O21" s="213"/>
    </row>
    <row r="22" spans="1:15" ht="23.25" customHeight="1" x14ac:dyDescent="0.2">
      <c r="A22" s="277"/>
      <c r="B22" s="224" t="s">
        <v>268</v>
      </c>
      <c r="C22" s="551">
        <v>44197</v>
      </c>
      <c r="D22" s="578"/>
      <c r="E22" s="579"/>
      <c r="F22" s="178" t="s">
        <v>271</v>
      </c>
      <c r="G22" s="279">
        <v>0.1</v>
      </c>
      <c r="H22" s="178" t="s">
        <v>275</v>
      </c>
      <c r="I22" s="280">
        <v>0.1</v>
      </c>
      <c r="J22" s="189"/>
      <c r="K22" s="189"/>
      <c r="L22" s="213"/>
      <c r="M22" s="215"/>
      <c r="N22" s="213"/>
      <c r="O22" s="213"/>
    </row>
    <row r="23" spans="1:15" ht="27" customHeight="1" x14ac:dyDescent="0.2">
      <c r="A23" s="277"/>
      <c r="B23" s="224" t="s">
        <v>269</v>
      </c>
      <c r="C23" s="551">
        <v>44561</v>
      </c>
      <c r="D23" s="528"/>
      <c r="E23" s="552"/>
      <c r="F23" s="178" t="s">
        <v>272</v>
      </c>
      <c r="G23" s="553">
        <v>0.3</v>
      </c>
      <c r="H23" s="554"/>
      <c r="I23" s="555"/>
      <c r="J23" s="190"/>
      <c r="K23" s="190"/>
      <c r="L23" s="213"/>
      <c r="M23" s="215"/>
      <c r="N23" s="213"/>
      <c r="O23" s="213"/>
    </row>
    <row r="24" spans="1:15" ht="30.75" customHeight="1" x14ac:dyDescent="0.2">
      <c r="A24" s="277"/>
      <c r="B24" s="231" t="s">
        <v>270</v>
      </c>
      <c r="C24" s="524" t="s">
        <v>321</v>
      </c>
      <c r="D24" s="525"/>
      <c r="E24" s="526"/>
      <c r="F24" s="227" t="s">
        <v>274</v>
      </c>
      <c r="G24" s="527" t="s">
        <v>223</v>
      </c>
      <c r="H24" s="528"/>
      <c r="I24" s="529"/>
      <c r="J24" s="187"/>
      <c r="K24" s="187"/>
      <c r="M24" s="188"/>
    </row>
    <row r="25" spans="1:15" ht="22.5" customHeight="1" x14ac:dyDescent="0.2">
      <c r="A25" s="277"/>
      <c r="B25" s="507" t="s">
        <v>235</v>
      </c>
      <c r="C25" s="508"/>
      <c r="D25" s="508"/>
      <c r="E25" s="508"/>
      <c r="F25" s="508"/>
      <c r="G25" s="508"/>
      <c r="H25" s="508"/>
      <c r="I25" s="509"/>
      <c r="J25" s="175"/>
      <c r="K25" s="175"/>
      <c r="M25" s="188"/>
    </row>
    <row r="26" spans="1:15" ht="43.5" customHeight="1" x14ac:dyDescent="0.2">
      <c r="A26" s="277"/>
      <c r="B26" s="191" t="s">
        <v>105</v>
      </c>
      <c r="C26" s="221" t="s">
        <v>261</v>
      </c>
      <c r="D26" s="221" t="s">
        <v>260</v>
      </c>
      <c r="E26" s="192" t="s">
        <v>264</v>
      </c>
      <c r="F26" s="221" t="s">
        <v>263</v>
      </c>
      <c r="G26" s="221" t="s">
        <v>262</v>
      </c>
      <c r="H26" s="192" t="s">
        <v>276</v>
      </c>
      <c r="I26" s="193" t="s">
        <v>273</v>
      </c>
      <c r="J26" s="185"/>
      <c r="K26" s="185"/>
      <c r="M26" s="188"/>
    </row>
    <row r="27" spans="1:15" ht="15.6" customHeight="1" x14ac:dyDescent="0.2">
      <c r="A27" s="277"/>
      <c r="B27" s="191" t="s">
        <v>323</v>
      </c>
      <c r="C27" s="216">
        <f>0.125*$G$23</f>
        <v>3.7499999999999999E-2</v>
      </c>
      <c r="D27" s="217">
        <f>12.5%*G23</f>
        <v>3.7499999999999999E-2</v>
      </c>
      <c r="E27" s="283">
        <f>IF(OR(C27=0,C27=""),0,D27/C27)</f>
        <v>1</v>
      </c>
      <c r="F27" s="548">
        <f>SUM(C27:C38)</f>
        <v>0.29942999999999997</v>
      </c>
      <c r="G27" s="545">
        <f>SUM(D27:D38)</f>
        <v>0.139125</v>
      </c>
      <c r="H27" s="283">
        <f>+(D27*100%)/$G$23</f>
        <v>0.125</v>
      </c>
      <c r="I27" s="542">
        <f>G27+I22</f>
        <v>0.239125</v>
      </c>
      <c r="J27" s="185"/>
      <c r="K27" s="185"/>
      <c r="M27" s="188"/>
    </row>
    <row r="28" spans="1:15" ht="15.6" customHeight="1" x14ac:dyDescent="0.2">
      <c r="A28" s="277"/>
      <c r="B28" s="191" t="s">
        <v>114</v>
      </c>
      <c r="C28" s="216">
        <f>0.3988*$G$23</f>
        <v>0.11964</v>
      </c>
      <c r="D28" s="216">
        <f>12.5%*G23</f>
        <v>3.7499999999999999E-2</v>
      </c>
      <c r="E28" s="283">
        <f t="shared" ref="E28:E38" si="0">IF(OR(C28=0,C28=""),0,D28/C28)</f>
        <v>0.31344032096288865</v>
      </c>
      <c r="F28" s="549"/>
      <c r="G28" s="546"/>
      <c r="H28" s="283">
        <f>+IF(D28="","",((D28*100%)/$G$23)+H27)</f>
        <v>0.25</v>
      </c>
      <c r="I28" s="543"/>
      <c r="J28" s="185"/>
      <c r="K28" s="185"/>
      <c r="M28" s="188"/>
    </row>
    <row r="29" spans="1:15" ht="15.6" customHeight="1" x14ac:dyDescent="0.2">
      <c r="A29" s="277"/>
      <c r="B29" s="191" t="s">
        <v>115</v>
      </c>
      <c r="C29" s="216">
        <f>0.2755*$G$23</f>
        <v>8.2650000000000001E-2</v>
      </c>
      <c r="D29" s="216">
        <f>+G23*9.375%</f>
        <v>2.8124999999999997E-2</v>
      </c>
      <c r="E29" s="283">
        <f t="shared" si="0"/>
        <v>0.3402903811252268</v>
      </c>
      <c r="F29" s="549"/>
      <c r="G29" s="546"/>
      <c r="H29" s="283">
        <f t="shared" ref="H29:H38" si="1">+IF(D29="","",((D29*100%)/$G$23)+H28)</f>
        <v>0.34375</v>
      </c>
      <c r="I29" s="543"/>
      <c r="J29" s="185"/>
      <c r="K29" s="185"/>
      <c r="M29" s="188"/>
    </row>
    <row r="30" spans="1:15" ht="15.6" customHeight="1" x14ac:dyDescent="0.2">
      <c r="A30" s="277"/>
      <c r="B30" s="191" t="s">
        <v>116</v>
      </c>
      <c r="C30" s="216">
        <f>0.1988*G23</f>
        <v>5.9639999999999999E-2</v>
      </c>
      <c r="D30" s="216">
        <f>12%*G23</f>
        <v>3.5999999999999997E-2</v>
      </c>
      <c r="E30" s="283">
        <f t="shared" si="0"/>
        <v>0.60362173038229372</v>
      </c>
      <c r="F30" s="549"/>
      <c r="G30" s="546"/>
      <c r="H30" s="283">
        <f t="shared" si="1"/>
        <v>0.46375</v>
      </c>
      <c r="I30" s="543"/>
      <c r="J30" s="185"/>
      <c r="K30" s="185"/>
      <c r="M30" s="188"/>
    </row>
    <row r="31" spans="1:15" ht="15.6" customHeight="1" x14ac:dyDescent="0.2">
      <c r="A31" s="277"/>
      <c r="B31" s="191" t="s">
        <v>117</v>
      </c>
      <c r="C31" s="216">
        <v>0</v>
      </c>
      <c r="D31" s="216">
        <v>0</v>
      </c>
      <c r="E31" s="283">
        <f t="shared" si="0"/>
        <v>0</v>
      </c>
      <c r="F31" s="549"/>
      <c r="G31" s="546"/>
      <c r="H31" s="283">
        <f t="shared" si="1"/>
        <v>0.46375</v>
      </c>
      <c r="I31" s="543"/>
      <c r="J31" s="185"/>
      <c r="K31" s="185"/>
      <c r="M31" s="188"/>
    </row>
    <row r="32" spans="1:15" ht="15.6" customHeight="1" x14ac:dyDescent="0.2">
      <c r="A32" s="277"/>
      <c r="B32" s="191" t="s">
        <v>118</v>
      </c>
      <c r="C32" s="216">
        <v>0</v>
      </c>
      <c r="D32" s="216">
        <v>0</v>
      </c>
      <c r="E32" s="283">
        <f t="shared" si="0"/>
        <v>0</v>
      </c>
      <c r="F32" s="549"/>
      <c r="G32" s="546"/>
      <c r="H32" s="283">
        <f t="shared" si="1"/>
        <v>0.46375</v>
      </c>
      <c r="I32" s="543"/>
      <c r="J32" s="185"/>
      <c r="K32" s="185"/>
      <c r="M32" s="188"/>
    </row>
    <row r="33" spans="1:11" ht="19.5" customHeight="1" x14ac:dyDescent="0.2">
      <c r="A33" s="277"/>
      <c r="B33" s="191" t="s">
        <v>119</v>
      </c>
      <c r="C33" s="216">
        <v>0</v>
      </c>
      <c r="D33" s="216">
        <v>0</v>
      </c>
      <c r="E33" s="283">
        <f t="shared" si="0"/>
        <v>0</v>
      </c>
      <c r="F33" s="549"/>
      <c r="G33" s="546"/>
      <c r="H33" s="283">
        <f t="shared" si="1"/>
        <v>0.46375</v>
      </c>
      <c r="I33" s="543"/>
      <c r="J33" s="195"/>
      <c r="K33" s="195"/>
    </row>
    <row r="34" spans="1:11" ht="19.5" customHeight="1" x14ac:dyDescent="0.2">
      <c r="A34" s="277"/>
      <c r="B34" s="191" t="s">
        <v>120</v>
      </c>
      <c r="C34" s="216">
        <v>0</v>
      </c>
      <c r="D34" s="216">
        <v>0</v>
      </c>
      <c r="E34" s="283">
        <f t="shared" si="0"/>
        <v>0</v>
      </c>
      <c r="F34" s="549"/>
      <c r="G34" s="546"/>
      <c r="H34" s="283">
        <f t="shared" si="1"/>
        <v>0.46375</v>
      </c>
      <c r="I34" s="543"/>
      <c r="J34" s="195"/>
      <c r="K34" s="195"/>
    </row>
    <row r="35" spans="1:11" ht="19.5" customHeight="1" x14ac:dyDescent="0.2">
      <c r="A35" s="277"/>
      <c r="B35" s="191" t="s">
        <v>121</v>
      </c>
      <c r="C35" s="216">
        <v>0</v>
      </c>
      <c r="D35" s="216">
        <v>0</v>
      </c>
      <c r="E35" s="283">
        <f t="shared" si="0"/>
        <v>0</v>
      </c>
      <c r="F35" s="549"/>
      <c r="G35" s="546"/>
      <c r="H35" s="283">
        <f t="shared" si="1"/>
        <v>0.46375</v>
      </c>
      <c r="I35" s="543"/>
      <c r="J35" s="195"/>
      <c r="K35" s="195"/>
    </row>
    <row r="36" spans="1:11" ht="19.5" customHeight="1" x14ac:dyDescent="0.2">
      <c r="A36" s="277"/>
      <c r="B36" s="191" t="s">
        <v>122</v>
      </c>
      <c r="C36" s="216">
        <v>0</v>
      </c>
      <c r="D36" s="216">
        <v>0</v>
      </c>
      <c r="E36" s="283">
        <f t="shared" si="0"/>
        <v>0</v>
      </c>
      <c r="F36" s="549"/>
      <c r="G36" s="546"/>
      <c r="H36" s="283">
        <f t="shared" si="1"/>
        <v>0.46375</v>
      </c>
      <c r="I36" s="543"/>
      <c r="J36" s="195"/>
      <c r="K36" s="195"/>
    </row>
    <row r="37" spans="1:11" ht="19.5" customHeight="1" x14ac:dyDescent="0.2">
      <c r="A37" s="277"/>
      <c r="B37" s="191" t="s">
        <v>123</v>
      </c>
      <c r="C37" s="216">
        <v>0</v>
      </c>
      <c r="D37" s="216">
        <v>0</v>
      </c>
      <c r="E37" s="283">
        <f t="shared" si="0"/>
        <v>0</v>
      </c>
      <c r="F37" s="549"/>
      <c r="G37" s="546"/>
      <c r="H37" s="283">
        <f t="shared" si="1"/>
        <v>0.46375</v>
      </c>
      <c r="I37" s="543"/>
      <c r="J37" s="195"/>
      <c r="K37" s="195"/>
    </row>
    <row r="38" spans="1:11" ht="19.5" customHeight="1" x14ac:dyDescent="0.2">
      <c r="A38" s="277"/>
      <c r="B38" s="191" t="s">
        <v>124</v>
      </c>
      <c r="C38" s="216">
        <v>0</v>
      </c>
      <c r="D38" s="216">
        <v>0</v>
      </c>
      <c r="E38" s="283">
        <f t="shared" si="0"/>
        <v>0</v>
      </c>
      <c r="F38" s="550"/>
      <c r="G38" s="547"/>
      <c r="H38" s="283">
        <f t="shared" si="1"/>
        <v>0.46375</v>
      </c>
      <c r="I38" s="544"/>
      <c r="J38" s="195"/>
      <c r="K38" s="195"/>
    </row>
    <row r="39" spans="1:11" ht="52.5" customHeight="1" x14ac:dyDescent="0.2">
      <c r="A39" s="277"/>
      <c r="B39" s="229" t="s">
        <v>277</v>
      </c>
      <c r="C39" s="530" t="s">
        <v>424</v>
      </c>
      <c r="D39" s="531"/>
      <c r="E39" s="531"/>
      <c r="F39" s="531"/>
      <c r="G39" s="531"/>
      <c r="H39" s="531"/>
      <c r="I39" s="532"/>
      <c r="J39" s="196"/>
      <c r="K39" s="196"/>
    </row>
    <row r="40" spans="1:11" ht="34.5" customHeight="1" x14ac:dyDescent="0.2">
      <c r="A40" s="277"/>
      <c r="B40" s="533"/>
      <c r="C40" s="534"/>
      <c r="D40" s="534"/>
      <c r="E40" s="534"/>
      <c r="F40" s="534"/>
      <c r="G40" s="534"/>
      <c r="H40" s="534"/>
      <c r="I40" s="535"/>
      <c r="J40" s="175"/>
      <c r="K40" s="175"/>
    </row>
    <row r="41" spans="1:11" ht="34.5" customHeight="1" x14ac:dyDescent="0.2">
      <c r="A41" s="277"/>
      <c r="B41" s="536"/>
      <c r="C41" s="537"/>
      <c r="D41" s="537"/>
      <c r="E41" s="537"/>
      <c r="F41" s="537"/>
      <c r="G41" s="537"/>
      <c r="H41" s="537"/>
      <c r="I41" s="538"/>
      <c r="J41" s="196"/>
      <c r="K41" s="196"/>
    </row>
    <row r="42" spans="1:11" ht="34.5" customHeight="1" x14ac:dyDescent="0.2">
      <c r="A42" s="277"/>
      <c r="B42" s="536"/>
      <c r="C42" s="537"/>
      <c r="D42" s="537"/>
      <c r="E42" s="537"/>
      <c r="F42" s="537"/>
      <c r="G42" s="537"/>
      <c r="H42" s="537"/>
      <c r="I42" s="538"/>
      <c r="J42" s="196"/>
      <c r="K42" s="196"/>
    </row>
    <row r="43" spans="1:11" ht="34.5" customHeight="1" x14ac:dyDescent="0.2">
      <c r="A43" s="277"/>
      <c r="B43" s="536"/>
      <c r="C43" s="537"/>
      <c r="D43" s="537"/>
      <c r="E43" s="537"/>
      <c r="F43" s="537"/>
      <c r="G43" s="537"/>
      <c r="H43" s="537"/>
      <c r="I43" s="538"/>
      <c r="J43" s="196"/>
      <c r="K43" s="196"/>
    </row>
    <row r="44" spans="1:11" ht="34.5" customHeight="1" x14ac:dyDescent="0.2">
      <c r="A44" s="277"/>
      <c r="B44" s="539"/>
      <c r="C44" s="540"/>
      <c r="D44" s="540"/>
      <c r="E44" s="540"/>
      <c r="F44" s="540"/>
      <c r="G44" s="540"/>
      <c r="H44" s="540"/>
      <c r="I44" s="541"/>
      <c r="J44" s="174"/>
      <c r="K44" s="174"/>
    </row>
    <row r="45" spans="1:11" ht="140.25" customHeight="1" x14ac:dyDescent="0.2">
      <c r="A45" s="277"/>
      <c r="B45" s="224" t="s">
        <v>278</v>
      </c>
      <c r="C45" s="510" t="s">
        <v>411</v>
      </c>
      <c r="D45" s="511"/>
      <c r="E45" s="511"/>
      <c r="F45" s="511"/>
      <c r="G45" s="511"/>
      <c r="H45" s="511"/>
      <c r="I45" s="512"/>
      <c r="J45" s="197"/>
      <c r="K45" s="197"/>
    </row>
    <row r="46" spans="1:11" ht="84" customHeight="1" x14ac:dyDescent="0.2">
      <c r="A46" s="277"/>
      <c r="B46" s="224" t="s">
        <v>279</v>
      </c>
      <c r="C46" s="510" t="s">
        <v>417</v>
      </c>
      <c r="D46" s="511"/>
      <c r="E46" s="511"/>
      <c r="F46" s="511"/>
      <c r="G46" s="511"/>
      <c r="H46" s="511"/>
      <c r="I46" s="512"/>
      <c r="J46" s="197"/>
      <c r="K46" s="197"/>
    </row>
    <row r="47" spans="1:11" ht="66" customHeight="1" x14ac:dyDescent="0.2">
      <c r="A47" s="277"/>
      <c r="B47" s="230" t="s">
        <v>280</v>
      </c>
      <c r="C47" s="513" t="s">
        <v>412</v>
      </c>
      <c r="D47" s="514"/>
      <c r="E47" s="514"/>
      <c r="F47" s="514"/>
      <c r="G47" s="514"/>
      <c r="H47" s="514"/>
      <c r="I47" s="515"/>
      <c r="J47" s="197"/>
      <c r="K47" s="197"/>
    </row>
    <row r="48" spans="1:11" ht="22.5" customHeight="1" x14ac:dyDescent="0.2">
      <c r="A48" s="277"/>
      <c r="B48" s="507" t="s">
        <v>236</v>
      </c>
      <c r="C48" s="508"/>
      <c r="D48" s="508"/>
      <c r="E48" s="508"/>
      <c r="F48" s="508"/>
      <c r="G48" s="508"/>
      <c r="H48" s="508"/>
      <c r="I48" s="509"/>
      <c r="J48" s="197"/>
      <c r="K48" s="197"/>
    </row>
    <row r="49" spans="1:11" ht="22.5" customHeight="1" x14ac:dyDescent="0.2">
      <c r="A49" s="277"/>
      <c r="B49" s="520" t="s">
        <v>281</v>
      </c>
      <c r="C49" s="218" t="s">
        <v>282</v>
      </c>
      <c r="D49" s="522" t="s">
        <v>283</v>
      </c>
      <c r="E49" s="522"/>
      <c r="F49" s="522"/>
      <c r="G49" s="522" t="s">
        <v>284</v>
      </c>
      <c r="H49" s="522"/>
      <c r="I49" s="523"/>
      <c r="J49" s="198"/>
      <c r="K49" s="198"/>
    </row>
    <row r="50" spans="1:11" ht="30.75" customHeight="1" x14ac:dyDescent="0.2">
      <c r="A50" s="277"/>
      <c r="B50" s="521"/>
      <c r="C50" s="281"/>
      <c r="D50" s="516"/>
      <c r="E50" s="516"/>
      <c r="F50" s="516"/>
      <c r="G50" s="516"/>
      <c r="H50" s="516"/>
      <c r="I50" s="517"/>
      <c r="J50" s="198"/>
      <c r="K50" s="198"/>
    </row>
    <row r="51" spans="1:11" ht="32.25" customHeight="1" x14ac:dyDescent="0.2">
      <c r="A51" s="277"/>
      <c r="B51" s="233" t="s">
        <v>285</v>
      </c>
      <c r="C51" s="516" t="s">
        <v>327</v>
      </c>
      <c r="D51" s="516"/>
      <c r="E51" s="516"/>
      <c r="F51" s="516"/>
      <c r="G51" s="516"/>
      <c r="H51" s="516"/>
      <c r="I51" s="517"/>
      <c r="J51" s="200"/>
      <c r="K51" s="200"/>
    </row>
    <row r="52" spans="1:11" ht="28.5" customHeight="1" x14ac:dyDescent="0.2">
      <c r="A52" s="277"/>
      <c r="B52" s="234" t="s">
        <v>286</v>
      </c>
      <c r="C52" s="516" t="s">
        <v>327</v>
      </c>
      <c r="D52" s="516"/>
      <c r="E52" s="516"/>
      <c r="F52" s="516"/>
      <c r="G52" s="516"/>
      <c r="H52" s="516"/>
      <c r="I52" s="517"/>
      <c r="J52" s="200"/>
      <c r="K52" s="200"/>
    </row>
    <row r="53" spans="1:11" ht="30" customHeight="1" x14ac:dyDescent="0.2">
      <c r="A53" s="277"/>
      <c r="B53" s="230" t="s">
        <v>287</v>
      </c>
      <c r="C53" s="516" t="s">
        <v>356</v>
      </c>
      <c r="D53" s="516"/>
      <c r="E53" s="516"/>
      <c r="F53" s="516"/>
      <c r="G53" s="516"/>
      <c r="H53" s="516"/>
      <c r="I53" s="517"/>
      <c r="J53" s="201"/>
      <c r="K53" s="201"/>
    </row>
    <row r="54" spans="1:11" ht="31.5" customHeight="1" thickBot="1" x14ac:dyDescent="0.25">
      <c r="A54" s="282"/>
      <c r="B54" s="211" t="s">
        <v>288</v>
      </c>
      <c r="C54" s="518" t="s">
        <v>377</v>
      </c>
      <c r="D54" s="518"/>
      <c r="E54" s="518"/>
      <c r="F54" s="518"/>
      <c r="G54" s="518"/>
      <c r="H54" s="518"/>
      <c r="I54" s="519"/>
      <c r="J54" s="202"/>
      <c r="K54" s="202"/>
    </row>
    <row r="55" spans="1:11" x14ac:dyDescent="0.2">
      <c r="B55" s="203"/>
      <c r="C55" s="204"/>
      <c r="D55" s="204"/>
      <c r="E55" s="205"/>
      <c r="F55" s="205"/>
      <c r="G55" s="212"/>
      <c r="H55" s="207"/>
      <c r="I55" s="204"/>
      <c r="J55" s="202"/>
      <c r="K55" s="202"/>
    </row>
    <row r="56" spans="1:11" x14ac:dyDescent="0.2">
      <c r="B56" s="203"/>
      <c r="C56" s="204"/>
      <c r="D56" s="204"/>
      <c r="E56" s="205"/>
      <c r="F56" s="205"/>
      <c r="G56" s="212"/>
      <c r="H56" s="207"/>
      <c r="I56" s="204"/>
      <c r="J56" s="202"/>
      <c r="K56" s="202"/>
    </row>
    <row r="57" spans="1:11" x14ac:dyDescent="0.2">
      <c r="B57" s="203"/>
      <c r="C57" s="204"/>
      <c r="D57" s="204"/>
      <c r="E57" s="205"/>
      <c r="F57" s="205"/>
      <c r="G57" s="212"/>
      <c r="H57" s="207"/>
      <c r="I57" s="204"/>
      <c r="J57" s="202"/>
      <c r="K57" s="202"/>
    </row>
    <row r="58" spans="1:11" x14ac:dyDescent="0.2">
      <c r="B58" s="203"/>
      <c r="C58" s="204"/>
      <c r="D58" s="204"/>
      <c r="E58" s="205"/>
      <c r="F58" s="205"/>
      <c r="G58" s="212"/>
      <c r="H58" s="207"/>
      <c r="I58" s="204"/>
      <c r="J58" s="202"/>
      <c r="K58" s="202"/>
    </row>
    <row r="59" spans="1:11" x14ac:dyDescent="0.2">
      <c r="B59" s="203"/>
      <c r="C59" s="204"/>
      <c r="D59" s="204"/>
      <c r="E59" s="205"/>
      <c r="F59" s="205"/>
      <c r="G59" s="212"/>
      <c r="H59" s="207"/>
      <c r="I59" s="204"/>
      <c r="J59" s="202"/>
      <c r="K59" s="202"/>
    </row>
    <row r="60" spans="1: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C39:I39"/>
    <mergeCell ref="B40:I44"/>
    <mergeCell ref="I27:I38"/>
    <mergeCell ref="G27:G38"/>
    <mergeCell ref="F27:F38"/>
    <mergeCell ref="C53:I53"/>
    <mergeCell ref="C54:I54"/>
    <mergeCell ref="B49:B50"/>
    <mergeCell ref="D49:F49"/>
    <mergeCell ref="G49:I49"/>
    <mergeCell ref="D50:F50"/>
    <mergeCell ref="G50:I50"/>
    <mergeCell ref="C51:I51"/>
    <mergeCell ref="B48:I48"/>
    <mergeCell ref="C46:I46"/>
    <mergeCell ref="C47:I47"/>
    <mergeCell ref="C52:I52"/>
    <mergeCell ref="C45:I45"/>
  </mergeCells>
  <phoneticPr fontId="74" type="noConversion"/>
  <dataValidations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0"/>
  <sheetViews>
    <sheetView view="pageBreakPreview" topLeftCell="A25" zoomScale="70" zoomScaleNormal="70" zoomScaleSheetLayoutView="70" zoomScalePageLayoutView="85" workbookViewId="0">
      <selection activeCell="H29" sqref="H29"/>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594"/>
      <c r="C1" s="636" t="s">
        <v>25</v>
      </c>
      <c r="D1" s="636"/>
      <c r="E1" s="636"/>
      <c r="F1" s="636"/>
      <c r="G1" s="636"/>
      <c r="H1" s="636"/>
      <c r="I1" s="598"/>
      <c r="J1" s="170"/>
      <c r="K1" s="170"/>
      <c r="M1" s="172" t="s">
        <v>47</v>
      </c>
    </row>
    <row r="2" spans="2:14" ht="37.5" customHeight="1" x14ac:dyDescent="0.2">
      <c r="B2" s="595"/>
      <c r="C2" s="601" t="s">
        <v>239</v>
      </c>
      <c r="D2" s="601"/>
      <c r="E2" s="601"/>
      <c r="F2" s="601"/>
      <c r="G2" s="601"/>
      <c r="H2" s="601"/>
      <c r="I2" s="599"/>
      <c r="J2" s="170"/>
      <c r="K2" s="170"/>
      <c r="M2" s="172" t="s">
        <v>48</v>
      </c>
    </row>
    <row r="3" spans="2:14" ht="37.5" customHeight="1" thickBot="1" x14ac:dyDescent="0.25">
      <c r="B3" s="596"/>
      <c r="C3" s="602" t="s">
        <v>240</v>
      </c>
      <c r="D3" s="602"/>
      <c r="E3" s="602"/>
      <c r="F3" s="602" t="s">
        <v>241</v>
      </c>
      <c r="G3" s="602"/>
      <c r="H3" s="602"/>
      <c r="I3" s="600"/>
      <c r="J3" s="170"/>
      <c r="K3" s="170"/>
      <c r="M3" s="172" t="s">
        <v>50</v>
      </c>
    </row>
    <row r="4" spans="2:14" ht="23.25" customHeight="1" x14ac:dyDescent="0.2">
      <c r="B4" s="590" t="s">
        <v>358</v>
      </c>
      <c r="C4" s="591"/>
      <c r="D4" s="591"/>
      <c r="E4" s="591"/>
      <c r="F4" s="591"/>
      <c r="G4" s="591"/>
      <c r="H4" s="591"/>
      <c r="I4" s="592"/>
      <c r="J4" s="174"/>
      <c r="K4" s="174"/>
    </row>
    <row r="5" spans="2:14" ht="24" customHeight="1" x14ac:dyDescent="0.2">
      <c r="B5" s="507" t="s">
        <v>234</v>
      </c>
      <c r="C5" s="508"/>
      <c r="D5" s="508"/>
      <c r="E5" s="508"/>
      <c r="F5" s="508"/>
      <c r="G5" s="508"/>
      <c r="H5" s="508"/>
      <c r="I5" s="509"/>
      <c r="J5" s="175"/>
      <c r="K5" s="175"/>
      <c r="N5" s="176" t="s">
        <v>57</v>
      </c>
    </row>
    <row r="6" spans="2:14" ht="30.75" customHeight="1" x14ac:dyDescent="0.2">
      <c r="B6" s="224" t="s">
        <v>242</v>
      </c>
      <c r="C6" s="222">
        <v>2</v>
      </c>
      <c r="D6" s="593" t="s">
        <v>243</v>
      </c>
      <c r="E6" s="593"/>
      <c r="F6" s="565" t="s">
        <v>363</v>
      </c>
      <c r="G6" s="565"/>
      <c r="H6" s="565"/>
      <c r="I6" s="566"/>
      <c r="J6" s="177"/>
      <c r="K6" s="177"/>
      <c r="M6" s="172" t="s">
        <v>60</v>
      </c>
      <c r="N6" s="176" t="s">
        <v>61</v>
      </c>
    </row>
    <row r="7" spans="2:14" ht="30.75" customHeight="1" x14ac:dyDescent="0.2">
      <c r="B7" s="224" t="s">
        <v>244</v>
      </c>
      <c r="C7" s="222" t="s">
        <v>81</v>
      </c>
      <c r="D7" s="593" t="s">
        <v>245</v>
      </c>
      <c r="E7" s="593"/>
      <c r="F7" s="558" t="s">
        <v>292</v>
      </c>
      <c r="G7" s="558"/>
      <c r="H7" s="178" t="s">
        <v>246</v>
      </c>
      <c r="I7" s="223" t="s">
        <v>81</v>
      </c>
      <c r="J7" s="179"/>
      <c r="K7" s="179"/>
      <c r="M7" s="172" t="s">
        <v>65</v>
      </c>
      <c r="N7" s="176" t="s">
        <v>66</v>
      </c>
    </row>
    <row r="8" spans="2:14" ht="30.75" customHeight="1" x14ac:dyDescent="0.2">
      <c r="B8" s="224" t="s">
        <v>247</v>
      </c>
      <c r="C8" s="565" t="s">
        <v>289</v>
      </c>
      <c r="D8" s="565"/>
      <c r="E8" s="565"/>
      <c r="F8" s="565"/>
      <c r="G8" s="178" t="s">
        <v>248</v>
      </c>
      <c r="H8" s="580">
        <v>7550</v>
      </c>
      <c r="I8" s="581"/>
      <c r="J8" s="180"/>
      <c r="K8" s="180"/>
      <c r="M8" s="172" t="s">
        <v>69</v>
      </c>
      <c r="N8" s="176" t="s">
        <v>70</v>
      </c>
    </row>
    <row r="9" spans="2:14" ht="30.75" customHeight="1" x14ac:dyDescent="0.2">
      <c r="B9" s="224" t="s">
        <v>48</v>
      </c>
      <c r="C9" s="582" t="s">
        <v>60</v>
      </c>
      <c r="D9" s="582"/>
      <c r="E9" s="582"/>
      <c r="F9" s="582"/>
      <c r="G9" s="178" t="s">
        <v>249</v>
      </c>
      <c r="H9" s="583" t="s">
        <v>290</v>
      </c>
      <c r="I9" s="584"/>
      <c r="J9" s="181"/>
      <c r="K9" s="181"/>
      <c r="M9" s="182" t="s">
        <v>73</v>
      </c>
    </row>
    <row r="10" spans="2:14" ht="98.25" customHeight="1" x14ac:dyDescent="0.2">
      <c r="B10" s="224" t="s">
        <v>250</v>
      </c>
      <c r="C10" s="565" t="s">
        <v>354</v>
      </c>
      <c r="D10" s="565"/>
      <c r="E10" s="565"/>
      <c r="F10" s="565"/>
      <c r="G10" s="565"/>
      <c r="H10" s="565"/>
      <c r="I10" s="566"/>
      <c r="J10" s="183"/>
      <c r="K10" s="183"/>
      <c r="M10" s="182"/>
    </row>
    <row r="11" spans="2:14" ht="30.75" customHeight="1" x14ac:dyDescent="0.2">
      <c r="B11" s="224" t="s">
        <v>251</v>
      </c>
      <c r="C11" s="585" t="s">
        <v>291</v>
      </c>
      <c r="D11" s="585"/>
      <c r="E11" s="585"/>
      <c r="F11" s="585"/>
      <c r="G11" s="585"/>
      <c r="H11" s="585"/>
      <c r="I11" s="586"/>
      <c r="J11" s="179"/>
      <c r="K11" s="179"/>
      <c r="M11" s="182"/>
      <c r="N11" s="176" t="s">
        <v>76</v>
      </c>
    </row>
    <row r="12" spans="2:14" ht="30.75" customHeight="1" x14ac:dyDescent="0.2">
      <c r="B12" s="224" t="s">
        <v>254</v>
      </c>
      <c r="C12" s="556" t="s">
        <v>304</v>
      </c>
      <c r="D12" s="556"/>
      <c r="E12" s="556"/>
      <c r="F12" s="556"/>
      <c r="G12" s="178" t="s">
        <v>252</v>
      </c>
      <c r="H12" s="587" t="s">
        <v>91</v>
      </c>
      <c r="I12" s="588"/>
      <c r="J12" s="179"/>
      <c r="K12" s="179"/>
      <c r="M12" s="182" t="s">
        <v>80</v>
      </c>
      <c r="N12" s="176" t="s">
        <v>81</v>
      </c>
    </row>
    <row r="13" spans="2:14" ht="30.75" customHeight="1" x14ac:dyDescent="0.2">
      <c r="B13" s="224" t="s">
        <v>255</v>
      </c>
      <c r="C13" s="589" t="s">
        <v>330</v>
      </c>
      <c r="D13" s="589"/>
      <c r="E13" s="589"/>
      <c r="F13" s="589"/>
      <c r="G13" s="221" t="s">
        <v>253</v>
      </c>
      <c r="H13" s="587" t="s">
        <v>61</v>
      </c>
      <c r="I13" s="588"/>
      <c r="J13" s="179"/>
      <c r="K13" s="179"/>
      <c r="M13" s="182" t="s">
        <v>84</v>
      </c>
    </row>
    <row r="14" spans="2:14" ht="64.5" customHeight="1" x14ac:dyDescent="0.2">
      <c r="B14" s="224" t="s">
        <v>256</v>
      </c>
      <c r="C14" s="556" t="s">
        <v>393</v>
      </c>
      <c r="D14" s="556"/>
      <c r="E14" s="556"/>
      <c r="F14" s="556"/>
      <c r="G14" s="556"/>
      <c r="H14" s="556"/>
      <c r="I14" s="557"/>
      <c r="J14" s="183"/>
      <c r="K14" s="183"/>
      <c r="M14" s="182" t="s">
        <v>86</v>
      </c>
      <c r="N14" s="176"/>
    </row>
    <row r="15" spans="2:14" ht="30.75" customHeight="1" x14ac:dyDescent="0.2">
      <c r="B15" s="224" t="s">
        <v>257</v>
      </c>
      <c r="C15" s="556" t="s">
        <v>293</v>
      </c>
      <c r="D15" s="556"/>
      <c r="E15" s="556"/>
      <c r="F15" s="556"/>
      <c r="G15" s="556"/>
      <c r="H15" s="556"/>
      <c r="I15" s="557"/>
      <c r="J15" s="184"/>
      <c r="K15" s="184"/>
      <c r="M15" s="182" t="s">
        <v>88</v>
      </c>
      <c r="N15" s="176"/>
    </row>
    <row r="16" spans="2:14" ht="35.450000000000003" customHeight="1" x14ac:dyDescent="0.2">
      <c r="B16" s="224" t="s">
        <v>258</v>
      </c>
      <c r="C16" s="585" t="s">
        <v>329</v>
      </c>
      <c r="D16" s="585"/>
      <c r="E16" s="585"/>
      <c r="F16" s="585"/>
      <c r="G16" s="585"/>
      <c r="H16" s="585"/>
      <c r="I16" s="586"/>
      <c r="J16" s="185"/>
      <c r="K16" s="185"/>
      <c r="M16" s="182"/>
      <c r="N16" s="176"/>
    </row>
    <row r="17" spans="2:14" ht="30.75" customHeight="1" x14ac:dyDescent="0.2">
      <c r="B17" s="224" t="s">
        <v>259</v>
      </c>
      <c r="C17" s="558" t="s">
        <v>152</v>
      </c>
      <c r="D17" s="559"/>
      <c r="E17" s="559"/>
      <c r="F17" s="559"/>
      <c r="G17" s="559"/>
      <c r="H17" s="559"/>
      <c r="I17" s="560"/>
      <c r="J17" s="186"/>
      <c r="K17" s="186"/>
      <c r="M17" s="182" t="s">
        <v>91</v>
      </c>
      <c r="N17" s="176"/>
    </row>
    <row r="18" spans="2:14" ht="18" customHeight="1" x14ac:dyDescent="0.2">
      <c r="B18" s="561" t="s">
        <v>265</v>
      </c>
      <c r="C18" s="562" t="s">
        <v>237</v>
      </c>
      <c r="D18" s="562"/>
      <c r="E18" s="562"/>
      <c r="F18" s="563" t="s">
        <v>238</v>
      </c>
      <c r="G18" s="563"/>
      <c r="H18" s="563"/>
      <c r="I18" s="564"/>
      <c r="J18" s="187"/>
      <c r="K18" s="187"/>
      <c r="M18" s="182" t="s">
        <v>79</v>
      </c>
      <c r="N18" s="176"/>
    </row>
    <row r="19" spans="2:14" ht="39.75" customHeight="1" x14ac:dyDescent="0.2">
      <c r="B19" s="561"/>
      <c r="C19" s="565" t="s">
        <v>302</v>
      </c>
      <c r="D19" s="565"/>
      <c r="E19" s="565"/>
      <c r="F19" s="565" t="s">
        <v>303</v>
      </c>
      <c r="G19" s="565"/>
      <c r="H19" s="565"/>
      <c r="I19" s="566"/>
      <c r="J19" s="185"/>
      <c r="K19" s="185"/>
      <c r="M19" s="182" t="s">
        <v>95</v>
      </c>
      <c r="N19" s="176"/>
    </row>
    <row r="20" spans="2:14" ht="39.75" customHeight="1" x14ac:dyDescent="0.2">
      <c r="B20" s="224" t="s">
        <v>266</v>
      </c>
      <c r="C20" s="567" t="s">
        <v>152</v>
      </c>
      <c r="D20" s="568"/>
      <c r="E20" s="569"/>
      <c r="F20" s="570" t="s">
        <v>152</v>
      </c>
      <c r="G20" s="570"/>
      <c r="H20" s="570"/>
      <c r="I20" s="571"/>
      <c r="J20" s="179"/>
      <c r="K20" s="179"/>
      <c r="M20" s="182"/>
      <c r="N20" s="176"/>
    </row>
    <row r="21" spans="2:14" ht="105" customHeight="1" x14ac:dyDescent="0.2">
      <c r="B21" s="224" t="s">
        <v>267</v>
      </c>
      <c r="C21" s="629" t="s">
        <v>394</v>
      </c>
      <c r="D21" s="630"/>
      <c r="E21" s="631"/>
      <c r="F21" s="632" t="s">
        <v>395</v>
      </c>
      <c r="G21" s="624"/>
      <c r="H21" s="624"/>
      <c r="I21" s="633"/>
      <c r="J21" s="184"/>
      <c r="K21" s="184"/>
      <c r="M21" s="188"/>
      <c r="N21" s="176"/>
    </row>
    <row r="22" spans="2:14" ht="23.25" customHeight="1" x14ac:dyDescent="0.2">
      <c r="B22" s="224" t="s">
        <v>268</v>
      </c>
      <c r="C22" s="623">
        <v>44197</v>
      </c>
      <c r="D22" s="634"/>
      <c r="E22" s="635"/>
      <c r="F22" s="178" t="s">
        <v>271</v>
      </c>
      <c r="G22" s="265">
        <v>8.5000000000000006E-2</v>
      </c>
      <c r="H22" s="178" t="s">
        <v>275</v>
      </c>
      <c r="I22" s="266">
        <v>8.5000000000000006E-2</v>
      </c>
      <c r="J22" s="189"/>
      <c r="K22" s="189"/>
      <c r="M22" s="188"/>
    </row>
    <row r="23" spans="2:14" ht="27" customHeight="1" x14ac:dyDescent="0.2">
      <c r="B23" s="224" t="s">
        <v>269</v>
      </c>
      <c r="C23" s="623">
        <v>44561</v>
      </c>
      <c r="D23" s="624"/>
      <c r="E23" s="625"/>
      <c r="F23" s="178" t="s">
        <v>272</v>
      </c>
      <c r="G23" s="626">
        <v>0.32</v>
      </c>
      <c r="H23" s="627"/>
      <c r="I23" s="628"/>
      <c r="J23" s="190"/>
      <c r="K23" s="190"/>
      <c r="M23" s="188"/>
    </row>
    <row r="24" spans="2:14" ht="30.75" customHeight="1" x14ac:dyDescent="0.2">
      <c r="B24" s="231" t="s">
        <v>270</v>
      </c>
      <c r="C24" s="610" t="s">
        <v>321</v>
      </c>
      <c r="D24" s="611"/>
      <c r="E24" s="612"/>
      <c r="F24" s="227" t="s">
        <v>274</v>
      </c>
      <c r="G24" s="527" t="s">
        <v>223</v>
      </c>
      <c r="H24" s="528"/>
      <c r="I24" s="529"/>
      <c r="J24" s="187"/>
      <c r="K24" s="187"/>
      <c r="M24" s="188"/>
    </row>
    <row r="25" spans="2:14" ht="22.5" customHeight="1" x14ac:dyDescent="0.2">
      <c r="B25" s="507" t="s">
        <v>235</v>
      </c>
      <c r="C25" s="508"/>
      <c r="D25" s="508"/>
      <c r="E25" s="508"/>
      <c r="F25" s="508"/>
      <c r="G25" s="508"/>
      <c r="H25" s="508"/>
      <c r="I25" s="509"/>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72">
        <f>0.083333*$G$23</f>
        <v>2.6666560000000002E-2</v>
      </c>
      <c r="D27" s="272">
        <f t="shared" ref="C27:D38" si="0">0.083333*$G$23</f>
        <v>2.6666560000000002E-2</v>
      </c>
      <c r="E27" s="263">
        <f>IF(OR(C27=0,C27=""),0,D27/C27)</f>
        <v>1</v>
      </c>
      <c r="F27" s="548">
        <f>SUM(C27:C38)</f>
        <v>0.31999872000000001</v>
      </c>
      <c r="G27" s="548">
        <f>SUM(D27:D38)</f>
        <v>0.15999936000000001</v>
      </c>
      <c r="H27" s="264">
        <f>+(D27*100%)/$G$23</f>
        <v>8.3333000000000004E-2</v>
      </c>
      <c r="I27" s="613">
        <f>G27+I22</f>
        <v>0.24499936</v>
      </c>
      <c r="J27" s="185"/>
      <c r="K27" s="185"/>
      <c r="M27" s="188"/>
    </row>
    <row r="28" spans="2:14" ht="15.6" customHeight="1" x14ac:dyDescent="0.2">
      <c r="B28" s="191" t="s">
        <v>114</v>
      </c>
      <c r="C28" s="272">
        <f t="shared" si="0"/>
        <v>2.6666560000000002E-2</v>
      </c>
      <c r="D28" s="272">
        <f t="shared" si="0"/>
        <v>2.6666560000000002E-2</v>
      </c>
      <c r="E28" s="263">
        <f t="shared" ref="E28:E38" si="1">IF(OR(C28=0,C28=""),0,D28/C28)</f>
        <v>1</v>
      </c>
      <c r="F28" s="549"/>
      <c r="G28" s="549"/>
      <c r="H28" s="264">
        <f>+IF(D28="","",((D28*100%)/$G$23)+H27)</f>
        <v>0.16666600000000001</v>
      </c>
      <c r="I28" s="614"/>
      <c r="J28" s="185"/>
      <c r="K28" s="185"/>
      <c r="M28" s="188"/>
    </row>
    <row r="29" spans="2:14" ht="15.6" customHeight="1" x14ac:dyDescent="0.2">
      <c r="B29" s="191" t="s">
        <v>115</v>
      </c>
      <c r="C29" s="272">
        <f t="shared" si="0"/>
        <v>2.6666560000000002E-2</v>
      </c>
      <c r="D29" s="272">
        <f t="shared" si="0"/>
        <v>2.6666560000000002E-2</v>
      </c>
      <c r="E29" s="263">
        <f t="shared" si="1"/>
        <v>1</v>
      </c>
      <c r="F29" s="549"/>
      <c r="G29" s="549"/>
      <c r="H29" s="264">
        <f t="shared" ref="H29:H38" si="2">+IF(D29="","",((D29*100%)/$G$23)+H28)</f>
        <v>0.24999900000000003</v>
      </c>
      <c r="I29" s="614"/>
      <c r="J29" s="185"/>
      <c r="K29" s="185"/>
      <c r="M29" s="188"/>
    </row>
    <row r="30" spans="2:14" ht="15.6" customHeight="1" x14ac:dyDescent="0.2">
      <c r="B30" s="191" t="s">
        <v>116</v>
      </c>
      <c r="C30" s="272">
        <f t="shared" si="0"/>
        <v>2.6666560000000002E-2</v>
      </c>
      <c r="D30" s="272">
        <f t="shared" si="0"/>
        <v>2.6666560000000002E-2</v>
      </c>
      <c r="E30" s="263">
        <f t="shared" si="1"/>
        <v>1</v>
      </c>
      <c r="F30" s="549"/>
      <c r="G30" s="549"/>
      <c r="H30" s="264">
        <f t="shared" si="2"/>
        <v>0.33333200000000002</v>
      </c>
      <c r="I30" s="614"/>
      <c r="J30" s="185"/>
      <c r="K30" s="185"/>
      <c r="M30" s="188"/>
    </row>
    <row r="31" spans="2:14" ht="15.6" customHeight="1" x14ac:dyDescent="0.2">
      <c r="B31" s="191" t="s">
        <v>117</v>
      </c>
      <c r="C31" s="272">
        <f t="shared" si="0"/>
        <v>2.6666560000000002E-2</v>
      </c>
      <c r="D31" s="272">
        <f t="shared" si="0"/>
        <v>2.6666560000000002E-2</v>
      </c>
      <c r="E31" s="263">
        <f t="shared" si="1"/>
        <v>1</v>
      </c>
      <c r="F31" s="549"/>
      <c r="G31" s="549"/>
      <c r="H31" s="264">
        <f t="shared" si="2"/>
        <v>0.41666500000000001</v>
      </c>
      <c r="I31" s="614"/>
      <c r="J31" s="185"/>
      <c r="K31" s="185"/>
      <c r="M31" s="188"/>
    </row>
    <row r="32" spans="2:14" ht="15.6" customHeight="1" x14ac:dyDescent="0.2">
      <c r="B32" s="191" t="s">
        <v>118</v>
      </c>
      <c r="C32" s="272">
        <f t="shared" si="0"/>
        <v>2.6666560000000002E-2</v>
      </c>
      <c r="D32" s="272">
        <f t="shared" si="0"/>
        <v>2.6666560000000002E-2</v>
      </c>
      <c r="E32" s="263">
        <f t="shared" si="1"/>
        <v>1</v>
      </c>
      <c r="F32" s="549"/>
      <c r="G32" s="549"/>
      <c r="H32" s="264">
        <f t="shared" si="2"/>
        <v>0.499998</v>
      </c>
      <c r="I32" s="614"/>
      <c r="J32" s="185"/>
      <c r="K32" s="185"/>
      <c r="M32" s="188"/>
    </row>
    <row r="33" spans="2:11" ht="19.5" customHeight="1" x14ac:dyDescent="0.2">
      <c r="B33" s="191" t="s">
        <v>119</v>
      </c>
      <c r="C33" s="272">
        <f t="shared" si="0"/>
        <v>2.6666560000000002E-2</v>
      </c>
      <c r="D33" s="273"/>
      <c r="E33" s="263">
        <f t="shared" si="1"/>
        <v>0</v>
      </c>
      <c r="F33" s="549"/>
      <c r="G33" s="549"/>
      <c r="H33" s="264" t="str">
        <f t="shared" si="2"/>
        <v/>
      </c>
      <c r="I33" s="614"/>
      <c r="J33" s="195"/>
      <c r="K33" s="195"/>
    </row>
    <row r="34" spans="2:11" ht="19.5" customHeight="1" x14ac:dyDescent="0.2">
      <c r="B34" s="191" t="s">
        <v>120</v>
      </c>
      <c r="C34" s="272">
        <f t="shared" si="0"/>
        <v>2.6666560000000002E-2</v>
      </c>
      <c r="D34" s="274"/>
      <c r="E34" s="263">
        <f t="shared" si="1"/>
        <v>0</v>
      </c>
      <c r="F34" s="549"/>
      <c r="G34" s="549"/>
      <c r="H34" s="264" t="str">
        <f t="shared" si="2"/>
        <v/>
      </c>
      <c r="I34" s="614"/>
      <c r="J34" s="195"/>
      <c r="K34" s="195"/>
    </row>
    <row r="35" spans="2:11" ht="19.5" customHeight="1" x14ac:dyDescent="0.2">
      <c r="B35" s="191" t="s">
        <v>121</v>
      </c>
      <c r="C35" s="272">
        <f t="shared" si="0"/>
        <v>2.6666560000000002E-2</v>
      </c>
      <c r="D35" s="275"/>
      <c r="E35" s="263">
        <f t="shared" si="1"/>
        <v>0</v>
      </c>
      <c r="F35" s="549"/>
      <c r="G35" s="549"/>
      <c r="H35" s="264" t="str">
        <f t="shared" si="2"/>
        <v/>
      </c>
      <c r="I35" s="614"/>
      <c r="J35" s="195"/>
      <c r="K35" s="195"/>
    </row>
    <row r="36" spans="2:11" ht="19.5" customHeight="1" x14ac:dyDescent="0.2">
      <c r="B36" s="191" t="s">
        <v>122</v>
      </c>
      <c r="C36" s="272">
        <f t="shared" si="0"/>
        <v>2.6666560000000002E-2</v>
      </c>
      <c r="D36" s="275"/>
      <c r="E36" s="263">
        <f t="shared" si="1"/>
        <v>0</v>
      </c>
      <c r="F36" s="549"/>
      <c r="G36" s="549"/>
      <c r="H36" s="264" t="str">
        <f t="shared" si="2"/>
        <v/>
      </c>
      <c r="I36" s="614"/>
      <c r="J36" s="195"/>
      <c r="K36" s="195"/>
    </row>
    <row r="37" spans="2:11" ht="19.5" customHeight="1" x14ac:dyDescent="0.2">
      <c r="B37" s="191" t="s">
        <v>123</v>
      </c>
      <c r="C37" s="272">
        <f t="shared" si="0"/>
        <v>2.6666560000000002E-2</v>
      </c>
      <c r="D37" s="274"/>
      <c r="E37" s="263">
        <f t="shared" si="1"/>
        <v>0</v>
      </c>
      <c r="F37" s="549"/>
      <c r="G37" s="549"/>
      <c r="H37" s="264" t="str">
        <f t="shared" si="2"/>
        <v/>
      </c>
      <c r="I37" s="614"/>
      <c r="J37" s="195"/>
      <c r="K37" s="195"/>
    </row>
    <row r="38" spans="2:11" ht="19.5" customHeight="1" x14ac:dyDescent="0.2">
      <c r="B38" s="191" t="s">
        <v>124</v>
      </c>
      <c r="C38" s="272">
        <f t="shared" si="0"/>
        <v>2.6666560000000002E-2</v>
      </c>
      <c r="D38" s="274"/>
      <c r="E38" s="263">
        <f t="shared" si="1"/>
        <v>0</v>
      </c>
      <c r="F38" s="550"/>
      <c r="G38" s="550"/>
      <c r="H38" s="264" t="str">
        <f t="shared" si="2"/>
        <v/>
      </c>
      <c r="I38" s="615"/>
      <c r="J38" s="195"/>
      <c r="K38" s="195"/>
    </row>
    <row r="39" spans="2:11" ht="52.5" customHeight="1" x14ac:dyDescent="0.2">
      <c r="B39" s="229" t="s">
        <v>277</v>
      </c>
      <c r="C39" s="616" t="s">
        <v>418</v>
      </c>
      <c r="D39" s="617"/>
      <c r="E39" s="617"/>
      <c r="F39" s="617"/>
      <c r="G39" s="617"/>
      <c r="H39" s="617"/>
      <c r="I39" s="618"/>
      <c r="J39" s="196"/>
      <c r="K39" s="196"/>
    </row>
    <row r="40" spans="2:11" ht="34.5" customHeight="1" x14ac:dyDescent="0.2">
      <c r="B40" s="533"/>
      <c r="C40" s="534"/>
      <c r="D40" s="534"/>
      <c r="E40" s="534"/>
      <c r="F40" s="534"/>
      <c r="G40" s="534"/>
      <c r="H40" s="534"/>
      <c r="I40" s="535"/>
      <c r="J40" s="175"/>
      <c r="K40" s="175"/>
    </row>
    <row r="41" spans="2:11" ht="34.5" customHeight="1" x14ac:dyDescent="0.2">
      <c r="B41" s="536"/>
      <c r="C41" s="537"/>
      <c r="D41" s="537"/>
      <c r="E41" s="537"/>
      <c r="F41" s="537"/>
      <c r="G41" s="537"/>
      <c r="H41" s="537"/>
      <c r="I41" s="538"/>
      <c r="J41" s="196"/>
      <c r="K41" s="196"/>
    </row>
    <row r="42" spans="2:11" ht="34.5" customHeight="1" x14ac:dyDescent="0.2">
      <c r="B42" s="536"/>
      <c r="C42" s="537"/>
      <c r="D42" s="537"/>
      <c r="E42" s="537"/>
      <c r="F42" s="537"/>
      <c r="G42" s="537"/>
      <c r="H42" s="537"/>
      <c r="I42" s="538"/>
      <c r="J42" s="196"/>
      <c r="K42" s="196"/>
    </row>
    <row r="43" spans="2:11" ht="34.5" customHeight="1" x14ac:dyDescent="0.2">
      <c r="B43" s="536"/>
      <c r="C43" s="537"/>
      <c r="D43" s="537"/>
      <c r="E43" s="537"/>
      <c r="F43" s="537"/>
      <c r="G43" s="537"/>
      <c r="H43" s="537"/>
      <c r="I43" s="538"/>
      <c r="J43" s="196"/>
      <c r="K43" s="196"/>
    </row>
    <row r="44" spans="2:11" ht="34.5" customHeight="1" x14ac:dyDescent="0.2">
      <c r="B44" s="539"/>
      <c r="C44" s="540"/>
      <c r="D44" s="540"/>
      <c r="E44" s="540"/>
      <c r="F44" s="540"/>
      <c r="G44" s="540"/>
      <c r="H44" s="540"/>
      <c r="I44" s="541"/>
      <c r="J44" s="174"/>
      <c r="K44" s="174"/>
    </row>
    <row r="45" spans="2:11" ht="306.75" customHeight="1" x14ac:dyDescent="0.2">
      <c r="B45" s="224" t="s">
        <v>278</v>
      </c>
      <c r="C45" s="619" t="s">
        <v>402</v>
      </c>
      <c r="D45" s="511"/>
      <c r="E45" s="511"/>
      <c r="F45" s="511"/>
      <c r="G45" s="511"/>
      <c r="H45" s="511"/>
      <c r="I45" s="620"/>
      <c r="J45" s="197"/>
      <c r="K45" s="197"/>
    </row>
    <row r="46" spans="2:11" ht="69" customHeight="1" x14ac:dyDescent="0.2">
      <c r="B46" s="224" t="s">
        <v>279</v>
      </c>
      <c r="C46" s="619" t="s">
        <v>359</v>
      </c>
      <c r="D46" s="511"/>
      <c r="E46" s="511"/>
      <c r="F46" s="511"/>
      <c r="G46" s="511"/>
      <c r="H46" s="511"/>
      <c r="I46" s="620"/>
      <c r="J46" s="197"/>
      <c r="K46" s="197"/>
    </row>
    <row r="47" spans="2:11" ht="198.75" customHeight="1" x14ac:dyDescent="0.2">
      <c r="B47" s="230" t="s">
        <v>280</v>
      </c>
      <c r="C47" s="621" t="s">
        <v>403</v>
      </c>
      <c r="D47" s="514"/>
      <c r="E47" s="514"/>
      <c r="F47" s="514"/>
      <c r="G47" s="514"/>
      <c r="H47" s="514"/>
      <c r="I47" s="622"/>
      <c r="J47" s="197"/>
      <c r="K47" s="197"/>
    </row>
    <row r="48" spans="2:11" ht="22.5" customHeight="1" x14ac:dyDescent="0.2">
      <c r="B48" s="507" t="s">
        <v>236</v>
      </c>
      <c r="C48" s="508"/>
      <c r="D48" s="508"/>
      <c r="E48" s="508"/>
      <c r="F48" s="508"/>
      <c r="G48" s="508"/>
      <c r="H48" s="508"/>
      <c r="I48" s="509"/>
      <c r="J48" s="197"/>
      <c r="K48" s="197"/>
    </row>
    <row r="49" spans="2:11" ht="22.5" customHeight="1" x14ac:dyDescent="0.2">
      <c r="B49" s="520" t="s">
        <v>281</v>
      </c>
      <c r="C49" s="218" t="s">
        <v>282</v>
      </c>
      <c r="D49" s="522" t="s">
        <v>283</v>
      </c>
      <c r="E49" s="522"/>
      <c r="F49" s="522"/>
      <c r="G49" s="522" t="s">
        <v>284</v>
      </c>
      <c r="H49" s="522"/>
      <c r="I49" s="523"/>
      <c r="J49" s="198"/>
      <c r="K49" s="198"/>
    </row>
    <row r="50" spans="2:11" ht="30.75" customHeight="1" x14ac:dyDescent="0.2">
      <c r="B50" s="521"/>
      <c r="C50" s="232"/>
      <c r="D50" s="608"/>
      <c r="E50" s="608"/>
      <c r="F50" s="608"/>
      <c r="G50" s="608"/>
      <c r="H50" s="608"/>
      <c r="I50" s="609"/>
      <c r="J50" s="198"/>
      <c r="K50" s="198"/>
    </row>
    <row r="51" spans="2:11" ht="32.25" customHeight="1" x14ac:dyDescent="0.2">
      <c r="B51" s="233" t="s">
        <v>285</v>
      </c>
      <c r="C51" s="603" t="s">
        <v>328</v>
      </c>
      <c r="D51" s="603"/>
      <c r="E51" s="603"/>
      <c r="F51" s="603"/>
      <c r="G51" s="603"/>
      <c r="H51" s="603"/>
      <c r="I51" s="604"/>
      <c r="J51" s="200"/>
      <c r="K51" s="200"/>
    </row>
    <row r="52" spans="2:11" ht="28.5" customHeight="1" x14ac:dyDescent="0.2">
      <c r="B52" s="234" t="s">
        <v>286</v>
      </c>
      <c r="C52" s="603" t="s">
        <v>357</v>
      </c>
      <c r="D52" s="603"/>
      <c r="E52" s="603"/>
      <c r="F52" s="603"/>
      <c r="G52" s="603"/>
      <c r="H52" s="603"/>
      <c r="I52" s="604"/>
      <c r="J52" s="200"/>
      <c r="K52" s="200"/>
    </row>
    <row r="53" spans="2:11" ht="30" customHeight="1" x14ac:dyDescent="0.2">
      <c r="B53" s="230" t="s">
        <v>287</v>
      </c>
      <c r="C53" s="603" t="s">
        <v>356</v>
      </c>
      <c r="D53" s="603"/>
      <c r="E53" s="603"/>
      <c r="F53" s="603"/>
      <c r="G53" s="603"/>
      <c r="H53" s="603"/>
      <c r="I53" s="604"/>
      <c r="J53" s="201"/>
      <c r="K53" s="201"/>
    </row>
    <row r="54" spans="2:11" ht="31.5" customHeight="1" thickBot="1" x14ac:dyDescent="0.25">
      <c r="B54" s="211" t="s">
        <v>288</v>
      </c>
      <c r="C54" s="605" t="s">
        <v>377</v>
      </c>
      <c r="D54" s="606"/>
      <c r="E54" s="606"/>
      <c r="F54" s="606"/>
      <c r="G54" s="606"/>
      <c r="H54" s="606"/>
      <c r="I54" s="607"/>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5:I45"/>
    <mergeCell ref="C46:I46"/>
    <mergeCell ref="C47:I47"/>
    <mergeCell ref="C52:I52"/>
    <mergeCell ref="C53:I53"/>
    <mergeCell ref="C54:I54"/>
    <mergeCell ref="C51:I51"/>
    <mergeCell ref="B49:B50"/>
    <mergeCell ref="D49:F49"/>
    <mergeCell ref="G49:I49"/>
    <mergeCell ref="D50:F50"/>
    <mergeCell ref="G50:I50"/>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19050</xdr:colOff>
                <xdr:row>1</xdr:row>
                <xdr:rowOff>28575</xdr:rowOff>
              </from>
              <to>
                <xdr:col>8</xdr:col>
                <xdr:colOff>1714500</xdr:colOff>
                <xdr:row>2</xdr:row>
                <xdr:rowOff>57150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A43" zoomScale="85" zoomScaleNormal="85" zoomScaleSheetLayoutView="85" workbookViewId="0">
      <selection activeCell="C39" sqref="C39:I39"/>
    </sheetView>
  </sheetViews>
  <sheetFormatPr baseColWidth="10" defaultColWidth="11.42578125" defaultRowHeight="12.75" x14ac:dyDescent="0.2"/>
  <cols>
    <col min="1" max="1" width="1" style="173" customWidth="1"/>
    <col min="2" max="2" width="25.42578125" style="208" customWidth="1"/>
    <col min="3" max="3" width="14.5703125" style="173" customWidth="1"/>
    <col min="4" max="4" width="20.140625" style="173" customWidth="1"/>
    <col min="5" max="5" width="16.42578125" style="173" customWidth="1"/>
    <col min="6" max="6" width="25" style="173" customWidth="1"/>
    <col min="7" max="7" width="22" style="209" customWidth="1"/>
    <col min="8" max="8" width="20.5703125" style="173" customWidth="1"/>
    <col min="9" max="11" width="22.42578125" style="173" customWidth="1"/>
    <col min="12" max="24" width="11.42578125" style="171"/>
    <col min="25" max="16384" width="11.42578125" style="173"/>
  </cols>
  <sheetData>
    <row r="1" spans="2:14" ht="37.5" customHeight="1" x14ac:dyDescent="0.2">
      <c r="B1" s="594"/>
      <c r="C1" s="597" t="s">
        <v>25</v>
      </c>
      <c r="D1" s="597"/>
      <c r="E1" s="597"/>
      <c r="F1" s="597"/>
      <c r="G1" s="597"/>
      <c r="H1" s="597"/>
      <c r="I1" s="598"/>
      <c r="J1" s="170"/>
      <c r="K1" s="170"/>
      <c r="M1" s="172" t="s">
        <v>47</v>
      </c>
    </row>
    <row r="2" spans="2:14" ht="37.5" customHeight="1" x14ac:dyDescent="0.2">
      <c r="B2" s="595"/>
      <c r="C2" s="671" t="s">
        <v>239</v>
      </c>
      <c r="D2" s="671"/>
      <c r="E2" s="671"/>
      <c r="F2" s="671"/>
      <c r="G2" s="671"/>
      <c r="H2" s="671"/>
      <c r="I2" s="599"/>
      <c r="J2" s="170"/>
      <c r="K2" s="170"/>
      <c r="M2" s="172" t="s">
        <v>48</v>
      </c>
    </row>
    <row r="3" spans="2:14" ht="37.5" customHeight="1" x14ac:dyDescent="0.2">
      <c r="B3" s="595"/>
      <c r="C3" s="671" t="s">
        <v>240</v>
      </c>
      <c r="D3" s="671"/>
      <c r="E3" s="671"/>
      <c r="F3" s="671" t="s">
        <v>241</v>
      </c>
      <c r="G3" s="671"/>
      <c r="H3" s="671"/>
      <c r="I3" s="599"/>
      <c r="J3" s="170"/>
      <c r="K3" s="170"/>
      <c r="M3" s="172" t="s">
        <v>50</v>
      </c>
    </row>
    <row r="4" spans="2:14" ht="23.25" customHeight="1" x14ac:dyDescent="0.2">
      <c r="B4" s="590" t="s">
        <v>358</v>
      </c>
      <c r="C4" s="591"/>
      <c r="D4" s="591"/>
      <c r="E4" s="591"/>
      <c r="F4" s="591"/>
      <c r="G4" s="591"/>
      <c r="H4" s="591"/>
      <c r="I4" s="592"/>
      <c r="J4" s="174"/>
      <c r="K4" s="174"/>
    </row>
    <row r="5" spans="2:14" ht="24" customHeight="1" x14ac:dyDescent="0.2">
      <c r="B5" s="507" t="s">
        <v>234</v>
      </c>
      <c r="C5" s="508"/>
      <c r="D5" s="508"/>
      <c r="E5" s="508"/>
      <c r="F5" s="508"/>
      <c r="G5" s="508"/>
      <c r="H5" s="508"/>
      <c r="I5" s="509"/>
      <c r="J5" s="175"/>
      <c r="K5" s="175"/>
      <c r="N5" s="176" t="s">
        <v>57</v>
      </c>
    </row>
    <row r="6" spans="2:14" ht="30.75" customHeight="1" x14ac:dyDescent="0.2">
      <c r="B6" s="224" t="s">
        <v>242</v>
      </c>
      <c r="C6" s="219">
        <v>3</v>
      </c>
      <c r="D6" s="593" t="s">
        <v>243</v>
      </c>
      <c r="E6" s="593"/>
      <c r="F6" s="565" t="s">
        <v>331</v>
      </c>
      <c r="G6" s="565"/>
      <c r="H6" s="565"/>
      <c r="I6" s="566"/>
      <c r="J6" s="177"/>
      <c r="K6" s="177"/>
      <c r="M6" s="172" t="s">
        <v>60</v>
      </c>
      <c r="N6" s="176" t="s">
        <v>61</v>
      </c>
    </row>
    <row r="7" spans="2:14" ht="30.75" customHeight="1" x14ac:dyDescent="0.2">
      <c r="B7" s="224" t="s">
        <v>244</v>
      </c>
      <c r="C7" s="219" t="s">
        <v>81</v>
      </c>
      <c r="D7" s="593" t="s">
        <v>245</v>
      </c>
      <c r="E7" s="593"/>
      <c r="F7" s="565" t="s">
        <v>332</v>
      </c>
      <c r="G7" s="565"/>
      <c r="H7" s="178" t="s">
        <v>246</v>
      </c>
      <c r="I7" s="220" t="s">
        <v>81</v>
      </c>
      <c r="J7" s="179"/>
      <c r="K7" s="179"/>
      <c r="M7" s="172" t="s">
        <v>65</v>
      </c>
      <c r="N7" s="176" t="s">
        <v>66</v>
      </c>
    </row>
    <row r="8" spans="2:14" ht="30.75" customHeight="1" x14ac:dyDescent="0.2">
      <c r="B8" s="224" t="s">
        <v>247</v>
      </c>
      <c r="C8" s="565" t="s">
        <v>289</v>
      </c>
      <c r="D8" s="565"/>
      <c r="E8" s="565"/>
      <c r="F8" s="565"/>
      <c r="G8" s="178" t="s">
        <v>248</v>
      </c>
      <c r="H8" s="580">
        <v>7550</v>
      </c>
      <c r="I8" s="581"/>
      <c r="J8" s="180"/>
      <c r="K8" s="180"/>
      <c r="M8" s="172" t="s">
        <v>69</v>
      </c>
      <c r="N8" s="176" t="s">
        <v>70</v>
      </c>
    </row>
    <row r="9" spans="2:14" ht="30.75" customHeight="1" x14ac:dyDescent="0.2">
      <c r="B9" s="224" t="s">
        <v>48</v>
      </c>
      <c r="C9" s="667" t="s">
        <v>69</v>
      </c>
      <c r="D9" s="667"/>
      <c r="E9" s="667"/>
      <c r="F9" s="667"/>
      <c r="G9" s="178" t="s">
        <v>249</v>
      </c>
      <c r="H9" s="583" t="s">
        <v>333</v>
      </c>
      <c r="I9" s="584"/>
      <c r="J9" s="181"/>
      <c r="K9" s="181"/>
      <c r="M9" s="182" t="s">
        <v>73</v>
      </c>
    </row>
    <row r="10" spans="2:14" ht="60.75" customHeight="1" x14ac:dyDescent="0.2">
      <c r="B10" s="224" t="s">
        <v>250</v>
      </c>
      <c r="C10" s="565" t="s">
        <v>353</v>
      </c>
      <c r="D10" s="565"/>
      <c r="E10" s="565"/>
      <c r="F10" s="565"/>
      <c r="G10" s="565"/>
      <c r="H10" s="565"/>
      <c r="I10" s="566"/>
      <c r="J10" s="183"/>
      <c r="K10" s="183"/>
      <c r="M10" s="182"/>
    </row>
    <row r="11" spans="2:14" ht="30.75" customHeight="1" x14ac:dyDescent="0.2">
      <c r="B11" s="224" t="s">
        <v>251</v>
      </c>
      <c r="C11" s="565" t="s">
        <v>291</v>
      </c>
      <c r="D11" s="565"/>
      <c r="E11" s="565"/>
      <c r="F11" s="565"/>
      <c r="G11" s="565"/>
      <c r="H11" s="565"/>
      <c r="I11" s="566"/>
      <c r="J11" s="179"/>
      <c r="K11" s="179"/>
      <c r="M11" s="182"/>
      <c r="N11" s="176" t="s">
        <v>76</v>
      </c>
    </row>
    <row r="12" spans="2:14" ht="30.75" customHeight="1" x14ac:dyDescent="0.2">
      <c r="B12" s="224" t="s">
        <v>254</v>
      </c>
      <c r="C12" s="556" t="s">
        <v>334</v>
      </c>
      <c r="D12" s="556"/>
      <c r="E12" s="556"/>
      <c r="F12" s="556"/>
      <c r="G12" s="178" t="s">
        <v>252</v>
      </c>
      <c r="H12" s="556" t="s">
        <v>91</v>
      </c>
      <c r="I12" s="557"/>
      <c r="J12" s="179"/>
      <c r="K12" s="179"/>
      <c r="M12" s="182" t="s">
        <v>80</v>
      </c>
      <c r="N12" s="176" t="s">
        <v>81</v>
      </c>
    </row>
    <row r="13" spans="2:14" ht="30.75" customHeight="1" x14ac:dyDescent="0.2">
      <c r="B13" s="224" t="s">
        <v>255</v>
      </c>
      <c r="C13" s="668" t="s">
        <v>335</v>
      </c>
      <c r="D13" s="668"/>
      <c r="E13" s="668"/>
      <c r="F13" s="668"/>
      <c r="G13" s="178" t="s">
        <v>253</v>
      </c>
      <c r="H13" s="565" t="s">
        <v>70</v>
      </c>
      <c r="I13" s="566"/>
      <c r="J13" s="179"/>
      <c r="K13" s="179"/>
      <c r="M13" s="182" t="s">
        <v>84</v>
      </c>
    </row>
    <row r="14" spans="2:14" ht="64.5" customHeight="1" x14ac:dyDescent="0.2">
      <c r="B14" s="224" t="s">
        <v>256</v>
      </c>
      <c r="C14" s="669" t="s">
        <v>336</v>
      </c>
      <c r="D14" s="669"/>
      <c r="E14" s="669"/>
      <c r="F14" s="669"/>
      <c r="G14" s="669"/>
      <c r="H14" s="669"/>
      <c r="I14" s="670"/>
      <c r="J14" s="183"/>
      <c r="K14" s="183"/>
      <c r="M14" s="182" t="s">
        <v>86</v>
      </c>
      <c r="N14" s="176"/>
    </row>
    <row r="15" spans="2:14" ht="30.75" customHeight="1" x14ac:dyDescent="0.2">
      <c r="B15" s="224" t="s">
        <v>257</v>
      </c>
      <c r="C15" s="556" t="s">
        <v>337</v>
      </c>
      <c r="D15" s="556"/>
      <c r="E15" s="556"/>
      <c r="F15" s="556"/>
      <c r="G15" s="556"/>
      <c r="H15" s="556"/>
      <c r="I15" s="557"/>
      <c r="J15" s="184"/>
      <c r="K15" s="184"/>
      <c r="M15" s="182" t="s">
        <v>88</v>
      </c>
      <c r="N15" s="176"/>
    </row>
    <row r="16" spans="2:14" ht="20.25" customHeight="1" x14ac:dyDescent="0.2">
      <c r="B16" s="224" t="s">
        <v>258</v>
      </c>
      <c r="C16" s="565" t="s">
        <v>338</v>
      </c>
      <c r="D16" s="565"/>
      <c r="E16" s="565"/>
      <c r="F16" s="565"/>
      <c r="G16" s="565"/>
      <c r="H16" s="565"/>
      <c r="I16" s="566"/>
      <c r="J16" s="185"/>
      <c r="K16" s="185"/>
      <c r="M16" s="182"/>
      <c r="N16" s="176"/>
    </row>
    <row r="17" spans="2:14" ht="30.75" customHeight="1" x14ac:dyDescent="0.2">
      <c r="B17" s="224" t="s">
        <v>259</v>
      </c>
      <c r="C17" s="565" t="s">
        <v>152</v>
      </c>
      <c r="D17" s="663"/>
      <c r="E17" s="663"/>
      <c r="F17" s="663"/>
      <c r="G17" s="663"/>
      <c r="H17" s="663"/>
      <c r="I17" s="664"/>
      <c r="J17" s="186"/>
      <c r="K17" s="186"/>
      <c r="M17" s="182" t="s">
        <v>91</v>
      </c>
      <c r="N17" s="176"/>
    </row>
    <row r="18" spans="2:14" ht="18" customHeight="1" x14ac:dyDescent="0.2">
      <c r="B18" s="561" t="s">
        <v>265</v>
      </c>
      <c r="C18" s="562" t="s">
        <v>237</v>
      </c>
      <c r="D18" s="562"/>
      <c r="E18" s="562"/>
      <c r="F18" s="563" t="s">
        <v>238</v>
      </c>
      <c r="G18" s="563"/>
      <c r="H18" s="563"/>
      <c r="I18" s="564"/>
      <c r="J18" s="187"/>
      <c r="K18" s="187"/>
      <c r="M18" s="182" t="s">
        <v>79</v>
      </c>
      <c r="N18" s="176"/>
    </row>
    <row r="19" spans="2:14" ht="39.75" customHeight="1" x14ac:dyDescent="0.2">
      <c r="B19" s="561"/>
      <c r="C19" s="565" t="s">
        <v>339</v>
      </c>
      <c r="D19" s="565"/>
      <c r="E19" s="565"/>
      <c r="F19" s="565" t="s">
        <v>340</v>
      </c>
      <c r="G19" s="565"/>
      <c r="H19" s="565"/>
      <c r="I19" s="566"/>
      <c r="J19" s="185"/>
      <c r="K19" s="185"/>
      <c r="M19" s="182" t="s">
        <v>95</v>
      </c>
      <c r="N19" s="176"/>
    </row>
    <row r="20" spans="2:14" ht="39.75" customHeight="1" x14ac:dyDescent="0.2">
      <c r="B20" s="224" t="s">
        <v>266</v>
      </c>
      <c r="C20" s="575" t="s">
        <v>152</v>
      </c>
      <c r="D20" s="576"/>
      <c r="E20" s="659"/>
      <c r="F20" s="556" t="s">
        <v>152</v>
      </c>
      <c r="G20" s="556"/>
      <c r="H20" s="556"/>
      <c r="I20" s="557"/>
      <c r="J20" s="179"/>
      <c r="K20" s="179"/>
      <c r="M20" s="182"/>
      <c r="N20" s="176"/>
    </row>
    <row r="21" spans="2:14" ht="42" customHeight="1" x14ac:dyDescent="0.2">
      <c r="B21" s="224" t="s">
        <v>267</v>
      </c>
      <c r="C21" s="572" t="s">
        <v>341</v>
      </c>
      <c r="D21" s="573"/>
      <c r="E21" s="574"/>
      <c r="F21" s="575" t="s">
        <v>342</v>
      </c>
      <c r="G21" s="576"/>
      <c r="H21" s="576"/>
      <c r="I21" s="577"/>
      <c r="J21" s="184"/>
      <c r="K21" s="184"/>
      <c r="M21" s="188"/>
      <c r="N21" s="176"/>
    </row>
    <row r="22" spans="2:14" ht="23.25" customHeight="1" x14ac:dyDescent="0.2">
      <c r="B22" s="224" t="s">
        <v>268</v>
      </c>
      <c r="C22" s="658">
        <v>44197</v>
      </c>
      <c r="D22" s="665"/>
      <c r="E22" s="666"/>
      <c r="F22" s="178" t="s">
        <v>271</v>
      </c>
      <c r="G22" s="270">
        <v>0.1</v>
      </c>
      <c r="H22" s="178" t="s">
        <v>275</v>
      </c>
      <c r="I22" s="271">
        <v>0.1</v>
      </c>
      <c r="J22" s="189"/>
      <c r="K22" s="189"/>
      <c r="M22" s="188"/>
    </row>
    <row r="23" spans="2:14" ht="27" customHeight="1" x14ac:dyDescent="0.2">
      <c r="B23" s="224" t="s">
        <v>269</v>
      </c>
      <c r="C23" s="658">
        <v>44561</v>
      </c>
      <c r="D23" s="576"/>
      <c r="E23" s="659"/>
      <c r="F23" s="178" t="s">
        <v>272</v>
      </c>
      <c r="G23" s="660">
        <v>0.4</v>
      </c>
      <c r="H23" s="661"/>
      <c r="I23" s="662"/>
      <c r="J23" s="190"/>
      <c r="K23" s="190"/>
      <c r="M23" s="188"/>
    </row>
    <row r="24" spans="2:14" ht="30.75" customHeight="1" x14ac:dyDescent="0.2">
      <c r="B24" s="231" t="s">
        <v>270</v>
      </c>
      <c r="C24" s="652" t="s">
        <v>88</v>
      </c>
      <c r="D24" s="653"/>
      <c r="E24" s="654"/>
      <c r="F24" s="227" t="s">
        <v>274</v>
      </c>
      <c r="G24" s="575"/>
      <c r="H24" s="576"/>
      <c r="I24" s="577"/>
      <c r="J24" s="187"/>
      <c r="K24" s="187"/>
      <c r="M24" s="188"/>
    </row>
    <row r="25" spans="2:14" ht="22.5" customHeight="1" x14ac:dyDescent="0.2">
      <c r="B25" s="655" t="s">
        <v>235</v>
      </c>
      <c r="C25" s="656"/>
      <c r="D25" s="656"/>
      <c r="E25" s="656"/>
      <c r="F25" s="656"/>
      <c r="G25" s="656"/>
      <c r="H25" s="656"/>
      <c r="I25" s="657"/>
      <c r="J25" s="175"/>
      <c r="K25" s="175"/>
      <c r="M25" s="188"/>
    </row>
    <row r="26" spans="2:14" ht="43.5" customHeight="1" x14ac:dyDescent="0.2">
      <c r="B26" s="191" t="s">
        <v>105</v>
      </c>
      <c r="C26" s="221" t="s">
        <v>261</v>
      </c>
      <c r="D26" s="221" t="s">
        <v>260</v>
      </c>
      <c r="E26" s="192" t="s">
        <v>264</v>
      </c>
      <c r="F26" s="221" t="s">
        <v>263</v>
      </c>
      <c r="G26" s="221" t="s">
        <v>262</v>
      </c>
      <c r="H26" s="192" t="s">
        <v>343</v>
      </c>
      <c r="I26" s="193" t="s">
        <v>392</v>
      </c>
      <c r="J26" s="185"/>
      <c r="K26" s="185"/>
      <c r="M26" s="188"/>
    </row>
    <row r="27" spans="2:14" ht="19.5" customHeight="1" x14ac:dyDescent="0.2">
      <c r="B27" s="194" t="s">
        <v>113</v>
      </c>
      <c r="C27" s="292">
        <f>6.9%*G23</f>
        <v>2.7600000000000003E-2</v>
      </c>
      <c r="D27" s="293">
        <f>6.9%*G23</f>
        <v>2.7600000000000003E-2</v>
      </c>
      <c r="E27" s="294">
        <f>+D27/C27</f>
        <v>1</v>
      </c>
      <c r="F27" s="548">
        <f>SUM(C27:C38)</f>
        <v>0.39744000000000013</v>
      </c>
      <c r="G27" s="548">
        <f>SUM(D27:D38)</f>
        <v>0.12184</v>
      </c>
      <c r="H27" s="264">
        <f>+(D27*100%)/$G$23</f>
        <v>6.9000000000000006E-2</v>
      </c>
      <c r="I27" s="613">
        <f>G27+I22</f>
        <v>0.22184000000000001</v>
      </c>
      <c r="J27" s="195"/>
      <c r="K27" s="195"/>
      <c r="M27" s="188"/>
    </row>
    <row r="28" spans="2:14" ht="19.5" customHeight="1" x14ac:dyDescent="0.2">
      <c r="B28" s="194" t="s">
        <v>114</v>
      </c>
      <c r="C28" s="292">
        <f>4.3%*G23</f>
        <v>1.72E-2</v>
      </c>
      <c r="D28" s="293">
        <f>4.3%*G23</f>
        <v>1.72E-2</v>
      </c>
      <c r="E28" s="294">
        <f t="shared" ref="E28:E38" si="0">+D28/C28</f>
        <v>1</v>
      </c>
      <c r="F28" s="549"/>
      <c r="G28" s="549"/>
      <c r="H28" s="264">
        <f>+IF(D28="","",((D28*100%)/$G$23)+H27)</f>
        <v>0.112</v>
      </c>
      <c r="I28" s="614"/>
      <c r="J28" s="195"/>
      <c r="K28" s="195"/>
      <c r="M28" s="188"/>
    </row>
    <row r="29" spans="2:14" ht="19.5" customHeight="1" x14ac:dyDescent="0.2">
      <c r="B29" s="194" t="s">
        <v>115</v>
      </c>
      <c r="C29" s="295">
        <f>4%*G23</f>
        <v>1.6E-2</v>
      </c>
      <c r="D29" s="293">
        <f>+C29</f>
        <v>1.6E-2</v>
      </c>
      <c r="E29" s="294">
        <f t="shared" si="0"/>
        <v>1</v>
      </c>
      <c r="F29" s="549"/>
      <c r="G29" s="549"/>
      <c r="H29" s="264">
        <f t="shared" ref="H29:H38" si="1">+IF(D29="","",((D29*100%)/$G$23)+H28)</f>
        <v>0.152</v>
      </c>
      <c r="I29" s="614"/>
      <c r="J29" s="195"/>
      <c r="K29" s="195"/>
      <c r="M29" s="188"/>
    </row>
    <row r="30" spans="2:14" ht="19.5" customHeight="1" x14ac:dyDescent="0.2">
      <c r="B30" s="194" t="s">
        <v>116</v>
      </c>
      <c r="C30" s="295">
        <f>8.16%*G23</f>
        <v>3.2640000000000002E-2</v>
      </c>
      <c r="D30" s="293">
        <f>+G23*7.66%</f>
        <v>3.0640000000000001E-2</v>
      </c>
      <c r="E30" s="294">
        <f t="shared" si="0"/>
        <v>0.93872549019607843</v>
      </c>
      <c r="F30" s="549"/>
      <c r="G30" s="549"/>
      <c r="H30" s="264">
        <f t="shared" si="1"/>
        <v>0.2286</v>
      </c>
      <c r="I30" s="614"/>
      <c r="J30" s="195"/>
      <c r="K30" s="195"/>
    </row>
    <row r="31" spans="2:14" ht="19.5" customHeight="1" x14ac:dyDescent="0.2">
      <c r="B31" s="194" t="s">
        <v>117</v>
      </c>
      <c r="C31" s="295">
        <f>4.3%*G23</f>
        <v>1.72E-2</v>
      </c>
      <c r="D31" s="293">
        <f>4.2%*G23</f>
        <v>1.6800000000000002E-2</v>
      </c>
      <c r="E31" s="294">
        <f t="shared" si="0"/>
        <v>0.97674418604651181</v>
      </c>
      <c r="F31" s="549"/>
      <c r="G31" s="549"/>
      <c r="H31" s="264">
        <f t="shared" si="1"/>
        <v>0.27060000000000001</v>
      </c>
      <c r="I31" s="614"/>
      <c r="J31" s="195"/>
      <c r="K31" s="195"/>
    </row>
    <row r="32" spans="2:14" ht="19.5" customHeight="1" x14ac:dyDescent="0.2">
      <c r="B32" s="194" t="s">
        <v>118</v>
      </c>
      <c r="C32" s="295">
        <f>4%*G23</f>
        <v>1.6E-2</v>
      </c>
      <c r="D32" s="293">
        <f>3.4%*G23</f>
        <v>1.3600000000000001E-2</v>
      </c>
      <c r="E32" s="294">
        <f t="shared" si="0"/>
        <v>0.85000000000000009</v>
      </c>
      <c r="F32" s="549"/>
      <c r="G32" s="549"/>
      <c r="H32" s="264">
        <f t="shared" si="1"/>
        <v>0.30459999999999998</v>
      </c>
      <c r="I32" s="614"/>
      <c r="J32" s="195"/>
      <c r="K32" s="195"/>
    </row>
    <row r="33" spans="2:11" ht="19.5" customHeight="1" x14ac:dyDescent="0.2">
      <c r="B33" s="194" t="s">
        <v>119</v>
      </c>
      <c r="C33" s="295">
        <f>7.6%*G23</f>
        <v>3.04E-2</v>
      </c>
      <c r="D33" s="293"/>
      <c r="E33" s="294">
        <f t="shared" si="0"/>
        <v>0</v>
      </c>
      <c r="F33" s="549"/>
      <c r="G33" s="549"/>
      <c r="H33" s="264" t="str">
        <f t="shared" si="1"/>
        <v/>
      </c>
      <c r="I33" s="614"/>
      <c r="J33" s="195"/>
      <c r="K33" s="195"/>
    </row>
    <row r="34" spans="2:11" ht="19.5" customHeight="1" x14ac:dyDescent="0.2">
      <c r="B34" s="194" t="s">
        <v>120</v>
      </c>
      <c r="C34" s="295">
        <f>6.8%*G23</f>
        <v>2.7200000000000002E-2</v>
      </c>
      <c r="D34" s="293"/>
      <c r="E34" s="294">
        <f t="shared" si="0"/>
        <v>0</v>
      </c>
      <c r="F34" s="549"/>
      <c r="G34" s="549"/>
      <c r="H34" s="264" t="str">
        <f t="shared" si="1"/>
        <v/>
      </c>
      <c r="I34" s="614"/>
      <c r="J34" s="195"/>
      <c r="K34" s="195"/>
    </row>
    <row r="35" spans="2:11" ht="19.5" customHeight="1" x14ac:dyDescent="0.2">
      <c r="B35" s="194" t="s">
        <v>121</v>
      </c>
      <c r="C35" s="295">
        <f>15.6%*G23</f>
        <v>6.2400000000000004E-2</v>
      </c>
      <c r="D35" s="293"/>
      <c r="E35" s="294">
        <f t="shared" si="0"/>
        <v>0</v>
      </c>
      <c r="F35" s="549"/>
      <c r="G35" s="549"/>
      <c r="H35" s="264" t="str">
        <f t="shared" si="1"/>
        <v/>
      </c>
      <c r="I35" s="614"/>
      <c r="J35" s="195"/>
      <c r="K35" s="195"/>
    </row>
    <row r="36" spans="2:11" ht="19.5" customHeight="1" x14ac:dyDescent="0.2">
      <c r="B36" s="194" t="s">
        <v>122</v>
      </c>
      <c r="C36" s="295">
        <f>23.2%*G23</f>
        <v>9.2799999999999994E-2</v>
      </c>
      <c r="D36" s="293"/>
      <c r="E36" s="294">
        <f t="shared" si="0"/>
        <v>0</v>
      </c>
      <c r="F36" s="549"/>
      <c r="G36" s="549"/>
      <c r="H36" s="264" t="str">
        <f t="shared" si="1"/>
        <v/>
      </c>
      <c r="I36" s="614"/>
      <c r="J36" s="195"/>
      <c r="K36" s="195"/>
    </row>
    <row r="37" spans="2:11" ht="19.5" customHeight="1" x14ac:dyDescent="0.2">
      <c r="B37" s="194" t="s">
        <v>123</v>
      </c>
      <c r="C37" s="295">
        <f>9.5%*G23</f>
        <v>3.8000000000000006E-2</v>
      </c>
      <c r="D37" s="293"/>
      <c r="E37" s="294">
        <f t="shared" si="0"/>
        <v>0</v>
      </c>
      <c r="F37" s="549"/>
      <c r="G37" s="549"/>
      <c r="H37" s="264" t="str">
        <f t="shared" si="1"/>
        <v/>
      </c>
      <c r="I37" s="614"/>
      <c r="J37" s="195"/>
      <c r="K37" s="195"/>
    </row>
    <row r="38" spans="2:11" ht="19.5" customHeight="1" x14ac:dyDescent="0.2">
      <c r="B38" s="194" t="s">
        <v>124</v>
      </c>
      <c r="C38" s="295">
        <f>5%*G23</f>
        <v>2.0000000000000004E-2</v>
      </c>
      <c r="D38" s="293"/>
      <c r="E38" s="294">
        <f t="shared" si="0"/>
        <v>0</v>
      </c>
      <c r="F38" s="550"/>
      <c r="G38" s="550"/>
      <c r="H38" s="264" t="str">
        <f t="shared" si="1"/>
        <v/>
      </c>
      <c r="I38" s="615"/>
      <c r="J38" s="195"/>
      <c r="K38" s="195"/>
    </row>
    <row r="39" spans="2:11" ht="130.5" customHeight="1" x14ac:dyDescent="0.2">
      <c r="B39" s="229" t="s">
        <v>277</v>
      </c>
      <c r="C39" s="637" t="s">
        <v>399</v>
      </c>
      <c r="D39" s="638"/>
      <c r="E39" s="638"/>
      <c r="F39" s="638"/>
      <c r="G39" s="638"/>
      <c r="H39" s="638"/>
      <c r="I39" s="639"/>
      <c r="J39" s="196"/>
      <c r="K39" s="196"/>
    </row>
    <row r="40" spans="2:11" ht="34.5" customHeight="1" x14ac:dyDescent="0.2">
      <c r="B40" s="533"/>
      <c r="C40" s="534"/>
      <c r="D40" s="534"/>
      <c r="E40" s="534"/>
      <c r="F40" s="534"/>
      <c r="G40" s="534"/>
      <c r="H40" s="534"/>
      <c r="I40" s="535"/>
      <c r="J40" s="175"/>
      <c r="K40" s="175"/>
    </row>
    <row r="41" spans="2:11" ht="34.5" customHeight="1" x14ac:dyDescent="0.2">
      <c r="B41" s="536"/>
      <c r="C41" s="537"/>
      <c r="D41" s="537"/>
      <c r="E41" s="537"/>
      <c r="F41" s="537"/>
      <c r="G41" s="537"/>
      <c r="H41" s="537"/>
      <c r="I41" s="538"/>
      <c r="J41" s="196"/>
      <c r="K41" s="196"/>
    </row>
    <row r="42" spans="2:11" ht="34.5" customHeight="1" x14ac:dyDescent="0.2">
      <c r="B42" s="536"/>
      <c r="C42" s="537"/>
      <c r="D42" s="537"/>
      <c r="E42" s="537"/>
      <c r="F42" s="537"/>
      <c r="G42" s="537"/>
      <c r="H42" s="537"/>
      <c r="I42" s="538"/>
      <c r="J42" s="196"/>
      <c r="K42" s="196"/>
    </row>
    <row r="43" spans="2:11" ht="34.5" customHeight="1" x14ac:dyDescent="0.2">
      <c r="B43" s="536"/>
      <c r="C43" s="537"/>
      <c r="D43" s="537"/>
      <c r="E43" s="537"/>
      <c r="F43" s="537"/>
      <c r="G43" s="537"/>
      <c r="H43" s="537"/>
      <c r="I43" s="538"/>
      <c r="J43" s="196"/>
      <c r="K43" s="196"/>
    </row>
    <row r="44" spans="2:11" ht="34.5" customHeight="1" x14ac:dyDescent="0.2">
      <c r="B44" s="539"/>
      <c r="C44" s="540"/>
      <c r="D44" s="540"/>
      <c r="E44" s="540"/>
      <c r="F44" s="540"/>
      <c r="G44" s="540"/>
      <c r="H44" s="540"/>
      <c r="I44" s="541"/>
      <c r="J44" s="174"/>
      <c r="K44" s="174"/>
    </row>
    <row r="45" spans="2:11" ht="147.75" customHeight="1" x14ac:dyDescent="0.2">
      <c r="B45" s="224" t="s">
        <v>278</v>
      </c>
      <c r="C45" s="640" t="s">
        <v>419</v>
      </c>
      <c r="D45" s="641"/>
      <c r="E45" s="641"/>
      <c r="F45" s="641"/>
      <c r="G45" s="641"/>
      <c r="H45" s="641"/>
      <c r="I45" s="642"/>
      <c r="J45" s="197"/>
      <c r="K45" s="197"/>
    </row>
    <row r="46" spans="2:11" ht="32.25" customHeight="1" x14ac:dyDescent="0.2">
      <c r="B46" s="224" t="s">
        <v>279</v>
      </c>
      <c r="C46" s="640" t="s">
        <v>420</v>
      </c>
      <c r="D46" s="641"/>
      <c r="E46" s="641"/>
      <c r="F46" s="641"/>
      <c r="G46" s="641"/>
      <c r="H46" s="641"/>
      <c r="I46" s="642"/>
      <c r="J46" s="197"/>
      <c r="K46" s="197"/>
    </row>
    <row r="47" spans="2:11" ht="66" customHeight="1" x14ac:dyDescent="0.2">
      <c r="B47" s="230" t="s">
        <v>280</v>
      </c>
      <c r="C47" s="643" t="s">
        <v>400</v>
      </c>
      <c r="D47" s="644"/>
      <c r="E47" s="644"/>
      <c r="F47" s="644"/>
      <c r="G47" s="644"/>
      <c r="H47" s="644"/>
      <c r="I47" s="645"/>
      <c r="J47" s="197"/>
      <c r="K47" s="197"/>
    </row>
    <row r="48" spans="2:11" ht="22.5" customHeight="1" x14ac:dyDescent="0.2">
      <c r="B48" s="655" t="s">
        <v>236</v>
      </c>
      <c r="C48" s="656"/>
      <c r="D48" s="656"/>
      <c r="E48" s="656"/>
      <c r="F48" s="656"/>
      <c r="G48" s="656"/>
      <c r="H48" s="656"/>
      <c r="I48" s="657"/>
      <c r="J48" s="197"/>
      <c r="K48" s="197"/>
    </row>
    <row r="49" spans="2:11" ht="22.5" customHeight="1" x14ac:dyDescent="0.2">
      <c r="B49" s="520" t="s">
        <v>281</v>
      </c>
      <c r="C49" s="218" t="s">
        <v>282</v>
      </c>
      <c r="D49" s="522" t="s">
        <v>283</v>
      </c>
      <c r="E49" s="522"/>
      <c r="F49" s="522"/>
      <c r="G49" s="522" t="s">
        <v>284</v>
      </c>
      <c r="H49" s="522"/>
      <c r="I49" s="523"/>
      <c r="J49" s="198"/>
      <c r="K49" s="198"/>
    </row>
    <row r="50" spans="2:11" ht="30.75" customHeight="1" x14ac:dyDescent="0.2">
      <c r="B50" s="521"/>
      <c r="C50" s="199"/>
      <c r="D50" s="608"/>
      <c r="E50" s="608"/>
      <c r="F50" s="608"/>
      <c r="G50" s="608"/>
      <c r="H50" s="608"/>
      <c r="I50" s="609"/>
      <c r="J50" s="198"/>
      <c r="K50" s="198"/>
    </row>
    <row r="51" spans="2:11" ht="32.25" customHeight="1" x14ac:dyDescent="0.2">
      <c r="B51" s="233" t="s">
        <v>285</v>
      </c>
      <c r="C51" s="649" t="s">
        <v>332</v>
      </c>
      <c r="D51" s="649"/>
      <c r="E51" s="649"/>
      <c r="F51" s="649"/>
      <c r="G51" s="649"/>
      <c r="H51" s="649"/>
      <c r="I51" s="650"/>
      <c r="J51" s="200"/>
      <c r="K51" s="200"/>
    </row>
    <row r="52" spans="2:11" ht="28.5" customHeight="1" x14ac:dyDescent="0.2">
      <c r="B52" s="234" t="s">
        <v>286</v>
      </c>
      <c r="C52" s="646" t="s">
        <v>391</v>
      </c>
      <c r="D52" s="647"/>
      <c r="E52" s="647"/>
      <c r="F52" s="647"/>
      <c r="G52" s="647"/>
      <c r="H52" s="647"/>
      <c r="I52" s="648"/>
      <c r="J52" s="200"/>
      <c r="K52" s="200"/>
    </row>
    <row r="53" spans="2:11" ht="30" customHeight="1" x14ac:dyDescent="0.2">
      <c r="B53" s="230" t="s">
        <v>287</v>
      </c>
      <c r="C53" s="649" t="s">
        <v>344</v>
      </c>
      <c r="D53" s="649"/>
      <c r="E53" s="649"/>
      <c r="F53" s="649"/>
      <c r="G53" s="649"/>
      <c r="H53" s="649"/>
      <c r="I53" s="650"/>
      <c r="J53" s="201"/>
      <c r="K53" s="201"/>
    </row>
    <row r="54" spans="2:11" ht="31.5" customHeight="1" thickBot="1" x14ac:dyDescent="0.25">
      <c r="B54" s="211" t="s">
        <v>288</v>
      </c>
      <c r="C54" s="651"/>
      <c r="D54" s="651"/>
      <c r="E54" s="651"/>
      <c r="F54" s="651"/>
      <c r="G54" s="651"/>
      <c r="H54" s="651"/>
      <c r="I54" s="651"/>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7"/>
  <sheetViews>
    <sheetView view="pageBreakPreview" topLeftCell="B30" zoomScale="85" zoomScaleNormal="100" zoomScaleSheetLayoutView="85" workbookViewId="0">
      <selection activeCell="E32" sqref="E32"/>
    </sheetView>
  </sheetViews>
  <sheetFormatPr baseColWidth="10" defaultColWidth="11.42578125" defaultRowHeight="12.75" x14ac:dyDescent="0.2"/>
  <cols>
    <col min="1" max="1" width="1" style="7" customWidth="1"/>
    <col min="2" max="2" width="25.42578125" style="8" customWidth="1"/>
    <col min="3" max="3" width="14.5703125" style="7" customWidth="1"/>
    <col min="4" max="4" width="20.140625" style="7" customWidth="1"/>
    <col min="5" max="5" width="16.42578125" style="7" customWidth="1"/>
    <col min="6" max="6" width="25" style="7" customWidth="1"/>
    <col min="7" max="7" width="22" style="9" customWidth="1"/>
    <col min="8" max="8" width="20.5703125" style="7" customWidth="1"/>
    <col min="9" max="11" width="22.42578125" style="7" customWidth="1"/>
    <col min="12" max="24" width="11.42578125" style="12"/>
    <col min="25" max="16384" width="11.42578125" style="7"/>
  </cols>
  <sheetData>
    <row r="1" spans="2:14" ht="37.5" customHeight="1" x14ac:dyDescent="0.2">
      <c r="B1" s="594"/>
      <c r="C1" s="597" t="s">
        <v>25</v>
      </c>
      <c r="D1" s="597"/>
      <c r="E1" s="597"/>
      <c r="F1" s="597"/>
      <c r="G1" s="597"/>
      <c r="H1" s="597"/>
      <c r="I1" s="598"/>
      <c r="J1" s="235"/>
      <c r="K1" s="235"/>
      <c r="M1" s="236" t="s">
        <v>47</v>
      </c>
    </row>
    <row r="2" spans="2:14" ht="37.5" customHeight="1" x14ac:dyDescent="0.2">
      <c r="B2" s="595"/>
      <c r="C2" s="671" t="s">
        <v>239</v>
      </c>
      <c r="D2" s="671"/>
      <c r="E2" s="671"/>
      <c r="F2" s="671"/>
      <c r="G2" s="671"/>
      <c r="H2" s="671"/>
      <c r="I2" s="599"/>
      <c r="J2" s="235"/>
      <c r="K2" s="235"/>
      <c r="M2" s="236" t="s">
        <v>48</v>
      </c>
    </row>
    <row r="3" spans="2:14" ht="37.5" customHeight="1" x14ac:dyDescent="0.2">
      <c r="B3" s="595"/>
      <c r="C3" s="671" t="s">
        <v>240</v>
      </c>
      <c r="D3" s="671"/>
      <c r="E3" s="671"/>
      <c r="F3" s="671" t="s">
        <v>241</v>
      </c>
      <c r="G3" s="671"/>
      <c r="H3" s="671"/>
      <c r="I3" s="599"/>
      <c r="J3" s="235"/>
      <c r="K3" s="235"/>
      <c r="M3" s="236" t="s">
        <v>50</v>
      </c>
    </row>
    <row r="4" spans="2:14" ht="23.25" customHeight="1" x14ac:dyDescent="0.2">
      <c r="B4" s="590" t="s">
        <v>358</v>
      </c>
      <c r="C4" s="591"/>
      <c r="D4" s="591"/>
      <c r="E4" s="591"/>
      <c r="F4" s="591"/>
      <c r="G4" s="591"/>
      <c r="H4" s="591"/>
      <c r="I4" s="592"/>
      <c r="J4" s="237"/>
      <c r="K4" s="237"/>
    </row>
    <row r="5" spans="2:14" ht="24" customHeight="1" x14ac:dyDescent="0.2">
      <c r="B5" s="507" t="s">
        <v>234</v>
      </c>
      <c r="C5" s="508"/>
      <c r="D5" s="508"/>
      <c r="E5" s="508"/>
      <c r="F5" s="508"/>
      <c r="G5" s="508"/>
      <c r="H5" s="508"/>
      <c r="I5" s="509"/>
      <c r="J5" s="238"/>
      <c r="K5" s="238"/>
      <c r="N5" s="239" t="s">
        <v>57</v>
      </c>
    </row>
    <row r="6" spans="2:14" ht="30.75" customHeight="1" x14ac:dyDescent="0.2">
      <c r="B6" s="224" t="s">
        <v>242</v>
      </c>
      <c r="C6" s="267">
        <v>4</v>
      </c>
      <c r="D6" s="593" t="s">
        <v>243</v>
      </c>
      <c r="E6" s="593"/>
      <c r="F6" s="708" t="s">
        <v>364</v>
      </c>
      <c r="G6" s="708"/>
      <c r="H6" s="708"/>
      <c r="I6" s="709"/>
      <c r="J6" s="240"/>
      <c r="K6" s="240"/>
      <c r="M6" s="236" t="s">
        <v>60</v>
      </c>
      <c r="N6" s="239" t="s">
        <v>61</v>
      </c>
    </row>
    <row r="7" spans="2:14" ht="30.75" customHeight="1" x14ac:dyDescent="0.2">
      <c r="B7" s="224" t="s">
        <v>244</v>
      </c>
      <c r="C7" s="267" t="s">
        <v>81</v>
      </c>
      <c r="D7" s="593" t="s">
        <v>245</v>
      </c>
      <c r="E7" s="593"/>
      <c r="F7" s="710" t="s">
        <v>332</v>
      </c>
      <c r="G7" s="710"/>
      <c r="H7" s="178" t="s">
        <v>246</v>
      </c>
      <c r="I7" s="268" t="s">
        <v>81</v>
      </c>
      <c r="J7" s="241"/>
      <c r="K7" s="241"/>
      <c r="M7" s="236" t="s">
        <v>65</v>
      </c>
      <c r="N7" s="239" t="s">
        <v>66</v>
      </c>
    </row>
    <row r="8" spans="2:14" ht="30.75" customHeight="1" x14ac:dyDescent="0.2">
      <c r="B8" s="224" t="s">
        <v>247</v>
      </c>
      <c r="C8" s="708" t="s">
        <v>289</v>
      </c>
      <c r="D8" s="708"/>
      <c r="E8" s="708"/>
      <c r="F8" s="708"/>
      <c r="G8" s="178" t="s">
        <v>248</v>
      </c>
      <c r="H8" s="725">
        <v>7550</v>
      </c>
      <c r="I8" s="726"/>
      <c r="J8" s="21"/>
      <c r="K8" s="21"/>
      <c r="M8" s="236" t="s">
        <v>69</v>
      </c>
      <c r="N8" s="239" t="s">
        <v>70</v>
      </c>
    </row>
    <row r="9" spans="2:14" ht="30.75" customHeight="1" x14ac:dyDescent="0.2">
      <c r="B9" s="224" t="s">
        <v>48</v>
      </c>
      <c r="C9" s="727" t="s">
        <v>69</v>
      </c>
      <c r="D9" s="727"/>
      <c r="E9" s="727"/>
      <c r="F9" s="727"/>
      <c r="G9" s="178" t="s">
        <v>249</v>
      </c>
      <c r="H9" s="728" t="s">
        <v>333</v>
      </c>
      <c r="I9" s="729"/>
      <c r="J9" s="22"/>
      <c r="K9" s="22"/>
      <c r="M9" s="242" t="s">
        <v>73</v>
      </c>
    </row>
    <row r="10" spans="2:14" ht="30.75" customHeight="1" x14ac:dyDescent="0.2">
      <c r="B10" s="224" t="s">
        <v>250</v>
      </c>
      <c r="C10" s="708" t="s">
        <v>386</v>
      </c>
      <c r="D10" s="708"/>
      <c r="E10" s="708"/>
      <c r="F10" s="708"/>
      <c r="G10" s="708"/>
      <c r="H10" s="708"/>
      <c r="I10" s="709"/>
      <c r="J10" s="243"/>
      <c r="K10" s="243"/>
      <c r="M10" s="242"/>
    </row>
    <row r="11" spans="2:14" ht="30.75" customHeight="1" x14ac:dyDescent="0.2">
      <c r="B11" s="224" t="s">
        <v>251</v>
      </c>
      <c r="C11" s="710" t="s">
        <v>291</v>
      </c>
      <c r="D11" s="710"/>
      <c r="E11" s="710"/>
      <c r="F11" s="710"/>
      <c r="G11" s="710"/>
      <c r="H11" s="710"/>
      <c r="I11" s="730"/>
      <c r="J11" s="241"/>
      <c r="K11" s="241"/>
      <c r="M11" s="242"/>
      <c r="N11" s="239" t="s">
        <v>76</v>
      </c>
    </row>
    <row r="12" spans="2:14" ht="30.75" customHeight="1" x14ac:dyDescent="0.2">
      <c r="B12" s="224" t="s">
        <v>254</v>
      </c>
      <c r="C12" s="731" t="s">
        <v>345</v>
      </c>
      <c r="D12" s="731"/>
      <c r="E12" s="731"/>
      <c r="F12" s="731"/>
      <c r="G12" s="178" t="s">
        <v>252</v>
      </c>
      <c r="H12" s="716" t="s">
        <v>91</v>
      </c>
      <c r="I12" s="717"/>
      <c r="J12" s="241"/>
      <c r="K12" s="241"/>
      <c r="M12" s="242" t="s">
        <v>80</v>
      </c>
      <c r="N12" s="239" t="s">
        <v>81</v>
      </c>
    </row>
    <row r="13" spans="2:14" ht="30.75" customHeight="1" x14ac:dyDescent="0.2">
      <c r="B13" s="224" t="s">
        <v>255</v>
      </c>
      <c r="C13" s="732" t="s">
        <v>335</v>
      </c>
      <c r="D13" s="732"/>
      <c r="E13" s="732"/>
      <c r="F13" s="732"/>
      <c r="G13" s="178" t="s">
        <v>253</v>
      </c>
      <c r="H13" s="710" t="s">
        <v>70</v>
      </c>
      <c r="I13" s="730"/>
      <c r="J13" s="241"/>
      <c r="K13" s="241"/>
      <c r="M13" s="242" t="s">
        <v>84</v>
      </c>
    </row>
    <row r="14" spans="2:14" ht="64.5" customHeight="1" x14ac:dyDescent="0.2">
      <c r="B14" s="224" t="s">
        <v>256</v>
      </c>
      <c r="C14" s="733" t="s">
        <v>346</v>
      </c>
      <c r="D14" s="733"/>
      <c r="E14" s="733"/>
      <c r="F14" s="733"/>
      <c r="G14" s="733"/>
      <c r="H14" s="733"/>
      <c r="I14" s="734"/>
      <c r="J14" s="243"/>
      <c r="K14" s="243"/>
      <c r="M14" s="242" t="s">
        <v>86</v>
      </c>
      <c r="N14" s="239"/>
    </row>
    <row r="15" spans="2:14" ht="30.75" customHeight="1" x14ac:dyDescent="0.2">
      <c r="B15" s="224" t="s">
        <v>257</v>
      </c>
      <c r="C15" s="723" t="s">
        <v>379</v>
      </c>
      <c r="D15" s="723"/>
      <c r="E15" s="723"/>
      <c r="F15" s="723"/>
      <c r="G15" s="723"/>
      <c r="H15" s="723"/>
      <c r="I15" s="724"/>
      <c r="J15" s="244"/>
      <c r="K15" s="244"/>
      <c r="M15" s="242" t="s">
        <v>88</v>
      </c>
      <c r="N15" s="239"/>
    </row>
    <row r="16" spans="2:14" ht="20.25" customHeight="1" x14ac:dyDescent="0.2">
      <c r="B16" s="224" t="s">
        <v>258</v>
      </c>
      <c r="C16" s="708" t="s">
        <v>387</v>
      </c>
      <c r="D16" s="708"/>
      <c r="E16" s="708"/>
      <c r="F16" s="708"/>
      <c r="G16" s="708"/>
      <c r="H16" s="708"/>
      <c r="I16" s="709"/>
      <c r="J16" s="245"/>
      <c r="K16" s="245"/>
      <c r="M16" s="242"/>
      <c r="N16" s="239"/>
    </row>
    <row r="17" spans="2:14" ht="30.75" customHeight="1" x14ac:dyDescent="0.2">
      <c r="B17" s="224" t="s">
        <v>259</v>
      </c>
      <c r="C17" s="710" t="s">
        <v>152</v>
      </c>
      <c r="D17" s="711"/>
      <c r="E17" s="711"/>
      <c r="F17" s="711"/>
      <c r="G17" s="711"/>
      <c r="H17" s="711"/>
      <c r="I17" s="712"/>
      <c r="J17" s="246"/>
      <c r="K17" s="246"/>
      <c r="M17" s="242" t="s">
        <v>91</v>
      </c>
      <c r="N17" s="239"/>
    </row>
    <row r="18" spans="2:14" ht="18" customHeight="1" x14ac:dyDescent="0.2">
      <c r="B18" s="561" t="s">
        <v>265</v>
      </c>
      <c r="C18" s="562" t="s">
        <v>237</v>
      </c>
      <c r="D18" s="562"/>
      <c r="E18" s="562"/>
      <c r="F18" s="563" t="s">
        <v>238</v>
      </c>
      <c r="G18" s="563"/>
      <c r="H18" s="563"/>
      <c r="I18" s="564"/>
      <c r="J18" s="28"/>
      <c r="K18" s="28"/>
      <c r="M18" s="242" t="s">
        <v>79</v>
      </c>
      <c r="N18" s="239"/>
    </row>
    <row r="19" spans="2:14" ht="39.75" customHeight="1" x14ac:dyDescent="0.2">
      <c r="B19" s="561"/>
      <c r="C19" s="708" t="s">
        <v>388</v>
      </c>
      <c r="D19" s="708"/>
      <c r="E19" s="708"/>
      <c r="F19" s="708" t="s">
        <v>389</v>
      </c>
      <c r="G19" s="708"/>
      <c r="H19" s="708"/>
      <c r="I19" s="709"/>
      <c r="J19" s="245"/>
      <c r="K19" s="245"/>
      <c r="M19" s="242" t="s">
        <v>95</v>
      </c>
      <c r="N19" s="239"/>
    </row>
    <row r="20" spans="2:14" ht="39.75" customHeight="1" x14ac:dyDescent="0.2">
      <c r="B20" s="224" t="s">
        <v>266</v>
      </c>
      <c r="C20" s="713" t="s">
        <v>152</v>
      </c>
      <c r="D20" s="714"/>
      <c r="E20" s="715"/>
      <c r="F20" s="716" t="s">
        <v>152</v>
      </c>
      <c r="G20" s="716"/>
      <c r="H20" s="716"/>
      <c r="I20" s="717"/>
      <c r="J20" s="241"/>
      <c r="K20" s="241"/>
      <c r="M20" s="242"/>
      <c r="N20" s="239"/>
    </row>
    <row r="21" spans="2:14" ht="42" customHeight="1" x14ac:dyDescent="0.2">
      <c r="B21" s="224" t="s">
        <v>267</v>
      </c>
      <c r="C21" s="718" t="s">
        <v>347</v>
      </c>
      <c r="D21" s="719"/>
      <c r="E21" s="720"/>
      <c r="F21" s="682" t="s">
        <v>390</v>
      </c>
      <c r="G21" s="683"/>
      <c r="H21" s="683"/>
      <c r="I21" s="684"/>
      <c r="J21" s="244"/>
      <c r="K21" s="244"/>
      <c r="M21" s="247"/>
      <c r="N21" s="239"/>
    </row>
    <row r="22" spans="2:14" ht="23.25" customHeight="1" x14ac:dyDescent="0.2">
      <c r="B22" s="224" t="s">
        <v>268</v>
      </c>
      <c r="C22" s="703">
        <v>44197</v>
      </c>
      <c r="D22" s="721"/>
      <c r="E22" s="722"/>
      <c r="F22" s="178" t="s">
        <v>271</v>
      </c>
      <c r="G22" s="296">
        <v>10</v>
      </c>
      <c r="H22" s="178" t="s">
        <v>275</v>
      </c>
      <c r="I22" s="269">
        <v>10</v>
      </c>
      <c r="J22" s="30"/>
      <c r="K22" s="30"/>
      <c r="M22" s="247"/>
    </row>
    <row r="23" spans="2:14" ht="27" customHeight="1" x14ac:dyDescent="0.2">
      <c r="B23" s="224" t="s">
        <v>269</v>
      </c>
      <c r="C23" s="703">
        <v>44561</v>
      </c>
      <c r="D23" s="683"/>
      <c r="E23" s="704"/>
      <c r="F23" s="178" t="s">
        <v>272</v>
      </c>
      <c r="G23" s="705">
        <v>0.3</v>
      </c>
      <c r="H23" s="706"/>
      <c r="I23" s="707"/>
      <c r="J23" s="31"/>
      <c r="K23" s="31"/>
      <c r="M23" s="247"/>
    </row>
    <row r="24" spans="2:14" ht="30.75" customHeight="1" x14ac:dyDescent="0.2">
      <c r="B24" s="231" t="s">
        <v>270</v>
      </c>
      <c r="C24" s="679" t="s">
        <v>88</v>
      </c>
      <c r="D24" s="680"/>
      <c r="E24" s="681"/>
      <c r="F24" s="227" t="s">
        <v>274</v>
      </c>
      <c r="G24" s="682"/>
      <c r="H24" s="683"/>
      <c r="I24" s="684"/>
      <c r="J24" s="28"/>
      <c r="K24" s="28"/>
      <c r="M24" s="247"/>
    </row>
    <row r="25" spans="2:14" ht="22.5" customHeight="1" x14ac:dyDescent="0.2">
      <c r="B25" s="655" t="s">
        <v>235</v>
      </c>
      <c r="C25" s="656"/>
      <c r="D25" s="656"/>
      <c r="E25" s="656"/>
      <c r="F25" s="656"/>
      <c r="G25" s="656"/>
      <c r="H25" s="656"/>
      <c r="I25" s="657"/>
      <c r="J25" s="238"/>
      <c r="K25" s="238"/>
      <c r="M25" s="247"/>
    </row>
    <row r="26" spans="2:14" ht="43.5" customHeight="1" x14ac:dyDescent="0.2">
      <c r="B26" s="191" t="s">
        <v>105</v>
      </c>
      <c r="C26" s="221" t="s">
        <v>261</v>
      </c>
      <c r="D26" s="221" t="s">
        <v>260</v>
      </c>
      <c r="E26" s="192" t="s">
        <v>264</v>
      </c>
      <c r="F26" s="221" t="s">
        <v>263</v>
      </c>
      <c r="G26" s="221" t="s">
        <v>262</v>
      </c>
      <c r="H26" s="192" t="s">
        <v>343</v>
      </c>
      <c r="I26" s="193" t="s">
        <v>273</v>
      </c>
      <c r="M26" s="247"/>
    </row>
    <row r="27" spans="2:14" ht="19.5" customHeight="1" x14ac:dyDescent="0.2">
      <c r="B27" s="194" t="s">
        <v>113</v>
      </c>
      <c r="C27" s="297">
        <f>24.7%*G23</f>
        <v>7.4099999999999999E-2</v>
      </c>
      <c r="D27" s="299">
        <f>24.7%*G23</f>
        <v>7.4099999999999999E-2</v>
      </c>
      <c r="E27" s="858">
        <f>D27/C27</f>
        <v>1</v>
      </c>
      <c r="F27" s="685">
        <f>SUM(C27:C38)</f>
        <v>0.3</v>
      </c>
      <c r="G27" s="685">
        <f>SUM(D27:D38)</f>
        <v>0.16422</v>
      </c>
      <c r="H27" s="284">
        <f>+(D27*100%)/$G$23</f>
        <v>0.247</v>
      </c>
      <c r="I27" s="688">
        <f>G27+I22</f>
        <v>10.16422</v>
      </c>
      <c r="M27" s="247"/>
    </row>
    <row r="28" spans="2:14" ht="19.5" customHeight="1" x14ac:dyDescent="0.2">
      <c r="B28" s="194" t="s">
        <v>114</v>
      </c>
      <c r="C28" s="297">
        <f>3.3%*G23</f>
        <v>9.9000000000000008E-3</v>
      </c>
      <c r="D28" s="299">
        <f>3.3%*G23</f>
        <v>9.9000000000000008E-3</v>
      </c>
      <c r="E28" s="858">
        <f t="shared" ref="E28:E32" si="0">D28/C28</f>
        <v>1</v>
      </c>
      <c r="F28" s="686"/>
      <c r="G28" s="686"/>
      <c r="H28" s="284">
        <f>+IF(D28="","",((D28*100%)/$G$23)+H27)</f>
        <v>0.28000000000000003</v>
      </c>
      <c r="I28" s="689"/>
      <c r="M28" s="247"/>
    </row>
    <row r="29" spans="2:14" ht="19.5" customHeight="1" x14ac:dyDescent="0.2">
      <c r="B29" s="194" t="s">
        <v>115</v>
      </c>
      <c r="C29" s="298">
        <f>2.7%*G23</f>
        <v>8.1000000000000013E-3</v>
      </c>
      <c r="D29" s="299">
        <f>2.7%*G23</f>
        <v>8.1000000000000013E-3</v>
      </c>
      <c r="E29" s="858">
        <f t="shared" si="0"/>
        <v>1</v>
      </c>
      <c r="F29" s="686"/>
      <c r="G29" s="686"/>
      <c r="H29" s="284">
        <f t="shared" ref="H29:H38" si="1">+IF(D29="","",((D29*100%)/$G$23)+H28)</f>
        <v>0.30700000000000005</v>
      </c>
      <c r="I29" s="689"/>
      <c r="M29" s="247"/>
    </row>
    <row r="30" spans="2:14" ht="19.5" customHeight="1" x14ac:dyDescent="0.2">
      <c r="B30" s="194" t="s">
        <v>116</v>
      </c>
      <c r="C30" s="298">
        <f>20%*G23</f>
        <v>0.06</v>
      </c>
      <c r="D30" s="299">
        <f>7.34%*G23</f>
        <v>2.2019999999999998E-2</v>
      </c>
      <c r="E30" s="858">
        <f t="shared" si="0"/>
        <v>0.36699999999999999</v>
      </c>
      <c r="F30" s="686"/>
      <c r="G30" s="686"/>
      <c r="H30" s="284">
        <f t="shared" si="1"/>
        <v>0.38040000000000007</v>
      </c>
      <c r="I30" s="689"/>
    </row>
    <row r="31" spans="2:14" ht="19.5" customHeight="1" x14ac:dyDescent="0.2">
      <c r="B31" s="194" t="s">
        <v>117</v>
      </c>
      <c r="C31" s="298">
        <f>5.3%*G23</f>
        <v>1.5899999999999997E-2</v>
      </c>
      <c r="D31" s="299">
        <f>4%*G23</f>
        <v>1.2E-2</v>
      </c>
      <c r="E31" s="858">
        <f t="shared" si="0"/>
        <v>0.75471698113207564</v>
      </c>
      <c r="F31" s="686"/>
      <c r="G31" s="686"/>
      <c r="H31" s="284">
        <f t="shared" si="1"/>
        <v>0.42040000000000005</v>
      </c>
      <c r="I31" s="689"/>
    </row>
    <row r="32" spans="2:14" ht="19.5" customHeight="1" x14ac:dyDescent="0.2">
      <c r="B32" s="194" t="s">
        <v>118</v>
      </c>
      <c r="C32" s="298">
        <f>2.7%*G23</f>
        <v>8.1000000000000013E-3</v>
      </c>
      <c r="D32" s="299">
        <f>12.7%*G23</f>
        <v>3.8100000000000002E-2</v>
      </c>
      <c r="E32" s="858">
        <f t="shared" si="0"/>
        <v>4.7037037037037033</v>
      </c>
      <c r="F32" s="686"/>
      <c r="G32" s="686"/>
      <c r="H32" s="284">
        <f t="shared" si="1"/>
        <v>0.54740000000000011</v>
      </c>
      <c r="I32" s="689"/>
    </row>
    <row r="33" spans="2:11" ht="19.5" customHeight="1" x14ac:dyDescent="0.2">
      <c r="B33" s="194" t="s">
        <v>119</v>
      </c>
      <c r="C33" s="298">
        <f>2.7%*G23</f>
        <v>8.1000000000000013E-3</v>
      </c>
      <c r="D33" s="291"/>
      <c r="E33" s="858">
        <v>0</v>
      </c>
      <c r="F33" s="686"/>
      <c r="G33" s="686"/>
      <c r="H33" s="284" t="str">
        <f t="shared" si="1"/>
        <v/>
      </c>
      <c r="I33" s="689"/>
    </row>
    <row r="34" spans="2:11" ht="19.5" customHeight="1" x14ac:dyDescent="0.2">
      <c r="B34" s="194" t="s">
        <v>120</v>
      </c>
      <c r="C34" s="298">
        <f>10%*G23</f>
        <v>0.03</v>
      </c>
      <c r="D34" s="291"/>
      <c r="E34" s="858">
        <v>0</v>
      </c>
      <c r="F34" s="686"/>
      <c r="G34" s="686"/>
      <c r="H34" s="284" t="str">
        <f t="shared" si="1"/>
        <v/>
      </c>
      <c r="I34" s="689"/>
    </row>
    <row r="35" spans="2:11" ht="19.5" customHeight="1" x14ac:dyDescent="0.2">
      <c r="B35" s="194" t="s">
        <v>121</v>
      </c>
      <c r="C35" s="298">
        <f>5.3%*G23</f>
        <v>1.5899999999999997E-2</v>
      </c>
      <c r="D35" s="291"/>
      <c r="E35" s="858">
        <v>0</v>
      </c>
      <c r="F35" s="686"/>
      <c r="G35" s="686"/>
      <c r="H35" s="284" t="str">
        <f t="shared" si="1"/>
        <v/>
      </c>
      <c r="I35" s="689"/>
    </row>
    <row r="36" spans="2:11" ht="19.5" customHeight="1" x14ac:dyDescent="0.2">
      <c r="B36" s="194" t="s">
        <v>122</v>
      </c>
      <c r="C36" s="298">
        <f>6.7%*G23</f>
        <v>2.01E-2</v>
      </c>
      <c r="D36" s="291"/>
      <c r="E36" s="858">
        <v>0</v>
      </c>
      <c r="F36" s="686"/>
      <c r="G36" s="686"/>
      <c r="H36" s="284" t="str">
        <f t="shared" si="1"/>
        <v/>
      </c>
      <c r="I36" s="689"/>
    </row>
    <row r="37" spans="2:11" ht="19.5" customHeight="1" x14ac:dyDescent="0.2">
      <c r="B37" s="194" t="s">
        <v>123</v>
      </c>
      <c r="C37" s="298">
        <f>2.5%*G23</f>
        <v>7.4999999999999997E-3</v>
      </c>
      <c r="D37" s="291"/>
      <c r="E37" s="858">
        <v>0</v>
      </c>
      <c r="F37" s="686"/>
      <c r="G37" s="686"/>
      <c r="H37" s="284" t="str">
        <f t="shared" si="1"/>
        <v/>
      </c>
      <c r="I37" s="689"/>
    </row>
    <row r="38" spans="2:11" ht="19.5" customHeight="1" x14ac:dyDescent="0.2">
      <c r="B38" s="194" t="s">
        <v>124</v>
      </c>
      <c r="C38" s="298">
        <f>14.1%*G23</f>
        <v>4.2299999999999997E-2</v>
      </c>
      <c r="D38" s="291"/>
      <c r="E38" s="858">
        <v>0</v>
      </c>
      <c r="F38" s="687"/>
      <c r="G38" s="687"/>
      <c r="H38" s="284" t="str">
        <f t="shared" si="1"/>
        <v/>
      </c>
      <c r="I38" s="690"/>
    </row>
    <row r="39" spans="2:11" ht="96.6" customHeight="1" x14ac:dyDescent="0.2">
      <c r="B39" s="229" t="s">
        <v>277</v>
      </c>
      <c r="C39" s="691" t="s">
        <v>401</v>
      </c>
      <c r="D39" s="692"/>
      <c r="E39" s="692"/>
      <c r="F39" s="692"/>
      <c r="G39" s="692"/>
      <c r="H39" s="692"/>
      <c r="I39" s="693"/>
    </row>
    <row r="40" spans="2:11" ht="34.5" customHeight="1" x14ac:dyDescent="0.2">
      <c r="B40" s="533"/>
      <c r="C40" s="534"/>
      <c r="D40" s="534"/>
      <c r="E40" s="534"/>
      <c r="F40" s="534"/>
      <c r="G40" s="534"/>
      <c r="H40" s="534"/>
      <c r="I40" s="535"/>
      <c r="J40" s="238"/>
      <c r="K40" s="238"/>
    </row>
    <row r="41" spans="2:11" ht="34.5" customHeight="1" x14ac:dyDescent="0.2">
      <c r="B41" s="536"/>
      <c r="C41" s="537"/>
      <c r="D41" s="537"/>
      <c r="E41" s="537"/>
      <c r="F41" s="537"/>
      <c r="G41" s="537"/>
      <c r="H41" s="537"/>
      <c r="I41" s="538"/>
      <c r="J41" s="249"/>
      <c r="K41" s="249"/>
    </row>
    <row r="42" spans="2:11" ht="34.5" customHeight="1" x14ac:dyDescent="0.2">
      <c r="B42" s="536"/>
      <c r="C42" s="537"/>
      <c r="D42" s="537"/>
      <c r="E42" s="537"/>
      <c r="F42" s="537"/>
      <c r="G42" s="537"/>
      <c r="H42" s="537"/>
      <c r="I42" s="538"/>
      <c r="J42" s="249"/>
      <c r="K42" s="249"/>
    </row>
    <row r="43" spans="2:11" ht="34.5" customHeight="1" x14ac:dyDescent="0.2">
      <c r="B43" s="536"/>
      <c r="C43" s="537"/>
      <c r="D43" s="537"/>
      <c r="E43" s="537"/>
      <c r="F43" s="537"/>
      <c r="G43" s="537"/>
      <c r="H43" s="537"/>
      <c r="I43" s="538"/>
      <c r="J43" s="249"/>
      <c r="K43" s="249"/>
    </row>
    <row r="44" spans="2:11" ht="34.5" customHeight="1" x14ac:dyDescent="0.2">
      <c r="B44" s="539"/>
      <c r="C44" s="540"/>
      <c r="D44" s="540"/>
      <c r="E44" s="540"/>
      <c r="F44" s="540"/>
      <c r="G44" s="540"/>
      <c r="H44" s="540"/>
      <c r="I44" s="541"/>
      <c r="J44" s="237"/>
      <c r="K44" s="237"/>
    </row>
    <row r="45" spans="2:11" ht="47.25" customHeight="1" x14ac:dyDescent="0.2">
      <c r="B45" s="224" t="s">
        <v>278</v>
      </c>
      <c r="C45" s="694" t="s">
        <v>414</v>
      </c>
      <c r="D45" s="695"/>
      <c r="E45" s="695"/>
      <c r="F45" s="695"/>
      <c r="G45" s="695"/>
      <c r="H45" s="695"/>
      <c r="I45" s="696"/>
      <c r="J45" s="250"/>
      <c r="K45" s="250"/>
    </row>
    <row r="46" spans="2:11" ht="32.25" customHeight="1" x14ac:dyDescent="0.2">
      <c r="B46" s="224" t="s">
        <v>279</v>
      </c>
      <c r="C46" s="697" t="s">
        <v>415</v>
      </c>
      <c r="D46" s="698"/>
      <c r="E46" s="698"/>
      <c r="F46" s="698"/>
      <c r="G46" s="698"/>
      <c r="H46" s="698"/>
      <c r="I46" s="699"/>
      <c r="J46" s="250"/>
      <c r="K46" s="250"/>
    </row>
    <row r="47" spans="2:11" ht="143.25" customHeight="1" x14ac:dyDescent="0.2">
      <c r="B47" s="230" t="s">
        <v>280</v>
      </c>
      <c r="C47" s="700" t="s">
        <v>416</v>
      </c>
      <c r="D47" s="701"/>
      <c r="E47" s="701"/>
      <c r="F47" s="701"/>
      <c r="G47" s="701"/>
      <c r="H47" s="701"/>
      <c r="I47" s="702"/>
      <c r="J47" s="250"/>
      <c r="K47" s="250"/>
    </row>
    <row r="48" spans="2:11" ht="22.5" customHeight="1" x14ac:dyDescent="0.2">
      <c r="B48" s="655" t="s">
        <v>236</v>
      </c>
      <c r="C48" s="656"/>
      <c r="D48" s="656"/>
      <c r="E48" s="656"/>
      <c r="F48" s="656"/>
      <c r="G48" s="656"/>
      <c r="H48" s="656"/>
      <c r="I48" s="657"/>
      <c r="J48" s="250"/>
      <c r="K48" s="250"/>
    </row>
    <row r="49" spans="2:11" ht="22.5" customHeight="1" x14ac:dyDescent="0.2">
      <c r="B49" s="520" t="s">
        <v>281</v>
      </c>
      <c r="C49" s="218" t="s">
        <v>282</v>
      </c>
      <c r="D49" s="522" t="s">
        <v>283</v>
      </c>
      <c r="E49" s="522"/>
      <c r="F49" s="522"/>
      <c r="G49" s="522" t="s">
        <v>284</v>
      </c>
      <c r="H49" s="522"/>
      <c r="I49" s="523"/>
      <c r="J49" s="251"/>
      <c r="K49" s="251"/>
    </row>
    <row r="50" spans="2:11" ht="30.75" customHeight="1" x14ac:dyDescent="0.2">
      <c r="B50" s="521"/>
      <c r="C50" s="199"/>
      <c r="D50" s="608"/>
      <c r="E50" s="608"/>
      <c r="F50" s="608"/>
      <c r="G50" s="608"/>
      <c r="H50" s="608"/>
      <c r="I50" s="609"/>
      <c r="J50" s="251"/>
      <c r="K50" s="251"/>
    </row>
    <row r="51" spans="2:11" ht="32.25" customHeight="1" x14ac:dyDescent="0.2">
      <c r="B51" s="233" t="s">
        <v>285</v>
      </c>
      <c r="C51" s="675" t="s">
        <v>348</v>
      </c>
      <c r="D51" s="675"/>
      <c r="E51" s="675"/>
      <c r="F51" s="675"/>
      <c r="G51" s="675"/>
      <c r="H51" s="675"/>
      <c r="I51" s="676"/>
      <c r="J51" s="252"/>
      <c r="K51" s="252"/>
    </row>
    <row r="52" spans="2:11" ht="28.5" customHeight="1" x14ac:dyDescent="0.2">
      <c r="B52" s="234" t="s">
        <v>286</v>
      </c>
      <c r="C52" s="672" t="s">
        <v>355</v>
      </c>
      <c r="D52" s="673"/>
      <c r="E52" s="673"/>
      <c r="F52" s="673"/>
      <c r="G52" s="673"/>
      <c r="H52" s="673"/>
      <c r="I52" s="674"/>
      <c r="J52" s="252"/>
      <c r="K52" s="252"/>
    </row>
    <row r="53" spans="2:11" ht="30" customHeight="1" x14ac:dyDescent="0.2">
      <c r="B53" s="230" t="s">
        <v>287</v>
      </c>
      <c r="C53" s="675" t="s">
        <v>332</v>
      </c>
      <c r="D53" s="675"/>
      <c r="E53" s="675"/>
      <c r="F53" s="675"/>
      <c r="G53" s="675"/>
      <c r="H53" s="675"/>
      <c r="I53" s="676"/>
      <c r="J53" s="253"/>
      <c r="K53" s="253"/>
    </row>
    <row r="54" spans="2:11" ht="31.5" customHeight="1" thickBot="1" x14ac:dyDescent="0.25">
      <c r="B54" s="211" t="s">
        <v>288</v>
      </c>
      <c r="C54" s="677"/>
      <c r="D54" s="677"/>
      <c r="E54" s="677"/>
      <c r="F54" s="677"/>
      <c r="G54" s="677"/>
      <c r="H54" s="677"/>
      <c r="I54" s="678"/>
      <c r="J54" s="254"/>
      <c r="K54" s="254"/>
    </row>
    <row r="55" spans="2:11" ht="12.75" customHeight="1" x14ac:dyDescent="0.2">
      <c r="B55" s="255"/>
      <c r="C55" s="256"/>
      <c r="D55" s="256"/>
      <c r="E55" s="257"/>
      <c r="F55" s="257"/>
      <c r="G55" s="258"/>
      <c r="H55" s="259"/>
      <c r="I55" s="256"/>
      <c r="J55" s="254"/>
      <c r="K55" s="254"/>
    </row>
    <row r="56" spans="2:11" ht="13.15" customHeight="1" x14ac:dyDescent="0.2">
      <c r="B56" s="255"/>
      <c r="C56" s="256"/>
      <c r="D56" s="256"/>
      <c r="E56" s="257"/>
      <c r="F56" s="257"/>
      <c r="G56" s="258"/>
      <c r="H56" s="259"/>
      <c r="I56" s="256"/>
      <c r="J56" s="254"/>
      <c r="K56" s="254"/>
    </row>
    <row r="57" spans="2:11" ht="13.15" customHeight="1" x14ac:dyDescent="0.2">
      <c r="B57" s="255"/>
      <c r="C57" s="256"/>
      <c r="D57" s="256"/>
      <c r="E57" s="257"/>
      <c r="F57" s="257"/>
      <c r="G57" s="258"/>
      <c r="H57" s="259"/>
      <c r="I57" s="256"/>
      <c r="J57" s="254"/>
      <c r="K57" s="254"/>
    </row>
    <row r="58" spans="2:11" ht="13.15" customHeight="1" x14ac:dyDescent="0.2">
      <c r="B58" s="255"/>
      <c r="C58" s="256"/>
      <c r="D58" s="256"/>
      <c r="E58" s="257"/>
      <c r="F58" s="257"/>
      <c r="G58" s="258"/>
      <c r="H58" s="259"/>
      <c r="I58" s="256"/>
      <c r="J58" s="254"/>
      <c r="K58" s="254"/>
    </row>
    <row r="59" spans="2:11" ht="13.15" customHeight="1" x14ac:dyDescent="0.2">
      <c r="B59" s="255"/>
      <c r="C59" s="256"/>
      <c r="D59" s="256"/>
      <c r="E59" s="257"/>
      <c r="F59" s="257"/>
      <c r="G59" s="258"/>
      <c r="H59" s="259"/>
      <c r="I59" s="256"/>
      <c r="J59" s="254"/>
      <c r="K59" s="254"/>
    </row>
    <row r="60" spans="2:11" ht="25.5" customHeight="1" x14ac:dyDescent="0.2">
      <c r="B60" s="255"/>
      <c r="C60" s="256"/>
      <c r="D60" s="256"/>
      <c r="E60" s="257"/>
      <c r="F60" s="257"/>
      <c r="G60" s="258"/>
      <c r="H60" s="259"/>
      <c r="I60" s="256"/>
      <c r="J60" s="254"/>
      <c r="K60" s="254"/>
    </row>
    <row r="61" spans="2:11" ht="13.15" customHeight="1" x14ac:dyDescent="0.2"/>
    <row r="62" spans="2:11" ht="13.15" customHeight="1" x14ac:dyDescent="0.2"/>
    <row r="63" spans="2:11" ht="13.15" customHeight="1" x14ac:dyDescent="0.2"/>
    <row r="64" spans="2:11"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45:I45"/>
    <mergeCell ref="C46:I46"/>
    <mergeCell ref="C47:I47"/>
    <mergeCell ref="C24:E24"/>
    <mergeCell ref="G24:I24"/>
    <mergeCell ref="B25:I25"/>
    <mergeCell ref="F27:F38"/>
    <mergeCell ref="G27:G38"/>
    <mergeCell ref="I27:I38"/>
    <mergeCell ref="C52:I52"/>
    <mergeCell ref="C53:I53"/>
    <mergeCell ref="C54:I54"/>
    <mergeCell ref="C51:I51"/>
    <mergeCell ref="B48:I48"/>
    <mergeCell ref="B49:B50"/>
    <mergeCell ref="D49:F49"/>
    <mergeCell ref="G49:I49"/>
    <mergeCell ref="D50:F50"/>
    <mergeCell ref="G50:I50"/>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8"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theme="0"/>
  </sheetPr>
  <dimension ref="B1:X60"/>
  <sheetViews>
    <sheetView view="pageBreakPreview" topLeftCell="A43" zoomScale="70" zoomScaleNormal="85" zoomScaleSheetLayoutView="70" zoomScalePageLayoutView="85" workbookViewId="0">
      <selection activeCell="C45" sqref="C45:I45"/>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9" width="36.28515625" style="173" customWidth="1"/>
    <col min="10" max="11" width="22.42578125" style="173" customWidth="1"/>
    <col min="12" max="24" width="10.85546875" style="171"/>
    <col min="25" max="16384" width="10.85546875" style="173"/>
  </cols>
  <sheetData>
    <row r="1" spans="2:14" ht="37.5" customHeight="1" x14ac:dyDescent="0.2">
      <c r="B1" s="594"/>
      <c r="C1" s="597" t="s">
        <v>25</v>
      </c>
      <c r="D1" s="597"/>
      <c r="E1" s="597"/>
      <c r="F1" s="597"/>
      <c r="G1" s="597"/>
      <c r="H1" s="597"/>
      <c r="I1" s="598"/>
      <c r="J1" s="170"/>
      <c r="K1" s="170"/>
      <c r="M1" s="172" t="s">
        <v>47</v>
      </c>
    </row>
    <row r="2" spans="2:14" ht="37.5" customHeight="1" x14ac:dyDescent="0.2">
      <c r="B2" s="595"/>
      <c r="C2" s="601" t="s">
        <v>239</v>
      </c>
      <c r="D2" s="601"/>
      <c r="E2" s="601"/>
      <c r="F2" s="601"/>
      <c r="G2" s="601"/>
      <c r="H2" s="601"/>
      <c r="I2" s="599"/>
      <c r="J2" s="170"/>
      <c r="K2" s="170"/>
      <c r="M2" s="172" t="s">
        <v>48</v>
      </c>
    </row>
    <row r="3" spans="2:14" ht="37.5" customHeight="1" thickBot="1" x14ac:dyDescent="0.25">
      <c r="B3" s="596"/>
      <c r="C3" s="602" t="s">
        <v>240</v>
      </c>
      <c r="D3" s="602"/>
      <c r="E3" s="602"/>
      <c r="F3" s="602" t="s">
        <v>241</v>
      </c>
      <c r="G3" s="602"/>
      <c r="H3" s="602"/>
      <c r="I3" s="600"/>
      <c r="J3" s="170"/>
      <c r="K3" s="170"/>
      <c r="M3" s="172" t="s">
        <v>50</v>
      </c>
    </row>
    <row r="4" spans="2:14" ht="23.25" customHeight="1" x14ac:dyDescent="0.2">
      <c r="B4" s="590" t="s">
        <v>358</v>
      </c>
      <c r="C4" s="591"/>
      <c r="D4" s="591"/>
      <c r="E4" s="591"/>
      <c r="F4" s="591"/>
      <c r="G4" s="591"/>
      <c r="H4" s="591"/>
      <c r="I4" s="592"/>
      <c r="J4" s="174"/>
      <c r="K4" s="174"/>
    </row>
    <row r="5" spans="2:14" ht="24" customHeight="1" x14ac:dyDescent="0.2">
      <c r="B5" s="507" t="s">
        <v>234</v>
      </c>
      <c r="C5" s="508"/>
      <c r="D5" s="508"/>
      <c r="E5" s="508"/>
      <c r="F5" s="508"/>
      <c r="G5" s="508"/>
      <c r="H5" s="508"/>
      <c r="I5" s="509"/>
      <c r="J5" s="175"/>
      <c r="K5" s="175"/>
      <c r="N5" s="176" t="s">
        <v>57</v>
      </c>
    </row>
    <row r="6" spans="2:14" ht="30.75" customHeight="1" x14ac:dyDescent="0.2">
      <c r="B6" s="224" t="s">
        <v>242</v>
      </c>
      <c r="C6" s="222">
        <v>5</v>
      </c>
      <c r="D6" s="593" t="s">
        <v>243</v>
      </c>
      <c r="E6" s="593"/>
      <c r="F6" s="565" t="s">
        <v>294</v>
      </c>
      <c r="G6" s="565"/>
      <c r="H6" s="565"/>
      <c r="I6" s="566"/>
      <c r="J6" s="177"/>
      <c r="K6" s="177"/>
      <c r="M6" s="172" t="s">
        <v>60</v>
      </c>
      <c r="N6" s="176" t="s">
        <v>61</v>
      </c>
    </row>
    <row r="7" spans="2:14" ht="30.75" customHeight="1" x14ac:dyDescent="0.2">
      <c r="B7" s="224" t="s">
        <v>244</v>
      </c>
      <c r="C7" s="222" t="s">
        <v>81</v>
      </c>
      <c r="D7" s="593" t="s">
        <v>245</v>
      </c>
      <c r="E7" s="593"/>
      <c r="F7" s="565" t="s">
        <v>381</v>
      </c>
      <c r="G7" s="565"/>
      <c r="H7" s="178" t="s">
        <v>246</v>
      </c>
      <c r="I7" s="223" t="s">
        <v>81</v>
      </c>
      <c r="J7" s="179"/>
      <c r="K7" s="179"/>
      <c r="M7" s="172" t="s">
        <v>65</v>
      </c>
      <c r="N7" s="176" t="s">
        <v>66</v>
      </c>
    </row>
    <row r="8" spans="2:14" ht="30.75" customHeight="1" x14ac:dyDescent="0.2">
      <c r="B8" s="224" t="s">
        <v>247</v>
      </c>
      <c r="C8" s="565" t="s">
        <v>289</v>
      </c>
      <c r="D8" s="565"/>
      <c r="E8" s="565"/>
      <c r="F8" s="565"/>
      <c r="G8" s="178" t="s">
        <v>248</v>
      </c>
      <c r="H8" s="580">
        <v>7550</v>
      </c>
      <c r="I8" s="581"/>
      <c r="J8" s="180"/>
      <c r="K8" s="180"/>
      <c r="M8" s="172" t="s">
        <v>69</v>
      </c>
      <c r="N8" s="176" t="s">
        <v>70</v>
      </c>
    </row>
    <row r="9" spans="2:14" ht="30.75" customHeight="1" x14ac:dyDescent="0.2">
      <c r="B9" s="224" t="s">
        <v>48</v>
      </c>
      <c r="C9" s="582" t="s">
        <v>60</v>
      </c>
      <c r="D9" s="582"/>
      <c r="E9" s="582"/>
      <c r="F9" s="582"/>
      <c r="G9" s="178" t="s">
        <v>249</v>
      </c>
      <c r="H9" s="583" t="s">
        <v>311</v>
      </c>
      <c r="I9" s="584"/>
      <c r="J9" s="181"/>
      <c r="K9" s="181"/>
      <c r="M9" s="182" t="s">
        <v>73</v>
      </c>
    </row>
    <row r="10" spans="2:14" ht="39" customHeight="1" x14ac:dyDescent="0.2">
      <c r="B10" s="224" t="s">
        <v>250</v>
      </c>
      <c r="C10" s="565" t="s">
        <v>352</v>
      </c>
      <c r="D10" s="565"/>
      <c r="E10" s="565"/>
      <c r="F10" s="565"/>
      <c r="G10" s="565"/>
      <c r="H10" s="565"/>
      <c r="I10" s="566"/>
      <c r="J10" s="183"/>
      <c r="K10" s="183"/>
      <c r="M10" s="182"/>
    </row>
    <row r="11" spans="2:14" ht="30.75" customHeight="1" x14ac:dyDescent="0.2">
      <c r="B11" s="224" t="s">
        <v>251</v>
      </c>
      <c r="C11" s="558" t="s">
        <v>365</v>
      </c>
      <c r="D11" s="558"/>
      <c r="E11" s="558"/>
      <c r="F11" s="558"/>
      <c r="G11" s="558"/>
      <c r="H11" s="558"/>
      <c r="I11" s="749"/>
      <c r="J11" s="179"/>
      <c r="K11" s="179"/>
      <c r="M11" s="182"/>
      <c r="N11" s="176" t="s">
        <v>76</v>
      </c>
    </row>
    <row r="12" spans="2:14" ht="30.75" customHeight="1" x14ac:dyDescent="0.2">
      <c r="B12" s="224" t="s">
        <v>254</v>
      </c>
      <c r="C12" s="556" t="s">
        <v>305</v>
      </c>
      <c r="D12" s="556"/>
      <c r="E12" s="556"/>
      <c r="F12" s="556"/>
      <c r="G12" s="178" t="s">
        <v>252</v>
      </c>
      <c r="H12" s="570" t="s">
        <v>91</v>
      </c>
      <c r="I12" s="571"/>
      <c r="J12" s="179"/>
      <c r="K12" s="179"/>
      <c r="M12" s="182" t="s">
        <v>80</v>
      </c>
      <c r="N12" s="176" t="s">
        <v>81</v>
      </c>
    </row>
    <row r="13" spans="2:14" ht="30.75" customHeight="1" x14ac:dyDescent="0.2">
      <c r="B13" s="224" t="s">
        <v>255</v>
      </c>
      <c r="C13" s="589" t="s">
        <v>330</v>
      </c>
      <c r="D13" s="589"/>
      <c r="E13" s="589"/>
      <c r="F13" s="589"/>
      <c r="G13" s="178" t="s">
        <v>253</v>
      </c>
      <c r="H13" s="558" t="s">
        <v>57</v>
      </c>
      <c r="I13" s="749"/>
      <c r="J13" s="179"/>
      <c r="K13" s="179"/>
      <c r="M13" s="182" t="s">
        <v>84</v>
      </c>
    </row>
    <row r="14" spans="2:14" ht="30" customHeight="1" x14ac:dyDescent="0.2">
      <c r="B14" s="224" t="s">
        <v>256</v>
      </c>
      <c r="C14" s="750" t="s">
        <v>382</v>
      </c>
      <c r="D14" s="751"/>
      <c r="E14" s="751"/>
      <c r="F14" s="751"/>
      <c r="G14" s="751"/>
      <c r="H14" s="751"/>
      <c r="I14" s="752"/>
      <c r="J14" s="183"/>
      <c r="K14" s="183"/>
      <c r="M14" s="182" t="s">
        <v>86</v>
      </c>
      <c r="N14" s="176"/>
    </row>
    <row r="15" spans="2:14" ht="30.75" customHeight="1" x14ac:dyDescent="0.2">
      <c r="B15" s="224" t="s">
        <v>257</v>
      </c>
      <c r="C15" s="556" t="s">
        <v>293</v>
      </c>
      <c r="D15" s="556"/>
      <c r="E15" s="556"/>
      <c r="F15" s="556"/>
      <c r="G15" s="556"/>
      <c r="H15" s="556"/>
      <c r="I15" s="557"/>
      <c r="J15" s="184"/>
      <c r="K15" s="184"/>
      <c r="M15" s="182" t="s">
        <v>88</v>
      </c>
      <c r="N15" s="176"/>
    </row>
    <row r="16" spans="2:14" ht="20.25" customHeight="1" x14ac:dyDescent="0.2">
      <c r="B16" s="224" t="s">
        <v>258</v>
      </c>
      <c r="C16" s="565" t="s">
        <v>322</v>
      </c>
      <c r="D16" s="565"/>
      <c r="E16" s="565"/>
      <c r="F16" s="565"/>
      <c r="G16" s="565"/>
      <c r="H16" s="565"/>
      <c r="I16" s="566"/>
      <c r="J16" s="185"/>
      <c r="K16" s="185"/>
      <c r="M16" s="182"/>
      <c r="N16" s="176"/>
    </row>
    <row r="17" spans="2:14" ht="30.75" customHeight="1" x14ac:dyDescent="0.2">
      <c r="B17" s="224" t="s">
        <v>259</v>
      </c>
      <c r="C17" s="558" t="s">
        <v>152</v>
      </c>
      <c r="D17" s="559"/>
      <c r="E17" s="559"/>
      <c r="F17" s="559"/>
      <c r="G17" s="559"/>
      <c r="H17" s="559"/>
      <c r="I17" s="560"/>
      <c r="J17" s="186"/>
      <c r="K17" s="186"/>
      <c r="M17" s="182" t="s">
        <v>91</v>
      </c>
      <c r="N17" s="176"/>
    </row>
    <row r="18" spans="2:14" ht="18" customHeight="1" x14ac:dyDescent="0.2">
      <c r="B18" s="561" t="s">
        <v>265</v>
      </c>
      <c r="C18" s="562" t="s">
        <v>237</v>
      </c>
      <c r="D18" s="562"/>
      <c r="E18" s="562"/>
      <c r="F18" s="563" t="s">
        <v>238</v>
      </c>
      <c r="G18" s="563"/>
      <c r="H18" s="563"/>
      <c r="I18" s="564"/>
      <c r="J18" s="187"/>
      <c r="K18" s="187"/>
      <c r="M18" s="182" t="s">
        <v>79</v>
      </c>
      <c r="N18" s="176"/>
    </row>
    <row r="19" spans="2:14" ht="39.75" customHeight="1" x14ac:dyDescent="0.2">
      <c r="B19" s="561"/>
      <c r="C19" s="565" t="s">
        <v>307</v>
      </c>
      <c r="D19" s="565"/>
      <c r="E19" s="565"/>
      <c r="F19" s="565" t="s">
        <v>308</v>
      </c>
      <c r="G19" s="565"/>
      <c r="H19" s="565"/>
      <c r="I19" s="566"/>
      <c r="J19" s="185"/>
      <c r="K19" s="185"/>
      <c r="M19" s="182" t="s">
        <v>95</v>
      </c>
      <c r="N19" s="176"/>
    </row>
    <row r="20" spans="2:14" ht="39.75" customHeight="1" x14ac:dyDescent="0.2">
      <c r="B20" s="224" t="s">
        <v>266</v>
      </c>
      <c r="C20" s="567" t="s">
        <v>309</v>
      </c>
      <c r="D20" s="568"/>
      <c r="E20" s="569"/>
      <c r="F20" s="570" t="s">
        <v>309</v>
      </c>
      <c r="G20" s="570"/>
      <c r="H20" s="570"/>
      <c r="I20" s="571"/>
      <c r="J20" s="179"/>
      <c r="K20" s="179"/>
      <c r="M20" s="182"/>
      <c r="N20" s="176"/>
    </row>
    <row r="21" spans="2:14" ht="361.15" customHeight="1" x14ac:dyDescent="0.2">
      <c r="B21" s="224" t="s">
        <v>267</v>
      </c>
      <c r="C21" s="572" t="s">
        <v>383</v>
      </c>
      <c r="D21" s="573"/>
      <c r="E21" s="574"/>
      <c r="F21" s="746" t="s">
        <v>384</v>
      </c>
      <c r="G21" s="747"/>
      <c r="H21" s="747"/>
      <c r="I21" s="748"/>
      <c r="J21" s="184"/>
      <c r="K21" s="184"/>
      <c r="M21" s="188"/>
      <c r="N21" s="176"/>
    </row>
    <row r="22" spans="2:14" ht="23.25" customHeight="1" x14ac:dyDescent="0.2">
      <c r="B22" s="224" t="s">
        <v>268</v>
      </c>
      <c r="C22" s="551">
        <v>44197</v>
      </c>
      <c r="D22" s="578"/>
      <c r="E22" s="579"/>
      <c r="F22" s="178" t="s">
        <v>271</v>
      </c>
      <c r="G22" s="225">
        <v>0.1</v>
      </c>
      <c r="H22" s="178" t="s">
        <v>275</v>
      </c>
      <c r="I22" s="226">
        <v>0.1</v>
      </c>
      <c r="J22" s="189"/>
      <c r="K22" s="189"/>
      <c r="M22" s="188"/>
    </row>
    <row r="23" spans="2:14" ht="27" customHeight="1" x14ac:dyDescent="0.2">
      <c r="B23" s="224" t="s">
        <v>269</v>
      </c>
      <c r="C23" s="551">
        <v>44561</v>
      </c>
      <c r="D23" s="528"/>
      <c r="E23" s="552"/>
      <c r="F23" s="178" t="s">
        <v>272</v>
      </c>
      <c r="G23" s="553">
        <v>0.3</v>
      </c>
      <c r="H23" s="554"/>
      <c r="I23" s="555"/>
      <c r="J23" s="190"/>
      <c r="K23" s="190"/>
      <c r="M23" s="188"/>
    </row>
    <row r="24" spans="2:14" ht="30.75" customHeight="1" x14ac:dyDescent="0.2">
      <c r="B24" s="231" t="s">
        <v>270</v>
      </c>
      <c r="C24" s="524" t="s">
        <v>321</v>
      </c>
      <c r="D24" s="525"/>
      <c r="E24" s="526"/>
      <c r="F24" s="227" t="s">
        <v>274</v>
      </c>
      <c r="G24" s="527" t="s">
        <v>223</v>
      </c>
      <c r="H24" s="528"/>
      <c r="I24" s="529"/>
      <c r="J24" s="187"/>
      <c r="K24" s="187"/>
      <c r="M24" s="188"/>
    </row>
    <row r="25" spans="2:14" ht="22.5" customHeight="1" x14ac:dyDescent="0.2">
      <c r="B25" s="507" t="s">
        <v>235</v>
      </c>
      <c r="C25" s="508"/>
      <c r="D25" s="508"/>
      <c r="E25" s="508"/>
      <c r="F25" s="508"/>
      <c r="G25" s="508"/>
      <c r="H25" s="508"/>
      <c r="I25" s="509"/>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28">
        <f>0.0833*$G$23</f>
        <v>2.4989999999999998E-2</v>
      </c>
      <c r="D27" s="228">
        <v>2.4900000000000002E-2</v>
      </c>
      <c r="E27" s="263">
        <f>IF(OR(C27=0,C27=""),0,D27/C27)</f>
        <v>0.99639855942376965</v>
      </c>
      <c r="F27" s="548">
        <f>SUM(C27:C38)</f>
        <v>0.29999999999999993</v>
      </c>
      <c r="G27" s="548">
        <f>SUM(D27:D38)</f>
        <v>0.14976</v>
      </c>
      <c r="H27" s="264">
        <f>+(D27*100%)/$G$23</f>
        <v>8.3000000000000004E-2</v>
      </c>
      <c r="I27" s="613">
        <f>G27+I22</f>
        <v>0.24976000000000001</v>
      </c>
      <c r="J27" s="185"/>
      <c r="K27" s="185"/>
      <c r="M27" s="188"/>
    </row>
    <row r="28" spans="2:14" ht="15.6" customHeight="1" x14ac:dyDescent="0.2">
      <c r="B28" s="191" t="s">
        <v>114</v>
      </c>
      <c r="C28" s="228">
        <f t="shared" ref="C28:D34" si="0">0.0833*$G$23</f>
        <v>2.4989999999999998E-2</v>
      </c>
      <c r="D28" s="228">
        <v>2.4900000000000002E-2</v>
      </c>
      <c r="E28" s="263">
        <f t="shared" ref="E28:E38" si="1">IF(OR(C28=0,C28=""),0,D28/C28)</f>
        <v>0.99639855942376965</v>
      </c>
      <c r="F28" s="549"/>
      <c r="G28" s="549"/>
      <c r="H28" s="264">
        <f>+IF(D28="","",((D28*100%)/$G$23)+H27)</f>
        <v>0.16600000000000001</v>
      </c>
      <c r="I28" s="614"/>
      <c r="J28" s="185"/>
      <c r="K28" s="185"/>
      <c r="M28" s="188"/>
    </row>
    <row r="29" spans="2:14" ht="15.6" customHeight="1" x14ac:dyDescent="0.2">
      <c r="B29" s="191" t="s">
        <v>115</v>
      </c>
      <c r="C29" s="228">
        <f t="shared" si="0"/>
        <v>2.4989999999999998E-2</v>
      </c>
      <c r="D29" s="228">
        <f t="shared" si="0"/>
        <v>2.4989999999999998E-2</v>
      </c>
      <c r="E29" s="263">
        <f t="shared" si="1"/>
        <v>1</v>
      </c>
      <c r="F29" s="549"/>
      <c r="G29" s="549"/>
      <c r="H29" s="264">
        <f t="shared" ref="H29:H38" si="2">+IF(D29="","",((D29*100%)/$G$23)+H28)</f>
        <v>0.24930000000000002</v>
      </c>
      <c r="I29" s="614"/>
      <c r="J29" s="185"/>
      <c r="K29" s="185"/>
      <c r="M29" s="188"/>
    </row>
    <row r="30" spans="2:14" ht="15.6" customHeight="1" x14ac:dyDescent="0.2">
      <c r="B30" s="191" t="s">
        <v>116</v>
      </c>
      <c r="C30" s="228">
        <f t="shared" si="0"/>
        <v>2.4989999999999998E-2</v>
      </c>
      <c r="D30" s="228">
        <f t="shared" si="0"/>
        <v>2.4989999999999998E-2</v>
      </c>
      <c r="E30" s="263">
        <f t="shared" si="1"/>
        <v>1</v>
      </c>
      <c r="F30" s="549"/>
      <c r="G30" s="549"/>
      <c r="H30" s="264">
        <f t="shared" si="2"/>
        <v>0.33260000000000001</v>
      </c>
      <c r="I30" s="614"/>
      <c r="J30" s="185"/>
      <c r="K30" s="185"/>
      <c r="M30" s="188"/>
    </row>
    <row r="31" spans="2:14" ht="15.6" customHeight="1" x14ac:dyDescent="0.2">
      <c r="B31" s="191" t="s">
        <v>117</v>
      </c>
      <c r="C31" s="228">
        <f t="shared" si="0"/>
        <v>2.4989999999999998E-2</v>
      </c>
      <c r="D31" s="228">
        <f t="shared" si="0"/>
        <v>2.4989999999999998E-2</v>
      </c>
      <c r="E31" s="263">
        <f t="shared" si="1"/>
        <v>1</v>
      </c>
      <c r="F31" s="549"/>
      <c r="G31" s="549"/>
      <c r="H31" s="264">
        <f t="shared" si="2"/>
        <v>0.41589999999999999</v>
      </c>
      <c r="I31" s="614"/>
      <c r="J31" s="185"/>
      <c r="K31" s="185"/>
      <c r="M31" s="188"/>
    </row>
    <row r="32" spans="2:14" ht="15.6" customHeight="1" x14ac:dyDescent="0.2">
      <c r="B32" s="191" t="s">
        <v>118</v>
      </c>
      <c r="C32" s="228">
        <f t="shared" si="0"/>
        <v>2.4989999999999998E-2</v>
      </c>
      <c r="D32" s="228">
        <f t="shared" si="0"/>
        <v>2.4989999999999998E-2</v>
      </c>
      <c r="E32" s="263">
        <f t="shared" si="1"/>
        <v>1</v>
      </c>
      <c r="F32" s="549"/>
      <c r="G32" s="549"/>
      <c r="H32" s="264">
        <f t="shared" si="2"/>
        <v>0.49919999999999998</v>
      </c>
      <c r="I32" s="614"/>
      <c r="J32" s="185"/>
      <c r="K32" s="185"/>
      <c r="M32" s="188"/>
    </row>
    <row r="33" spans="2:11" ht="19.5" customHeight="1" x14ac:dyDescent="0.2">
      <c r="B33" s="191" t="s">
        <v>119</v>
      </c>
      <c r="C33" s="228">
        <f t="shared" si="0"/>
        <v>2.4989999999999998E-2</v>
      </c>
      <c r="D33" s="228"/>
      <c r="E33" s="263">
        <f t="shared" si="1"/>
        <v>0</v>
      </c>
      <c r="F33" s="549"/>
      <c r="G33" s="549"/>
      <c r="H33" s="264" t="str">
        <f t="shared" si="2"/>
        <v/>
      </c>
      <c r="I33" s="614"/>
      <c r="J33" s="195"/>
      <c r="K33" s="195"/>
    </row>
    <row r="34" spans="2:11" ht="19.5" customHeight="1" x14ac:dyDescent="0.2">
      <c r="B34" s="191" t="s">
        <v>120</v>
      </c>
      <c r="C34" s="228">
        <f t="shared" si="0"/>
        <v>2.4989999999999998E-2</v>
      </c>
      <c r="D34" s="228"/>
      <c r="E34" s="263">
        <f t="shared" si="1"/>
        <v>0</v>
      </c>
      <c r="F34" s="549"/>
      <c r="G34" s="549"/>
      <c r="H34" s="264" t="str">
        <f t="shared" si="2"/>
        <v/>
      </c>
      <c r="I34" s="614"/>
      <c r="J34" s="195"/>
      <c r="K34" s="195"/>
    </row>
    <row r="35" spans="2:11" ht="19.5" customHeight="1" x14ac:dyDescent="0.2">
      <c r="B35" s="191" t="s">
        <v>121</v>
      </c>
      <c r="C35" s="228">
        <f>0.0834*$G$23</f>
        <v>2.5020000000000001E-2</v>
      </c>
      <c r="D35" s="228"/>
      <c r="E35" s="263">
        <f t="shared" si="1"/>
        <v>0</v>
      </c>
      <c r="F35" s="549"/>
      <c r="G35" s="549"/>
      <c r="H35" s="264" t="str">
        <f t="shared" si="2"/>
        <v/>
      </c>
      <c r="I35" s="614"/>
      <c r="J35" s="195"/>
      <c r="K35" s="195"/>
    </row>
    <row r="36" spans="2:11" ht="19.5" customHeight="1" x14ac:dyDescent="0.2">
      <c r="B36" s="191" t="s">
        <v>122</v>
      </c>
      <c r="C36" s="228">
        <f>0.0834*$G$23</f>
        <v>2.5020000000000001E-2</v>
      </c>
      <c r="D36" s="228"/>
      <c r="E36" s="263">
        <f t="shared" si="1"/>
        <v>0</v>
      </c>
      <c r="F36" s="549"/>
      <c r="G36" s="549"/>
      <c r="H36" s="264" t="str">
        <f t="shared" si="2"/>
        <v/>
      </c>
      <c r="I36" s="614"/>
      <c r="J36" s="195"/>
      <c r="K36" s="195"/>
    </row>
    <row r="37" spans="2:11" ht="19.5" customHeight="1" x14ac:dyDescent="0.2">
      <c r="B37" s="191" t="s">
        <v>123</v>
      </c>
      <c r="C37" s="228">
        <f>0.0834*$G$23</f>
        <v>2.5020000000000001E-2</v>
      </c>
      <c r="D37" s="228"/>
      <c r="E37" s="263">
        <f t="shared" si="1"/>
        <v>0</v>
      </c>
      <c r="F37" s="549"/>
      <c r="G37" s="549"/>
      <c r="H37" s="264" t="str">
        <f t="shared" si="2"/>
        <v/>
      </c>
      <c r="I37" s="614"/>
      <c r="J37" s="195"/>
      <c r="K37" s="195"/>
    </row>
    <row r="38" spans="2:11" ht="19.5" customHeight="1" x14ac:dyDescent="0.2">
      <c r="B38" s="191" t="s">
        <v>124</v>
      </c>
      <c r="C38" s="228">
        <f>0.0834*$G$23</f>
        <v>2.5020000000000001E-2</v>
      </c>
      <c r="D38" s="228"/>
      <c r="E38" s="263">
        <f t="shared" si="1"/>
        <v>0</v>
      </c>
      <c r="F38" s="550"/>
      <c r="G38" s="550"/>
      <c r="H38" s="264" t="str">
        <f t="shared" si="2"/>
        <v/>
      </c>
      <c r="I38" s="615"/>
      <c r="J38" s="195"/>
      <c r="K38" s="195"/>
    </row>
    <row r="39" spans="2:11" ht="52.5" customHeight="1" x14ac:dyDescent="0.2">
      <c r="B39" s="229" t="s">
        <v>277</v>
      </c>
      <c r="C39" s="737" t="s">
        <v>396</v>
      </c>
      <c r="D39" s="738"/>
      <c r="E39" s="738"/>
      <c r="F39" s="738"/>
      <c r="G39" s="738"/>
      <c r="H39" s="738"/>
      <c r="I39" s="739"/>
      <c r="J39" s="196"/>
      <c r="K39" s="196"/>
    </row>
    <row r="40" spans="2:11" ht="47.45" customHeight="1" x14ac:dyDescent="0.2">
      <c r="B40" s="533"/>
      <c r="C40" s="534"/>
      <c r="D40" s="534"/>
      <c r="E40" s="534"/>
      <c r="F40" s="534"/>
      <c r="G40" s="534"/>
      <c r="H40" s="534"/>
      <c r="I40" s="535"/>
      <c r="J40" s="175"/>
      <c r="K40" s="175"/>
    </row>
    <row r="41" spans="2:11" ht="47.45" customHeight="1" x14ac:dyDescent="0.2">
      <c r="B41" s="536"/>
      <c r="C41" s="537"/>
      <c r="D41" s="537"/>
      <c r="E41" s="537"/>
      <c r="F41" s="537"/>
      <c r="G41" s="537"/>
      <c r="H41" s="537"/>
      <c r="I41" s="538"/>
      <c r="J41" s="196"/>
      <c r="K41" s="196"/>
    </row>
    <row r="42" spans="2:11" ht="47.45" customHeight="1" x14ac:dyDescent="0.2">
      <c r="B42" s="536"/>
      <c r="C42" s="537"/>
      <c r="D42" s="537"/>
      <c r="E42" s="537"/>
      <c r="F42" s="537"/>
      <c r="G42" s="537"/>
      <c r="H42" s="537"/>
      <c r="I42" s="538"/>
      <c r="J42" s="196"/>
      <c r="K42" s="196"/>
    </row>
    <row r="43" spans="2:11" ht="47.45" customHeight="1" x14ac:dyDescent="0.2">
      <c r="B43" s="536"/>
      <c r="C43" s="537"/>
      <c r="D43" s="537"/>
      <c r="E43" s="537"/>
      <c r="F43" s="537"/>
      <c r="G43" s="537"/>
      <c r="H43" s="537"/>
      <c r="I43" s="538"/>
      <c r="J43" s="196"/>
      <c r="K43" s="196"/>
    </row>
    <row r="44" spans="2:11" ht="47.45" customHeight="1" x14ac:dyDescent="0.2">
      <c r="B44" s="539"/>
      <c r="C44" s="540"/>
      <c r="D44" s="540"/>
      <c r="E44" s="540"/>
      <c r="F44" s="540"/>
      <c r="G44" s="540"/>
      <c r="H44" s="540"/>
      <c r="I44" s="541"/>
      <c r="J44" s="174"/>
      <c r="K44" s="174"/>
    </row>
    <row r="45" spans="2:11" ht="409.5" customHeight="1" x14ac:dyDescent="0.2">
      <c r="B45" s="224" t="s">
        <v>278</v>
      </c>
      <c r="C45" s="510" t="s">
        <v>421</v>
      </c>
      <c r="D45" s="511"/>
      <c r="E45" s="511"/>
      <c r="F45" s="511"/>
      <c r="G45" s="511"/>
      <c r="H45" s="511"/>
      <c r="I45" s="512"/>
      <c r="J45" s="197"/>
      <c r="K45" s="197"/>
    </row>
    <row r="46" spans="2:11" ht="64.900000000000006" customHeight="1" x14ac:dyDescent="0.2">
      <c r="B46" s="224" t="s">
        <v>279</v>
      </c>
      <c r="C46" s="740" t="s">
        <v>397</v>
      </c>
      <c r="D46" s="741"/>
      <c r="E46" s="741"/>
      <c r="F46" s="741"/>
      <c r="G46" s="741"/>
      <c r="H46" s="741"/>
      <c r="I46" s="742"/>
      <c r="J46" s="197"/>
      <c r="K46" s="197"/>
    </row>
    <row r="47" spans="2:11" ht="66" customHeight="1" x14ac:dyDescent="0.2">
      <c r="B47" s="230" t="s">
        <v>280</v>
      </c>
      <c r="C47" s="743" t="s">
        <v>398</v>
      </c>
      <c r="D47" s="744"/>
      <c r="E47" s="744"/>
      <c r="F47" s="744"/>
      <c r="G47" s="744"/>
      <c r="H47" s="744"/>
      <c r="I47" s="745"/>
      <c r="J47" s="197"/>
      <c r="K47" s="197"/>
    </row>
    <row r="48" spans="2:11" ht="22.5" customHeight="1" x14ac:dyDescent="0.2">
      <c r="B48" s="507" t="s">
        <v>236</v>
      </c>
      <c r="C48" s="508"/>
      <c r="D48" s="508"/>
      <c r="E48" s="508"/>
      <c r="F48" s="508"/>
      <c r="G48" s="508"/>
      <c r="H48" s="508"/>
      <c r="I48" s="509"/>
      <c r="J48" s="197"/>
      <c r="K48" s="197"/>
    </row>
    <row r="49" spans="2:11" ht="22.5" customHeight="1" x14ac:dyDescent="0.2">
      <c r="B49" s="520" t="s">
        <v>281</v>
      </c>
      <c r="C49" s="218" t="s">
        <v>282</v>
      </c>
      <c r="D49" s="522" t="s">
        <v>283</v>
      </c>
      <c r="E49" s="522"/>
      <c r="F49" s="522"/>
      <c r="G49" s="522" t="s">
        <v>284</v>
      </c>
      <c r="H49" s="522"/>
      <c r="I49" s="523"/>
      <c r="J49" s="198"/>
      <c r="K49" s="198"/>
    </row>
    <row r="50" spans="2:11" ht="30.75" customHeight="1" x14ac:dyDescent="0.2">
      <c r="B50" s="521"/>
      <c r="C50" s="232"/>
      <c r="D50" s="608"/>
      <c r="E50" s="608"/>
      <c r="F50" s="608"/>
      <c r="G50" s="608"/>
      <c r="H50" s="608"/>
      <c r="I50" s="609"/>
      <c r="J50" s="198"/>
      <c r="K50" s="198"/>
    </row>
    <row r="51" spans="2:11" ht="32.25" customHeight="1" x14ac:dyDescent="0.2">
      <c r="B51" s="233" t="s">
        <v>285</v>
      </c>
      <c r="C51" s="735" t="s">
        <v>385</v>
      </c>
      <c r="D51" s="735"/>
      <c r="E51" s="735"/>
      <c r="F51" s="735"/>
      <c r="G51" s="735"/>
      <c r="H51" s="735"/>
      <c r="I51" s="736"/>
      <c r="J51" s="200"/>
      <c r="K51" s="200"/>
    </row>
    <row r="52" spans="2:11" ht="28.5" customHeight="1" x14ac:dyDescent="0.2">
      <c r="B52" s="234" t="s">
        <v>286</v>
      </c>
      <c r="C52" s="735" t="s">
        <v>385</v>
      </c>
      <c r="D52" s="735"/>
      <c r="E52" s="735"/>
      <c r="F52" s="735"/>
      <c r="G52" s="735"/>
      <c r="H52" s="735"/>
      <c r="I52" s="736"/>
      <c r="J52" s="200"/>
      <c r="K52" s="200"/>
    </row>
    <row r="53" spans="2:11" ht="30" customHeight="1" x14ac:dyDescent="0.2">
      <c r="B53" s="230" t="s">
        <v>287</v>
      </c>
      <c r="C53" s="735" t="s">
        <v>361</v>
      </c>
      <c r="D53" s="735"/>
      <c r="E53" s="735"/>
      <c r="F53" s="735"/>
      <c r="G53" s="735"/>
      <c r="H53" s="735"/>
      <c r="I53" s="736"/>
      <c r="J53" s="201"/>
      <c r="K53" s="201"/>
    </row>
    <row r="54" spans="2:11" ht="31.5" customHeight="1" thickBot="1" x14ac:dyDescent="0.25">
      <c r="B54" s="211" t="s">
        <v>288</v>
      </c>
      <c r="C54" s="735" t="s">
        <v>361</v>
      </c>
      <c r="D54" s="735"/>
      <c r="E54" s="735"/>
      <c r="F54" s="735"/>
      <c r="G54" s="735"/>
      <c r="H54" s="735"/>
      <c r="I54" s="736"/>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5:I45"/>
    <mergeCell ref="C46:I46"/>
    <mergeCell ref="C47:I47"/>
    <mergeCell ref="C52:I52"/>
    <mergeCell ref="C53:I53"/>
    <mergeCell ref="C54:I54"/>
    <mergeCell ref="B49:B50"/>
    <mergeCell ref="D49:F49"/>
    <mergeCell ref="G49:I49"/>
    <mergeCell ref="D50:F50"/>
    <mergeCell ref="G50:I50"/>
    <mergeCell ref="C51:I51"/>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100"/>
  <sheetViews>
    <sheetView view="pageBreakPreview" topLeftCell="C20" zoomScale="85" zoomScaleNormal="85" zoomScaleSheetLayoutView="85" zoomScalePageLayoutView="85" workbookViewId="0">
      <selection activeCell="D35" sqref="D35"/>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94"/>
      <c r="C1" s="597" t="s">
        <v>25</v>
      </c>
      <c r="D1" s="597"/>
      <c r="E1" s="597"/>
      <c r="F1" s="597"/>
      <c r="G1" s="597"/>
      <c r="H1" s="597"/>
      <c r="I1" s="598"/>
      <c r="J1" s="170"/>
      <c r="K1" s="170"/>
      <c r="M1" s="172"/>
    </row>
    <row r="2" spans="2:14" ht="37.5" customHeight="1" x14ac:dyDescent="0.2">
      <c r="B2" s="595"/>
      <c r="C2" s="601" t="s">
        <v>239</v>
      </c>
      <c r="D2" s="601"/>
      <c r="E2" s="601"/>
      <c r="F2" s="601"/>
      <c r="G2" s="601"/>
      <c r="H2" s="601"/>
      <c r="I2" s="599"/>
      <c r="J2" s="170"/>
      <c r="K2" s="170"/>
      <c r="M2" s="172"/>
    </row>
    <row r="3" spans="2:14" ht="37.5" customHeight="1" thickBot="1" x14ac:dyDescent="0.25">
      <c r="B3" s="596"/>
      <c r="C3" s="602" t="s">
        <v>240</v>
      </c>
      <c r="D3" s="602"/>
      <c r="E3" s="602"/>
      <c r="F3" s="602" t="s">
        <v>241</v>
      </c>
      <c r="G3" s="602"/>
      <c r="H3" s="602"/>
      <c r="I3" s="600"/>
      <c r="J3" s="170"/>
      <c r="K3" s="170"/>
      <c r="M3" s="172"/>
    </row>
    <row r="4" spans="2:14" ht="23.25" customHeight="1" x14ac:dyDescent="0.2">
      <c r="B4" s="590" t="s">
        <v>358</v>
      </c>
      <c r="C4" s="591"/>
      <c r="D4" s="591"/>
      <c r="E4" s="591"/>
      <c r="F4" s="591"/>
      <c r="G4" s="591"/>
      <c r="H4" s="591"/>
      <c r="I4" s="592"/>
      <c r="J4" s="174"/>
      <c r="K4" s="174"/>
    </row>
    <row r="5" spans="2:14" ht="24" customHeight="1" x14ac:dyDescent="0.2">
      <c r="B5" s="507" t="s">
        <v>234</v>
      </c>
      <c r="C5" s="508"/>
      <c r="D5" s="508"/>
      <c r="E5" s="508"/>
      <c r="F5" s="508"/>
      <c r="G5" s="508"/>
      <c r="H5" s="508"/>
      <c r="I5" s="509"/>
      <c r="J5" s="175"/>
      <c r="K5" s="175"/>
      <c r="N5" s="176"/>
    </row>
    <row r="6" spans="2:14" ht="30.75" customHeight="1" x14ac:dyDescent="0.2">
      <c r="B6" s="224" t="s">
        <v>242</v>
      </c>
      <c r="C6" s="222">
        <v>6</v>
      </c>
      <c r="D6" s="593" t="s">
        <v>243</v>
      </c>
      <c r="E6" s="593"/>
      <c r="F6" s="565" t="s">
        <v>366</v>
      </c>
      <c r="G6" s="565"/>
      <c r="H6" s="565"/>
      <c r="I6" s="566"/>
      <c r="J6" s="177"/>
      <c r="K6" s="177"/>
      <c r="M6" s="172"/>
      <c r="N6" s="176"/>
    </row>
    <row r="7" spans="2:14" ht="30.75" customHeight="1" x14ac:dyDescent="0.2">
      <c r="B7" s="224" t="s">
        <v>244</v>
      </c>
      <c r="C7" s="222" t="s">
        <v>81</v>
      </c>
      <c r="D7" s="593" t="s">
        <v>245</v>
      </c>
      <c r="E7" s="593"/>
      <c r="F7" s="565" t="s">
        <v>325</v>
      </c>
      <c r="G7" s="565"/>
      <c r="H7" s="178" t="s">
        <v>246</v>
      </c>
      <c r="I7" s="223" t="s">
        <v>81</v>
      </c>
      <c r="J7" s="179"/>
      <c r="K7" s="179"/>
      <c r="M7" s="172"/>
      <c r="N7" s="176"/>
    </row>
    <row r="8" spans="2:14" ht="30.75" customHeight="1" x14ac:dyDescent="0.2">
      <c r="B8" s="224" t="s">
        <v>247</v>
      </c>
      <c r="C8" s="565" t="s">
        <v>289</v>
      </c>
      <c r="D8" s="565"/>
      <c r="E8" s="565"/>
      <c r="F8" s="565"/>
      <c r="G8" s="178" t="s">
        <v>248</v>
      </c>
      <c r="H8" s="580">
        <v>7550</v>
      </c>
      <c r="I8" s="581"/>
      <c r="J8" s="180"/>
      <c r="K8" s="180"/>
      <c r="M8" s="172"/>
      <c r="N8" s="176"/>
    </row>
    <row r="9" spans="2:14" ht="30.75" customHeight="1" x14ac:dyDescent="0.2">
      <c r="B9" s="224" t="s">
        <v>48</v>
      </c>
      <c r="C9" s="582" t="s">
        <v>60</v>
      </c>
      <c r="D9" s="582"/>
      <c r="E9" s="582"/>
      <c r="F9" s="582"/>
      <c r="G9" s="178" t="s">
        <v>249</v>
      </c>
      <c r="H9" s="583" t="s">
        <v>295</v>
      </c>
      <c r="I9" s="584"/>
      <c r="J9" s="181"/>
      <c r="K9" s="181"/>
      <c r="M9" s="182"/>
    </row>
    <row r="10" spans="2:14" ht="75.75" customHeight="1" x14ac:dyDescent="0.2">
      <c r="B10" s="224" t="s">
        <v>250</v>
      </c>
      <c r="C10" s="565" t="s">
        <v>350</v>
      </c>
      <c r="D10" s="565"/>
      <c r="E10" s="565"/>
      <c r="F10" s="565"/>
      <c r="G10" s="565"/>
      <c r="H10" s="565"/>
      <c r="I10" s="566"/>
      <c r="J10" s="183"/>
      <c r="K10" s="183"/>
      <c r="M10" s="182"/>
    </row>
    <row r="11" spans="2:14" ht="30.75" customHeight="1" x14ac:dyDescent="0.2">
      <c r="B11" s="224" t="s">
        <v>251</v>
      </c>
      <c r="C11" s="558" t="s">
        <v>365</v>
      </c>
      <c r="D11" s="558"/>
      <c r="E11" s="558"/>
      <c r="F11" s="558"/>
      <c r="G11" s="558"/>
      <c r="H11" s="558"/>
      <c r="I11" s="749"/>
      <c r="J11" s="179"/>
      <c r="K11" s="179"/>
      <c r="M11" s="182"/>
      <c r="N11" s="176"/>
    </row>
    <row r="12" spans="2:14" ht="30.75" customHeight="1" x14ac:dyDescent="0.2">
      <c r="B12" s="224" t="s">
        <v>254</v>
      </c>
      <c r="C12" s="585" t="s">
        <v>326</v>
      </c>
      <c r="D12" s="585"/>
      <c r="E12" s="585"/>
      <c r="F12" s="585"/>
      <c r="G12" s="178" t="s">
        <v>252</v>
      </c>
      <c r="H12" s="570" t="s">
        <v>91</v>
      </c>
      <c r="I12" s="571"/>
      <c r="J12" s="179"/>
      <c r="K12" s="179"/>
      <c r="M12" s="182"/>
      <c r="N12" s="176"/>
    </row>
    <row r="13" spans="2:14" ht="30.75" customHeight="1" x14ac:dyDescent="0.2">
      <c r="B13" s="224" t="s">
        <v>255</v>
      </c>
      <c r="C13" s="589" t="s">
        <v>330</v>
      </c>
      <c r="D13" s="589"/>
      <c r="E13" s="589"/>
      <c r="F13" s="589"/>
      <c r="G13" s="178" t="s">
        <v>253</v>
      </c>
      <c r="H13" s="558" t="s">
        <v>57</v>
      </c>
      <c r="I13" s="749"/>
      <c r="J13" s="179"/>
      <c r="K13" s="179"/>
      <c r="M13" s="182"/>
    </row>
    <row r="14" spans="2:14" ht="30" customHeight="1" x14ac:dyDescent="0.2">
      <c r="B14" s="224" t="s">
        <v>256</v>
      </c>
      <c r="C14" s="669" t="s">
        <v>378</v>
      </c>
      <c r="D14" s="669"/>
      <c r="E14" s="669"/>
      <c r="F14" s="669"/>
      <c r="G14" s="669"/>
      <c r="H14" s="669"/>
      <c r="I14" s="670"/>
      <c r="J14" s="183"/>
      <c r="K14" s="183"/>
      <c r="M14" s="182"/>
      <c r="N14" s="176"/>
    </row>
    <row r="15" spans="2:14" ht="30.75" customHeight="1" x14ac:dyDescent="0.2">
      <c r="B15" s="224" t="s">
        <v>257</v>
      </c>
      <c r="C15" s="556" t="s">
        <v>379</v>
      </c>
      <c r="D15" s="556"/>
      <c r="E15" s="556"/>
      <c r="F15" s="556"/>
      <c r="G15" s="556"/>
      <c r="H15" s="556"/>
      <c r="I15" s="557"/>
      <c r="J15" s="184"/>
      <c r="K15" s="184"/>
      <c r="M15" s="182"/>
      <c r="N15" s="176"/>
    </row>
    <row r="16" spans="2:14" ht="20.25" customHeight="1" x14ac:dyDescent="0.2">
      <c r="B16" s="224" t="s">
        <v>258</v>
      </c>
      <c r="C16" s="565" t="s">
        <v>306</v>
      </c>
      <c r="D16" s="565"/>
      <c r="E16" s="565"/>
      <c r="F16" s="565"/>
      <c r="G16" s="565"/>
      <c r="H16" s="565"/>
      <c r="I16" s="566"/>
      <c r="J16" s="185"/>
      <c r="K16" s="185"/>
      <c r="M16" s="182"/>
      <c r="N16" s="176"/>
    </row>
    <row r="17" spans="2:14" ht="30.75" customHeight="1" x14ac:dyDescent="0.2">
      <c r="B17" s="224" t="s">
        <v>259</v>
      </c>
      <c r="C17" s="558" t="s">
        <v>151</v>
      </c>
      <c r="D17" s="559"/>
      <c r="E17" s="559"/>
      <c r="F17" s="559"/>
      <c r="G17" s="559"/>
      <c r="H17" s="559"/>
      <c r="I17" s="560"/>
      <c r="J17" s="186"/>
      <c r="K17" s="186"/>
      <c r="M17" s="182"/>
      <c r="N17" s="176"/>
    </row>
    <row r="18" spans="2:14" ht="18" customHeight="1" x14ac:dyDescent="0.2">
      <c r="B18" s="561" t="s">
        <v>265</v>
      </c>
      <c r="C18" s="562" t="s">
        <v>237</v>
      </c>
      <c r="D18" s="562"/>
      <c r="E18" s="562"/>
      <c r="F18" s="563" t="s">
        <v>238</v>
      </c>
      <c r="G18" s="563"/>
      <c r="H18" s="563"/>
      <c r="I18" s="564"/>
      <c r="J18" s="187"/>
      <c r="K18" s="187"/>
      <c r="M18" s="182"/>
      <c r="N18" s="176"/>
    </row>
    <row r="19" spans="2:14" ht="39.75" customHeight="1" x14ac:dyDescent="0.2">
      <c r="B19" s="561"/>
      <c r="C19" s="575" t="s">
        <v>380</v>
      </c>
      <c r="D19" s="576"/>
      <c r="E19" s="659"/>
      <c r="F19" s="565" t="str">
        <f>C19</f>
        <v>Actividades que se ejecutaron para la implementación de los procesos transversales</v>
      </c>
      <c r="G19" s="565"/>
      <c r="H19" s="565"/>
      <c r="I19" s="566"/>
      <c r="J19" s="185"/>
      <c r="K19" s="185"/>
      <c r="M19" s="182"/>
      <c r="N19" s="176"/>
    </row>
    <row r="20" spans="2:14" ht="39.75" customHeight="1" x14ac:dyDescent="0.2">
      <c r="B20" s="224" t="s">
        <v>266</v>
      </c>
      <c r="C20" s="575" t="s">
        <v>297</v>
      </c>
      <c r="D20" s="576"/>
      <c r="E20" s="659"/>
      <c r="F20" s="565" t="str">
        <f>C20</f>
        <v>Cantidad de actividades que se ejecutaron para la implementacion de los procesos transversales</v>
      </c>
      <c r="G20" s="565"/>
      <c r="H20" s="565"/>
      <c r="I20" s="566"/>
      <c r="J20" s="179"/>
      <c r="K20" s="179"/>
      <c r="M20" s="182"/>
      <c r="N20" s="176"/>
    </row>
    <row r="21" spans="2:14" ht="30" customHeight="1" x14ac:dyDescent="0.2">
      <c r="B21" s="224" t="s">
        <v>267</v>
      </c>
      <c r="C21" s="792"/>
      <c r="D21" s="793"/>
      <c r="E21" s="794"/>
      <c r="F21" s="527"/>
      <c r="G21" s="528"/>
      <c r="H21" s="528"/>
      <c r="I21" s="529"/>
      <c r="J21" s="184"/>
      <c r="K21" s="184"/>
      <c r="M21" s="188"/>
      <c r="N21" s="176"/>
    </row>
    <row r="22" spans="2:14" ht="23.25" customHeight="1" x14ac:dyDescent="0.2">
      <c r="B22" s="224" t="s">
        <v>268</v>
      </c>
      <c r="C22" s="551">
        <v>44197</v>
      </c>
      <c r="D22" s="578"/>
      <c r="E22" s="579"/>
      <c r="F22" s="178" t="s">
        <v>271</v>
      </c>
      <c r="G22" s="265">
        <v>8.7999999999999995E-2</v>
      </c>
      <c r="H22" s="178" t="s">
        <v>275</v>
      </c>
      <c r="I22" s="266">
        <v>8.7999999999999995E-2</v>
      </c>
      <c r="J22" s="189"/>
      <c r="K22" s="189"/>
      <c r="M22" s="188"/>
    </row>
    <row r="23" spans="2:14" ht="27" customHeight="1" x14ac:dyDescent="0.2">
      <c r="B23" s="224" t="s">
        <v>269</v>
      </c>
      <c r="C23" s="551">
        <v>44561</v>
      </c>
      <c r="D23" s="528"/>
      <c r="E23" s="552"/>
      <c r="F23" s="178" t="s">
        <v>272</v>
      </c>
      <c r="G23" s="789">
        <v>0.32</v>
      </c>
      <c r="H23" s="790"/>
      <c r="I23" s="791"/>
      <c r="J23" s="190"/>
      <c r="K23" s="190"/>
      <c r="M23" s="188"/>
    </row>
    <row r="24" spans="2:14" ht="30.75" customHeight="1" x14ac:dyDescent="0.2">
      <c r="B24" s="231" t="s">
        <v>270</v>
      </c>
      <c r="C24" s="524" t="s">
        <v>321</v>
      </c>
      <c r="D24" s="525"/>
      <c r="E24" s="526"/>
      <c r="F24" s="227" t="s">
        <v>274</v>
      </c>
      <c r="G24" s="527" t="s">
        <v>223</v>
      </c>
      <c r="H24" s="528"/>
      <c r="I24" s="529"/>
      <c r="J24" s="187"/>
      <c r="K24" s="187"/>
      <c r="M24" s="188"/>
    </row>
    <row r="25" spans="2:14" ht="22.5" customHeight="1" x14ac:dyDescent="0.2">
      <c r="B25" s="507" t="s">
        <v>235</v>
      </c>
      <c r="C25" s="508"/>
      <c r="D25" s="508"/>
      <c r="E25" s="508"/>
      <c r="F25" s="508"/>
      <c r="G25" s="508"/>
      <c r="H25" s="508"/>
      <c r="I25" s="509"/>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245"/>
      <c r="K26" s="245"/>
      <c r="L26" s="12"/>
      <c r="M26" s="188"/>
    </row>
    <row r="27" spans="2:14" ht="15.6" customHeight="1" x14ac:dyDescent="0.2">
      <c r="B27" s="191" t="s">
        <v>323</v>
      </c>
      <c r="C27" s="288">
        <f>8.4640753968254%*G23</f>
        <v>2.7085041269841282E-2</v>
      </c>
      <c r="D27" s="289">
        <f>0.084640753968254*G23</f>
        <v>2.7085041269841282E-2</v>
      </c>
      <c r="E27" s="290">
        <f>IF(OR(C27=0,C27=""),0,D27/C27)</f>
        <v>1</v>
      </c>
      <c r="F27" s="753">
        <f>SUM(C27:C38)</f>
        <v>0.3199999999999999</v>
      </c>
      <c r="G27" s="756">
        <f>SUM(D27:D38)</f>
        <v>0.12914916294372294</v>
      </c>
      <c r="H27" s="287">
        <f>+(D27*100%)/$G$23</f>
        <v>8.4640753968254004E-2</v>
      </c>
      <c r="I27" s="759">
        <f>G27+I22</f>
        <v>0.21714916294372294</v>
      </c>
      <c r="J27" s="286"/>
      <c r="K27" s="286"/>
      <c r="L27" s="12"/>
      <c r="M27" s="188"/>
    </row>
    <row r="28" spans="2:14" ht="15.6" customHeight="1" x14ac:dyDescent="0.2">
      <c r="B28" s="191" t="s">
        <v>114</v>
      </c>
      <c r="C28" s="288">
        <f>6.29458405483406%*G23</f>
        <v>2.0142668975468993E-2</v>
      </c>
      <c r="D28" s="289">
        <f>0.0600506031746032*G23</f>
        <v>1.9216193015873025E-2</v>
      </c>
      <c r="E28" s="290">
        <f t="shared" ref="E28:E38" si="0">IF(OR(C28=0,C28=""),0,D28/C28)</f>
        <v>0.95400430991919249</v>
      </c>
      <c r="F28" s="754"/>
      <c r="G28" s="757"/>
      <c r="H28" s="287">
        <f>+IF(D28="","",((D28*100%)/$G$23)+H27)</f>
        <v>0.14469135714285719</v>
      </c>
      <c r="I28" s="760"/>
      <c r="J28" s="248"/>
      <c r="K28" s="286"/>
      <c r="L28" s="12"/>
      <c r="M28" s="188"/>
    </row>
    <row r="29" spans="2:14" ht="15.6" customHeight="1" x14ac:dyDescent="0.2">
      <c r="B29" s="191" t="s">
        <v>115</v>
      </c>
      <c r="C29" s="288">
        <f>6.29501262626263%*G23</f>
        <v>2.0144040404040418E-2</v>
      </c>
      <c r="D29" s="289">
        <f>0.0511493333333333*G23</f>
        <v>1.6367786666666655E-2</v>
      </c>
      <c r="E29" s="290">
        <f t="shared" si="0"/>
        <v>0.81253742240229343</v>
      </c>
      <c r="F29" s="754"/>
      <c r="G29" s="757"/>
      <c r="H29" s="287">
        <f t="shared" ref="H29:H38" si="1">+IF(D29="","",((D29*100%)/$G$23)+H28)</f>
        <v>0.19584069047619049</v>
      </c>
      <c r="I29" s="760"/>
      <c r="J29" s="248"/>
      <c r="K29" s="286"/>
      <c r="L29" s="12"/>
      <c r="M29" s="188"/>
    </row>
    <row r="30" spans="2:14" ht="15.6" customHeight="1" x14ac:dyDescent="0.2">
      <c r="B30" s="191" t="s">
        <v>116</v>
      </c>
      <c r="C30" s="288">
        <f>8.79912770562771%*G23</f>
        <v>2.8157208658008671E-2</v>
      </c>
      <c r="D30" s="289">
        <f>0.0754504437229437*G23</f>
        <v>2.4144141991341985E-2</v>
      </c>
      <c r="E30" s="290">
        <f t="shared" si="0"/>
        <v>0.85747640274259707</v>
      </c>
      <c r="F30" s="754"/>
      <c r="G30" s="757"/>
      <c r="H30" s="287">
        <f t="shared" si="1"/>
        <v>0.2712911341991342</v>
      </c>
      <c r="I30" s="760"/>
      <c r="J30" s="248"/>
      <c r="K30" s="286"/>
      <c r="L30" s="12"/>
      <c r="M30" s="188"/>
    </row>
    <row r="31" spans="2:14" ht="15.6" customHeight="1" x14ac:dyDescent="0.2">
      <c r="B31" s="191" t="s">
        <v>117</v>
      </c>
      <c r="C31" s="288">
        <f>9.06343921356421%*G23</f>
        <v>2.9003005483405474E-2</v>
      </c>
      <c r="D31" s="289">
        <f>9.78%*G23</f>
        <v>3.1295999999999997E-2</v>
      </c>
      <c r="E31" s="290">
        <f t="shared" si="0"/>
        <v>1.0790605828043061</v>
      </c>
      <c r="F31" s="754"/>
      <c r="G31" s="757"/>
      <c r="H31" s="287">
        <f t="shared" si="1"/>
        <v>0.3690911341991342</v>
      </c>
      <c r="I31" s="760"/>
      <c r="J31" s="248"/>
      <c r="K31" s="286"/>
      <c r="L31" s="12"/>
      <c r="M31" s="188"/>
    </row>
    <row r="32" spans="2:14" ht="15.6" customHeight="1" x14ac:dyDescent="0.2">
      <c r="B32" s="191" t="s">
        <v>118</v>
      </c>
      <c r="C32" s="288">
        <f>9.65903445165945%*G23</f>
        <v>3.0908910245310239E-2</v>
      </c>
      <c r="D32" s="289">
        <f>3.45%*G23</f>
        <v>1.1040000000000001E-2</v>
      </c>
      <c r="E32" s="290">
        <f t="shared" si="0"/>
        <v>0.35717855829857614</v>
      </c>
      <c r="F32" s="754"/>
      <c r="G32" s="757"/>
      <c r="H32" s="287">
        <f t="shared" si="1"/>
        <v>0.40359113419913417</v>
      </c>
      <c r="I32" s="760"/>
      <c r="J32" s="248"/>
      <c r="K32" s="286"/>
      <c r="L32" s="12"/>
      <c r="M32" s="188"/>
    </row>
    <row r="33" spans="2:12" ht="19.5" customHeight="1" x14ac:dyDescent="0.2">
      <c r="B33" s="191" t="s">
        <v>119</v>
      </c>
      <c r="C33" s="288">
        <f>10.7748638167388%*G23</f>
        <v>3.4479564213564157E-2</v>
      </c>
      <c r="D33" s="289">
        <v>0</v>
      </c>
      <c r="E33" s="290">
        <f t="shared" si="0"/>
        <v>0</v>
      </c>
      <c r="F33" s="754"/>
      <c r="G33" s="757"/>
      <c r="H33" s="287">
        <f t="shared" si="1"/>
        <v>0.40359113419913417</v>
      </c>
      <c r="I33" s="760"/>
      <c r="J33" s="248"/>
      <c r="K33" s="286"/>
      <c r="L33" s="12"/>
    </row>
    <row r="34" spans="2:12" ht="19.5" customHeight="1" x14ac:dyDescent="0.2">
      <c r="B34" s="191" t="s">
        <v>120</v>
      </c>
      <c r="C34" s="288">
        <f>6.85580032467533%*G23</f>
        <v>2.1938561038961052E-2</v>
      </c>
      <c r="D34" s="289">
        <v>0</v>
      </c>
      <c r="E34" s="290">
        <f t="shared" si="0"/>
        <v>0</v>
      </c>
      <c r="F34" s="754"/>
      <c r="G34" s="757"/>
      <c r="H34" s="287">
        <f t="shared" si="1"/>
        <v>0.40359113419913417</v>
      </c>
      <c r="I34" s="760"/>
      <c r="J34" s="248"/>
      <c r="K34" s="286"/>
      <c r="L34" s="12"/>
    </row>
    <row r="35" spans="2:12" ht="19.5" customHeight="1" x14ac:dyDescent="0.2">
      <c r="B35" s="191" t="s">
        <v>121</v>
      </c>
      <c r="C35" s="288">
        <f>8.76864953102453%*G23</f>
        <v>2.8059678499278495E-2</v>
      </c>
      <c r="D35" s="289">
        <v>0</v>
      </c>
      <c r="E35" s="290">
        <f t="shared" si="0"/>
        <v>0</v>
      </c>
      <c r="F35" s="754"/>
      <c r="G35" s="757"/>
      <c r="H35" s="287">
        <f t="shared" si="1"/>
        <v>0.40359113419913417</v>
      </c>
      <c r="I35" s="760"/>
      <c r="J35" s="248"/>
      <c r="K35" s="286"/>
      <c r="L35" s="12"/>
    </row>
    <row r="36" spans="2:12" ht="19.5" customHeight="1" x14ac:dyDescent="0.2">
      <c r="B36" s="191" t="s">
        <v>122</v>
      </c>
      <c r="C36" s="288">
        <f>6.10911381673882%*G23</f>
        <v>1.9549164213564226E-2</v>
      </c>
      <c r="D36" s="289">
        <v>0</v>
      </c>
      <c r="E36" s="290">
        <f t="shared" si="0"/>
        <v>0</v>
      </c>
      <c r="F36" s="754"/>
      <c r="G36" s="757"/>
      <c r="H36" s="287">
        <f t="shared" si="1"/>
        <v>0.40359113419913417</v>
      </c>
      <c r="I36" s="760"/>
      <c r="J36" s="248"/>
      <c r="K36" s="286"/>
      <c r="L36" s="12"/>
    </row>
    <row r="37" spans="2:12" ht="19.5" customHeight="1" x14ac:dyDescent="0.2">
      <c r="B37" s="191" t="s">
        <v>123</v>
      </c>
      <c r="C37" s="288">
        <f>6.76230032467533%*G23</f>
        <v>2.1639361038961056E-2</v>
      </c>
      <c r="D37" s="289">
        <v>0</v>
      </c>
      <c r="E37" s="290">
        <f t="shared" si="0"/>
        <v>0</v>
      </c>
      <c r="F37" s="754"/>
      <c r="G37" s="757"/>
      <c r="H37" s="287">
        <f t="shared" si="1"/>
        <v>0.40359113419913417</v>
      </c>
      <c r="I37" s="760"/>
      <c r="J37" s="248"/>
      <c r="K37" s="286"/>
      <c r="L37" s="12"/>
    </row>
    <row r="38" spans="2:12" ht="19.5" customHeight="1" x14ac:dyDescent="0.2">
      <c r="B38" s="191" t="s">
        <v>124</v>
      </c>
      <c r="C38" s="288">
        <f>12.1539987373737%*G23</f>
        <v>3.8892795959595841E-2</v>
      </c>
      <c r="D38" s="289">
        <v>0</v>
      </c>
      <c r="E38" s="290">
        <f t="shared" si="0"/>
        <v>0</v>
      </c>
      <c r="F38" s="755"/>
      <c r="G38" s="758"/>
      <c r="H38" s="287">
        <f t="shared" si="1"/>
        <v>0.40359113419913417</v>
      </c>
      <c r="I38" s="761"/>
      <c r="J38" s="248"/>
      <c r="K38" s="38"/>
      <c r="L38" s="12"/>
    </row>
    <row r="39" spans="2:12" ht="52.5" customHeight="1" x14ac:dyDescent="0.2">
      <c r="B39" s="285" t="s">
        <v>277</v>
      </c>
      <c r="C39" s="762"/>
      <c r="D39" s="762"/>
      <c r="E39" s="762"/>
      <c r="F39" s="762"/>
      <c r="G39" s="762"/>
      <c r="H39" s="762"/>
      <c r="I39" s="762"/>
      <c r="J39" s="249"/>
      <c r="K39" s="249"/>
      <c r="L39" s="12"/>
    </row>
    <row r="40" spans="2:12" ht="34.5" customHeight="1" x14ac:dyDescent="0.2">
      <c r="B40" s="533"/>
      <c r="C40" s="534"/>
      <c r="D40" s="534"/>
      <c r="E40" s="534"/>
      <c r="F40" s="534"/>
      <c r="G40" s="534"/>
      <c r="H40" s="534"/>
      <c r="I40" s="535"/>
      <c r="J40" s="175"/>
      <c r="K40" s="175"/>
    </row>
    <row r="41" spans="2:12" ht="34.5" customHeight="1" x14ac:dyDescent="0.2">
      <c r="B41" s="536"/>
      <c r="C41" s="537"/>
      <c r="D41" s="537"/>
      <c r="E41" s="537"/>
      <c r="F41" s="537"/>
      <c r="G41" s="537"/>
      <c r="H41" s="537"/>
      <c r="I41" s="538"/>
      <c r="J41" s="196"/>
      <c r="K41" s="196"/>
    </row>
    <row r="42" spans="2:12" ht="34.5" customHeight="1" x14ac:dyDescent="0.2">
      <c r="B42" s="536"/>
      <c r="C42" s="537"/>
      <c r="D42" s="537"/>
      <c r="E42" s="537"/>
      <c r="F42" s="537"/>
      <c r="G42" s="537"/>
      <c r="H42" s="537"/>
      <c r="I42" s="538"/>
      <c r="J42" s="196"/>
      <c r="K42" s="196"/>
    </row>
    <row r="43" spans="2:12" ht="34.5" customHeight="1" x14ac:dyDescent="0.2">
      <c r="B43" s="536"/>
      <c r="C43" s="537"/>
      <c r="D43" s="537"/>
      <c r="E43" s="537"/>
      <c r="F43" s="537"/>
      <c r="G43" s="537"/>
      <c r="H43" s="537"/>
      <c r="I43" s="538"/>
      <c r="J43" s="196"/>
      <c r="K43" s="196"/>
    </row>
    <row r="44" spans="2:12" ht="34.5" customHeight="1" x14ac:dyDescent="0.2">
      <c r="B44" s="539"/>
      <c r="C44" s="540"/>
      <c r="D44" s="540"/>
      <c r="E44" s="540"/>
      <c r="F44" s="540"/>
      <c r="G44" s="540"/>
      <c r="H44" s="540"/>
      <c r="I44" s="541"/>
      <c r="J44" s="174"/>
      <c r="K44" s="174"/>
    </row>
    <row r="45" spans="2:12" ht="57.75" customHeight="1" x14ac:dyDescent="0.2">
      <c r="B45" s="766" t="s">
        <v>278</v>
      </c>
      <c r="C45" s="770" t="s">
        <v>406</v>
      </c>
      <c r="D45" s="771"/>
      <c r="E45" s="771"/>
      <c r="F45" s="771"/>
      <c r="G45" s="771"/>
      <c r="H45" s="771"/>
      <c r="I45" s="772"/>
      <c r="J45" s="197"/>
      <c r="K45" s="197"/>
    </row>
    <row r="46" spans="2:12" ht="184.5" customHeight="1" x14ac:dyDescent="0.2">
      <c r="B46" s="767"/>
      <c r="C46" s="773" t="s">
        <v>407</v>
      </c>
      <c r="D46" s="774"/>
      <c r="E46" s="774"/>
      <c r="F46" s="774"/>
      <c r="G46" s="774"/>
      <c r="H46" s="774"/>
      <c r="I46" s="775"/>
      <c r="J46" s="197"/>
      <c r="K46" s="197"/>
    </row>
    <row r="47" spans="2:12" ht="84.75" customHeight="1" x14ac:dyDescent="0.2">
      <c r="B47" s="767"/>
      <c r="C47" s="773" t="s">
        <v>408</v>
      </c>
      <c r="D47" s="774"/>
      <c r="E47" s="774"/>
      <c r="F47" s="774"/>
      <c r="G47" s="774"/>
      <c r="H47" s="774"/>
      <c r="I47" s="775"/>
      <c r="J47" s="197"/>
      <c r="K47" s="197"/>
    </row>
    <row r="48" spans="2:12" ht="153" customHeight="1" x14ac:dyDescent="0.2">
      <c r="B48" s="767"/>
      <c r="C48" s="788" t="s">
        <v>405</v>
      </c>
      <c r="D48" s="771"/>
      <c r="E48" s="771"/>
      <c r="F48" s="771"/>
      <c r="G48" s="771"/>
      <c r="H48" s="771"/>
      <c r="I48" s="772"/>
      <c r="J48" s="197"/>
      <c r="K48" s="197"/>
    </row>
    <row r="49" spans="2:11" ht="119.45" customHeight="1" x14ac:dyDescent="0.2">
      <c r="B49" s="767"/>
      <c r="C49" s="785" t="s">
        <v>409</v>
      </c>
      <c r="D49" s="786"/>
      <c r="E49" s="786"/>
      <c r="F49" s="786"/>
      <c r="G49" s="786"/>
      <c r="H49" s="786"/>
      <c r="I49" s="787"/>
      <c r="J49" s="197"/>
      <c r="K49" s="197"/>
    </row>
    <row r="50" spans="2:11" ht="179.25" customHeight="1" x14ac:dyDescent="0.2">
      <c r="B50" s="768"/>
      <c r="C50" s="770" t="s">
        <v>404</v>
      </c>
      <c r="D50" s="771"/>
      <c r="E50" s="771"/>
      <c r="F50" s="771"/>
      <c r="G50" s="771"/>
      <c r="H50" s="771"/>
      <c r="I50" s="772"/>
      <c r="J50" s="197"/>
      <c r="K50" s="197"/>
    </row>
    <row r="51" spans="2:11" ht="25.5" customHeight="1" x14ac:dyDescent="0.2">
      <c r="B51" s="769" t="s">
        <v>279</v>
      </c>
      <c r="C51" s="776" t="s">
        <v>413</v>
      </c>
      <c r="D51" s="777"/>
      <c r="E51" s="777"/>
      <c r="F51" s="777"/>
      <c r="G51" s="777"/>
      <c r="H51" s="777"/>
      <c r="I51" s="778"/>
      <c r="J51" s="197"/>
      <c r="K51" s="197"/>
    </row>
    <row r="52" spans="2:11" ht="25.5" customHeight="1" x14ac:dyDescent="0.2">
      <c r="B52" s="767"/>
      <c r="C52" s="779"/>
      <c r="D52" s="780"/>
      <c r="E52" s="780"/>
      <c r="F52" s="780"/>
      <c r="G52" s="780"/>
      <c r="H52" s="780"/>
      <c r="I52" s="781"/>
      <c r="J52" s="197"/>
      <c r="K52" s="197"/>
    </row>
    <row r="53" spans="2:11" ht="25.5" customHeight="1" x14ac:dyDescent="0.2">
      <c r="B53" s="768"/>
      <c r="C53" s="782"/>
      <c r="D53" s="783"/>
      <c r="E53" s="783"/>
      <c r="F53" s="783"/>
      <c r="G53" s="783"/>
      <c r="H53" s="783"/>
      <c r="I53" s="784"/>
      <c r="J53" s="197"/>
      <c r="K53" s="197"/>
    </row>
    <row r="54" spans="2:11" ht="279.75" customHeight="1" x14ac:dyDescent="0.2">
      <c r="B54" s="230" t="s">
        <v>280</v>
      </c>
      <c r="C54" s="763" t="s">
        <v>410</v>
      </c>
      <c r="D54" s="764"/>
      <c r="E54" s="764"/>
      <c r="F54" s="764"/>
      <c r="G54" s="764"/>
      <c r="H54" s="764"/>
      <c r="I54" s="765"/>
      <c r="J54" s="197"/>
      <c r="K54" s="197"/>
    </row>
    <row r="55" spans="2:11" ht="22.5" customHeight="1" x14ac:dyDescent="0.2">
      <c r="B55" s="507" t="s">
        <v>236</v>
      </c>
      <c r="C55" s="508"/>
      <c r="D55" s="508"/>
      <c r="E55" s="508"/>
      <c r="F55" s="508"/>
      <c r="G55" s="508"/>
      <c r="H55" s="508"/>
      <c r="I55" s="509"/>
      <c r="J55" s="197"/>
      <c r="K55" s="197"/>
    </row>
    <row r="56" spans="2:11" ht="22.5" customHeight="1" x14ac:dyDescent="0.2">
      <c r="B56" s="520" t="s">
        <v>281</v>
      </c>
      <c r="C56" s="218" t="s">
        <v>282</v>
      </c>
      <c r="D56" s="522" t="s">
        <v>283</v>
      </c>
      <c r="E56" s="522"/>
      <c r="F56" s="522"/>
      <c r="G56" s="522" t="s">
        <v>284</v>
      </c>
      <c r="H56" s="522"/>
      <c r="I56" s="523"/>
      <c r="J56" s="198"/>
      <c r="K56" s="198"/>
    </row>
    <row r="57" spans="2:11" ht="30.75" customHeight="1" x14ac:dyDescent="0.2">
      <c r="B57" s="521"/>
      <c r="C57" s="232"/>
      <c r="D57" s="608"/>
      <c r="E57" s="608"/>
      <c r="F57" s="608"/>
      <c r="G57" s="608"/>
      <c r="H57" s="608"/>
      <c r="I57" s="609"/>
      <c r="J57" s="198"/>
      <c r="K57" s="198"/>
    </row>
    <row r="58" spans="2:11" ht="32.25" customHeight="1" x14ac:dyDescent="0.2">
      <c r="B58" s="233" t="s">
        <v>285</v>
      </c>
      <c r="C58" s="805" t="s">
        <v>376</v>
      </c>
      <c r="D58" s="805"/>
      <c r="E58" s="805"/>
      <c r="F58" s="805"/>
      <c r="G58" s="805"/>
      <c r="H58" s="805"/>
      <c r="I58" s="806"/>
      <c r="J58" s="200"/>
      <c r="K58" s="200"/>
    </row>
    <row r="59" spans="2:11" ht="28.5" customHeight="1" x14ac:dyDescent="0.2">
      <c r="B59" s="234" t="s">
        <v>286</v>
      </c>
      <c r="C59" s="805" t="s">
        <v>376</v>
      </c>
      <c r="D59" s="805"/>
      <c r="E59" s="805"/>
      <c r="F59" s="805"/>
      <c r="G59" s="805"/>
      <c r="H59" s="805"/>
      <c r="I59" s="806"/>
      <c r="J59" s="200"/>
      <c r="K59" s="200"/>
    </row>
    <row r="60" spans="2:11" ht="30" customHeight="1" x14ac:dyDescent="0.2">
      <c r="B60" s="230" t="s">
        <v>287</v>
      </c>
      <c r="C60" s="608" t="s">
        <v>356</v>
      </c>
      <c r="D60" s="608"/>
      <c r="E60" s="608"/>
      <c r="F60" s="608"/>
      <c r="G60" s="608"/>
      <c r="H60" s="608"/>
      <c r="I60" s="609"/>
      <c r="J60" s="201"/>
      <c r="K60" s="201"/>
    </row>
    <row r="61" spans="2:11" ht="31.5" customHeight="1" thickBot="1" x14ac:dyDescent="0.25">
      <c r="B61" s="211" t="s">
        <v>288</v>
      </c>
      <c r="C61" s="802" t="s">
        <v>377</v>
      </c>
      <c r="D61" s="803"/>
      <c r="E61" s="803"/>
      <c r="F61" s="803"/>
      <c r="G61" s="803"/>
      <c r="H61" s="803"/>
      <c r="I61" s="804"/>
      <c r="J61" s="202"/>
      <c r="K61" s="202"/>
    </row>
    <row r="62" spans="2:11" ht="13.15" customHeight="1" x14ac:dyDescent="0.2">
      <c r="B62" s="203"/>
      <c r="C62" s="204"/>
      <c r="D62" s="204"/>
      <c r="E62" s="205"/>
      <c r="F62" s="205"/>
      <c r="G62" s="212"/>
      <c r="H62" s="207"/>
      <c r="I62" s="204"/>
      <c r="J62" s="202"/>
      <c r="K62" s="202"/>
    </row>
    <row r="63" spans="2:11" ht="13.15" customHeight="1" x14ac:dyDescent="0.2">
      <c r="B63" s="799"/>
      <c r="C63" s="799"/>
      <c r="D63" s="799"/>
      <c r="E63" s="799"/>
      <c r="F63" s="799"/>
      <c r="G63" s="799"/>
      <c r="H63" s="799"/>
      <c r="I63" s="799"/>
      <c r="J63" s="202"/>
      <c r="K63" s="202"/>
    </row>
    <row r="64" spans="2:11" ht="13.15" customHeight="1" x14ac:dyDescent="0.2">
      <c r="B64" s="799"/>
      <c r="C64" s="799"/>
      <c r="D64" s="799"/>
      <c r="E64" s="799"/>
      <c r="F64" s="799"/>
      <c r="G64" s="799"/>
      <c r="H64" s="799"/>
      <c r="I64" s="799"/>
      <c r="J64" s="202"/>
      <c r="K64" s="202"/>
    </row>
    <row r="65" spans="2:11" ht="13.15" customHeight="1" x14ac:dyDescent="0.2">
      <c r="B65" s="799"/>
      <c r="C65" s="799"/>
      <c r="D65" s="799"/>
      <c r="E65" s="799"/>
      <c r="F65" s="799"/>
      <c r="G65" s="799"/>
      <c r="H65" s="799"/>
      <c r="I65" s="799"/>
      <c r="J65" s="202"/>
      <c r="K65" s="202"/>
    </row>
    <row r="66" spans="2:11" ht="13.15" customHeight="1" x14ac:dyDescent="0.2">
      <c r="B66" s="203"/>
      <c r="C66" s="204"/>
      <c r="D66" s="204"/>
      <c r="E66" s="205"/>
      <c r="F66" s="205"/>
      <c r="G66" s="212"/>
      <c r="H66" s="207"/>
      <c r="I66" s="204"/>
      <c r="J66" s="202"/>
      <c r="K66" s="202"/>
    </row>
    <row r="67" spans="2:11" ht="25.5" customHeight="1" x14ac:dyDescent="0.2">
      <c r="B67" s="203"/>
      <c r="C67" s="204"/>
      <c r="D67" s="204"/>
      <c r="E67" s="205"/>
      <c r="F67" s="205"/>
      <c r="G67" s="212"/>
      <c r="H67" s="207"/>
      <c r="I67" s="204"/>
      <c r="J67" s="202"/>
      <c r="K67" s="202"/>
    </row>
    <row r="68" spans="2:11" ht="13.15" customHeight="1" x14ac:dyDescent="0.2"/>
    <row r="69" spans="2:11" ht="13.15" customHeight="1" x14ac:dyDescent="0.2"/>
    <row r="70" spans="2:11" ht="13.15" customHeight="1" x14ac:dyDescent="0.2"/>
    <row r="71" spans="2:11" ht="13.15" customHeight="1" x14ac:dyDescent="0.2"/>
    <row r="72" spans="2:11" ht="13.15" customHeight="1" x14ac:dyDescent="0.2"/>
    <row r="73" spans="2:11" ht="13.15" customHeight="1" x14ac:dyDescent="0.2"/>
    <row r="74" spans="2:11" ht="13.15" customHeight="1" x14ac:dyDescent="0.2"/>
    <row r="75" spans="2:11" ht="13.15" customHeight="1" x14ac:dyDescent="0.2"/>
    <row r="76" spans="2:11" ht="13.15" customHeight="1" x14ac:dyDescent="0.2"/>
    <row r="77" spans="2:11" ht="13.15" customHeight="1" x14ac:dyDescent="0.2"/>
    <row r="78" spans="2:11" ht="13.15" customHeight="1" x14ac:dyDescent="0.2"/>
    <row r="96" spans="6:12" ht="12.75" customHeight="1" x14ac:dyDescent="0.2">
      <c r="F96" s="800"/>
      <c r="G96" s="801"/>
      <c r="H96" s="801"/>
      <c r="I96" s="801"/>
      <c r="J96" s="801"/>
      <c r="K96" s="801"/>
      <c r="L96" s="801"/>
    </row>
    <row r="97" spans="6:12" ht="12.75" customHeight="1" x14ac:dyDescent="0.2">
      <c r="F97" s="795"/>
      <c r="G97" s="796"/>
      <c r="H97" s="796"/>
      <c r="I97" s="796"/>
      <c r="J97" s="796"/>
      <c r="K97" s="796"/>
      <c r="L97" s="796"/>
    </row>
    <row r="98" spans="6:12" ht="12.75" customHeight="1" x14ac:dyDescent="0.2">
      <c r="F98" s="795"/>
      <c r="G98" s="796"/>
      <c r="H98" s="796"/>
      <c r="I98" s="796"/>
      <c r="J98" s="796"/>
      <c r="K98" s="796"/>
      <c r="L98" s="796"/>
    </row>
    <row r="99" spans="6:12" ht="12.75" customHeight="1" x14ac:dyDescent="0.2">
      <c r="F99" s="795"/>
      <c r="G99" s="796"/>
      <c r="H99" s="796"/>
      <c r="I99" s="796"/>
      <c r="J99" s="796"/>
      <c r="K99" s="796"/>
      <c r="L99" s="796"/>
    </row>
    <row r="100" spans="6:12" ht="12.75" customHeight="1" x14ac:dyDescent="0.2">
      <c r="F100" s="797"/>
      <c r="G100" s="798"/>
      <c r="H100" s="798"/>
      <c r="I100" s="798"/>
      <c r="J100" s="798"/>
      <c r="K100" s="798"/>
      <c r="L100" s="798"/>
    </row>
  </sheetData>
  <mergeCells count="72">
    <mergeCell ref="B55:I55"/>
    <mergeCell ref="C60:I60"/>
    <mergeCell ref="C61:I61"/>
    <mergeCell ref="B56:B57"/>
    <mergeCell ref="D56:F56"/>
    <mergeCell ref="G56:I56"/>
    <mergeCell ref="D57:F57"/>
    <mergeCell ref="G57:I57"/>
    <mergeCell ref="C58:I58"/>
    <mergeCell ref="C59:I59"/>
    <mergeCell ref="F97:L97"/>
    <mergeCell ref="F98:L98"/>
    <mergeCell ref="F99:L99"/>
    <mergeCell ref="F100:L100"/>
    <mergeCell ref="B63:I65"/>
    <mergeCell ref="F96:L96"/>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54:I54"/>
    <mergeCell ref="B45:B50"/>
    <mergeCell ref="B51:B53"/>
    <mergeCell ref="C45:I45"/>
    <mergeCell ref="C46:I46"/>
    <mergeCell ref="C51:I53"/>
    <mergeCell ref="C50:I50"/>
    <mergeCell ref="C49:I49"/>
    <mergeCell ref="C48:I48"/>
    <mergeCell ref="C47:I47"/>
    <mergeCell ref="C24:E24"/>
    <mergeCell ref="G24:I24"/>
    <mergeCell ref="B25:I25"/>
    <mergeCell ref="F27:F38"/>
    <mergeCell ref="G27:G38"/>
    <mergeCell ref="I27:I38"/>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7"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2.xml><?xml version="1.0" encoding="utf-8"?>
<ds:datastoreItem xmlns:ds="http://schemas.openxmlformats.org/officeDocument/2006/customXml" ds:itemID="{3F664237-BA00-4E19-9D4C-97CF951D95E6}">
  <ds:schemaRefs>
    <ds:schemaRef ds:uri="http://schemas.microsoft.com/office/2006/documentManagement/types"/>
    <ds:schemaRef ds:uri="http://purl.org/dc/dcmitype/"/>
    <ds:schemaRef ds:uri="http://schemas.microsoft.com/office/2006/metadata/properties"/>
    <ds:schemaRef ds:uri="d472a95f-029e-48ed-8556-580ff62e7833"/>
    <ds:schemaRef ds:uri="http://purl.org/dc/terms/"/>
    <ds:schemaRef ds:uri="http://purl.org/dc/elements/1.1/"/>
    <ds:schemaRef ds:uri="http://www.w3.org/XML/1998/namespace"/>
    <ds:schemaRef ds:uri="http://schemas.openxmlformats.org/package/2006/metadata/core-properties"/>
    <ds:schemaRef ds:uri="http://schemas.microsoft.com/office/infopath/2007/PartnerControls"/>
    <ds:schemaRef ds:uri="08ebe415-1e9a-4b26-acfc-09642d3d19df"/>
  </ds:schemaRefs>
</ds:datastoreItem>
</file>

<file path=customXml/itemProps3.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henry henry</cp:lastModifiedBy>
  <cp:lastPrinted>2021-05-06T18:33:25Z</cp:lastPrinted>
  <dcterms:created xsi:type="dcterms:W3CDTF">2010-03-25T16:40:43Z</dcterms:created>
  <dcterms:modified xsi:type="dcterms:W3CDTF">2021-07-13T20:29:44Z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