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updateLinks="never" defaultThemeVersion="124226"/>
  <mc:AlternateContent xmlns:mc="http://schemas.openxmlformats.org/markup-compatibility/2006">
    <mc:Choice Requires="x15">
      <x15ac:absPath xmlns:x15ac="http://schemas.microsoft.com/office/spreadsheetml/2010/11/ac" url="C:\Users\inter_000\Documents\ARCHIVOS_RECUPERADOS_28072020\AGOSTO2020\Obligacion5\PUBLICACIONPAGINA\"/>
    </mc:Choice>
  </mc:AlternateContent>
  <xr:revisionPtr revIDLastSave="0" documentId="13_ncr:1_{23051C22-E766-4B00-842B-9F5306BF95F7}" xr6:coauthVersionLast="45" xr6:coauthVersionMax="45"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1" r:id="rId8"/>
    <sheet name="Meta No. 6" sheetId="70"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70" l="1"/>
  <c r="E31" i="70"/>
  <c r="E30" i="70"/>
  <c r="E29" i="70"/>
  <c r="E28" i="70"/>
  <c r="G27" i="70"/>
  <c r="H27" i="70" s="1"/>
  <c r="I27" i="70" s="1"/>
  <c r="F27" i="70"/>
  <c r="E27" i="70"/>
  <c r="E32" i="71"/>
  <c r="E31" i="71"/>
  <c r="E30" i="71"/>
  <c r="E29" i="71"/>
  <c r="E28" i="71"/>
  <c r="G27" i="71"/>
  <c r="H27" i="71" s="1"/>
  <c r="I27" i="71" s="1"/>
  <c r="F27" i="71"/>
  <c r="E27" i="71"/>
  <c r="E32" i="69"/>
  <c r="E31" i="69"/>
  <c r="E30" i="69"/>
  <c r="E29" i="69"/>
  <c r="E28" i="69"/>
  <c r="G27" i="69"/>
  <c r="H27" i="69" s="1"/>
  <c r="I27" i="69" s="1"/>
  <c r="F27" i="69"/>
  <c r="E27" i="69"/>
  <c r="E32" i="68"/>
  <c r="E31" i="68"/>
  <c r="E30" i="68"/>
  <c r="E29" i="68"/>
  <c r="E28" i="68"/>
  <c r="G27" i="68"/>
  <c r="H27" i="68" s="1"/>
  <c r="I27" i="68" s="1"/>
  <c r="F27" i="68"/>
  <c r="E27" i="68"/>
  <c r="E32" i="67"/>
  <c r="E31" i="67"/>
  <c r="E30" i="67"/>
  <c r="E29" i="67"/>
  <c r="E28" i="67"/>
  <c r="G27" i="67"/>
  <c r="H27" i="67" s="1"/>
  <c r="I27" i="67" s="1"/>
  <c r="F27" i="67"/>
  <c r="E27" i="67"/>
  <c r="E32" i="24"/>
  <c r="E31" i="24"/>
  <c r="E30" i="24"/>
  <c r="E29" i="24"/>
  <c r="E28" i="24"/>
  <c r="G27" i="24"/>
  <c r="H27" i="24" s="1"/>
  <c r="I27" i="24" s="1"/>
  <c r="F27" i="24"/>
  <c r="E27" i="24"/>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D31" i="62"/>
  <c r="D32" i="62" s="1"/>
  <c r="I30" i="62"/>
  <c r="I31" i="62"/>
  <c r="D31" i="47" l="1"/>
  <c r="AC19" i="5"/>
  <c r="H30" i="47"/>
  <c r="AC21" i="5"/>
  <c r="L27" i="66"/>
  <c r="M27" i="66" s="1"/>
  <c r="AB13" i="5"/>
  <c r="F32" i="47"/>
  <c r="H31" i="47"/>
  <c r="I32" i="62"/>
  <c r="D33" i="62"/>
  <c r="I15" i="5"/>
  <c r="AA15" i="5"/>
  <c r="AB15" i="5" s="1"/>
  <c r="AC17" i="5"/>
  <c r="F31" i="62"/>
  <c r="F32" i="62" s="1"/>
  <c r="F33" i="62" s="1"/>
  <c r="F34" i="62" s="1"/>
  <c r="F35" i="62" s="1"/>
  <c r="H30" i="62"/>
  <c r="AC13" i="5"/>
  <c r="H31" i="62"/>
  <c r="F36" i="62"/>
  <c r="F37" i="62" s="1"/>
  <c r="F38" i="62" s="1"/>
  <c r="F39" i="62" s="1"/>
  <c r="I31" i="47" l="1"/>
  <c r="D32" i="47"/>
  <c r="AC15" i="5"/>
  <c r="H33" i="62"/>
  <c r="I33" i="62"/>
  <c r="D34" i="62"/>
  <c r="H32" i="47"/>
  <c r="F33" i="47"/>
  <c r="H32" i="62"/>
  <c r="F40" i="62"/>
  <c r="I32" i="47" l="1"/>
  <c r="D33" i="47"/>
  <c r="F34" i="47"/>
  <c r="H33" i="47"/>
  <c r="D35" i="62"/>
  <c r="H34" i="62"/>
  <c r="I34" i="62"/>
  <c r="F41" i="62"/>
  <c r="D34" i="47" l="1"/>
  <c r="I33" i="47"/>
  <c r="D36" i="62"/>
  <c r="I35" i="62"/>
  <c r="H35" i="62"/>
  <c r="F35" i="47"/>
  <c r="H34" i="47"/>
  <c r="D35" i="47" l="1"/>
  <c r="I34" i="47"/>
  <c r="F36" i="47"/>
  <c r="H35" i="47"/>
  <c r="I36" i="62"/>
  <c r="D37" i="62"/>
  <c r="H36" i="62"/>
  <c r="I35" i="47" l="1"/>
  <c r="D36" i="47"/>
  <c r="D38" i="62"/>
  <c r="I37" i="62"/>
  <c r="H37" i="62"/>
  <c r="F37" i="47"/>
  <c r="H36" i="47"/>
  <c r="I36" i="47" l="1"/>
  <c r="D37" i="47"/>
  <c r="F38" i="47"/>
  <c r="H37" i="47"/>
  <c r="I38" i="62"/>
  <c r="D39" i="62"/>
  <c r="H38" i="62"/>
  <c r="D38" i="47" l="1"/>
  <c r="I37" i="47"/>
  <c r="I39" i="62"/>
  <c r="D40" i="62"/>
  <c r="H39" i="62"/>
  <c r="F39" i="47"/>
  <c r="H38" i="47"/>
  <c r="D39" i="47" l="1"/>
  <c r="I38" i="47"/>
  <c r="F40" i="47"/>
  <c r="H39" i="47"/>
  <c r="D41" i="62"/>
  <c r="I40" i="62"/>
  <c r="H40" i="62"/>
  <c r="I39" i="47" l="1"/>
  <c r="D40" i="47"/>
  <c r="I41" i="62"/>
  <c r="H41" i="62"/>
  <c r="F41" i="47"/>
  <c r="H40" i="47"/>
  <c r="D41" i="47" l="1"/>
  <c r="I41" i="47" s="1"/>
  <c r="I40" i="47"/>
  <c r="H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<sst xmlns="http://schemas.openxmlformats.org/spreadsheetml/2006/main" count="1122" uniqueCount="387">
  <si>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</si>
  <si>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</si>
  <si>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</si>
  <si>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</si>
  <si>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</si>
  <si>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</si>
  <si>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</si>
  <si>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</si>
  <si>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</si>
  <si>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</si>
  <si>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</si>
  <si>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</si>
  <si>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</si>
  <si>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</si>
  <si>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</si>
  <si>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</si>
  <si>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</si>
  <si>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</si>
  <si>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</si>
  <si>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</si>
  <si>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</si>
  <si>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</si>
  <si>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</si>
  <si>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</si>
  <si>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</si>
  <si>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</si>
  <si>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</si>
  <si>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</si>
  <si>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</si>
  <si>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</si>
  <si>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</si>
  <si>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</si>
  <si>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</si>
  <si>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</si>
  <si>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</si>
  <si>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</si>
  <si>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</si>
  <si>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</si>
  <si>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</si>
  <si>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</si>
  <si>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</si>
  <si>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</si>
  <si>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</si>
  <si>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</si>
  <si>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</si>
  <si>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</si>
  <si>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</si>
  <si>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</si>
  <si>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</si>
  <si>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</si>
  <si>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</si>
  <si>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</si>
  <si>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</si>
  <si>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</si>
  <si>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</si>
  <si>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</si>
  <si>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</si>
  <si>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</si>
  <si>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</si>
  <si>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</si>
  <si>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</si>
  <si>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</si>
  <si>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</si>
  <si>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</si>
  <si>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</si>
  <si>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</si>
  <si>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</si>
  <si>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</si>
  <si>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</si>
  <si>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</si>
  <si>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</si>
  <si>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</si>
  <si>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</si>
  <si>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</si>
  <si>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</si>
  <si>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</si>
  <si>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</si>
  <si>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</si>
  <si>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</si>
  <si>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</si>
  <si>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</si>
  <si>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</si>
  <si>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</si>
  <si>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</si>
  <si>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</si>
  <si>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</si>
  <si>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</si>
  <si>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</si>
  <si>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</si>
  <si>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</si>
  <si>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</si>
  <si>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</si>
  <si>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</si>
  <si>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</si>
  <si>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</si>
  <si>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</si>
  <si>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</si>
  <si>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</si>
  <si>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</si>
  <si>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</si>
  <si>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</si>
  <si>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</si>
  <si>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</si>
  <si>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</si>
  <si>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</si>
  <si>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</si>
  <si>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</si>
  <si>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</si>
  <si>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</si>
  <si>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</si>
  <si>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</si>
  <si>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</si>
  <si>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</si>
  <si>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</si>
  <si>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</si>
  <si>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</si>
  <si>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</si>
  <si>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</si>
  <si>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</si>
  <si>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</si>
  <si>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</si>
  <si>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</si>
  <si>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</si>
  <si>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</si>
  <si>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</si>
  <si>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</si>
  <si>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</si>
  <si>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</si>
  <si>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</si>
  <si>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</si>
  <si>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</si>
  <si>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</si>
  <si>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</si>
  <si>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</si>
  <si>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</si>
  <si>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</si>
  <si>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</si>
  <si>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</si>
  <si>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</si>
  <si>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</si>
  <si>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</si>
  <si>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</si>
  <si>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</si>
  <si>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</si>
  <si>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</si>
  <si>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</si>
  <si>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</si>
  <si>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</si>
  <si>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</si>
  <si>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</si>
  <si>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</si>
  <si>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</si>
  <si>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</si>
  <si>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</si>
  <si>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</si>
  <si>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</si>
  <si>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</si>
  <si>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</si>
  <si>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</si>
  <si>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</si>
  <si>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</si>
  <si>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</si>
  <si>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</si>
  <si>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</si>
  <si>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</si>
  <si>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</si>
  <si>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</si>
  <si>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</si>
  <si>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</si>
  <si>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</si>
  <si>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</si>
  <si>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</si>
  <si>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</si>
  <si>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</si>
  <si>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</si>
  <si>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</si>
  <si>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</si>
  <si>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</si>
  <si>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</si>
  <si>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</si>
  <si>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</si>
  <si>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</si>
  <si>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</si>
  <si>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</si>
  <si>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</si>
  <si>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</si>
  <si>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</si>
  <si>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</si>
  <si>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</si>
  <si>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</si>
  <si>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</si>
  <si>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</si>
  <si>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</si>
  <si>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</si>
  <si>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</si>
  <si>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</si>
  <si>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</si>
  <si>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</si>
  <si>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</si>
  <si>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</si>
  <si>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</si>
  <si>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</si>
  <si>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</si>
  <si>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</si>
  <si>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</si>
  <si>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</si>
  <si>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</si>
  <si>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</si>
  <si>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</si>
  <si>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</si>
  <si>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</si>
  <si>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</si>
  <si>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</si>
  <si>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</si>
  <si>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</si>
  <si>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</si>
  <si>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</si>
  <si>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</si>
  <si>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</si>
  <si>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</si>
  <si>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</si>
  <si>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</si>
  <si>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</si>
  <si>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</si>
  <si>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</si>
  <si>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</si>
  <si>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</si>
  <si>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</si>
  <si>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</si>
  <si>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</si>
  <si>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</si>
  <si>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</si>
  <si>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</si>
  <si>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</si>
  <si>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</si>
  <si>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</si>
  <si>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</si>
  <si>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</si>
  <si>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</si>
  <si>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</si>
  <si>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</si>
  <si>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</si>
  <si>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</si>
  <si>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</si>
  <si>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</si>
  <si>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</si>
  <si>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</si>
  <si>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</si>
  <si>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</si>
  <si>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</si>
  <si>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</si>
  <si>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</si>
  <si>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</si>
  <si>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</si>
  <si>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</si>
  <si>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</si>
  <si>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</si>
  <si>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</si>
  <si>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</si>
  <si>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</si>
  <si>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</si>
  <si>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</si>
  <si>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</si>
  <si>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</si>
  <si>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</si>
  <si>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</si>
  <si>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</si>
  <si>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</si>
  <si>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</si>
  <si>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</si>
  <si>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</si>
  <si>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</si>
  <si>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</si>
  <si>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</si>
  <si>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</si>
  <si>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</si>
  <si>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</si>
  <si>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</si>
  <si>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</si>
  <si>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</si>
  <si>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</si>
  <si>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</si>
  <si>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</si>
  <si>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</si>
  <si>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</si>
  <si>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</si>
  <si>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</si>
  <si>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</si>
  <si>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</si>
  <si>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</si>
  <si>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</si>
  <si>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</si>
  <si>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Vincular prestadores de servicios a la estrategia de regulación</t>
  </si>
  <si>
    <t>Aumentar la vinculación de ciudadanos y ciudadanas a las estrategias de cultura y participación ciudadana orientadas a la convivencia, defensa, protección y bienestar de la fauna que habita en Bogotá, con enfoque territorial, diferencial y de género</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</si>
  <si>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</si>
  <si>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Ninguno.</t>
  </si>
  <si>
    <t>Sensibilizar a los prestadores de servicio interesados en la implementación de las buenas Practicas de bienestar y proteccion animal</t>
  </si>
  <si>
    <t xml:space="preserve"> Equipo de Regulación de la  Subdirección de Cultura Ciudadana y Gestión del Conocimiento. </t>
  </si>
  <si>
    <t>Prestadores de servicios vinculadas / Prestadores de servicios progamados</t>
  </si>
  <si>
    <t>Numero de Personas</t>
  </si>
  <si>
    <t>Prestadores de servicios vinculadas</t>
  </si>
  <si>
    <t>Prestadores de servicios progamados</t>
  </si>
  <si>
    <t>Numero de Prestadores vinculados</t>
  </si>
  <si>
    <t>Numero de Prestadores de Servicios</t>
  </si>
  <si>
    <t>Numero de prestadores de servicios programados</t>
  </si>
  <si>
    <t>prestadores de servicios vinculados que den soporte para cumplimiento de la meta</t>
  </si>
  <si>
    <t>Prestadores de servicios programados para el cumplimiento de la meta</t>
  </si>
  <si>
    <t>N.A.</t>
  </si>
  <si>
    <t>Se viene realizando la evaluación y ajustes de la propuesta para Registro de prestadores de servicio, ya que se está implementado el Acuerdo 765 del 30 de Junio del 2020 “Por medio del cual se establecen lineamientos para la aplicación de la Ley 1774 de 2016 tendientes a garantizar la protección y bienestar de los animales domésticos usados en actividades productivas en la ciudad de Bogotá Distrito Capital y se dictan otras disposiciones” ya que se hace necesario adecuar la estructura organizacional del Instituto Distrital de Protección y Bienestar Animal, a fin de que pueda adelantar funciones de inspección y vigilancia para la protección y bienestar animal, sobre el uso de animales domésticos usados en actividades productivas en el Distrito Capital.
Con el objetivo de establecer los lineamientos generales de bienestar y protección de los animales domésticos usados en actividades productivas en el Distrito Capital de Bogotá; especialmente, para los perros que sean usados en servicios de vigilancia y seguridad, de conformidad con los parámetros establecidos en la Ley 84 de 1989 y en la Ley 1774 de 2016 y las normas que las modifiquen, adicionen y/o sustituyan, y realizar un registro de los prestadores de servicios con los animales señalados, dicho registro deberá publicarse en su página web y en el Portal de Datos Abiertos del Distrito e incluirá la siguiente información:
1. Número de animales domésticos usados en actividades productivas.
2. Especies.
3. Razas.
4. Número de horas de uso y de descanso.
5. Procedencias.
6. Edades.
7. Tipo de actividad productiva. En el caso de los perros de vigilancia y seguridad se deberá especificar su especialidad, según las disposiciones vigentes de la Superintendencia de Vigilancia y Seguridad Privada.
8. Estado de salud de los animales. 
9. Condiciones de uso y tenencia de los animales.
10. Hallazgos sobre las condiciones de salud física y emocional de los animales.
11. Demás criterios que el IDPYBA considere que informen sobre la protección y bienestar de los animales.</t>
  </si>
  <si>
    <t>Se viene realizando la evaluación y ajustes de la propuesta para Registro de prestadores de servicio, ya que se está implementado el Acuerdo 765 del 30 de Junio del 2020 “Por medio del cual se establecen lineamientos para la aplicación de la Ley 1774 de 2016 tendientes a garantizar la protección y bienestar de los animales domésticos usados en actividades productivas en la ciudad de Bogotá Distrito Capital y se dictan otras disposiciones” ya que se hace necesario adecuar la estructura organizacional del Instituto Distrital de Protección y Bienestar Animal, a fin de que pueda adelantar funciones de inspección y vigilancia para la protección y bienestar animal, sobre el uso de animales domésticos usados en actividades productivas en el Distrito Capital.</t>
  </si>
  <si>
    <t>Natalia Parra Osorio</t>
  </si>
  <si>
    <t>Ingrid Elizabeth Torres Rodriguez</t>
  </si>
  <si>
    <t>Diseñar e implementar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</si>
  <si>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</si>
  <si>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</si>
  <si>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</si>
  <si>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</si>
  <si>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</si>
  <si>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</si>
  <si>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</si>
  <si>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para el cumplimiento de la meta</t>
  </si>
  <si>
    <t>Campañas pedagógicas de apropiación social del conocimiento que aborden perspectivas alternativas al antropocentrismo. que den soporte para cumplimiento de la meta</t>
  </si>
  <si>
    <t xml:space="preserve">Se viene evaluando las campañas de sensibilización y educación que se han implementado desde la constitución de la entidad con el propósito de fortalecer la práctica pedagógica del equipo de educación y cultura ciudadana, se han brindado aportes, orientaciones de tipo teórico y acompañamiento crítico-colaborativo a las propuestas y material pedagógico elaboradas por los profesionales del área.
Por este motivo, estas son las actividades relacionadas con los procesos que se han venido implementando y así poder construir las nuevas campañas pedagógicas de apropiación social del conocimiento que aborden perspectivas alternativas al antropocentrismo.
• Aula virtual general “Zoomos”. El equipo de cultura ciudadana, junto con Participación, Gestión del Conocimiento y la Subdirectora de Cultura Ciudadana y Gestión del Conocimiento se encuentra escribiendo los contenidos del Aula con base en el esquema aprobado.
• Aula virtual Animales y el Covid-19: mitos y realidades actuales. Por solicitud de la ciudadanía, se puso a su disposición el aula virtual Animales y el Covid-19: mitos y realidades actuales luego de haberle realizado ajustes técnicos y en los contenidos. Actualmente, los inscritos se encuentran desarrollando las actividades pedagógicas propuestas en la plataforma.
• Revisar, ajustar e implementar la campaña del Manual de Convivencia Animal de forma transversal en cada uno de los ámbitos. se realizó la presentación del contenido del Manual a través de un Facebook Live, el cual contó con la participación de Ariel Ávila, periodista, Catalina Valencia, directora de IDARTES, Sabina Ramírez, de la Red de Aliados del Instituto, Valentina Torres, estudiante que realiza el servicio social con el Instituto, Juan Felipe Cardona, coordinador del equipo del Observatorio y Andrea Millán autora y coordinadora del equipo de cultura Ciudadana de la Subdirección. Adicionalmente, el equipo de cultura elaboró 5 propuestas pedagógicas para implementar con las comunidades.
• Campaña Mirar y no tocar es amar. En conjunto con el área de Gestión del Conocimiento, se llevaron a cabo los foros; Hablemos de fauna urbana, conservando la biodiversidad de nuestros territorios y Animales de compañía no convencionales: Las aves en nuestros hogares, los cuales contaron con la participación de 130 personas.
</t>
  </si>
  <si>
    <t>Se viene evaluando las campañas de sensibilización y educación que se han implementado desde la constitución de la entidad con el propósito de fortalecer la práctica pedagógica del equipo de educación y cultura ciudadana, se han brindado aportes, orientaciones de tipo teórico y acompañamiento crítico-colaborativo a las propuestas y material pedagógico elaboradas por los profesionales del área.</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</si>
  <si>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</si>
  <si>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Diseñar e implementar campañas pedagógicas de apropiación social del conocimiento que aborden perspectivas alternativas al antropocentrismo</t>
  </si>
  <si>
    <t>Vincular ciudadanos y ciudadanas en las estrategias de sensibilización y educación en los ámbitos: educativo, recreodeportivo, institucional y comunitario</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</si>
  <si>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</si>
  <si>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 xml:space="preserve">Personas vinculadas  en las estrategias de sensibilización y educación  /  Personas  progamadas en las estrategias de sensibilización y educación </t>
  </si>
  <si>
    <t>Personas vinculadas  en las estrategias de sensibilización y educación</t>
  </si>
  <si>
    <t xml:space="preserve">Personas  progamadas en las estrategias de sensibilización y educación </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</si>
  <si>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</si>
  <si>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Numero de personas vinculadas</t>
  </si>
  <si>
    <t>Numero de personas programadas</t>
  </si>
  <si>
    <t>Las personas programadas en la  estrategia de sensibilizacion, formación y educación son aquellas  que deben participar  en alguna actividad desarrollada en cualquiera de los siguientes ambitos: educativo, institucional, comunitario y recreodeportivo.</t>
  </si>
  <si>
    <t>Ámbito Educativo
Durante el periodo de reporte, 109 estudiantes de 23 colegios estuvieron inscritos en el programa de servicio social, de los cuales 47 estuvieron activos realizando actividades formativas en el Aula Virtual De la mano con el estudiante y 41 desarrollando acciones pedagógicas virtuales. En este mismo tiempo, 10 personas culminaron exitosamente sus actividades y se hizo entrega del documento que así lo certifica como se encuentra establecido en la resolución 078 del 2019 “Por medio de la cual se reglamentan las Prácticas Educativas, Pasantías Académicas y el Servicio Social Estudiantil Obligatorio en el Instituto Distrital de Protección y Bienestar Animal” y 118 de 2019 “Por medio de la cual se modifica la resolución 078 del 22 de julio de 2019 " Por medio de la cual se reglamentan las Prácticas Educativas, Pasantías Académicas y el Servicio Social Estudiantil Obligatorio en el Instituto Distrital de Protección y Bienestar Animal"
Los 41 estudiantes que se encuentran desarrollando actividades pedagógicas se dividieron en dos grupos. El primer grupo estuvo vinculado a la actividad ¿Cuánto se habla de protección y bienestar animal? Cuyo objetivo es recolectar, analizar y producir material pedagógico a partir de la recolección de información publicada en medios de comunicación. El segundo grupo estuvo conociendo y apropiando los contenidos de las campañas de protección y bienestar animal realizadas por el Instituto para, luego, elaborar una propuesta de diseño de logos y slogans que las representen dichas campañas.
Ámbito comunitario
Durante el periodo reportado, se aprobó la parrilla del segundo ciclo de foros y conversatorios “Guardianes de los animales online” cuyo desarrollo es 100% virtual y su ejecución empezó en el mes de junio. Hasta la fecha, se han llevado a cabo 15 conversatorios.
En el periodo reportado se desarrollaron 15 actividades pedagógica y de sensibilización en el marco programa Huellitas de la Calle en articulación con la Secretaría de Integración Social, el Hogar de Paso de Carreteros y la Clínica Raza y la Subdirección de Atención a la Fauna, de las cuales cuatro (4) fueron visitas de verificación, dos (2) operativos de recuperación del espacio público, cuatro (4) jornadas de desarrollo personal, dos (2) jornadas de sensibilización con recicladores de oficio y dos (2) recorridos por humedales. 
También, se llevaron a cabo 6 jornadas virtuales atendiendo a las solicitudes realizadas por los consejos locales de protección y bienestar animal y alcaldías locales, en las cuales participaron un total de 36 personas. 
Ámbito institucional
Durante el periodo reportado, se llevaron a cabo dos jornadas de sensibilización, la primera con la asistencia de 31 personas de la Comisión del Servicio Civil y la segunda con la participación de 25 personas del Proyecto Ciempiés de la Secretaría Distrital de Movilidad. En las jornadas se presentó el rol del Instituto en la Protección y Bienestar Animal explicando sus programas. 
En la zona rural de la ciudad se llevaron a cabo tres visitas para la identificación de necesidades de sensibilización en las localidades de Usme y se realizaron cinco programas de radio en las siguientes temáticas; Introducción a las buenas prácticas ganaderas en articulación con el ICA, Tenencia Responsable de bovinos reduciendo los impactos al ecosistema en conjunto con SDDDE; Sanidad en Bovinos con el SDG y Bienestar Animal en Bovinos con el ICA.</t>
  </si>
  <si>
    <t xml:space="preserve">Se han vinculado 643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</si>
  <si>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</si>
  <si>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Vincular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</si>
  <si>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t>
  </si>
  <si>
    <t xml:space="preserve"> Equipo de Participacion Ciudadana de la  Subdirección de Cultura Ciudadana y Gestión del Conocimiento. </t>
  </si>
  <si>
    <t xml:space="preserve">Personas vinculadas en espacios de participacion ciudadana /  Personas progamadas en espacios de participacion ciudadana </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</si>
  <si>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</si>
  <si>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</si>
  <si>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</si>
  <si>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</si>
  <si>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Se han vinculado 129 ciudadanos y ciudadanas en talleres de formación que aborden la normatividad vigente y su aplicación en las instancias y los espacios de participación ciudadana</t>
  </si>
  <si>
    <t xml:space="preserve">En el presente documento se informan los avances del área en torno a la implementación de estrategias de cultura y participación ciudadana para la defensa, convivencia, protección y bienestar de los animales en Bogotá. 
Consejos y Mesas de Protección y Bienestar Animal
Hasta la fecha, se trabajó de manera virtual en la promoción de la participación ciudadana, por medio de la reunión en los consejos y mesas locales de protección y bienestar animal con la comunidad e instituciones. Se han implementado varias estrategias durante el periodo indicado, las cuales permiten que, desde la virtualidad, se incentive la participación ciudadana por la protección y bienestar animal, a través de la implementación de metodologías como árbol de problemas, la construcción de los planes de acción, el apoyo en los encuentros ciudadanos y la implementación de espacios de sensibilización desde la participación a la comunidad. 
Consejo Distrital de Protección y Bienestar Animal
El jueves 30 de junio de 2020, se llevó a cabo el tercer Consejo ordinario Distrital de Protección y Bienestar Animal en donde se realizó la modificación del reglamento interno, se hizo una intervención por parte de la Subdirección de Atención a la Fauna, enfocada en la prestación de los servicios del Instituto en época de confinamiento, se presentó el tema de encuentros ciudadanos con enfoque de protección y bienestar animal por parte de la líder de espacios de participación y el IDPAC y se hizo una intervención sobre la Semana de Protección y Bienestar Animal. La reunión contó con la participación de 35 asistentes entre instituciones y delegados de la comunidad para el Consejo.
Red de aliados
La Red de aliados ha tenido un proceso de transformación, con nueva caracterización y metodología de asignación de incentivos. Adicionalmente se realizó una charla, para los miembros de Red de Aliados como preparación para los Encuentros ciudadanos con la participación 
Espacios de Participación
Promover y orientar la participación ciudadana de los diferentes actores comunitarios interesados en la protección y el bienestar animal en el Distrito Capital
-Orientar estrategias metodológicas para incentivar la participación de la ciudadanía.
-Fomentar espacios de participación abiertos a proposiciones, aportes y opiniones de la comunidad.
-Promover la participación de nuevos liderazgos comunitarios.
-Sensibilizar en protección y bienestar animal fortaleciendo la comunicación asertiva en espacios de participación ciudadana.
Se realiza acompañamiento en instancias de participación local, en articulación con el enlace local respectivo, donde se aborda el tema de Encuentros ciudadanos por localidades, para brindar orientaciones y preparación con enfoque de protección y bienestar animal. En este acompañamiento se presenta la “Guía para la participación en Encuentros Ciudadanos con enfoque PYBA” explicando qué son y para qué se participa en este momento estratégico de la planeación local. Así mismo, se desarrollan talleres con comunidad animalista y personas proteccionistas de las localidades con el mismo objetivo y adicionalmente se desarrolla un ejercicio de priorización de problemáticas, necesidades y propuestas donde se identifican las realidades territoriales de los participantes.
Las orientaciones y preparación se realizan mediante herramientas de apoyo con información relevante de las metodologías de Encuentros Ciudadanos, las líneas de inversión, conceptos de gasto, identificación de problemas, necesidades, propuestas e iniciativas ciudadanas.
Adicionalmente, durante el mes de junio se realizaron 2 foros virtuales en vivo para hablar de los Encuentros Ciudadanos con enfoque de protección y bienestar animal. El primero se realizó en acompañamiento con el IDPAC y el segundo se realizó en el marco de los foros pedagógicos del área de cultura ciudadana del Instituto. Ambos foros virtuales están disponibles en la página de Youtube se sistemas de información del Instituto para ser consultados libremente por los interesados.
Durante el mes de julio de 2020, el objetivo era llegar a las localidades donde no se había llegado a comunidad con la información de Encuentros Ciudadanos desde las orientaciones del Instituto, por lo cual se hicieron convocatorias desde las mesas locales con apoyo de enlaces del Instituto y referentes de alcaldías locales.
Copropiedades y Convivencia
Desde el programa de copropiedades y convivencia, del área de participación ciudadana, el Instituto Distrital de Protección y Bienestar Animal ha dado respuesta permanente y oportuna a la ciudadanía que ha solicitado por medio del sistema de queja y soluciones (SDQS) a los requerimientos e inquietudes que, en torno a la participación incidente, desde la tenencia responsable de animales de compañía, se han presentado.
Adicionalmente se ha dado seguimiento y se han planteado nuevas alianzas estratégicas con entidades distritales y privadas, para lograr que la participación ciudadana en temas de protección y bienestar animal del Distrito Capital sea vista desde la perspectiva de la sana convivencia entre animales humanos y no humanos en los espacios de residencia del 70% de los bogotanos.
Ejemplos de estas alianzas son los procesos coordinados con el IDPAC y el equipo de Propiedad Horizontal, se ha planteado un trabajo articulado de los consejos de propiedad horizontal y el Instituto, para llevar a las 19 localidades del distrito capital, los programas y elementos misionales del IDPYBA a las comunidades objetivo. Por otra parte, con constructora Bolívar, se ha esbozado un ciclo de talleres pares más copropiedades nuevas que hacen parte de su programa “en conjunto”, para crear espacios participativos de los residentes y usuarios de estas construcciones, dando vida a elementos de sana convivencia y participación en la construcción nueva de la ciudad capital.
</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</si>
  <si>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</si>
  <si>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Gestionar alianzas interinstitucionales, intersectoriales  y de ciudad región que potencien las intervenciones y cobertura en torno a la Protección y Bienestar Animal.</t>
  </si>
  <si>
    <t xml:space="preserve"> Equipo de Educacion y Participacion Ciudadana de la  Subdirección de Cultura Ciudadana y Gestión del Conocimiento. </t>
  </si>
  <si>
    <t>Numero de Alianzas</t>
  </si>
  <si>
    <t>Alianzas Realizadas /  Alianzas Programadas</t>
  </si>
  <si>
    <t>Alianzas Realizadas</t>
  </si>
  <si>
    <t>Alianzas Programadas</t>
  </si>
  <si>
    <t>Numero de Alianzas Realizadas</t>
  </si>
  <si>
    <t>Numero de Alianzas programadas</t>
  </si>
  <si>
    <t>Alianzas Realizadas que den soporte para cumplimiento de la meta</t>
  </si>
  <si>
    <t>Alianzas programadas para el cumplimiento de la meta</t>
  </si>
  <si>
    <t>Se hizo la verificación del borrador del estudio previo y el clausulado del convenio interadministrativo entre la Secretaría Distrital de Movilidad y el Instituto Distrital de Protección y Bienestar Animal; con el fin de establecer una articulación interinstitucional para la ejecución de acciones de compensación social en materia ambiental, social y de movilidad, de acuerdo con las funciones definidas legalmente para cada una de las entidades que suscriben el presente convenio.</t>
  </si>
  <si>
    <t>No ha sido viable la suscripción del Convenio, teniendo en cuenta los diferentes protocolos de bioseguridad y distanciamiento social, en el marco de la pandemia por COVID 19, por lo cual se encuentra a la espera de que las condiciones sociales y de salud, permitan su adecuada ejecución.</t>
  </si>
  <si>
    <t xml:space="preserve">Se hizo la verificación del borrador del estudio previo y el clausulado del convenio interadministrativo entre la Secretaría Distrital de Movilidad y el Instituto Distrital de Protección y Bienestar Animal; con el fin de establecer una articulación interinstitucional para la ejecución de acciones de compensación social en materia ambiental, social y de movilidad, de acuerdo con las funciones definidas legalmente para cada una de las entidades que suscriben el presente convenio.
El convenio tendrá como objeto desarrollar las actividades priorizadas por la SDM en el marco del cumplimiento de las obligaciones establecidas, los cuales tendrán que ver entre otros a proveer espacios de compensación social, acompañar su ejecución, proveer información, realizar el seguimiento, verificación, notificación de cumplimiento o incumplimiento, certificación y reporte, así como otras acciones que permitan el desarrollo satisfactorio de las actividades de compensación.
Pero no ha sido viable la suscripción del Convenio, teniendo en cuenta los diferentes protocolos de bioseguridad y distanciamiento social, en el marco de la pandemia por COVID 19, por lo cual se encuentra a la espera de que las condiciones sociales y de salud, permitan su adecuada ejecución.
</t>
  </si>
  <si>
    <t>Definir y ejecutar pactos con las instancias y espacios de participación ciudadana y movilización social por localidad para la Protección y Bienestar Animal</t>
  </si>
  <si>
    <t>Pactos Realizados /  Pactos Programados</t>
  </si>
  <si>
    <t>Numero de Pactos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</si>
  <si>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</si>
  <si>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</si>
  <si>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</si>
  <si>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</si>
  <si>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</si>
  <si>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</si>
  <si>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</si>
  <si>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A través del trabajo realizado en las localidades, se ha logrado generar diagnósticos que responden a las problemáticas más sentidas en cada zona. Por medio de la implementación de la metodología de recolección de información “árbol de problemas” en las mesas y consejos de las localidades, información que es insumo para la construcción de los planes de acción que se han trabajado en el segundo semestres 2020. Es importante resaltar que una vez finalizados dichos ejercicios se tendrá un informe oficial.</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</si>
  <si>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</si>
  <si>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31/07/2020</t>
  </si>
  <si>
    <t>Ivan Dario Narvaez Quintero</t>
  </si>
  <si>
    <t>Leidy Paola Sanchez</t>
  </si>
  <si>
    <t>Ivan Dario Narvaez Quitnero</t>
  </si>
  <si>
    <t>Andrea Millan</t>
  </si>
  <si>
    <t>Juan Pablo Olmos</t>
  </si>
  <si>
    <t>Catalina Tenjo Leon</t>
  </si>
  <si>
    <t>Vincular 1.000 prestadores de servicios a la estrategia de regulación</t>
  </si>
  <si>
    <t>Diseñar e implementar 8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</si>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</sst>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quot;$&quot;\ * #,##0_);_(&quot;$&quot;\ * \(#,##0\);_(&quot;$&quot;\ *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90">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166" fontId="35" fillId="0" borderId="0" applyFont="0" applyFill="0" applyBorder="0" applyAlignment="0" applyProtection="0"/>
  </cellStyleXfs>
  <cellXfs count="497">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67" fontId="65" fillId="24" borderId="10" xfId="1250" applyFont="1" applyFill="1" applyBorder="1" applyAlignment="1">
      <alignment horizontal="center" vertical="center"/>
    </xf>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71" fontId="65" fillId="24" borderId="10" xfId="1250" applyNumberFormat="1" applyFont="1" applyFill="1" applyBorder="1" applyAlignment="1">
      <alignment horizontal="center"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67" fontId="9" fillId="24" borderId="20" xfId="1250"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6" fontId="12" fillId="0" borderId="0" xfId="1789" applyNumberFormat="1" applyFont="1" applyFill="1" applyBorder="1" applyAlignment="1">
      <alignment horizontal="center" vertical="top" wrapText="1"/>
    </xf>
    <xf numFmtId="9" fontId="56" fillId="0" borderId="10" xfId="1495" applyFont="1" applyBorder="1"/>
    <xf numFmtId="9" fontId="56" fillId="0" borderId="10" xfId="1495" applyNumberFormat="1" applyFont="1" applyBorder="1"/>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Fill="1" applyBorder="1" applyAlignment="1">
      <alignment horizontal="center" vertical="center"/>
    </xf>
    <xf numFmtId="49" fontId="9" fillId="0" borderId="10" xfId="1371" applyNumberFormat="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67" fontId="9" fillId="24" borderId="20" xfId="1250" applyFont="1" applyFill="1" applyBorder="1" applyAlignment="1">
      <alignment horizontal="center" vertical="center" wrapText="1"/>
    </xf>
    <xf numFmtId="167" fontId="9" fillId="24" borderId="33" xfId="1250" applyFont="1" applyFill="1" applyBorder="1" applyAlignment="1">
      <alignment horizontal="center" vertical="center" wrapText="1"/>
    </xf>
    <xf numFmtId="167" fontId="9" fillId="24" borderId="47" xfId="1250"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90">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xfId="1789" builtinId="4"/>
    <cellStyle name="Moneda 2" xfId="1285" xr:uid="{00000000-0005-0000-0000-000005050000}"/>
    <cellStyle name="Moneda 2 2" xfId="1286" xr:uid="{00000000-0005-0000-0000-000006050000}"/>
    <cellStyle name="Moneda 2 3" xfId="1287" xr:uid="{00000000-0005-0000-0000-000007050000}"/>
    <cellStyle name="Neutral" xfId="1288" builtinId="28" customBuiltin="1"/>
    <cellStyle name="Neutral 10" xfId="1289" xr:uid="{00000000-0005-0000-0000-000009050000}"/>
    <cellStyle name="Neutral 11" xfId="1290" xr:uid="{00000000-0005-0000-0000-00000A050000}"/>
    <cellStyle name="Neutral 12" xfId="1291" xr:uid="{00000000-0005-0000-0000-00000B050000}"/>
    <cellStyle name="Neutral 13" xfId="1292" xr:uid="{00000000-0005-0000-0000-00000C050000}"/>
    <cellStyle name="Neutral 14" xfId="1293" xr:uid="{00000000-0005-0000-0000-00000D050000}"/>
    <cellStyle name="Neutral 15" xfId="1294" xr:uid="{00000000-0005-0000-0000-00000E050000}"/>
    <cellStyle name="Neutral 16" xfId="1295" xr:uid="{00000000-0005-0000-0000-00000F050000}"/>
    <cellStyle name="Neutral 2" xfId="1296" xr:uid="{00000000-0005-0000-0000-000010050000}"/>
    <cellStyle name="Neutral 3" xfId="1297" xr:uid="{00000000-0005-0000-0000-000011050000}"/>
    <cellStyle name="Neutral 4" xfId="1298" xr:uid="{00000000-0005-0000-0000-000012050000}"/>
    <cellStyle name="Neutral 5" xfId="1299" xr:uid="{00000000-0005-0000-0000-000013050000}"/>
    <cellStyle name="Neutral 6" xfId="1300" xr:uid="{00000000-0005-0000-0000-000014050000}"/>
    <cellStyle name="Neutral 7" xfId="1301" xr:uid="{00000000-0005-0000-0000-000015050000}"/>
    <cellStyle name="Neutral 8" xfId="1302" xr:uid="{00000000-0005-0000-0000-000016050000}"/>
    <cellStyle name="Neutral 9" xfId="1303" xr:uid="{00000000-0005-0000-0000-000017050000}"/>
    <cellStyle name="Normal" xfId="0" builtinId="0"/>
    <cellStyle name="Normal 10" xfId="1304" xr:uid="{00000000-0005-0000-0000-000019050000}"/>
    <cellStyle name="Normal 10 2" xfId="1305" xr:uid="{00000000-0005-0000-0000-00001A050000}"/>
    <cellStyle name="Normal 11" xfId="1306" xr:uid="{00000000-0005-0000-0000-00001B050000}"/>
    <cellStyle name="Normal 11 2" xfId="1307" xr:uid="{00000000-0005-0000-0000-00001C050000}"/>
    <cellStyle name="Normal 110" xfId="1308" xr:uid="{00000000-0005-0000-0000-00001D050000}"/>
    <cellStyle name="Normal 112" xfId="1309" xr:uid="{00000000-0005-0000-0000-00001E050000}"/>
    <cellStyle name="Normal 113" xfId="1310" xr:uid="{00000000-0005-0000-0000-00001F050000}"/>
    <cellStyle name="Normal 115" xfId="1311" xr:uid="{00000000-0005-0000-0000-000020050000}"/>
    <cellStyle name="Normal 12" xfId="1312" xr:uid="{00000000-0005-0000-0000-000021050000}"/>
    <cellStyle name="Normal 12 2" xfId="1313" xr:uid="{00000000-0005-0000-0000-000022050000}"/>
    <cellStyle name="Normal 13" xfId="1314" xr:uid="{00000000-0005-0000-0000-000023050000}"/>
    <cellStyle name="Normal 13 2" xfId="1315" xr:uid="{00000000-0005-0000-0000-000024050000}"/>
    <cellStyle name="Normal 14" xfId="1316" xr:uid="{00000000-0005-0000-0000-000025050000}"/>
    <cellStyle name="Normal 14 2" xfId="1317" xr:uid="{00000000-0005-0000-0000-000026050000}"/>
    <cellStyle name="Normal 15" xfId="1318" xr:uid="{00000000-0005-0000-0000-000027050000}"/>
    <cellStyle name="Normal 15 2" xfId="1319" xr:uid="{00000000-0005-0000-0000-000028050000}"/>
    <cellStyle name="Normal 16" xfId="1320" xr:uid="{00000000-0005-0000-0000-000029050000}"/>
    <cellStyle name="Normal 16 2" xfId="1321" xr:uid="{00000000-0005-0000-0000-00002A050000}"/>
    <cellStyle name="Normal 17" xfId="1322" xr:uid="{00000000-0005-0000-0000-00002B050000}"/>
    <cellStyle name="Normal 17 2" xfId="1323" xr:uid="{00000000-0005-0000-0000-00002C050000}"/>
    <cellStyle name="Normal 18 2" xfId="1324" xr:uid="{00000000-0005-0000-0000-00002D050000}"/>
    <cellStyle name="Normal 19" xfId="1325" xr:uid="{00000000-0005-0000-0000-00002E050000}"/>
    <cellStyle name="Normal 19 2" xfId="1326" xr:uid="{00000000-0005-0000-0000-00002F050000}"/>
    <cellStyle name="Normal 2" xfId="1327" xr:uid="{00000000-0005-0000-0000-000030050000}"/>
    <cellStyle name="Normal 2 10" xfId="1328" xr:uid="{00000000-0005-0000-0000-000031050000}"/>
    <cellStyle name="Normal 2 11" xfId="1329" xr:uid="{00000000-0005-0000-0000-000032050000}"/>
    <cellStyle name="Normal 2 12" xfId="1330" xr:uid="{00000000-0005-0000-0000-000033050000}"/>
    <cellStyle name="Normal 2 2" xfId="1331" xr:uid="{00000000-0005-0000-0000-000034050000}"/>
    <cellStyle name="Normal 2 2 2" xfId="1332" xr:uid="{00000000-0005-0000-0000-000035050000}"/>
    <cellStyle name="Normal 2 2 3" xfId="1333" xr:uid="{00000000-0005-0000-0000-000036050000}"/>
    <cellStyle name="Normal 2 2 4" xfId="1334" xr:uid="{00000000-0005-0000-0000-000037050000}"/>
    <cellStyle name="Normal 2 2 5" xfId="1335" xr:uid="{00000000-0005-0000-0000-000038050000}"/>
    <cellStyle name="Normal 2 3" xfId="1336" xr:uid="{00000000-0005-0000-0000-000039050000}"/>
    <cellStyle name="Normal 2 4" xfId="1337" xr:uid="{00000000-0005-0000-0000-00003A050000}"/>
    <cellStyle name="Normal 2 5" xfId="1338" xr:uid="{00000000-0005-0000-0000-00003B050000}"/>
    <cellStyle name="Normal 2 6" xfId="1339" xr:uid="{00000000-0005-0000-0000-00003C050000}"/>
    <cellStyle name="Normal 2 7" xfId="1340" xr:uid="{00000000-0005-0000-0000-00003D050000}"/>
    <cellStyle name="Normal 2 8" xfId="1341" xr:uid="{00000000-0005-0000-0000-00003E050000}"/>
    <cellStyle name="Normal 2 9" xfId="1342" xr:uid="{00000000-0005-0000-0000-00003F050000}"/>
    <cellStyle name="Normal 20 2" xfId="1343" xr:uid="{00000000-0005-0000-0000-000040050000}"/>
    <cellStyle name="Normal 21 2" xfId="1344" xr:uid="{00000000-0005-0000-0000-000041050000}"/>
    <cellStyle name="Normal 22 2" xfId="1345" xr:uid="{00000000-0005-0000-0000-000042050000}"/>
    <cellStyle name="Normal 23 2" xfId="1346" xr:uid="{00000000-0005-0000-0000-000043050000}"/>
    <cellStyle name="Normal 24 2" xfId="1347" xr:uid="{00000000-0005-0000-0000-000044050000}"/>
    <cellStyle name="Normal 25 2" xfId="1348" xr:uid="{00000000-0005-0000-0000-000045050000}"/>
    <cellStyle name="Normal 3" xfId="1349" xr:uid="{00000000-0005-0000-0000-000046050000}"/>
    <cellStyle name="Normal 3 10" xfId="1350" xr:uid="{00000000-0005-0000-0000-000047050000}"/>
    <cellStyle name="Normal 3 11" xfId="1351" xr:uid="{00000000-0005-0000-0000-000048050000}"/>
    <cellStyle name="Normal 3 12" xfId="1352" xr:uid="{00000000-0005-0000-0000-000049050000}"/>
    <cellStyle name="Normal 3 13" xfId="1353" xr:uid="{00000000-0005-0000-0000-00004A050000}"/>
    <cellStyle name="Normal 3 14" xfId="1354" xr:uid="{00000000-0005-0000-0000-00004B050000}"/>
    <cellStyle name="Normal 3 15" xfId="1355" xr:uid="{00000000-0005-0000-0000-00004C050000}"/>
    <cellStyle name="Normal 3 16" xfId="1356" xr:uid="{00000000-0005-0000-0000-00004D050000}"/>
    <cellStyle name="Normal 3 17" xfId="1357" xr:uid="{00000000-0005-0000-0000-00004E050000}"/>
    <cellStyle name="Normal 3 18" xfId="1358" xr:uid="{00000000-0005-0000-0000-00004F050000}"/>
    <cellStyle name="Normal 3 19" xfId="1359" xr:uid="{00000000-0005-0000-0000-000050050000}"/>
    <cellStyle name="Normal 3 2" xfId="1360" xr:uid="{00000000-0005-0000-0000-000051050000}"/>
    <cellStyle name="Normal 3 20" xfId="1361" xr:uid="{00000000-0005-0000-0000-000052050000}"/>
    <cellStyle name="Normal 3 21" xfId="1362" xr:uid="{00000000-0005-0000-0000-000053050000}"/>
    <cellStyle name="Normal 3 3" xfId="1363" xr:uid="{00000000-0005-0000-0000-000054050000}"/>
    <cellStyle name="Normal 3 4" xfId="1364" xr:uid="{00000000-0005-0000-0000-000055050000}"/>
    <cellStyle name="Normal 3 5" xfId="1365" xr:uid="{00000000-0005-0000-0000-000056050000}"/>
    <cellStyle name="Normal 3 6" xfId="1366" xr:uid="{00000000-0005-0000-0000-000057050000}"/>
    <cellStyle name="Normal 3 7" xfId="1367" xr:uid="{00000000-0005-0000-0000-000058050000}"/>
    <cellStyle name="Normal 3 8" xfId="1368" xr:uid="{00000000-0005-0000-0000-000059050000}"/>
    <cellStyle name="Normal 3 9" xfId="1369" xr:uid="{00000000-0005-0000-0000-00005A050000}"/>
    <cellStyle name="Normal 3_PLAN DE ACTIVIDADES 10 DE ABRIL RURALIDAD" xfId="1370" xr:uid="{00000000-0005-0000-0000-00005B050000}"/>
    <cellStyle name="Normal 4" xfId="1371" xr:uid="{00000000-0005-0000-0000-00005C050000}"/>
    <cellStyle name="Normal 4 10" xfId="1372" xr:uid="{00000000-0005-0000-0000-00005D050000}"/>
    <cellStyle name="Normal 4 11" xfId="1373" xr:uid="{00000000-0005-0000-0000-00005E050000}"/>
    <cellStyle name="Normal 4 12" xfId="1374" xr:uid="{00000000-0005-0000-0000-00005F050000}"/>
    <cellStyle name="Normal 4 13" xfId="1375" xr:uid="{00000000-0005-0000-0000-000060050000}"/>
    <cellStyle name="Normal 4 14" xfId="1376" xr:uid="{00000000-0005-0000-0000-000061050000}"/>
    <cellStyle name="Normal 4 15" xfId="1377" xr:uid="{00000000-0005-0000-0000-000062050000}"/>
    <cellStyle name="Normal 4 16" xfId="1378" xr:uid="{00000000-0005-0000-0000-000063050000}"/>
    <cellStyle name="Normal 4 17" xfId="1379" xr:uid="{00000000-0005-0000-0000-000064050000}"/>
    <cellStyle name="Normal 4 18" xfId="1380" xr:uid="{00000000-0005-0000-0000-000065050000}"/>
    <cellStyle name="Normal 4 19" xfId="1381" xr:uid="{00000000-0005-0000-0000-000066050000}"/>
    <cellStyle name="Normal 4 2" xfId="1382" xr:uid="{00000000-0005-0000-0000-000067050000}"/>
    <cellStyle name="Normal 4 20" xfId="1383" xr:uid="{00000000-0005-0000-0000-000068050000}"/>
    <cellStyle name="Normal 4 21" xfId="1384" xr:uid="{00000000-0005-0000-0000-000069050000}"/>
    <cellStyle name="Normal 4 3" xfId="1385" xr:uid="{00000000-0005-0000-0000-00006A050000}"/>
    <cellStyle name="Normal 4 4" xfId="1386" xr:uid="{00000000-0005-0000-0000-00006B050000}"/>
    <cellStyle name="Normal 4 5" xfId="1387" xr:uid="{00000000-0005-0000-0000-00006C050000}"/>
    <cellStyle name="Normal 4 6" xfId="1388" xr:uid="{00000000-0005-0000-0000-00006D050000}"/>
    <cellStyle name="Normal 4 7" xfId="1389" xr:uid="{00000000-0005-0000-0000-00006E050000}"/>
    <cellStyle name="Normal 4 8" xfId="1390" xr:uid="{00000000-0005-0000-0000-00006F050000}"/>
    <cellStyle name="Normal 4 9" xfId="1391" xr:uid="{00000000-0005-0000-0000-000070050000}"/>
    <cellStyle name="Normal 47" xfId="1392" xr:uid="{00000000-0005-0000-0000-000071050000}"/>
    <cellStyle name="Normal 48" xfId="1393" xr:uid="{00000000-0005-0000-0000-000072050000}"/>
    <cellStyle name="Normal 5" xfId="1394" xr:uid="{00000000-0005-0000-0000-000073050000}"/>
    <cellStyle name="Normal 5 10" xfId="1395" xr:uid="{00000000-0005-0000-0000-000074050000}"/>
    <cellStyle name="Normal 5 11" xfId="1396" xr:uid="{00000000-0005-0000-0000-000075050000}"/>
    <cellStyle name="Normal 5 12" xfId="1397" xr:uid="{00000000-0005-0000-0000-000076050000}"/>
    <cellStyle name="Normal 5 13" xfId="1398" xr:uid="{00000000-0005-0000-0000-000077050000}"/>
    <cellStyle name="Normal 5 14" xfId="1399" xr:uid="{00000000-0005-0000-0000-000078050000}"/>
    <cellStyle name="Normal 5 15" xfId="1400" xr:uid="{00000000-0005-0000-0000-000079050000}"/>
    <cellStyle name="Normal 5 16" xfId="1401" xr:uid="{00000000-0005-0000-0000-00007A050000}"/>
    <cellStyle name="Normal 5 17" xfId="1402" xr:uid="{00000000-0005-0000-0000-00007B050000}"/>
    <cellStyle name="Normal 5 18" xfId="1403" xr:uid="{00000000-0005-0000-0000-00007C050000}"/>
    <cellStyle name="Normal 5 19" xfId="1404" xr:uid="{00000000-0005-0000-0000-00007D050000}"/>
    <cellStyle name="Normal 5 2" xfId="1405" xr:uid="{00000000-0005-0000-0000-00007E050000}"/>
    <cellStyle name="Normal 5 20" xfId="1406" xr:uid="{00000000-0005-0000-0000-00007F050000}"/>
    <cellStyle name="Normal 5 21" xfId="1407" xr:uid="{00000000-0005-0000-0000-000080050000}"/>
    <cellStyle name="Normal 5 3" xfId="1408" xr:uid="{00000000-0005-0000-0000-000081050000}"/>
    <cellStyle name="Normal 5 4" xfId="1409" xr:uid="{00000000-0005-0000-0000-000082050000}"/>
    <cellStyle name="Normal 5 5" xfId="1410" xr:uid="{00000000-0005-0000-0000-000083050000}"/>
    <cellStyle name="Normal 5 6" xfId="1411" xr:uid="{00000000-0005-0000-0000-000084050000}"/>
    <cellStyle name="Normal 5 7" xfId="1412" xr:uid="{00000000-0005-0000-0000-000085050000}"/>
    <cellStyle name="Normal 5 8" xfId="1413" xr:uid="{00000000-0005-0000-0000-000086050000}"/>
    <cellStyle name="Normal 5 9" xfId="1414" xr:uid="{00000000-0005-0000-0000-000087050000}"/>
    <cellStyle name="Normal 53" xfId="1415" xr:uid="{00000000-0005-0000-0000-000088050000}"/>
    <cellStyle name="Normal 54" xfId="1416" xr:uid="{00000000-0005-0000-0000-000089050000}"/>
    <cellStyle name="Normal 55" xfId="1417" xr:uid="{00000000-0005-0000-0000-00008A050000}"/>
    <cellStyle name="Normal 56" xfId="1418" xr:uid="{00000000-0005-0000-0000-00008B050000}"/>
    <cellStyle name="Normal 57" xfId="1419" xr:uid="{00000000-0005-0000-0000-00008C050000}"/>
    <cellStyle name="Normal 58" xfId="1420" xr:uid="{00000000-0005-0000-0000-00008D050000}"/>
    <cellStyle name="Normal 59" xfId="1421" xr:uid="{00000000-0005-0000-0000-00008E050000}"/>
    <cellStyle name="Normal 6" xfId="1422" xr:uid="{00000000-0005-0000-0000-00008F050000}"/>
    <cellStyle name="Normal 6 2" xfId="1423" xr:uid="{00000000-0005-0000-0000-000090050000}"/>
    <cellStyle name="Normal 61" xfId="1424" xr:uid="{00000000-0005-0000-0000-000091050000}"/>
    <cellStyle name="Normal 65" xfId="1425" xr:uid="{00000000-0005-0000-0000-000092050000}"/>
    <cellStyle name="Normal 66" xfId="1426" xr:uid="{00000000-0005-0000-0000-000093050000}"/>
    <cellStyle name="Normal 69" xfId="1427" xr:uid="{00000000-0005-0000-0000-000094050000}"/>
    <cellStyle name="Normal 7" xfId="1428" xr:uid="{00000000-0005-0000-0000-000095050000}"/>
    <cellStyle name="Normal 7 2" xfId="1429" xr:uid="{00000000-0005-0000-0000-000096050000}"/>
    <cellStyle name="Normal 70" xfId="1430" xr:uid="{00000000-0005-0000-0000-000097050000}"/>
    <cellStyle name="Normal 75" xfId="1431" xr:uid="{00000000-0005-0000-0000-000098050000}"/>
    <cellStyle name="Normal 76" xfId="1432" xr:uid="{00000000-0005-0000-0000-000099050000}"/>
    <cellStyle name="Normal 77" xfId="1433" xr:uid="{00000000-0005-0000-0000-00009A050000}"/>
    <cellStyle name="Normal 78" xfId="1434" xr:uid="{00000000-0005-0000-0000-00009B050000}"/>
    <cellStyle name="Normal 79" xfId="1435" xr:uid="{00000000-0005-0000-0000-00009C050000}"/>
    <cellStyle name="Normal 8" xfId="1436" xr:uid="{00000000-0005-0000-0000-00009D050000}"/>
    <cellStyle name="Normal 8 2" xfId="1437" xr:uid="{00000000-0005-0000-0000-00009E050000}"/>
    <cellStyle name="Normal 8 3" xfId="1438" xr:uid="{00000000-0005-0000-0000-00009F050000}"/>
    <cellStyle name="Normal 80" xfId="1439" xr:uid="{00000000-0005-0000-0000-0000A0050000}"/>
    <cellStyle name="Normal 81" xfId="1440" xr:uid="{00000000-0005-0000-0000-0000A1050000}"/>
    <cellStyle name="Normal 82" xfId="1441" xr:uid="{00000000-0005-0000-0000-0000A2050000}"/>
    <cellStyle name="Normal 87" xfId="1442" xr:uid="{00000000-0005-0000-0000-0000A3050000}"/>
    <cellStyle name="Normal 89" xfId="1443" xr:uid="{00000000-0005-0000-0000-0000A4050000}"/>
    <cellStyle name="Normal 9" xfId="1444" xr:uid="{00000000-0005-0000-0000-0000A5050000}"/>
    <cellStyle name="Normal 9 2" xfId="1445" xr:uid="{00000000-0005-0000-0000-0000A6050000}"/>
    <cellStyle name="Normal 97" xfId="1446" xr:uid="{00000000-0005-0000-0000-0000A7050000}"/>
    <cellStyle name="Normal 99" xfId="1447" xr:uid="{00000000-0005-0000-0000-0000A8050000}"/>
    <cellStyle name="Notas 10" xfId="1448" xr:uid="{00000000-0005-0000-0000-0000A9050000}"/>
    <cellStyle name="Notas 11" xfId="1449" xr:uid="{00000000-0005-0000-0000-0000AA050000}"/>
    <cellStyle name="Notas 12" xfId="1450" xr:uid="{00000000-0005-0000-0000-0000AB050000}"/>
    <cellStyle name="Notas 13" xfId="1451" xr:uid="{00000000-0005-0000-0000-0000AC050000}"/>
    <cellStyle name="Notas 14" xfId="1452" xr:uid="{00000000-0005-0000-0000-0000AD050000}"/>
    <cellStyle name="Notas 15" xfId="1453" xr:uid="{00000000-0005-0000-0000-0000AE050000}"/>
    <cellStyle name="Notas 16" xfId="1454" xr:uid="{00000000-0005-0000-0000-0000AF050000}"/>
    <cellStyle name="Notas 17" xfId="1455" xr:uid="{00000000-0005-0000-0000-0000B0050000}"/>
    <cellStyle name="Notas 18" xfId="1456" xr:uid="{00000000-0005-0000-0000-0000B1050000}"/>
    <cellStyle name="Notas 19" xfId="1457" xr:uid="{00000000-0005-0000-0000-0000B2050000}"/>
    <cellStyle name="Notas 2" xfId="1458" xr:uid="{00000000-0005-0000-0000-0000B3050000}"/>
    <cellStyle name="Notas 2 2" xfId="1459" xr:uid="{00000000-0005-0000-0000-0000B4050000}"/>
    <cellStyle name="Notas 2 3" xfId="1460" xr:uid="{00000000-0005-0000-0000-0000B5050000}"/>
    <cellStyle name="Notas 2 4" xfId="1461" xr:uid="{00000000-0005-0000-0000-0000B6050000}"/>
    <cellStyle name="Notas 20" xfId="1462" xr:uid="{00000000-0005-0000-0000-0000B7050000}"/>
    <cellStyle name="Notas 21" xfId="1463" xr:uid="{00000000-0005-0000-0000-0000B8050000}"/>
    <cellStyle name="Notas 22" xfId="1464" xr:uid="{00000000-0005-0000-0000-0000B9050000}"/>
    <cellStyle name="Notas 3" xfId="1465" xr:uid="{00000000-0005-0000-0000-0000BA050000}"/>
    <cellStyle name="Notas 4" xfId="1466" xr:uid="{00000000-0005-0000-0000-0000BB050000}"/>
    <cellStyle name="Notas 5" xfId="1467" xr:uid="{00000000-0005-0000-0000-0000BC050000}"/>
    <cellStyle name="Notas 6" xfId="1468" xr:uid="{00000000-0005-0000-0000-0000BD050000}"/>
    <cellStyle name="Notas 7" xfId="1469" xr:uid="{00000000-0005-0000-0000-0000BE050000}"/>
    <cellStyle name="Notas 8" xfId="1470" xr:uid="{00000000-0005-0000-0000-0000BF050000}"/>
    <cellStyle name="Notas 9" xfId="1471" xr:uid="{00000000-0005-0000-0000-0000C0050000}"/>
    <cellStyle name="Notas 9 10" xfId="1472" xr:uid="{00000000-0005-0000-0000-0000C1050000}"/>
    <cellStyle name="Notas 9 11" xfId="1473" xr:uid="{00000000-0005-0000-0000-0000C2050000}"/>
    <cellStyle name="Notas 9 12" xfId="1474" xr:uid="{00000000-0005-0000-0000-0000C3050000}"/>
    <cellStyle name="Notas 9 13" xfId="1475" xr:uid="{00000000-0005-0000-0000-0000C4050000}"/>
    <cellStyle name="Notas 9 14" xfId="1476" xr:uid="{00000000-0005-0000-0000-0000C5050000}"/>
    <cellStyle name="Notas 9 15" xfId="1477" xr:uid="{00000000-0005-0000-0000-0000C6050000}"/>
    <cellStyle name="Notas 9 16" xfId="1478" xr:uid="{00000000-0005-0000-0000-0000C7050000}"/>
    <cellStyle name="Notas 9 17" xfId="1479" xr:uid="{00000000-0005-0000-0000-0000C8050000}"/>
    <cellStyle name="Notas 9 18" xfId="1480" xr:uid="{00000000-0005-0000-0000-0000C9050000}"/>
    <cellStyle name="Notas 9 19" xfId="1481" xr:uid="{00000000-0005-0000-0000-0000CA050000}"/>
    <cellStyle name="Notas 9 2" xfId="1482" xr:uid="{00000000-0005-0000-0000-0000CB050000}"/>
    <cellStyle name="Notas 9 20" xfId="1483" xr:uid="{00000000-0005-0000-0000-0000CC050000}"/>
    <cellStyle name="Notas 9 21" xfId="1484" xr:uid="{00000000-0005-0000-0000-0000CD050000}"/>
    <cellStyle name="Notas 9 22" xfId="1485" xr:uid="{00000000-0005-0000-0000-0000CE050000}"/>
    <cellStyle name="Notas 9 3" xfId="1486" xr:uid="{00000000-0005-0000-0000-0000CF050000}"/>
    <cellStyle name="Notas 9 4" xfId="1487" xr:uid="{00000000-0005-0000-0000-0000D0050000}"/>
    <cellStyle name="Notas 9 5" xfId="1488" xr:uid="{00000000-0005-0000-0000-0000D1050000}"/>
    <cellStyle name="Notas 9 6" xfId="1489" xr:uid="{00000000-0005-0000-0000-0000D2050000}"/>
    <cellStyle name="Notas 9 7" xfId="1490" xr:uid="{00000000-0005-0000-0000-0000D3050000}"/>
    <cellStyle name="Notas 9 8" xfId="1491" xr:uid="{00000000-0005-0000-0000-0000D4050000}"/>
    <cellStyle name="Notas 9 9" xfId="1492" xr:uid="{00000000-0005-0000-0000-0000D5050000}"/>
    <cellStyle name="Porcentaje" xfId="1495" builtinId="5"/>
    <cellStyle name="Porcentaje 2" xfId="1493" xr:uid="{00000000-0005-0000-0000-0000D7050000}"/>
    <cellStyle name="Porcentaje 3" xfId="1494" xr:uid="{00000000-0005-0000-0000-0000D8050000}"/>
    <cellStyle name="Porcentual 2" xfId="1496" xr:uid="{00000000-0005-0000-0000-0000D9050000}"/>
    <cellStyle name="Porcentual 2 2" xfId="1497" xr:uid="{00000000-0005-0000-0000-0000DA050000}"/>
    <cellStyle name="Porcentual 2 3" xfId="1498" xr:uid="{00000000-0005-0000-0000-0000DB050000}"/>
    <cellStyle name="Porcentual 2 4" xfId="1499" xr:uid="{00000000-0005-0000-0000-0000DC050000}"/>
    <cellStyle name="Porcentual 3" xfId="1500" xr:uid="{00000000-0005-0000-0000-0000DD050000}"/>
    <cellStyle name="Salida" xfId="1501" builtinId="21" customBuiltin="1"/>
    <cellStyle name="Salida 10" xfId="1502" xr:uid="{00000000-0005-0000-0000-0000DF050000}"/>
    <cellStyle name="Salida 11" xfId="1503" xr:uid="{00000000-0005-0000-0000-0000E0050000}"/>
    <cellStyle name="Salida 12" xfId="1504" xr:uid="{00000000-0005-0000-0000-0000E1050000}"/>
    <cellStyle name="Salida 13" xfId="1505" xr:uid="{00000000-0005-0000-0000-0000E2050000}"/>
    <cellStyle name="Salida 14" xfId="1506" xr:uid="{00000000-0005-0000-0000-0000E3050000}"/>
    <cellStyle name="Salida 15" xfId="1507" xr:uid="{00000000-0005-0000-0000-0000E4050000}"/>
    <cellStyle name="Salida 16" xfId="1508" xr:uid="{00000000-0005-0000-0000-0000E5050000}"/>
    <cellStyle name="Salida 17" xfId="1509" xr:uid="{00000000-0005-0000-0000-0000E6050000}"/>
    <cellStyle name="Salida 18" xfId="1510" xr:uid="{00000000-0005-0000-0000-0000E7050000}"/>
    <cellStyle name="Salida 2" xfId="1511" xr:uid="{00000000-0005-0000-0000-0000E8050000}"/>
    <cellStyle name="Salida 3" xfId="1512" xr:uid="{00000000-0005-0000-0000-0000E9050000}"/>
    <cellStyle name="Salida 4" xfId="1513" xr:uid="{00000000-0005-0000-0000-0000EA050000}"/>
    <cellStyle name="Salida 5" xfId="1514" xr:uid="{00000000-0005-0000-0000-0000EB050000}"/>
    <cellStyle name="Salida 6" xfId="1515" xr:uid="{00000000-0005-0000-0000-0000EC050000}"/>
    <cellStyle name="Salida 7" xfId="1516" xr:uid="{00000000-0005-0000-0000-0000ED050000}"/>
    <cellStyle name="Salida 8" xfId="1517" xr:uid="{00000000-0005-0000-0000-0000EE050000}"/>
    <cellStyle name="Salida 9" xfId="1518" xr:uid="{00000000-0005-0000-0000-0000EF050000}"/>
    <cellStyle name="Salida 9 10" xfId="1519" xr:uid="{00000000-0005-0000-0000-0000F0050000}"/>
    <cellStyle name="Salida 9 11" xfId="1520" xr:uid="{00000000-0005-0000-0000-0000F1050000}"/>
    <cellStyle name="Salida 9 12" xfId="1521" xr:uid="{00000000-0005-0000-0000-0000F2050000}"/>
    <cellStyle name="Salida 9 13" xfId="1522" xr:uid="{00000000-0005-0000-0000-0000F3050000}"/>
    <cellStyle name="Salida 9 14" xfId="1523" xr:uid="{00000000-0005-0000-0000-0000F4050000}"/>
    <cellStyle name="Salida 9 15" xfId="1524" xr:uid="{00000000-0005-0000-0000-0000F5050000}"/>
    <cellStyle name="Salida 9 16" xfId="1525" xr:uid="{00000000-0005-0000-0000-0000F6050000}"/>
    <cellStyle name="Salida 9 17" xfId="1526" xr:uid="{00000000-0005-0000-0000-0000F7050000}"/>
    <cellStyle name="Salida 9 18" xfId="1527" xr:uid="{00000000-0005-0000-0000-0000F8050000}"/>
    <cellStyle name="Salida 9 19" xfId="1528" xr:uid="{00000000-0005-0000-0000-0000F9050000}"/>
    <cellStyle name="Salida 9 2" xfId="1529" xr:uid="{00000000-0005-0000-0000-0000FA050000}"/>
    <cellStyle name="Salida 9 20" xfId="1530" xr:uid="{00000000-0005-0000-0000-0000FB050000}"/>
    <cellStyle name="Salida 9 21" xfId="1531" xr:uid="{00000000-0005-0000-0000-0000FC050000}"/>
    <cellStyle name="Salida 9 22" xfId="1532" xr:uid="{00000000-0005-0000-0000-0000FD050000}"/>
    <cellStyle name="Salida 9 3" xfId="1533" xr:uid="{00000000-0005-0000-0000-0000FE050000}"/>
    <cellStyle name="Salida 9 4" xfId="1534" xr:uid="{00000000-0005-0000-0000-0000FF050000}"/>
    <cellStyle name="Salida 9 5" xfId="1535" xr:uid="{00000000-0005-0000-0000-000000060000}"/>
    <cellStyle name="Salida 9 6" xfId="1536" xr:uid="{00000000-0005-0000-0000-000001060000}"/>
    <cellStyle name="Salida 9 7" xfId="1537" xr:uid="{00000000-0005-0000-0000-000002060000}"/>
    <cellStyle name="Salida 9 8" xfId="1538" xr:uid="{00000000-0005-0000-0000-000003060000}"/>
    <cellStyle name="Salida 9 9" xfId="1539" xr:uid="{00000000-0005-0000-0000-000004060000}"/>
    <cellStyle name="Texto de advertencia" xfId="1540" builtinId="11" customBuiltin="1"/>
    <cellStyle name="Texto de advertencia 10" xfId="1541" xr:uid="{00000000-0005-0000-0000-000006060000}"/>
    <cellStyle name="Texto de advertencia 11" xfId="1542" xr:uid="{00000000-0005-0000-0000-000007060000}"/>
    <cellStyle name="Texto de advertencia 12" xfId="1543" xr:uid="{00000000-0005-0000-0000-000008060000}"/>
    <cellStyle name="Texto de advertencia 13" xfId="1544" xr:uid="{00000000-0005-0000-0000-000009060000}"/>
    <cellStyle name="Texto de advertencia 14" xfId="1545" xr:uid="{00000000-0005-0000-0000-00000A060000}"/>
    <cellStyle name="Texto de advertencia 15" xfId="1546" xr:uid="{00000000-0005-0000-0000-00000B060000}"/>
    <cellStyle name="Texto de advertencia 16" xfId="1547" xr:uid="{00000000-0005-0000-0000-00000C060000}"/>
    <cellStyle name="Texto de advertencia 17" xfId="1548" xr:uid="{00000000-0005-0000-0000-00000D060000}"/>
    <cellStyle name="Texto de advertencia 18" xfId="1549" xr:uid="{00000000-0005-0000-0000-00000E060000}"/>
    <cellStyle name="Texto de advertencia 2" xfId="1550" xr:uid="{00000000-0005-0000-0000-00000F060000}"/>
    <cellStyle name="Texto de advertencia 3" xfId="1551" xr:uid="{00000000-0005-0000-0000-000010060000}"/>
    <cellStyle name="Texto de advertencia 4" xfId="1552" xr:uid="{00000000-0005-0000-0000-000011060000}"/>
    <cellStyle name="Texto de advertencia 5" xfId="1553" xr:uid="{00000000-0005-0000-0000-000012060000}"/>
    <cellStyle name="Texto de advertencia 6" xfId="1554" xr:uid="{00000000-0005-0000-0000-000013060000}"/>
    <cellStyle name="Texto de advertencia 7" xfId="1555" xr:uid="{00000000-0005-0000-0000-000014060000}"/>
    <cellStyle name="Texto de advertencia 8" xfId="1556" xr:uid="{00000000-0005-0000-0000-000015060000}"/>
    <cellStyle name="Texto de advertencia 9" xfId="1557" xr:uid="{00000000-0005-0000-0000-000016060000}"/>
    <cellStyle name="Texto de advertencia 9 10" xfId="1558" xr:uid="{00000000-0005-0000-0000-000017060000}"/>
    <cellStyle name="Texto de advertencia 9 11" xfId="1559" xr:uid="{00000000-0005-0000-0000-000018060000}"/>
    <cellStyle name="Texto de advertencia 9 12" xfId="1560" xr:uid="{00000000-0005-0000-0000-000019060000}"/>
    <cellStyle name="Texto de advertencia 9 13" xfId="1561" xr:uid="{00000000-0005-0000-0000-00001A060000}"/>
    <cellStyle name="Texto de advertencia 9 14" xfId="1562" xr:uid="{00000000-0005-0000-0000-00001B060000}"/>
    <cellStyle name="Texto de advertencia 9 15" xfId="1563" xr:uid="{00000000-0005-0000-0000-00001C060000}"/>
    <cellStyle name="Texto de advertencia 9 16" xfId="1564" xr:uid="{00000000-0005-0000-0000-00001D060000}"/>
    <cellStyle name="Texto de advertencia 9 17" xfId="1565" xr:uid="{00000000-0005-0000-0000-00001E060000}"/>
    <cellStyle name="Texto de advertencia 9 18" xfId="1566" xr:uid="{00000000-0005-0000-0000-00001F060000}"/>
    <cellStyle name="Texto de advertencia 9 19" xfId="1567" xr:uid="{00000000-0005-0000-0000-000020060000}"/>
    <cellStyle name="Texto de advertencia 9 2" xfId="1568" xr:uid="{00000000-0005-0000-0000-000021060000}"/>
    <cellStyle name="Texto de advertencia 9 20" xfId="1569" xr:uid="{00000000-0005-0000-0000-000022060000}"/>
    <cellStyle name="Texto de advertencia 9 21" xfId="1570" xr:uid="{00000000-0005-0000-0000-000023060000}"/>
    <cellStyle name="Texto de advertencia 9 22" xfId="1571" xr:uid="{00000000-0005-0000-0000-000024060000}"/>
    <cellStyle name="Texto de advertencia 9 3" xfId="1572" xr:uid="{00000000-0005-0000-0000-000025060000}"/>
    <cellStyle name="Texto de advertencia 9 4" xfId="1573" xr:uid="{00000000-0005-0000-0000-000026060000}"/>
    <cellStyle name="Texto de advertencia 9 5" xfId="1574" xr:uid="{00000000-0005-0000-0000-000027060000}"/>
    <cellStyle name="Texto de advertencia 9 6" xfId="1575" xr:uid="{00000000-0005-0000-0000-000028060000}"/>
    <cellStyle name="Texto de advertencia 9 7" xfId="1576" xr:uid="{00000000-0005-0000-0000-000029060000}"/>
    <cellStyle name="Texto de advertencia 9 8" xfId="1577" xr:uid="{00000000-0005-0000-0000-00002A060000}"/>
    <cellStyle name="Texto de advertencia 9 9" xfId="1578" xr:uid="{00000000-0005-0000-0000-00002B060000}"/>
    <cellStyle name="Texto explicativo" xfId="1579" builtinId="53" customBuiltin="1"/>
    <cellStyle name="Texto explicativo 10" xfId="1580" xr:uid="{00000000-0005-0000-0000-00002D060000}"/>
    <cellStyle name="Texto explicativo 11" xfId="1581" xr:uid="{00000000-0005-0000-0000-00002E060000}"/>
    <cellStyle name="Texto explicativo 12" xfId="1582" xr:uid="{00000000-0005-0000-0000-00002F060000}"/>
    <cellStyle name="Texto explicativo 13" xfId="1583" xr:uid="{00000000-0005-0000-0000-000030060000}"/>
    <cellStyle name="Texto explicativo 14" xfId="1584" xr:uid="{00000000-0005-0000-0000-000031060000}"/>
    <cellStyle name="Texto explicativo 15" xfId="1585" xr:uid="{00000000-0005-0000-0000-000032060000}"/>
    <cellStyle name="Texto explicativo 16" xfId="1586" xr:uid="{00000000-0005-0000-0000-000033060000}"/>
    <cellStyle name="Texto explicativo 17" xfId="1587" xr:uid="{00000000-0005-0000-0000-000034060000}"/>
    <cellStyle name="Texto explicativo 18" xfId="1588" xr:uid="{00000000-0005-0000-0000-000035060000}"/>
    <cellStyle name="Texto explicativo 2" xfId="1589" xr:uid="{00000000-0005-0000-0000-000036060000}"/>
    <cellStyle name="Texto explicativo 3" xfId="1590" xr:uid="{00000000-0005-0000-0000-000037060000}"/>
    <cellStyle name="Texto explicativo 4" xfId="1591" xr:uid="{00000000-0005-0000-0000-000038060000}"/>
    <cellStyle name="Texto explicativo 5" xfId="1592" xr:uid="{00000000-0005-0000-0000-000039060000}"/>
    <cellStyle name="Texto explicativo 6" xfId="1593" xr:uid="{00000000-0005-0000-0000-00003A060000}"/>
    <cellStyle name="Texto explicativo 7" xfId="1594" xr:uid="{00000000-0005-0000-0000-00003B060000}"/>
    <cellStyle name="Texto explicativo 8" xfId="1595" xr:uid="{00000000-0005-0000-0000-00003C060000}"/>
    <cellStyle name="Texto explicativo 9" xfId="1596" xr:uid="{00000000-0005-0000-0000-00003D060000}"/>
    <cellStyle name="Texto explicativo 9 10" xfId="1597" xr:uid="{00000000-0005-0000-0000-00003E060000}"/>
    <cellStyle name="Texto explicativo 9 11" xfId="1598" xr:uid="{00000000-0005-0000-0000-00003F060000}"/>
    <cellStyle name="Texto explicativo 9 12" xfId="1599" xr:uid="{00000000-0005-0000-0000-000040060000}"/>
    <cellStyle name="Texto explicativo 9 13" xfId="1600" xr:uid="{00000000-0005-0000-0000-000041060000}"/>
    <cellStyle name="Texto explicativo 9 14" xfId="1601" xr:uid="{00000000-0005-0000-0000-000042060000}"/>
    <cellStyle name="Texto explicativo 9 15" xfId="1602" xr:uid="{00000000-0005-0000-0000-000043060000}"/>
    <cellStyle name="Texto explicativo 9 16" xfId="1603" xr:uid="{00000000-0005-0000-0000-000044060000}"/>
    <cellStyle name="Texto explicativo 9 17" xfId="1604" xr:uid="{00000000-0005-0000-0000-000045060000}"/>
    <cellStyle name="Texto explicativo 9 18" xfId="1605" xr:uid="{00000000-0005-0000-0000-000046060000}"/>
    <cellStyle name="Texto explicativo 9 19" xfId="1606" xr:uid="{00000000-0005-0000-0000-000047060000}"/>
    <cellStyle name="Texto explicativo 9 2" xfId="1607" xr:uid="{00000000-0005-0000-0000-000048060000}"/>
    <cellStyle name="Texto explicativo 9 20" xfId="1608" xr:uid="{00000000-0005-0000-0000-000049060000}"/>
    <cellStyle name="Texto explicativo 9 21" xfId="1609" xr:uid="{00000000-0005-0000-0000-00004A060000}"/>
    <cellStyle name="Texto explicativo 9 22" xfId="1610" xr:uid="{00000000-0005-0000-0000-00004B060000}"/>
    <cellStyle name="Texto explicativo 9 3" xfId="1611" xr:uid="{00000000-0005-0000-0000-00004C060000}"/>
    <cellStyle name="Texto explicativo 9 4" xfId="1612" xr:uid="{00000000-0005-0000-0000-00004D060000}"/>
    <cellStyle name="Texto explicativo 9 5" xfId="1613" xr:uid="{00000000-0005-0000-0000-00004E060000}"/>
    <cellStyle name="Texto explicativo 9 6" xfId="1614" xr:uid="{00000000-0005-0000-0000-00004F060000}"/>
    <cellStyle name="Texto explicativo 9 7" xfId="1615" xr:uid="{00000000-0005-0000-0000-000050060000}"/>
    <cellStyle name="Texto explicativo 9 8" xfId="1616" xr:uid="{00000000-0005-0000-0000-000051060000}"/>
    <cellStyle name="Texto explicativo 9 9" xfId="1617" xr:uid="{00000000-0005-0000-0000-000052060000}"/>
    <cellStyle name="Título 1 10" xfId="1618" xr:uid="{00000000-0005-0000-0000-000053060000}"/>
    <cellStyle name="Título 1 11" xfId="1619" xr:uid="{00000000-0005-0000-0000-000054060000}"/>
    <cellStyle name="Título 1 12" xfId="1620" xr:uid="{00000000-0005-0000-0000-000055060000}"/>
    <cellStyle name="Título 1 13" xfId="1621" xr:uid="{00000000-0005-0000-0000-000056060000}"/>
    <cellStyle name="Título 1 14" xfId="1622" xr:uid="{00000000-0005-0000-0000-000057060000}"/>
    <cellStyle name="Título 1 15" xfId="1623" xr:uid="{00000000-0005-0000-0000-000058060000}"/>
    <cellStyle name="Título 1 16" xfId="1624" xr:uid="{00000000-0005-0000-0000-000059060000}"/>
    <cellStyle name="Título 1 17" xfId="1625" xr:uid="{00000000-0005-0000-0000-00005A060000}"/>
    <cellStyle name="Título 1 18" xfId="1626" xr:uid="{00000000-0005-0000-0000-00005B060000}"/>
    <cellStyle name="Título 1 2" xfId="1627" xr:uid="{00000000-0005-0000-0000-00005C060000}"/>
    <cellStyle name="Título 1 3" xfId="1628" xr:uid="{00000000-0005-0000-0000-00005D060000}"/>
    <cellStyle name="Título 1 4" xfId="1629" xr:uid="{00000000-0005-0000-0000-00005E060000}"/>
    <cellStyle name="Título 1 5" xfId="1630" xr:uid="{00000000-0005-0000-0000-00005F060000}"/>
    <cellStyle name="Título 1 6" xfId="1631" xr:uid="{00000000-0005-0000-0000-000060060000}"/>
    <cellStyle name="Título 1 7" xfId="1632" xr:uid="{00000000-0005-0000-0000-000061060000}"/>
    <cellStyle name="Título 1 8" xfId="1633" xr:uid="{00000000-0005-0000-0000-000062060000}"/>
    <cellStyle name="Título 1 9" xfId="1634" xr:uid="{00000000-0005-0000-0000-000063060000}"/>
    <cellStyle name="Título 1 9 10" xfId="1635" xr:uid="{00000000-0005-0000-0000-000064060000}"/>
    <cellStyle name="Título 1 9 11" xfId="1636" xr:uid="{00000000-0005-0000-0000-000065060000}"/>
    <cellStyle name="Título 1 9 12" xfId="1637" xr:uid="{00000000-0005-0000-0000-000066060000}"/>
    <cellStyle name="Título 1 9 13" xfId="1638" xr:uid="{00000000-0005-0000-0000-000067060000}"/>
    <cellStyle name="Título 1 9 14" xfId="1639" xr:uid="{00000000-0005-0000-0000-000068060000}"/>
    <cellStyle name="Título 1 9 15" xfId="1640" xr:uid="{00000000-0005-0000-0000-000069060000}"/>
    <cellStyle name="Título 1 9 16" xfId="1641" xr:uid="{00000000-0005-0000-0000-00006A060000}"/>
    <cellStyle name="Título 1 9 17" xfId="1642" xr:uid="{00000000-0005-0000-0000-00006B060000}"/>
    <cellStyle name="Título 1 9 18" xfId="1643" xr:uid="{00000000-0005-0000-0000-00006C060000}"/>
    <cellStyle name="Título 1 9 19" xfId="1644" xr:uid="{00000000-0005-0000-0000-00006D060000}"/>
    <cellStyle name="Título 1 9 2" xfId="1645" xr:uid="{00000000-0005-0000-0000-00006E060000}"/>
    <cellStyle name="Título 1 9 20" xfId="1646" xr:uid="{00000000-0005-0000-0000-00006F060000}"/>
    <cellStyle name="Título 1 9 21" xfId="1647" xr:uid="{00000000-0005-0000-0000-000070060000}"/>
    <cellStyle name="Título 1 9 22" xfId="1648" xr:uid="{00000000-0005-0000-0000-000071060000}"/>
    <cellStyle name="Título 1 9 3" xfId="1649" xr:uid="{00000000-0005-0000-0000-000072060000}"/>
    <cellStyle name="Título 1 9 4" xfId="1650" xr:uid="{00000000-0005-0000-0000-000073060000}"/>
    <cellStyle name="Título 1 9 5" xfId="1651" xr:uid="{00000000-0005-0000-0000-000074060000}"/>
    <cellStyle name="Título 1 9 6" xfId="1652" xr:uid="{00000000-0005-0000-0000-000075060000}"/>
    <cellStyle name="Título 1 9 7" xfId="1653" xr:uid="{00000000-0005-0000-0000-000076060000}"/>
    <cellStyle name="Título 1 9 8" xfId="1654" xr:uid="{00000000-0005-0000-0000-000077060000}"/>
    <cellStyle name="Título 1 9 9" xfId="1655" xr:uid="{00000000-0005-0000-0000-000078060000}"/>
    <cellStyle name="Título 10" xfId="1656" xr:uid="{00000000-0005-0000-0000-000079060000}"/>
    <cellStyle name="Título 11" xfId="1657" xr:uid="{00000000-0005-0000-0000-00007A060000}"/>
    <cellStyle name="Título 11 10" xfId="1658" xr:uid="{00000000-0005-0000-0000-00007B060000}"/>
    <cellStyle name="Título 11 11" xfId="1659" xr:uid="{00000000-0005-0000-0000-00007C060000}"/>
    <cellStyle name="Título 11 12" xfId="1660" xr:uid="{00000000-0005-0000-0000-00007D060000}"/>
    <cellStyle name="Título 11 13" xfId="1661" xr:uid="{00000000-0005-0000-0000-00007E060000}"/>
    <cellStyle name="Título 11 14" xfId="1662" xr:uid="{00000000-0005-0000-0000-00007F060000}"/>
    <cellStyle name="Título 11 15" xfId="1663" xr:uid="{00000000-0005-0000-0000-000080060000}"/>
    <cellStyle name="Título 11 16" xfId="1664" xr:uid="{00000000-0005-0000-0000-000081060000}"/>
    <cellStyle name="Título 11 17" xfId="1665" xr:uid="{00000000-0005-0000-0000-000082060000}"/>
    <cellStyle name="Título 11 18" xfId="1666" xr:uid="{00000000-0005-0000-0000-000083060000}"/>
    <cellStyle name="Título 11 19" xfId="1667" xr:uid="{00000000-0005-0000-0000-000084060000}"/>
    <cellStyle name="Título 11 2" xfId="1668" xr:uid="{00000000-0005-0000-0000-000085060000}"/>
    <cellStyle name="Título 11 20" xfId="1669" xr:uid="{00000000-0005-0000-0000-000086060000}"/>
    <cellStyle name="Título 11 21" xfId="1670" xr:uid="{00000000-0005-0000-0000-000087060000}"/>
    <cellStyle name="Título 11 22" xfId="1671" xr:uid="{00000000-0005-0000-0000-000088060000}"/>
    <cellStyle name="Título 11 3" xfId="1672" xr:uid="{00000000-0005-0000-0000-000089060000}"/>
    <cellStyle name="Título 11 4" xfId="1673" xr:uid="{00000000-0005-0000-0000-00008A060000}"/>
    <cellStyle name="Título 11 5" xfId="1674" xr:uid="{00000000-0005-0000-0000-00008B060000}"/>
    <cellStyle name="Título 11 6" xfId="1675" xr:uid="{00000000-0005-0000-0000-00008C060000}"/>
    <cellStyle name="Título 11 7" xfId="1676" xr:uid="{00000000-0005-0000-0000-00008D060000}"/>
    <cellStyle name="Título 11 8" xfId="1677" xr:uid="{00000000-0005-0000-0000-00008E060000}"/>
    <cellStyle name="Título 11 9" xfId="1678" xr:uid="{00000000-0005-0000-0000-00008F060000}"/>
    <cellStyle name="Título 12" xfId="1679" xr:uid="{00000000-0005-0000-0000-000090060000}"/>
    <cellStyle name="Título 13" xfId="1680" xr:uid="{00000000-0005-0000-0000-000091060000}"/>
    <cellStyle name="Título 14" xfId="1681" xr:uid="{00000000-0005-0000-0000-000092060000}"/>
    <cellStyle name="Título 15" xfId="1682" xr:uid="{00000000-0005-0000-0000-000093060000}"/>
    <cellStyle name="Título 16" xfId="1683" xr:uid="{00000000-0005-0000-0000-000094060000}"/>
    <cellStyle name="Título 17" xfId="1684" xr:uid="{00000000-0005-0000-0000-000095060000}"/>
    <cellStyle name="Título 18" xfId="1685" xr:uid="{00000000-0005-0000-0000-000096060000}"/>
    <cellStyle name="Título 19" xfId="1686" xr:uid="{00000000-0005-0000-0000-000097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2060000}"/>
    <cellStyle name="Título 3 11" xfId="1730" xr:uid="{00000000-0005-0000-0000-0000C3060000}"/>
    <cellStyle name="Título 3 12" xfId="1731" xr:uid="{00000000-0005-0000-0000-0000C4060000}"/>
    <cellStyle name="Título 3 13" xfId="1732" xr:uid="{00000000-0005-0000-0000-0000C5060000}"/>
    <cellStyle name="Título 3 14" xfId="1733" xr:uid="{00000000-0005-0000-0000-0000C6060000}"/>
    <cellStyle name="Título 3 15" xfId="1734" xr:uid="{00000000-0005-0000-0000-0000C7060000}"/>
    <cellStyle name="Título 3 16" xfId="1735" xr:uid="{00000000-0005-0000-0000-0000C8060000}"/>
    <cellStyle name="Título 3 17" xfId="1736" xr:uid="{00000000-0005-0000-0000-0000C9060000}"/>
    <cellStyle name="Título 3 18" xfId="1737" xr:uid="{00000000-0005-0000-0000-0000CA060000}"/>
    <cellStyle name="Título 3 2" xfId="1738" xr:uid="{00000000-0005-0000-0000-0000CB060000}"/>
    <cellStyle name="Título 3 3" xfId="1739" xr:uid="{00000000-0005-0000-0000-0000CC060000}"/>
    <cellStyle name="Título 3 4" xfId="1740" xr:uid="{00000000-0005-0000-0000-0000CD060000}"/>
    <cellStyle name="Título 3 5" xfId="1741" xr:uid="{00000000-0005-0000-0000-0000CE060000}"/>
    <cellStyle name="Título 3 6" xfId="1742" xr:uid="{00000000-0005-0000-0000-0000CF060000}"/>
    <cellStyle name="Título 3 7" xfId="1743" xr:uid="{00000000-0005-0000-0000-0000D0060000}"/>
    <cellStyle name="Título 3 8" xfId="1744" xr:uid="{00000000-0005-0000-0000-0000D1060000}"/>
    <cellStyle name="Título 3 9" xfId="1745" xr:uid="{00000000-0005-0000-0000-0000D2060000}"/>
    <cellStyle name="Título 3 9 10" xfId="1746" xr:uid="{00000000-0005-0000-0000-0000D3060000}"/>
    <cellStyle name="Título 3 9 11" xfId="1747" xr:uid="{00000000-0005-0000-0000-0000D4060000}"/>
    <cellStyle name="Título 3 9 12" xfId="1748" xr:uid="{00000000-0005-0000-0000-0000D5060000}"/>
    <cellStyle name="Título 3 9 13" xfId="1749" xr:uid="{00000000-0005-0000-0000-0000D6060000}"/>
    <cellStyle name="Título 3 9 14" xfId="1750" xr:uid="{00000000-0005-0000-0000-0000D7060000}"/>
    <cellStyle name="Título 3 9 15" xfId="1751" xr:uid="{00000000-0005-0000-0000-0000D8060000}"/>
    <cellStyle name="Título 3 9 16" xfId="1752" xr:uid="{00000000-0005-0000-0000-0000D9060000}"/>
    <cellStyle name="Título 3 9 17" xfId="1753" xr:uid="{00000000-0005-0000-0000-0000DA060000}"/>
    <cellStyle name="Título 3 9 18" xfId="1754" xr:uid="{00000000-0005-0000-0000-0000DB060000}"/>
    <cellStyle name="Título 3 9 19" xfId="1755" xr:uid="{00000000-0005-0000-0000-0000DC060000}"/>
    <cellStyle name="Título 3 9 2" xfId="1756" xr:uid="{00000000-0005-0000-0000-0000DD060000}"/>
    <cellStyle name="Título 3 9 20" xfId="1757" xr:uid="{00000000-0005-0000-0000-0000DE060000}"/>
    <cellStyle name="Título 3 9 21" xfId="1758" xr:uid="{00000000-0005-0000-0000-0000DF060000}"/>
    <cellStyle name="Título 3 9 22" xfId="1759" xr:uid="{00000000-0005-0000-0000-0000E0060000}"/>
    <cellStyle name="Título 3 9 3" xfId="1760" xr:uid="{00000000-0005-0000-0000-0000E1060000}"/>
    <cellStyle name="Título 3 9 4" xfId="1761" xr:uid="{00000000-0005-0000-0000-0000E2060000}"/>
    <cellStyle name="Título 3 9 5" xfId="1762" xr:uid="{00000000-0005-0000-0000-0000E3060000}"/>
    <cellStyle name="Título 3 9 6" xfId="1763" xr:uid="{00000000-0005-0000-0000-0000E4060000}"/>
    <cellStyle name="Título 3 9 7" xfId="1764" xr:uid="{00000000-0005-0000-0000-0000E5060000}"/>
    <cellStyle name="Título 3 9 8" xfId="1765" xr:uid="{00000000-0005-0000-0000-0000E6060000}"/>
    <cellStyle name="Título 3 9 9" xfId="1766" xr:uid="{00000000-0005-0000-0000-0000E7060000}"/>
    <cellStyle name="Título 4" xfId="1767" xr:uid="{00000000-0005-0000-0000-0000E8060000}"/>
    <cellStyle name="Título 5" xfId="1768" xr:uid="{00000000-0005-0000-0000-0000E9060000}"/>
    <cellStyle name="Título 6" xfId="1769" xr:uid="{00000000-0005-0000-0000-0000EA060000}"/>
    <cellStyle name="Título 7" xfId="1770" xr:uid="{00000000-0005-0000-0000-0000EB060000}"/>
    <cellStyle name="Título 8" xfId="1771" xr:uid="{00000000-0005-0000-0000-0000EC060000}"/>
    <cellStyle name="Título 9" xfId="1772" xr:uid="{00000000-0005-0000-0000-0000ED060000}"/>
    <cellStyle name="Total" xfId="1773" builtinId="25" customBuiltin="1"/>
    <cellStyle name="Total 10" xfId="1774" xr:uid="{00000000-0005-0000-0000-0000EF060000}"/>
    <cellStyle name="Total 11" xfId="1775" xr:uid="{00000000-0005-0000-0000-0000F0060000}"/>
    <cellStyle name="Total 12" xfId="1776" xr:uid="{00000000-0005-0000-0000-0000F1060000}"/>
    <cellStyle name="Total 13" xfId="1777" xr:uid="{00000000-0005-0000-0000-0000F2060000}"/>
    <cellStyle name="Total 14" xfId="1778" xr:uid="{00000000-0005-0000-0000-0000F3060000}"/>
    <cellStyle name="Total 15" xfId="1779" xr:uid="{00000000-0005-0000-0000-0000F4060000}"/>
    <cellStyle name="Total 16" xfId="1780" xr:uid="{00000000-0005-0000-0000-0000F5060000}"/>
    <cellStyle name="Total 2" xfId="1781" xr:uid="{00000000-0005-0000-0000-0000F6060000}"/>
    <cellStyle name="Total 3" xfId="1782" xr:uid="{00000000-0005-0000-0000-0000F7060000}"/>
    <cellStyle name="Total 4" xfId="1783" xr:uid="{00000000-0005-0000-0000-0000F8060000}"/>
    <cellStyle name="Total 5" xfId="1784" xr:uid="{00000000-0005-0000-0000-0000F9060000}"/>
    <cellStyle name="Total 6" xfId="1785" xr:uid="{00000000-0005-0000-0000-0000FA060000}"/>
    <cellStyle name="Total 7" xfId="1786" xr:uid="{00000000-0005-0000-0000-0000FB060000}"/>
    <cellStyle name="Total 8" xfId="1787" xr:uid="{00000000-0005-0000-0000-0000FC060000}"/>
    <cellStyle name="Total 9" xfId="1788" xr:uid="{00000000-0005-0000-0000-0000FD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13AB-428F-B9E9-B708B33D452C}"/>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13AB-428F-B9E9-B708B33D452C}"/>
            </c:ext>
          </c:extLst>
        </c:ser>
        <c:dLbls>
          <c:showLegendKey val="0"/>
          <c:showVal val="0"/>
          <c:showCatName val="0"/>
          <c:showSerName val="0"/>
          <c:showPercent val="0"/>
          <c:showBubbleSize val="0"/>
        </c:dLbls>
        <c:marker val="1"/>
        <c:smooth val="0"/>
        <c:axId val="256334384"/>
        <c:axId val="254081616"/>
      </c:lineChart>
      <c:catAx>
        <c:axId val="2563343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4081616"/>
        <c:crosses val="autoZero"/>
        <c:auto val="1"/>
        <c:lblAlgn val="ctr"/>
        <c:lblOffset val="100"/>
        <c:noMultiLvlLbl val="0"/>
      </c:catAx>
      <c:valAx>
        <c:axId val="254081616"/>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633438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1'!$C$27:$C$32</c:f>
              <c:numCache>
                <c:formatCode>_(* #,##0.0_);_(* \(#,##0.0\);_(* "-"??_);_(@_)</c:formatCode>
                <c:ptCount val="6"/>
                <c:pt idx="0">
                  <c:v>0</c:v>
                </c:pt>
                <c:pt idx="1">
                  <c:v>0</c:v>
                </c:pt>
                <c:pt idx="2">
                  <c:v>0</c:v>
                </c:pt>
                <c:pt idx="3" formatCode="_(* #,##0.00_);_(* \(#,##0.00\);_(* &quot;-&quot;??_);_(@_)">
                  <c:v>0</c:v>
                </c:pt>
                <c:pt idx="4" formatCode="_(* #,##0.00_);_(* \(#,##0.00\);_(* &quot;-&quot;??_);_(@_)">
                  <c:v>1</c:v>
                </c:pt>
                <c:pt idx="5" formatCode="_(* #,##0.00_);_(* \(#,##0.00\);_(* &quot;-&quot;??_);_(@_)">
                  <c:v>0</c:v>
                </c:pt>
              </c:numCache>
            </c:numRef>
          </c:val>
          <c:extLst>
            <c:ext xmlns:c16="http://schemas.microsoft.com/office/drawing/2014/chart" uri="{C3380CC4-5D6E-409C-BE32-E72D297353CC}">
              <c16:uniqueId val="{00000000-0212-42FC-864E-D7786DEBBF93}"/>
            </c:ext>
          </c:extLst>
        </c:ser>
        <c:ser>
          <c:idx val="1"/>
          <c:order val="1"/>
          <c:tx>
            <c:strRef>
              <c:f>'Meta No. 1'!$D$26</c:f>
              <c:strCache>
                <c:ptCount val="1"/>
                <c:pt idx="0">
                  <c:v>Magnitud ejecutada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1'!$D$27:$D$32</c:f>
              <c:numCache>
                <c:formatCode>_(* #,##0.00_);_(* \(#,##0.00\);_(* "-"??_);_(@_)</c:formatCode>
                <c:ptCount val="6"/>
                <c:pt idx="0">
                  <c:v>0</c:v>
                </c:pt>
              </c:numCache>
            </c:numRef>
          </c:val>
          <c:extLst>
            <c:ext xmlns:c16="http://schemas.microsoft.com/office/drawing/2014/chart" uri="{C3380CC4-5D6E-409C-BE32-E72D297353CC}">
              <c16:uniqueId val="{00000001-0212-42FC-864E-D7786DEBBF93}"/>
            </c:ext>
          </c:extLst>
        </c:ser>
        <c:dLbls>
          <c:showLegendKey val="0"/>
          <c:showVal val="0"/>
          <c:showCatName val="0"/>
          <c:showSerName val="0"/>
          <c:showPercent val="0"/>
          <c:showBubbleSize val="0"/>
        </c:dLbls>
        <c:gapWidth val="150"/>
        <c:axId val="299583680"/>
        <c:axId val="299583120"/>
      </c:barChart>
      <c:lineChart>
        <c:grouping val="percentStacked"/>
        <c:varyColors val="0"/>
        <c:ser>
          <c:idx val="2"/>
          <c:order val="2"/>
          <c:tx>
            <c:strRef>
              <c:f>'Meta No. 1'!$E$26</c:f>
              <c:strCache>
                <c:ptCount val="1"/>
                <c:pt idx="0">
                  <c:v>% Avance frente a la meta mensual</c:v>
                </c:pt>
              </c:strCache>
            </c:strRef>
          </c:tx>
          <c:marker>
            <c:symbol val="none"/>
          </c:marker>
          <c:cat>
            <c:strRef>
              <c:f>'Meta No. 1'!$B$27:$B$32</c:f>
              <c:strCache>
                <c:ptCount val="6"/>
                <c:pt idx="0">
                  <c:v>Julio</c:v>
                </c:pt>
                <c:pt idx="1">
                  <c:v>Agosto</c:v>
                </c:pt>
                <c:pt idx="2">
                  <c:v>Septiembre</c:v>
                </c:pt>
                <c:pt idx="3">
                  <c:v>Octubre</c:v>
                </c:pt>
                <c:pt idx="4">
                  <c:v>Noviembre</c:v>
                </c:pt>
                <c:pt idx="5">
                  <c:v>Diciembre</c:v>
                </c:pt>
              </c:strCache>
            </c:strRef>
          </c:cat>
          <c:val>
            <c:numRef>
              <c:f>'Meta No. 1'!$E$27:$E$32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0212-42FC-864E-D7786DEBBF93}"/>
            </c:ext>
          </c:extLst>
        </c:ser>
        <c:dLbls>
          <c:showLegendKey val="0"/>
          <c:showVal val="0"/>
          <c:showCatName val="0"/>
          <c:showSerName val="0"/>
          <c:showPercent val="0"/>
          <c:showBubbleSize val="0"/>
        </c:dLbls>
        <c:marker val="1"/>
        <c:smooth val="0"/>
        <c:axId val="299583680"/>
        <c:axId val="299583120"/>
      </c:line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5848-4F62-917F-A76A707F6C5F}"/>
            </c:ext>
          </c:extLst>
        </c:ser>
        <c:ser>
          <c:idx val="1"/>
          <c:order val="1"/>
          <c:tx>
            <c:strRef>
              <c:f>'Meta No. 2'!$D$26</c:f>
              <c:strCache>
                <c:ptCount val="1"/>
                <c:pt idx="0">
                  <c:v>Magnitud ejecutada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2'!$D$27:$D$32</c:f>
              <c:numCache>
                <c:formatCode>_(* #,##0.00_);_(* \(#,##0.00\);_(* "-"??_);_(@_)</c:formatCode>
                <c:ptCount val="6"/>
                <c:pt idx="0">
                  <c:v>0</c:v>
                </c:pt>
              </c:numCache>
            </c:numRef>
          </c:val>
          <c:extLst>
            <c:ext xmlns:c16="http://schemas.microsoft.com/office/drawing/2014/chart" uri="{C3380CC4-5D6E-409C-BE32-E72D297353CC}">
              <c16:uniqueId val="{00000001-5848-4F62-917F-A76A707F6C5F}"/>
            </c:ext>
          </c:extLst>
        </c:ser>
        <c:dLbls>
          <c:showLegendKey val="0"/>
          <c:showVal val="0"/>
          <c:showCatName val="0"/>
          <c:showSerName val="0"/>
          <c:showPercent val="0"/>
          <c:showBubbleSize val="0"/>
        </c:dLbls>
        <c:gapWidth val="150"/>
        <c:axId val="299583680"/>
        <c:axId val="299583120"/>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2'!$B$27:$B$32</c:f>
              <c:strCache>
                <c:ptCount val="6"/>
                <c:pt idx="0">
                  <c:v>Julio</c:v>
                </c:pt>
                <c:pt idx="1">
                  <c:v>Agosto</c:v>
                </c:pt>
                <c:pt idx="2">
                  <c:v>Septiembre</c:v>
                </c:pt>
                <c:pt idx="3">
                  <c:v>Octubre</c:v>
                </c:pt>
                <c:pt idx="4">
                  <c:v>Noviembre</c:v>
                </c:pt>
                <c:pt idx="5">
                  <c:v>Diciembre</c:v>
                </c:pt>
              </c:strCache>
            </c:strRef>
          </c:cat>
          <c:val>
            <c:numRef>
              <c:f>'Meta No. 2'!$E$27:$E$32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5848-4F62-917F-A76A707F6C5F}"/>
            </c:ext>
          </c:extLst>
        </c:ser>
        <c:dLbls>
          <c:showLegendKey val="0"/>
          <c:showVal val="0"/>
          <c:showCatName val="0"/>
          <c:showSerName val="0"/>
          <c:showPercent val="0"/>
          <c:showBubbleSize val="0"/>
        </c:dLbls>
        <c:marker val="1"/>
        <c:smooth val="0"/>
        <c:axId val="299583680"/>
        <c:axId val="299583120"/>
      </c:line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0798444636545"/>
          <c:y val="6.0103615218805001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3'!$C$27:$C$32</c:f>
              <c:numCache>
                <c:formatCode>_(* #,##0.0_);_(* \(#,##0.0\);_(* "-"??_);_(@_)</c:formatCode>
                <c:ptCount val="6"/>
                <c:pt idx="0">
                  <c:v>200</c:v>
                </c:pt>
                <c:pt idx="1">
                  <c:v>100</c:v>
                </c:pt>
                <c:pt idx="2">
                  <c:v>100</c:v>
                </c:pt>
                <c:pt idx="3">
                  <c:v>100</c:v>
                </c:pt>
                <c:pt idx="4">
                  <c:v>100</c:v>
                </c:pt>
                <c:pt idx="5">
                  <c:v>100</c:v>
                </c:pt>
              </c:numCache>
            </c:numRef>
          </c:val>
          <c:extLst>
            <c:ext xmlns:c16="http://schemas.microsoft.com/office/drawing/2014/chart" uri="{C3380CC4-5D6E-409C-BE32-E72D297353CC}">
              <c16:uniqueId val="{00000000-C1C4-4494-A4CB-5D44DA7AB237}"/>
            </c:ext>
          </c:extLst>
        </c:ser>
        <c:ser>
          <c:idx val="1"/>
          <c:order val="1"/>
          <c:tx>
            <c:strRef>
              <c:f>'Meta No. 3'!$D$26</c:f>
              <c:strCache>
                <c:ptCount val="1"/>
                <c:pt idx="0">
                  <c:v>Magnitud ejecutada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3'!$D$27:$D$32</c:f>
              <c:numCache>
                <c:formatCode>_(* #,##0.00_);_(* \(#,##0.00\);_(* "-"??_);_(@_)</c:formatCode>
                <c:ptCount val="6"/>
                <c:pt idx="0">
                  <c:v>643</c:v>
                </c:pt>
              </c:numCache>
            </c:numRef>
          </c:val>
          <c:extLst>
            <c:ext xmlns:c16="http://schemas.microsoft.com/office/drawing/2014/chart" uri="{C3380CC4-5D6E-409C-BE32-E72D297353CC}">
              <c16:uniqueId val="{00000001-C1C4-4494-A4CB-5D44DA7AB237}"/>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70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4'!$C$27:$C$32</c:f>
              <c:numCache>
                <c:formatCode>_(* #,##0.0_);_(* \(#,##0.0\);_(* "-"??_);_(@_)</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4FA9-442A-BA5E-F51620718F49}"/>
            </c:ext>
          </c:extLst>
        </c:ser>
        <c:ser>
          <c:idx val="1"/>
          <c:order val="1"/>
          <c:tx>
            <c:strRef>
              <c:f>'Meta No. 4'!$D$26</c:f>
              <c:strCache>
                <c:ptCount val="1"/>
                <c:pt idx="0">
                  <c:v>Magnitud ejecutada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4'!$D$27:$D$32</c:f>
              <c:numCache>
                <c:formatCode>_(* #,##0.00_);_(* \(#,##0.00\);_(* "-"??_);_(@_)</c:formatCode>
                <c:ptCount val="6"/>
                <c:pt idx="0">
                  <c:v>129</c:v>
                </c:pt>
              </c:numCache>
            </c:numRef>
          </c:val>
          <c:extLst>
            <c:ext xmlns:c16="http://schemas.microsoft.com/office/drawing/2014/chart" uri="{C3380CC4-5D6E-409C-BE32-E72D297353CC}">
              <c16:uniqueId val="{00000001-4FA9-442A-BA5E-F51620718F49}"/>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30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5'!$C$27:$C$32</c:f>
              <c:numCache>
                <c:formatCode>_(* #,##0.0_);_(* \(#,##0.0\);_(* "-"??_);_(@_)</c:formatCode>
                <c:ptCount val="6"/>
                <c:pt idx="0">
                  <c:v>0</c:v>
                </c:pt>
                <c:pt idx="1">
                  <c:v>0</c:v>
                </c:pt>
                <c:pt idx="2">
                  <c:v>10</c:v>
                </c:pt>
                <c:pt idx="3">
                  <c:v>30</c:v>
                </c:pt>
                <c:pt idx="4">
                  <c:v>30</c:v>
                </c:pt>
                <c:pt idx="5">
                  <c:v>50</c:v>
                </c:pt>
              </c:numCache>
            </c:numRef>
          </c:val>
          <c:extLst>
            <c:ext xmlns:c16="http://schemas.microsoft.com/office/drawing/2014/chart" uri="{C3380CC4-5D6E-409C-BE32-E72D297353CC}">
              <c16:uniqueId val="{00000000-580E-4957-BAA4-ADD49536C0E4}"/>
            </c:ext>
          </c:extLst>
        </c:ser>
        <c:ser>
          <c:idx val="1"/>
          <c:order val="1"/>
          <c:tx>
            <c:strRef>
              <c:f>'Meta No. 5'!$D$26</c:f>
              <c:strCache>
                <c:ptCount val="1"/>
                <c:pt idx="0">
                  <c:v>Magnitud ejecutada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5'!$D$27:$D$32</c:f>
              <c:numCache>
                <c:formatCode>_(* #,##0.00_);_(* \(#,##0.00\);_(* "-"??_);_(@_)</c:formatCode>
                <c:ptCount val="6"/>
                <c:pt idx="0">
                  <c:v>0</c:v>
                </c:pt>
              </c:numCache>
            </c:numRef>
          </c:val>
          <c:extLst>
            <c:ext xmlns:c16="http://schemas.microsoft.com/office/drawing/2014/chart" uri="{C3380CC4-5D6E-409C-BE32-E72D297353CC}">
              <c16:uniqueId val="{00000001-580E-4957-BAA4-ADD49536C0E4}"/>
            </c:ext>
          </c:extLst>
        </c:ser>
        <c:dLbls>
          <c:showLegendKey val="0"/>
          <c:showVal val="0"/>
          <c:showCatName val="0"/>
          <c:showSerName val="0"/>
          <c:showPercent val="0"/>
          <c:showBubbleSize val="0"/>
        </c:dLbls>
        <c:gapWidth val="150"/>
        <c:axId val="299583680"/>
        <c:axId val="299583120"/>
      </c:bar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12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6'!$C$27:$C$32</c:f>
              <c:numCache>
                <c:formatCode>_(* #,##0.0_);_(* \(#,##0.0\);_(* "-"??_);_(@_)</c:formatCode>
                <c:ptCount val="6"/>
                <c:pt idx="0">
                  <c:v>0</c:v>
                </c:pt>
                <c:pt idx="1">
                  <c:v>0</c:v>
                </c:pt>
                <c:pt idx="2">
                  <c:v>0</c:v>
                </c:pt>
                <c:pt idx="3">
                  <c:v>0</c:v>
                </c:pt>
                <c:pt idx="4">
                  <c:v>0</c:v>
                </c:pt>
                <c:pt idx="5">
                  <c:v>5</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6'!$D$27:$D$32</c:f>
              <c:numCache>
                <c:formatCode>_(* #,##0.00_);_(* \(#,##0.00\);_(* "-"??_);_(@_)</c:formatCode>
                <c:ptCount val="6"/>
                <c:pt idx="0">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99583680"/>
        <c:axId val="299583120"/>
      </c:barChart>
      <c:lineChart>
        <c:grouping val="percentStacked"/>
        <c:varyColors val="0"/>
        <c:ser>
          <c:idx val="2"/>
          <c:order val="2"/>
          <c:tx>
            <c:strRef>
              <c:f>'Meta No. 6'!$E$26</c:f>
              <c:strCache>
                <c:ptCount val="1"/>
                <c:pt idx="0">
                  <c:v>% Avance frente a la meta mensual</c:v>
                </c:pt>
              </c:strCache>
            </c:strRef>
          </c:tx>
          <c:marker>
            <c:symbol val="none"/>
          </c:marker>
          <c:cat>
            <c:strRef>
              <c:f>'Meta No. 6'!$B$27:$B$32</c:f>
              <c:strCache>
                <c:ptCount val="6"/>
                <c:pt idx="0">
                  <c:v>Julio</c:v>
                </c:pt>
                <c:pt idx="1">
                  <c:v>Agosto</c:v>
                </c:pt>
                <c:pt idx="2">
                  <c:v>Septiembre</c:v>
                </c:pt>
                <c:pt idx="3">
                  <c:v>Octubre</c:v>
                </c:pt>
                <c:pt idx="4">
                  <c:v>Noviembre</c:v>
                </c:pt>
                <c:pt idx="5">
                  <c:v>Diciembre</c:v>
                </c:pt>
              </c:strCache>
            </c:strRef>
          </c:cat>
          <c:val>
            <c:numRef>
              <c:f>'Meta No. 6'!$E$27:$E$32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99583680"/>
        <c:axId val="299583120"/>
      </c:lineChart>
      <c:catAx>
        <c:axId val="2995836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99583120"/>
        <c:crosses val="autoZero"/>
        <c:auto val="1"/>
        <c:lblAlgn val="ctr"/>
        <c:lblOffset val="100"/>
        <c:noMultiLvlLbl val="0"/>
      </c:catAx>
      <c:valAx>
        <c:axId val="299583120"/>
        <c:scaling>
          <c:orientation val="minMax"/>
          <c:max val="5"/>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995836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909-47F2-9672-2419D59A694D}"/>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909-47F2-9672-2419D59A694D}"/>
            </c:ext>
          </c:extLst>
        </c:ser>
        <c:dLbls>
          <c:showLegendKey val="0"/>
          <c:showVal val="0"/>
          <c:showCatName val="0"/>
          <c:showSerName val="0"/>
          <c:showPercent val="0"/>
          <c:showBubbleSize val="0"/>
        </c:dLbls>
        <c:marker val="1"/>
        <c:smooth val="0"/>
        <c:axId val="259984112"/>
        <c:axId val="259984672"/>
      </c:lineChart>
      <c:catAx>
        <c:axId val="2599841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9984672"/>
        <c:crosses val="autoZero"/>
        <c:auto val="1"/>
        <c:lblAlgn val="ctr"/>
        <c:lblOffset val="100"/>
        <c:noMultiLvlLbl val="0"/>
      </c:catAx>
      <c:valAx>
        <c:axId val="25998467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9984112"/>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342900</xdr:colOff>
      <xdr:row>33</xdr:row>
      <xdr:rowOff>85725</xdr:rowOff>
    </xdr:from>
    <xdr:to>
      <xdr:col>7</xdr:col>
      <xdr:colOff>26194</xdr:colOff>
      <xdr:row>37</xdr:row>
      <xdr:rowOff>366031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33</xdr:row>
      <xdr:rowOff>38100</xdr:rowOff>
    </xdr:from>
    <xdr:to>
      <xdr:col>7</xdr:col>
      <xdr:colOff>273844</xdr:colOff>
      <xdr:row>37</xdr:row>
      <xdr:rowOff>318406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1552575</xdr:colOff>
      <xdr:row>33</xdr:row>
      <xdr:rowOff>66675</xdr:rowOff>
    </xdr:from>
    <xdr:to>
      <xdr:col>6</xdr:col>
      <xdr:colOff>1007269</xdr:colOff>
      <xdr:row>37</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266700</xdr:colOff>
      <xdr:row>33</xdr:row>
      <xdr:rowOff>85725</xdr:rowOff>
    </xdr:from>
    <xdr:to>
      <xdr:col>6</xdr:col>
      <xdr:colOff>1416844</xdr:colOff>
      <xdr:row>37</xdr:row>
      <xdr:rowOff>366031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457200</xdr:colOff>
      <xdr:row>33</xdr:row>
      <xdr:rowOff>38100</xdr:rowOff>
    </xdr:from>
    <xdr:to>
      <xdr:col>7</xdr:col>
      <xdr:colOff>140494</xdr:colOff>
      <xdr:row>37</xdr:row>
      <xdr:rowOff>318406</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8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33</xdr:row>
      <xdr:rowOff>85725</xdr:rowOff>
    </xdr:from>
    <xdr:to>
      <xdr:col>7</xdr:col>
      <xdr:colOff>378619</xdr:colOff>
      <xdr:row>37</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1" customWidth="1"/>
    <col min="2" max="2" width="23.140625" style="81" customWidth="1"/>
    <col min="3" max="3" width="16.140625" style="81" customWidth="1"/>
    <col min="4" max="4" width="16.42578125" style="89" customWidth="1"/>
    <col min="5" max="5" width="17.42578125" style="81" customWidth="1"/>
    <col min="6" max="6" width="23.42578125" style="81" customWidth="1"/>
    <col min="7" max="7" width="17.140625" style="81" customWidth="1"/>
    <col min="8" max="8" width="16.5703125" style="81" customWidth="1"/>
    <col min="9" max="9" width="18.140625" style="81" customWidth="1"/>
    <col min="10" max="10" width="13.85546875" style="81" customWidth="1"/>
    <col min="11" max="11" width="13.85546875" style="101" customWidth="1"/>
    <col min="12" max="14" width="13.85546875" style="81" customWidth="1"/>
    <col min="15" max="17" width="13.7109375" style="81" customWidth="1"/>
    <col min="18" max="18" width="11.7109375" style="81" customWidth="1"/>
    <col min="19" max="19" width="9.85546875" style="81" customWidth="1"/>
    <col min="20" max="20" width="10.28515625" style="81" customWidth="1"/>
    <col min="21" max="21" width="14.140625" style="81" customWidth="1"/>
    <col min="22" max="22" width="11.7109375" style="81" customWidth="1"/>
    <col min="23" max="23" width="12.42578125" style="81" customWidth="1"/>
    <col min="24" max="26" width="14.7109375" style="81" customWidth="1"/>
    <col min="27" max="27" width="16.42578125" style="123" customWidth="1"/>
    <col min="28" max="28" width="14.85546875" style="81" customWidth="1"/>
    <col min="29" max="29" width="14.42578125" style="81" customWidth="1"/>
    <col min="30" max="30" width="89.85546875" style="81" customWidth="1"/>
    <col min="31" max="31" width="79.5703125" style="81" customWidth="1"/>
    <col min="32" max="32" width="87.42578125" style="81" customWidth="1"/>
    <col min="33" max="16384" width="11.42578125" style="81"/>
  </cols>
  <sheetData>
    <row r="2" spans="1:67" s="125" customFormat="1" ht="45.75" customHeight="1" x14ac:dyDescent="0.25">
      <c r="A2" s="207"/>
      <c r="B2" s="207"/>
      <c r="C2" s="204" t="s">
        <v>24</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34"/>
    </row>
    <row r="3" spans="1:67" s="125" customFormat="1" ht="45.75" customHeight="1" x14ac:dyDescent="0.25">
      <c r="A3" s="207"/>
      <c r="B3" s="207"/>
      <c r="C3" s="204" t="s">
        <v>25</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35"/>
    </row>
    <row r="4" spans="1:67" s="125" customFormat="1" ht="45.75" customHeight="1" x14ac:dyDescent="0.25">
      <c r="A4" s="207"/>
      <c r="B4" s="207"/>
      <c r="C4" s="204" t="s">
        <v>198</v>
      </c>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35"/>
    </row>
    <row r="5" spans="1:67" s="125" customFormat="1" ht="45.75" customHeight="1" x14ac:dyDescent="0.25">
      <c r="A5" s="207"/>
      <c r="B5" s="207"/>
      <c r="C5" s="214" t="s">
        <v>29</v>
      </c>
      <c r="D5" s="214"/>
      <c r="E5" s="214"/>
      <c r="F5" s="214"/>
      <c r="G5" s="214"/>
      <c r="H5" s="214"/>
      <c r="I5" s="214"/>
      <c r="J5" s="214"/>
      <c r="K5" s="214"/>
      <c r="L5" s="214"/>
      <c r="M5" s="214"/>
      <c r="N5" s="214"/>
      <c r="O5" s="214"/>
      <c r="P5" s="214"/>
      <c r="Q5" s="214"/>
      <c r="R5" s="232" t="s">
        <v>189</v>
      </c>
      <c r="S5" s="232"/>
      <c r="T5" s="232"/>
      <c r="U5" s="232"/>
      <c r="V5" s="232"/>
      <c r="W5" s="232"/>
      <c r="X5" s="232"/>
      <c r="Y5" s="232"/>
      <c r="Z5" s="232"/>
      <c r="AA5" s="232"/>
      <c r="AB5" s="232"/>
      <c r="AC5" s="232"/>
      <c r="AD5" s="232"/>
      <c r="AE5" s="232"/>
      <c r="AF5" s="236"/>
    </row>
    <row r="6" spans="1:67" s="126" customFormat="1" ht="30.75" customHeight="1" x14ac:dyDescent="0.25">
      <c r="D6" s="127"/>
      <c r="K6" s="128"/>
      <c r="AA6" s="129"/>
    </row>
    <row r="7" spans="1:67" s="126" customFormat="1" ht="42" customHeight="1" x14ac:dyDescent="0.25">
      <c r="B7" s="130" t="s">
        <v>32</v>
      </c>
      <c r="C7" s="206" t="e">
        <f>+#REF!</f>
        <v>#REF!</v>
      </c>
      <c r="D7" s="206"/>
      <c r="E7" s="206"/>
      <c r="F7" s="206"/>
      <c r="G7" s="206"/>
      <c r="K7" s="128"/>
      <c r="AA7" s="129"/>
    </row>
    <row r="8" spans="1:67" s="126" customFormat="1" ht="42" customHeight="1" x14ac:dyDescent="0.25">
      <c r="B8" s="130" t="s">
        <v>1</v>
      </c>
      <c r="C8" s="206" t="e">
        <f>+#REF!</f>
        <v>#REF!</v>
      </c>
      <c r="D8" s="206"/>
      <c r="E8" s="206"/>
      <c r="F8" s="206"/>
      <c r="G8" s="206"/>
      <c r="K8" s="128"/>
      <c r="AA8" s="129"/>
    </row>
    <row r="9" spans="1:67" s="126" customFormat="1" ht="42" customHeight="1" x14ac:dyDescent="0.25">
      <c r="B9" s="131" t="s">
        <v>30</v>
      </c>
      <c r="C9" s="206" t="e">
        <f>+#REF!</f>
        <v>#REF!</v>
      </c>
      <c r="D9" s="206"/>
      <c r="E9" s="206"/>
      <c r="F9" s="206"/>
      <c r="G9" s="206"/>
      <c r="K9" s="128"/>
      <c r="Q9" s="132"/>
      <c r="R9" s="133"/>
      <c r="AA9" s="129"/>
    </row>
    <row r="10" spans="1:67" s="92" customFormat="1" ht="24.75" customHeight="1" x14ac:dyDescent="0.2">
      <c r="A10" s="90"/>
      <c r="B10" s="90"/>
      <c r="C10" s="90"/>
      <c r="D10" s="90"/>
      <c r="E10" s="91"/>
      <c r="F10" s="91"/>
      <c r="G10" s="91"/>
      <c r="H10" s="91"/>
      <c r="I10" s="91"/>
      <c r="J10" s="91"/>
      <c r="K10" s="106"/>
      <c r="L10" s="91"/>
      <c r="M10" s="91"/>
      <c r="N10" s="91"/>
      <c r="O10" s="91"/>
      <c r="P10" s="91"/>
      <c r="Q10" s="91"/>
      <c r="R10" s="91"/>
      <c r="S10" s="91"/>
      <c r="T10" s="91"/>
      <c r="U10" s="91"/>
      <c r="V10" s="91"/>
      <c r="W10" s="91"/>
      <c r="X10" s="91"/>
      <c r="Y10" s="91"/>
      <c r="Z10" s="91"/>
      <c r="AA10" s="124"/>
      <c r="AB10" s="91"/>
      <c r="AC10" s="91"/>
    </row>
    <row r="11" spans="1:67" s="93" customFormat="1" ht="35.25" customHeight="1" x14ac:dyDescent="0.2">
      <c r="A11" s="223" t="str">
        <f>+'[1]Sección 1. Metas - Magnitud'!B13</f>
        <v>PLAN DE DESARROLLO - BOGOTÁ MEJOR PARA TODOS 2016-2020</v>
      </c>
      <c r="B11" s="224"/>
      <c r="C11" s="224"/>
      <c r="D11" s="224"/>
      <c r="E11" s="224"/>
      <c r="F11" s="224"/>
      <c r="G11" s="224"/>
      <c r="H11" s="225"/>
      <c r="I11" s="238" t="s">
        <v>36</v>
      </c>
      <c r="J11" s="239"/>
      <c r="K11" s="239"/>
      <c r="L11" s="239"/>
      <c r="M11" s="239"/>
      <c r="N11" s="240"/>
      <c r="O11" s="233" t="s">
        <v>38</v>
      </c>
      <c r="P11" s="233"/>
      <c r="Q11" s="233"/>
      <c r="R11" s="233"/>
      <c r="S11" s="233"/>
      <c r="T11" s="233"/>
      <c r="U11" s="233"/>
      <c r="V11" s="233"/>
      <c r="W11" s="233"/>
      <c r="X11" s="233"/>
      <c r="Y11" s="233"/>
      <c r="Z11" s="233"/>
      <c r="AA11" s="233"/>
      <c r="AB11" s="233"/>
      <c r="AC11" s="233"/>
      <c r="AD11" s="223" t="s">
        <v>18</v>
      </c>
      <c r="AE11" s="224"/>
      <c r="AF11" s="225"/>
    </row>
    <row r="12" spans="1:67" s="93" customFormat="1" ht="56.25" customHeight="1" x14ac:dyDescent="0.2">
      <c r="A12" s="86" t="s">
        <v>35</v>
      </c>
      <c r="B12" s="86" t="s">
        <v>27</v>
      </c>
      <c r="C12" s="86" t="s">
        <v>34</v>
      </c>
      <c r="D12" s="86" t="s">
        <v>33</v>
      </c>
      <c r="E12" s="86" t="s">
        <v>26</v>
      </c>
      <c r="F12" s="86" t="s">
        <v>3</v>
      </c>
      <c r="G12" s="86" t="s">
        <v>2</v>
      </c>
      <c r="H12" s="86" t="s">
        <v>150</v>
      </c>
      <c r="I12" s="88" t="s">
        <v>31</v>
      </c>
      <c r="J12" s="88">
        <v>2016</v>
      </c>
      <c r="K12" s="88">
        <v>2017</v>
      </c>
      <c r="L12" s="88">
        <v>2018</v>
      </c>
      <c r="M12" s="88">
        <v>2019</v>
      </c>
      <c r="N12" s="88">
        <v>2020</v>
      </c>
      <c r="O12" s="96" t="s">
        <v>23</v>
      </c>
      <c r="P12" s="96" t="s">
        <v>19</v>
      </c>
      <c r="Q12" s="96" t="s">
        <v>20</v>
      </c>
      <c r="R12" s="96" t="s">
        <v>21</v>
      </c>
      <c r="S12" s="96" t="s">
        <v>22</v>
      </c>
      <c r="T12" s="96" t="s">
        <v>10</v>
      </c>
      <c r="U12" s="96" t="s">
        <v>11</v>
      </c>
      <c r="V12" s="96" t="s">
        <v>12</v>
      </c>
      <c r="W12" s="96" t="s">
        <v>13</v>
      </c>
      <c r="X12" s="96" t="s">
        <v>14</v>
      </c>
      <c r="Y12" s="96" t="s">
        <v>15</v>
      </c>
      <c r="Z12" s="96" t="s">
        <v>16</v>
      </c>
      <c r="AA12" s="96" t="s">
        <v>37</v>
      </c>
      <c r="AB12" s="97" t="s">
        <v>5</v>
      </c>
      <c r="AC12" s="96" t="s">
        <v>6</v>
      </c>
      <c r="AD12" s="87" t="s">
        <v>7</v>
      </c>
      <c r="AE12" s="87" t="s">
        <v>9</v>
      </c>
      <c r="AF12" s="87" t="s">
        <v>8</v>
      </c>
    </row>
    <row r="13" spans="1:67" s="95" customFormat="1" ht="84.75" customHeight="1" x14ac:dyDescent="0.25">
      <c r="A13" s="205" t="s">
        <v>154</v>
      </c>
      <c r="B13" s="205" t="str">
        <f>+'[2]Sección 1. Metas - Magnitud'!I15</f>
        <v>Demarcar 2.600 kilómetro carril de vías</v>
      </c>
      <c r="C13" s="205">
        <v>224</v>
      </c>
      <c r="D13" s="205" t="s">
        <v>187</v>
      </c>
      <c r="E13" s="205">
        <v>171</v>
      </c>
      <c r="F13" s="237" t="s">
        <v>175</v>
      </c>
      <c r="G13" s="205" t="s">
        <v>152</v>
      </c>
      <c r="H13" s="205" t="s">
        <v>70</v>
      </c>
      <c r="I13" s="215" t="e">
        <f>SUM(J13:N14)</f>
        <v>#REF!</v>
      </c>
      <c r="J13" s="212" t="e">
        <f>+#REF!</f>
        <v>#REF!</v>
      </c>
      <c r="K13" s="241" t="e">
        <f>+#REF!</f>
        <v>#REF!</v>
      </c>
      <c r="L13" s="210" t="e">
        <f>+#REF!</f>
        <v>#REF!</v>
      </c>
      <c r="M13" s="212" t="e">
        <f>+#REF!</f>
        <v>#REF!</v>
      </c>
      <c r="N13" s="212" t="e">
        <f>+#REF!</f>
        <v>#REF!</v>
      </c>
      <c r="O13" s="216" t="e">
        <f>+#REF!</f>
        <v>#REF!</v>
      </c>
      <c r="P13" s="216">
        <v>6.45</v>
      </c>
      <c r="Q13" s="216">
        <v>31.03</v>
      </c>
      <c r="R13" s="216"/>
      <c r="S13" s="216" t="e">
        <f>+#REF!</f>
        <v>#REF!</v>
      </c>
      <c r="T13" s="216" t="e">
        <f>+#REF!</f>
        <v>#REF!</v>
      </c>
      <c r="U13" s="216" t="e">
        <f>+#REF!</f>
        <v>#REF!</v>
      </c>
      <c r="V13" s="216" t="e">
        <f>+#REF!</f>
        <v>#REF!</v>
      </c>
      <c r="W13" s="216" t="e">
        <f>+#REF!</f>
        <v>#REF!</v>
      </c>
      <c r="X13" s="216" t="e">
        <f>+#REF!</f>
        <v>#REF!</v>
      </c>
      <c r="Y13" s="216" t="e">
        <f>+#REF!</f>
        <v>#REF!</v>
      </c>
      <c r="Z13" s="216" t="e">
        <f>+#REF!</f>
        <v>#REF!</v>
      </c>
      <c r="AA13" s="221" t="e">
        <f>SUM(O13:Z14)</f>
        <v>#REF!</v>
      </c>
      <c r="AB13" s="218" t="e">
        <f>+AA13/K13</f>
        <v>#REF!</v>
      </c>
      <c r="AC13" s="218" t="e">
        <f>+(J13+AA13)/I13</f>
        <v>#REF!</v>
      </c>
      <c r="AD13" s="219" t="s">
        <v>219</v>
      </c>
      <c r="AE13" s="208" t="s">
        <v>223</v>
      </c>
      <c r="AF13" s="219" t="s">
        <v>220</v>
      </c>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row>
    <row r="14" spans="1:67" ht="195.75" customHeight="1" x14ac:dyDescent="0.25">
      <c r="A14" s="205"/>
      <c r="B14" s="205"/>
      <c r="C14" s="205"/>
      <c r="D14" s="205"/>
      <c r="E14" s="205"/>
      <c r="F14" s="237"/>
      <c r="G14" s="205"/>
      <c r="H14" s="205"/>
      <c r="I14" s="215"/>
      <c r="J14" s="213"/>
      <c r="K14" s="242"/>
      <c r="L14" s="211"/>
      <c r="M14" s="213"/>
      <c r="N14" s="213"/>
      <c r="O14" s="217"/>
      <c r="P14" s="217"/>
      <c r="Q14" s="217"/>
      <c r="R14" s="217"/>
      <c r="S14" s="217"/>
      <c r="T14" s="217"/>
      <c r="U14" s="217"/>
      <c r="V14" s="217"/>
      <c r="W14" s="217"/>
      <c r="X14" s="217"/>
      <c r="Y14" s="217"/>
      <c r="Z14" s="217"/>
      <c r="AA14" s="222"/>
      <c r="AB14" s="218"/>
      <c r="AC14" s="218"/>
      <c r="AD14" s="220"/>
      <c r="AE14" s="209"/>
      <c r="AF14" s="220"/>
    </row>
    <row r="15" spans="1:67" ht="89.25" customHeight="1" x14ac:dyDescent="0.25">
      <c r="A15" s="205" t="s">
        <v>154</v>
      </c>
      <c r="B15" s="205" t="str">
        <f>+'[2]Sección 1. Metas - Magnitud'!I18</f>
        <v>Instalar 35.000 señales verticales de pedestal</v>
      </c>
      <c r="C15" s="205">
        <v>223</v>
      </c>
      <c r="D15" s="205" t="s">
        <v>188</v>
      </c>
      <c r="E15" s="205">
        <v>170</v>
      </c>
      <c r="F15" s="237" t="s">
        <v>174</v>
      </c>
      <c r="G15" s="205" t="s">
        <v>152</v>
      </c>
      <c r="H15" s="205" t="s">
        <v>70</v>
      </c>
      <c r="I15" s="215" t="e">
        <f>SUM(J15:N16)</f>
        <v>#REF!</v>
      </c>
      <c r="J15" s="230" t="e">
        <f>+#REF!</f>
        <v>#REF!</v>
      </c>
      <c r="K15" s="226" t="e">
        <f>+#REF!</f>
        <v>#REF!</v>
      </c>
      <c r="L15" s="228" t="e">
        <f>+#REF!</f>
        <v>#REF!</v>
      </c>
      <c r="M15" s="230" t="e">
        <f>+#REF!</f>
        <v>#REF!</v>
      </c>
      <c r="N15" s="230" t="e">
        <f>+#REF!</f>
        <v>#REF!</v>
      </c>
      <c r="O15" s="216">
        <v>53</v>
      </c>
      <c r="P15" s="216">
        <v>712</v>
      </c>
      <c r="Q15" s="216">
        <v>881</v>
      </c>
      <c r="R15" s="216"/>
      <c r="S15" s="216" t="e">
        <f>+#REF!</f>
        <v>#REF!</v>
      </c>
      <c r="T15" s="216" t="e">
        <f>+#REF!</f>
        <v>#REF!</v>
      </c>
      <c r="U15" s="216" t="e">
        <f>+#REF!</f>
        <v>#REF!</v>
      </c>
      <c r="V15" s="216" t="e">
        <f>+#REF!</f>
        <v>#REF!</v>
      </c>
      <c r="W15" s="216" t="e">
        <f>+#REF!</f>
        <v>#REF!</v>
      </c>
      <c r="X15" s="216" t="e">
        <f>+#REF!</f>
        <v>#REF!</v>
      </c>
      <c r="Y15" s="216" t="e">
        <f>+#REF!</f>
        <v>#REF!</v>
      </c>
      <c r="Z15" s="216" t="e">
        <f>+#REF!</f>
        <v>#REF!</v>
      </c>
      <c r="AA15" s="221" t="e">
        <f>SUM(O15:Z16)</f>
        <v>#REF!</v>
      </c>
      <c r="AB15" s="218" t="e">
        <f>+AA15/K15</f>
        <v>#REF!</v>
      </c>
      <c r="AC15" s="218" t="e">
        <f>+(J15+AA15)/I15</f>
        <v>#REF!</v>
      </c>
      <c r="AD15" s="219" t="s">
        <v>221</v>
      </c>
      <c r="AE15" s="208" t="s">
        <v>223</v>
      </c>
      <c r="AF15" s="219" t="s">
        <v>222</v>
      </c>
    </row>
    <row r="16" spans="1:67" ht="140.25" customHeight="1" x14ac:dyDescent="0.25">
      <c r="A16" s="205"/>
      <c r="B16" s="205"/>
      <c r="C16" s="205"/>
      <c r="D16" s="205"/>
      <c r="E16" s="205"/>
      <c r="F16" s="237"/>
      <c r="G16" s="205"/>
      <c r="H16" s="205"/>
      <c r="I16" s="215"/>
      <c r="J16" s="231"/>
      <c r="K16" s="227"/>
      <c r="L16" s="229"/>
      <c r="M16" s="231"/>
      <c r="N16" s="231"/>
      <c r="O16" s="217"/>
      <c r="P16" s="217"/>
      <c r="Q16" s="217"/>
      <c r="R16" s="217"/>
      <c r="S16" s="217"/>
      <c r="T16" s="217"/>
      <c r="U16" s="217"/>
      <c r="V16" s="217"/>
      <c r="W16" s="217"/>
      <c r="X16" s="217"/>
      <c r="Y16" s="217"/>
      <c r="Z16" s="217"/>
      <c r="AA16" s="222"/>
      <c r="AB16" s="218"/>
      <c r="AC16" s="218"/>
      <c r="AD16" s="220"/>
      <c r="AE16" s="209"/>
      <c r="AF16" s="220"/>
    </row>
    <row r="17" spans="1:32" ht="62.25" customHeight="1" x14ac:dyDescent="0.25">
      <c r="A17" s="205" t="s">
        <v>154</v>
      </c>
      <c r="B17" s="261" t="str">
        <f>+'[2]Sección 1. Metas - Magnitud'!I45</f>
        <v>Realizar el 100% de las actividades para la segunda fase del Sistema Inteligente de Tranporte - SIT</v>
      </c>
      <c r="C17" s="205">
        <v>231</v>
      </c>
      <c r="D17" s="205" t="s">
        <v>176</v>
      </c>
      <c r="E17" s="205">
        <v>178</v>
      </c>
      <c r="F17" s="237" t="s">
        <v>177</v>
      </c>
      <c r="G17" s="205" t="s">
        <v>151</v>
      </c>
      <c r="H17" s="205" t="s">
        <v>70</v>
      </c>
      <c r="I17" s="243">
        <f>SUM(J17:N18)</f>
        <v>1</v>
      </c>
      <c r="J17" s="272">
        <v>0.05</v>
      </c>
      <c r="K17" s="259">
        <v>0.28999999999999998</v>
      </c>
      <c r="L17" s="262">
        <v>0.25</v>
      </c>
      <c r="M17" s="259">
        <v>0.4</v>
      </c>
      <c r="N17" s="259">
        <v>0.01</v>
      </c>
      <c r="O17" s="264">
        <v>0.19</v>
      </c>
      <c r="P17" s="265"/>
      <c r="Q17" s="265"/>
      <c r="R17" s="268">
        <v>0</v>
      </c>
      <c r="S17" s="269"/>
      <c r="T17" s="269"/>
      <c r="U17" s="247">
        <v>0</v>
      </c>
      <c r="V17" s="248"/>
      <c r="W17" s="248"/>
      <c r="X17" s="247">
        <v>0</v>
      </c>
      <c r="Y17" s="248"/>
      <c r="Z17" s="248"/>
      <c r="AA17" s="251">
        <f>+R17+O17+U17+X17</f>
        <v>0.19</v>
      </c>
      <c r="AB17" s="218">
        <f>+AA17/K17</f>
        <v>0.65517241379310354</v>
      </c>
      <c r="AC17" s="218">
        <f>+(J17+AA17)/I17</f>
        <v>0.24</v>
      </c>
      <c r="AD17" s="245" t="s">
        <v>224</v>
      </c>
      <c r="AE17" s="208" t="s">
        <v>223</v>
      </c>
      <c r="AF17" s="245" t="s">
        <v>225</v>
      </c>
    </row>
    <row r="18" spans="1:32" ht="200.25" customHeight="1" x14ac:dyDescent="0.25">
      <c r="A18" s="205"/>
      <c r="B18" s="261"/>
      <c r="C18" s="205"/>
      <c r="D18" s="205"/>
      <c r="E18" s="205"/>
      <c r="F18" s="237"/>
      <c r="G18" s="205"/>
      <c r="H18" s="205"/>
      <c r="I18" s="244"/>
      <c r="J18" s="273"/>
      <c r="K18" s="260"/>
      <c r="L18" s="263"/>
      <c r="M18" s="260"/>
      <c r="N18" s="260"/>
      <c r="O18" s="266"/>
      <c r="P18" s="267"/>
      <c r="Q18" s="267"/>
      <c r="R18" s="270"/>
      <c r="S18" s="271"/>
      <c r="T18" s="271"/>
      <c r="U18" s="249"/>
      <c r="V18" s="250"/>
      <c r="W18" s="250"/>
      <c r="X18" s="249"/>
      <c r="Y18" s="250"/>
      <c r="Z18" s="250"/>
      <c r="AA18" s="252"/>
      <c r="AB18" s="218"/>
      <c r="AC18" s="218"/>
      <c r="AD18" s="246"/>
      <c r="AE18" s="209"/>
      <c r="AF18" s="246"/>
    </row>
    <row r="19" spans="1:32" ht="62.25" customHeight="1" x14ac:dyDescent="0.25">
      <c r="A19" s="205" t="s">
        <v>154</v>
      </c>
      <c r="B19" s="261" t="str">
        <f>+'[2]Sección 1. Metas - Magnitud'!I48</f>
        <v>Realizar el 100% de las actividades para la segunda fase de Semáforos Inteligentes.</v>
      </c>
      <c r="C19" s="205">
        <v>232</v>
      </c>
      <c r="D19" s="205" t="s">
        <v>178</v>
      </c>
      <c r="E19" s="205">
        <v>179</v>
      </c>
      <c r="F19" s="237" t="s">
        <v>179</v>
      </c>
      <c r="G19" s="205" t="s">
        <v>151</v>
      </c>
      <c r="H19" s="205" t="s">
        <v>70</v>
      </c>
      <c r="I19" s="243">
        <f>SUM(J19:N20)</f>
        <v>1</v>
      </c>
      <c r="J19" s="272">
        <v>0.01</v>
      </c>
      <c r="K19" s="259">
        <v>0.15</v>
      </c>
      <c r="L19" s="262">
        <v>0.42</v>
      </c>
      <c r="M19" s="259">
        <v>0.42</v>
      </c>
      <c r="N19" s="259">
        <v>0</v>
      </c>
      <c r="O19" s="255">
        <v>0.35</v>
      </c>
      <c r="P19" s="256"/>
      <c r="Q19" s="256"/>
      <c r="R19" s="264">
        <v>0</v>
      </c>
      <c r="S19" s="265"/>
      <c r="T19" s="265"/>
      <c r="U19" s="255">
        <v>0</v>
      </c>
      <c r="V19" s="256"/>
      <c r="W19" s="256"/>
      <c r="X19" s="255">
        <v>0</v>
      </c>
      <c r="Y19" s="256"/>
      <c r="Z19" s="256"/>
      <c r="AA19" s="253">
        <f>+R19+O19+U19+X19</f>
        <v>0.35</v>
      </c>
      <c r="AB19" s="218">
        <f>+AA19/K19</f>
        <v>2.3333333333333335</v>
      </c>
      <c r="AC19" s="218">
        <f>+(J19+AA19)/I19</f>
        <v>0.36</v>
      </c>
      <c r="AD19" s="245" t="s">
        <v>227</v>
      </c>
      <c r="AE19" s="208" t="s">
        <v>223</v>
      </c>
      <c r="AF19" s="245" t="s">
        <v>225</v>
      </c>
    </row>
    <row r="20" spans="1:32" ht="298.5" customHeight="1" x14ac:dyDescent="0.25">
      <c r="A20" s="205"/>
      <c r="B20" s="261"/>
      <c r="C20" s="205"/>
      <c r="D20" s="205"/>
      <c r="E20" s="205"/>
      <c r="F20" s="237"/>
      <c r="G20" s="205"/>
      <c r="H20" s="205"/>
      <c r="I20" s="244"/>
      <c r="J20" s="273"/>
      <c r="K20" s="260"/>
      <c r="L20" s="263"/>
      <c r="M20" s="260"/>
      <c r="N20" s="260"/>
      <c r="O20" s="257"/>
      <c r="P20" s="258"/>
      <c r="Q20" s="258"/>
      <c r="R20" s="266"/>
      <c r="S20" s="267"/>
      <c r="T20" s="267"/>
      <c r="U20" s="257"/>
      <c r="V20" s="258"/>
      <c r="W20" s="258"/>
      <c r="X20" s="257"/>
      <c r="Y20" s="258"/>
      <c r="Z20" s="258"/>
      <c r="AA20" s="254"/>
      <c r="AB20" s="218"/>
      <c r="AC20" s="218"/>
      <c r="AD20" s="246"/>
      <c r="AE20" s="209"/>
      <c r="AF20" s="246"/>
    </row>
    <row r="21" spans="1:32" ht="62.25" customHeight="1" x14ac:dyDescent="0.25">
      <c r="A21" s="205" t="s">
        <v>154</v>
      </c>
      <c r="B21" s="261" t="str">
        <f>+'[2]Sección 1. Metas - Magnitud'!I51</f>
        <v>Realizar el 100% de las actividades para la primera fase de Detección Electrónica DEI</v>
      </c>
      <c r="C21" s="205">
        <v>233</v>
      </c>
      <c r="D21" s="205" t="s">
        <v>180</v>
      </c>
      <c r="E21" s="205">
        <v>180</v>
      </c>
      <c r="F21" s="237" t="s">
        <v>181</v>
      </c>
      <c r="G21" s="205" t="s">
        <v>151</v>
      </c>
      <c r="H21" s="205" t="s">
        <v>70</v>
      </c>
      <c r="I21" s="243">
        <f>SUM(J21:N22)</f>
        <v>1</v>
      </c>
      <c r="J21" s="272">
        <v>0.01</v>
      </c>
      <c r="K21" s="259">
        <v>0.1</v>
      </c>
      <c r="L21" s="262">
        <v>0.3</v>
      </c>
      <c r="M21" s="259">
        <v>0.55000000000000004</v>
      </c>
      <c r="N21" s="259">
        <v>0.04</v>
      </c>
      <c r="O21" s="255">
        <v>4.4999999999999998E-2</v>
      </c>
      <c r="P21" s="256"/>
      <c r="Q21" s="256"/>
      <c r="R21" s="255">
        <v>0</v>
      </c>
      <c r="S21" s="256"/>
      <c r="T21" s="256"/>
      <c r="U21" s="255">
        <v>0</v>
      </c>
      <c r="V21" s="256"/>
      <c r="W21" s="256"/>
      <c r="X21" s="255">
        <v>0</v>
      </c>
      <c r="Y21" s="256"/>
      <c r="Z21" s="256"/>
      <c r="AA21" s="253">
        <f>+R21+O21+U21+X21</f>
        <v>4.4999999999999998E-2</v>
      </c>
      <c r="AB21" s="218">
        <f>+AA21/K21</f>
        <v>0.44999999999999996</v>
      </c>
      <c r="AC21" s="218">
        <f>+(J21+AA21)/I21</f>
        <v>5.5E-2</v>
      </c>
      <c r="AD21" s="245" t="s">
        <v>228</v>
      </c>
      <c r="AE21" s="208" t="s">
        <v>223</v>
      </c>
      <c r="AF21" s="245" t="s">
        <v>225</v>
      </c>
    </row>
    <row r="22" spans="1:32" ht="124.5" customHeight="1" x14ac:dyDescent="0.25">
      <c r="A22" s="205"/>
      <c r="B22" s="261"/>
      <c r="C22" s="205"/>
      <c r="D22" s="205"/>
      <c r="E22" s="205"/>
      <c r="F22" s="237"/>
      <c r="G22" s="205"/>
      <c r="H22" s="205"/>
      <c r="I22" s="244"/>
      <c r="J22" s="273"/>
      <c r="K22" s="260"/>
      <c r="L22" s="263"/>
      <c r="M22" s="260"/>
      <c r="N22" s="260"/>
      <c r="O22" s="257"/>
      <c r="P22" s="258"/>
      <c r="Q22" s="258"/>
      <c r="R22" s="257"/>
      <c r="S22" s="258"/>
      <c r="T22" s="258"/>
      <c r="U22" s="257"/>
      <c r="V22" s="258"/>
      <c r="W22" s="258"/>
      <c r="X22" s="257"/>
      <c r="Y22" s="258"/>
      <c r="Z22" s="258"/>
      <c r="AA22" s="254"/>
      <c r="AB22" s="218"/>
      <c r="AC22" s="218"/>
      <c r="AD22" s="246"/>
      <c r="AE22" s="209"/>
      <c r="AF22" s="24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6"/>
      <c r="C2" s="274" t="s">
        <v>24</v>
      </c>
      <c r="D2" s="274"/>
      <c r="E2" s="274"/>
      <c r="F2" s="274"/>
      <c r="G2" s="274"/>
      <c r="H2" s="274"/>
      <c r="I2" s="278"/>
      <c r="J2" s="13"/>
      <c r="K2" s="13"/>
      <c r="M2" s="14" t="s">
        <v>47</v>
      </c>
    </row>
    <row r="3" spans="2:14" ht="25.5" customHeight="1" x14ac:dyDescent="0.2">
      <c r="B3" s="277"/>
      <c r="C3" s="275" t="s">
        <v>25</v>
      </c>
      <c r="D3" s="275"/>
      <c r="E3" s="275"/>
      <c r="F3" s="275"/>
      <c r="G3" s="275"/>
      <c r="H3" s="275"/>
      <c r="I3" s="279"/>
      <c r="J3" s="13"/>
      <c r="K3" s="13"/>
      <c r="M3" s="14" t="s">
        <v>48</v>
      </c>
    </row>
    <row r="4" spans="2:14" ht="25.5" customHeight="1" x14ac:dyDescent="0.2">
      <c r="B4" s="277"/>
      <c r="C4" s="275" t="s">
        <v>49</v>
      </c>
      <c r="D4" s="275"/>
      <c r="E4" s="275"/>
      <c r="F4" s="275"/>
      <c r="G4" s="275"/>
      <c r="H4" s="275"/>
      <c r="I4" s="279"/>
      <c r="J4" s="13"/>
      <c r="K4" s="13"/>
      <c r="M4" s="14" t="s">
        <v>50</v>
      </c>
    </row>
    <row r="5" spans="2:14" ht="25.5" customHeight="1" x14ac:dyDescent="0.2">
      <c r="B5" s="277"/>
      <c r="C5" s="275" t="s">
        <v>51</v>
      </c>
      <c r="D5" s="275"/>
      <c r="E5" s="275"/>
      <c r="F5" s="275"/>
      <c r="G5" s="280" t="s">
        <v>52</v>
      </c>
      <c r="H5" s="280"/>
      <c r="I5" s="279"/>
      <c r="J5" s="13"/>
      <c r="K5" s="13"/>
      <c r="M5" s="14" t="s">
        <v>53</v>
      </c>
    </row>
    <row r="6" spans="2:14" ht="23.25" customHeight="1" x14ac:dyDescent="0.2">
      <c r="B6" s="281" t="s">
        <v>54</v>
      </c>
      <c r="C6" s="282"/>
      <c r="D6" s="282"/>
      <c r="E6" s="282"/>
      <c r="F6" s="282"/>
      <c r="G6" s="282"/>
      <c r="H6" s="282"/>
      <c r="I6" s="283"/>
      <c r="J6" s="15"/>
      <c r="K6" s="15"/>
    </row>
    <row r="7" spans="2:14" ht="24" customHeight="1" x14ac:dyDescent="0.2">
      <c r="B7" s="284" t="s">
        <v>55</v>
      </c>
      <c r="C7" s="285"/>
      <c r="D7" s="285"/>
      <c r="E7" s="285"/>
      <c r="F7" s="285"/>
      <c r="G7" s="285"/>
      <c r="H7" s="285"/>
      <c r="I7" s="286"/>
      <c r="J7" s="16"/>
      <c r="K7" s="16"/>
    </row>
    <row r="8" spans="2:14" ht="24" customHeight="1" x14ac:dyDescent="0.2">
      <c r="B8" s="287" t="s">
        <v>56</v>
      </c>
      <c r="C8" s="288"/>
      <c r="D8" s="288"/>
      <c r="E8" s="288"/>
      <c r="F8" s="288"/>
      <c r="G8" s="288"/>
      <c r="H8" s="288"/>
      <c r="I8" s="289"/>
      <c r="J8" s="64"/>
      <c r="K8" s="64"/>
      <c r="N8" s="6" t="s">
        <v>57</v>
      </c>
    </row>
    <row r="9" spans="2:14" ht="30.75" customHeight="1" x14ac:dyDescent="0.2">
      <c r="B9" s="105" t="s">
        <v>58</v>
      </c>
      <c r="C9" s="65">
        <v>14</v>
      </c>
      <c r="D9" s="295" t="s">
        <v>59</v>
      </c>
      <c r="E9" s="295"/>
      <c r="F9" s="296" t="s">
        <v>207</v>
      </c>
      <c r="G9" s="297"/>
      <c r="H9" s="297"/>
      <c r="I9" s="298"/>
      <c r="J9" s="18"/>
      <c r="K9" s="18"/>
      <c r="M9" s="14" t="s">
        <v>60</v>
      </c>
      <c r="N9" s="6" t="s">
        <v>61</v>
      </c>
    </row>
    <row r="10" spans="2:14" ht="30.75" customHeight="1" x14ac:dyDescent="0.2">
      <c r="B10" s="21" t="s">
        <v>62</v>
      </c>
      <c r="C10" s="66" t="s">
        <v>81</v>
      </c>
      <c r="D10" s="299" t="s">
        <v>63</v>
      </c>
      <c r="E10" s="300"/>
      <c r="F10" s="290" t="s">
        <v>155</v>
      </c>
      <c r="G10" s="291"/>
      <c r="H10" s="19" t="s">
        <v>64</v>
      </c>
      <c r="I10" s="83" t="s">
        <v>81</v>
      </c>
      <c r="J10" s="20"/>
      <c r="K10" s="20"/>
      <c r="M10" s="14" t="s">
        <v>65</v>
      </c>
      <c r="N10" s="6" t="s">
        <v>66</v>
      </c>
    </row>
    <row r="11" spans="2:14" ht="30.75" customHeight="1" x14ac:dyDescent="0.2">
      <c r="B11" s="21" t="s">
        <v>67</v>
      </c>
      <c r="C11" s="292" t="s">
        <v>156</v>
      </c>
      <c r="D11" s="292"/>
      <c r="E11" s="292"/>
      <c r="F11" s="292"/>
      <c r="G11" s="19" t="s">
        <v>68</v>
      </c>
      <c r="H11" s="293">
        <v>1032</v>
      </c>
      <c r="I11" s="294"/>
      <c r="J11" s="22"/>
      <c r="K11" s="22"/>
      <c r="M11" s="14" t="s">
        <v>69</v>
      </c>
      <c r="N11" s="6" t="s">
        <v>70</v>
      </c>
    </row>
    <row r="12" spans="2:14" ht="30.75" customHeight="1" x14ac:dyDescent="0.2">
      <c r="B12" s="21" t="s">
        <v>71</v>
      </c>
      <c r="C12" s="301" t="s">
        <v>65</v>
      </c>
      <c r="D12" s="301"/>
      <c r="E12" s="301"/>
      <c r="F12" s="301"/>
      <c r="G12" s="19" t="s">
        <v>72</v>
      </c>
      <c r="H12" s="487" t="s">
        <v>165</v>
      </c>
      <c r="I12" s="488"/>
      <c r="J12" s="23"/>
      <c r="K12" s="23"/>
      <c r="M12" s="24" t="s">
        <v>73</v>
      </c>
    </row>
    <row r="13" spans="2:14" ht="30.75" customHeight="1" x14ac:dyDescent="0.2">
      <c r="B13" s="21" t="s">
        <v>74</v>
      </c>
      <c r="C13" s="304" t="s">
        <v>45</v>
      </c>
      <c r="D13" s="304"/>
      <c r="E13" s="304"/>
      <c r="F13" s="304"/>
      <c r="G13" s="304"/>
      <c r="H13" s="304"/>
      <c r="I13" s="305"/>
      <c r="J13" s="25"/>
      <c r="K13" s="25"/>
      <c r="M13" s="24"/>
    </row>
    <row r="14" spans="2:14" ht="30.75" customHeight="1" x14ac:dyDescent="0.2">
      <c r="B14" s="21" t="s">
        <v>75</v>
      </c>
      <c r="C14" s="290" t="s">
        <v>153</v>
      </c>
      <c r="D14" s="291"/>
      <c r="E14" s="291"/>
      <c r="F14" s="291"/>
      <c r="G14" s="291"/>
      <c r="H14" s="291"/>
      <c r="I14" s="306"/>
      <c r="J14" s="20"/>
      <c r="K14" s="20"/>
      <c r="M14" s="24"/>
      <c r="N14" s="6" t="s">
        <v>76</v>
      </c>
    </row>
    <row r="15" spans="2:14" ht="30.75" customHeight="1" x14ac:dyDescent="0.2">
      <c r="B15" s="21" t="s">
        <v>77</v>
      </c>
      <c r="C15" s="296" t="s">
        <v>166</v>
      </c>
      <c r="D15" s="297"/>
      <c r="E15" s="297"/>
      <c r="F15" s="476"/>
      <c r="G15" s="19" t="s">
        <v>78</v>
      </c>
      <c r="H15" s="308" t="s">
        <v>91</v>
      </c>
      <c r="I15" s="309"/>
      <c r="J15" s="20"/>
      <c r="K15" s="20"/>
      <c r="M15" s="24" t="s">
        <v>80</v>
      </c>
      <c r="N15" s="6" t="s">
        <v>81</v>
      </c>
    </row>
    <row r="16" spans="2:14" ht="30.75" customHeight="1" x14ac:dyDescent="0.2">
      <c r="B16" s="21" t="s">
        <v>82</v>
      </c>
      <c r="C16" s="310" t="s">
        <v>215</v>
      </c>
      <c r="D16" s="311"/>
      <c r="E16" s="311"/>
      <c r="F16" s="311"/>
      <c r="G16" s="19" t="s">
        <v>83</v>
      </c>
      <c r="H16" s="308" t="s">
        <v>70</v>
      </c>
      <c r="I16" s="309"/>
      <c r="J16" s="20"/>
      <c r="K16" s="20"/>
      <c r="M16" s="24" t="s">
        <v>84</v>
      </c>
    </row>
    <row r="17" spans="2:14" ht="36" customHeight="1" x14ac:dyDescent="0.2">
      <c r="B17" s="21" t="s">
        <v>85</v>
      </c>
      <c r="C17" s="481" t="s">
        <v>167</v>
      </c>
      <c r="D17" s="482"/>
      <c r="E17" s="482"/>
      <c r="F17" s="482"/>
      <c r="G17" s="482"/>
      <c r="H17" s="482"/>
      <c r="I17" s="483"/>
      <c r="J17" s="25"/>
      <c r="K17" s="25"/>
      <c r="M17" s="24" t="s">
        <v>86</v>
      </c>
      <c r="N17" s="6" t="s">
        <v>39</v>
      </c>
    </row>
    <row r="18" spans="2:14" ht="30.75" customHeight="1" x14ac:dyDescent="0.2">
      <c r="B18" s="21" t="s">
        <v>87</v>
      </c>
      <c r="C18" s="296" t="s">
        <v>168</v>
      </c>
      <c r="D18" s="297"/>
      <c r="E18" s="297"/>
      <c r="F18" s="297"/>
      <c r="G18" s="297"/>
      <c r="H18" s="297"/>
      <c r="I18" s="298"/>
      <c r="J18" s="26"/>
      <c r="K18" s="26"/>
      <c r="M18" s="24" t="s">
        <v>88</v>
      </c>
      <c r="N18" s="6" t="s">
        <v>40</v>
      </c>
    </row>
    <row r="19" spans="2:14" ht="30.75" customHeight="1" x14ac:dyDescent="0.2">
      <c r="B19" s="21" t="s">
        <v>89</v>
      </c>
      <c r="C19" s="436" t="s">
        <v>200</v>
      </c>
      <c r="D19" s="437"/>
      <c r="E19" s="437"/>
      <c r="F19" s="437"/>
      <c r="G19" s="437"/>
      <c r="H19" s="437"/>
      <c r="I19" s="438"/>
      <c r="J19" s="27"/>
      <c r="K19" s="27"/>
      <c r="M19" s="24"/>
      <c r="N19" s="6" t="s">
        <v>41</v>
      </c>
    </row>
    <row r="20" spans="2:14" ht="30.75" customHeight="1" x14ac:dyDescent="0.2">
      <c r="B20" s="21" t="s">
        <v>90</v>
      </c>
      <c r="C20" s="484" t="s">
        <v>152</v>
      </c>
      <c r="D20" s="485"/>
      <c r="E20" s="485"/>
      <c r="F20" s="485"/>
      <c r="G20" s="485"/>
      <c r="H20" s="485"/>
      <c r="I20" s="486"/>
      <c r="J20" s="28"/>
      <c r="K20" s="28"/>
      <c r="M20" s="24" t="s">
        <v>91</v>
      </c>
      <c r="N20" s="6" t="s">
        <v>42</v>
      </c>
    </row>
    <row r="21" spans="2:14" ht="27.75" customHeight="1" x14ac:dyDescent="0.2">
      <c r="B21" s="315" t="s">
        <v>92</v>
      </c>
      <c r="C21" s="317" t="s">
        <v>93</v>
      </c>
      <c r="D21" s="317"/>
      <c r="E21" s="317"/>
      <c r="F21" s="318" t="s">
        <v>94</v>
      </c>
      <c r="G21" s="318"/>
      <c r="H21" s="318"/>
      <c r="I21" s="319"/>
      <c r="J21" s="29"/>
      <c r="K21" s="29"/>
      <c r="M21" s="24" t="s">
        <v>79</v>
      </c>
      <c r="N21" s="6" t="s">
        <v>43</v>
      </c>
    </row>
    <row r="22" spans="2:14" ht="27" customHeight="1" x14ac:dyDescent="0.2">
      <c r="B22" s="316"/>
      <c r="C22" s="436" t="s">
        <v>169</v>
      </c>
      <c r="D22" s="437"/>
      <c r="E22" s="442"/>
      <c r="F22" s="436" t="s">
        <v>171</v>
      </c>
      <c r="G22" s="437"/>
      <c r="H22" s="437"/>
      <c r="I22" s="438"/>
      <c r="J22" s="27"/>
      <c r="K22" s="27"/>
      <c r="M22" s="24" t="s">
        <v>95</v>
      </c>
      <c r="N22" s="6" t="s">
        <v>44</v>
      </c>
    </row>
    <row r="23" spans="2:14" ht="39.75" customHeight="1" x14ac:dyDescent="0.2">
      <c r="B23" s="21" t="s">
        <v>96</v>
      </c>
      <c r="C23" s="290" t="s">
        <v>152</v>
      </c>
      <c r="D23" s="291"/>
      <c r="E23" s="480"/>
      <c r="F23" s="290" t="s">
        <v>152</v>
      </c>
      <c r="G23" s="291"/>
      <c r="H23" s="291"/>
      <c r="I23" s="306"/>
      <c r="J23" s="20"/>
      <c r="K23" s="20"/>
      <c r="M23" s="24"/>
      <c r="N23" s="6" t="s">
        <v>45</v>
      </c>
    </row>
    <row r="24" spans="2:14" ht="44.25" customHeight="1" x14ac:dyDescent="0.2">
      <c r="B24" s="21" t="s">
        <v>97</v>
      </c>
      <c r="C24" s="433" t="s">
        <v>170</v>
      </c>
      <c r="D24" s="434"/>
      <c r="E24" s="435"/>
      <c r="F24" s="436" t="s">
        <v>172</v>
      </c>
      <c r="G24" s="437"/>
      <c r="H24" s="437"/>
      <c r="I24" s="438"/>
      <c r="J24" s="26"/>
      <c r="K24" s="26"/>
      <c r="M24" s="30"/>
      <c r="N24" s="6" t="s">
        <v>46</v>
      </c>
    </row>
    <row r="25" spans="2:14" ht="29.25" customHeight="1" x14ac:dyDescent="0.2">
      <c r="B25" s="21" t="s">
        <v>98</v>
      </c>
      <c r="C25" s="332" t="s">
        <v>215</v>
      </c>
      <c r="D25" s="333"/>
      <c r="E25" s="334"/>
      <c r="F25" s="19" t="s">
        <v>99</v>
      </c>
      <c r="G25" s="477">
        <v>74</v>
      </c>
      <c r="H25" s="478"/>
      <c r="I25" s="479"/>
      <c r="J25" s="31"/>
      <c r="K25" s="31"/>
      <c r="M25" s="30"/>
    </row>
    <row r="26" spans="2:14" ht="27" customHeight="1" x14ac:dyDescent="0.2">
      <c r="B26" s="21" t="s">
        <v>100</v>
      </c>
      <c r="C26" s="296" t="s">
        <v>216</v>
      </c>
      <c r="D26" s="297"/>
      <c r="E26" s="476"/>
      <c r="F26" s="19" t="s">
        <v>101</v>
      </c>
      <c r="G26" s="477">
        <v>0</v>
      </c>
      <c r="H26" s="478"/>
      <c r="I26" s="479"/>
      <c r="J26" s="32"/>
      <c r="K26" s="32"/>
      <c r="M26" s="30"/>
    </row>
    <row r="27" spans="2:14" ht="47.25" customHeight="1" x14ac:dyDescent="0.2">
      <c r="B27" s="104" t="s">
        <v>102</v>
      </c>
      <c r="C27" s="290" t="s">
        <v>86</v>
      </c>
      <c r="D27" s="291"/>
      <c r="E27" s="480"/>
      <c r="F27" s="33" t="s">
        <v>103</v>
      </c>
      <c r="G27" s="339" t="s">
        <v>182</v>
      </c>
      <c r="H27" s="340"/>
      <c r="I27" s="341"/>
      <c r="J27" s="29"/>
      <c r="K27" s="29"/>
      <c r="M27" s="30"/>
    </row>
    <row r="28" spans="2:14" ht="30" customHeight="1" x14ac:dyDescent="0.2">
      <c r="B28" s="345" t="s">
        <v>104</v>
      </c>
      <c r="C28" s="346"/>
      <c r="D28" s="346"/>
      <c r="E28" s="346"/>
      <c r="F28" s="346"/>
      <c r="G28" s="346"/>
      <c r="H28" s="346"/>
      <c r="I28" s="347"/>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148">
        <v>0</v>
      </c>
      <c r="D30" s="149">
        <f>+C30</f>
        <v>0</v>
      </c>
      <c r="E30" s="150">
        <v>0</v>
      </c>
      <c r="F30" s="151">
        <f>+E30</f>
        <v>0</v>
      </c>
      <c r="G30" s="152" t="e">
        <f>+C30/E30</f>
        <v>#DIV/0!</v>
      </c>
      <c r="H30" s="153" t="e">
        <f>+D30/F30</f>
        <v>#DIV/0!</v>
      </c>
      <c r="I30" s="154" t="e">
        <f>+D30/$G$26</f>
        <v>#DIV/0!</v>
      </c>
      <c r="J30" s="76">
        <v>0.99</v>
      </c>
      <c r="K30" s="39"/>
      <c r="M30" s="30"/>
    </row>
    <row r="31" spans="2:14" ht="19.5" customHeight="1" x14ac:dyDescent="0.2">
      <c r="B31" s="38" t="s">
        <v>114</v>
      </c>
      <c r="C31" s="148">
        <v>0</v>
      </c>
      <c r="D31" s="149">
        <f>+D30+C31</f>
        <v>0</v>
      </c>
      <c r="E31" s="150">
        <v>0</v>
      </c>
      <c r="F31" s="151">
        <f>+F30+E31</f>
        <v>0</v>
      </c>
      <c r="G31" s="152" t="e">
        <f t="shared" ref="G31:G41" si="0">+C31/E31</f>
        <v>#DIV/0!</v>
      </c>
      <c r="H31" s="153" t="e">
        <f t="shared" ref="H31:H41" si="1">+D31/F31</f>
        <v>#DIV/0!</v>
      </c>
      <c r="I31" s="154" t="e">
        <f t="shared" ref="I31:I40" si="2">+D31/$G$26</f>
        <v>#DIV/0!</v>
      </c>
      <c r="J31" s="76">
        <v>0.99</v>
      </c>
      <c r="K31" s="39"/>
      <c r="M31" s="30"/>
    </row>
    <row r="32" spans="2:14" ht="19.5" customHeight="1" x14ac:dyDescent="0.2">
      <c r="B32" s="38" t="s">
        <v>115</v>
      </c>
      <c r="C32" s="148">
        <v>0</v>
      </c>
      <c r="D32" s="149">
        <f t="shared" ref="D32:D41" si="3">+D31+C32</f>
        <v>0</v>
      </c>
      <c r="E32" s="150">
        <v>0</v>
      </c>
      <c r="F32" s="151">
        <f t="shared" ref="F32:F41" si="4">+F31+E32</f>
        <v>0</v>
      </c>
      <c r="G32" s="152" t="e">
        <f t="shared" si="0"/>
        <v>#DIV/0!</v>
      </c>
      <c r="H32" s="153" t="e">
        <f t="shared" si="1"/>
        <v>#DIV/0!</v>
      </c>
      <c r="I32" s="154" t="e">
        <f t="shared" si="2"/>
        <v>#DIV/0!</v>
      </c>
      <c r="J32" s="76">
        <v>0.99</v>
      </c>
      <c r="K32" s="39"/>
      <c r="M32" s="30"/>
    </row>
    <row r="33" spans="2:11" ht="19.5" customHeight="1" x14ac:dyDescent="0.2">
      <c r="B33" s="38" t="s">
        <v>116</v>
      </c>
      <c r="C33" s="148">
        <v>0</v>
      </c>
      <c r="D33" s="149">
        <f t="shared" si="3"/>
        <v>0</v>
      </c>
      <c r="E33" s="150">
        <v>0</v>
      </c>
      <c r="F33" s="151">
        <f t="shared" si="4"/>
        <v>0</v>
      </c>
      <c r="G33" s="152" t="e">
        <f t="shared" si="0"/>
        <v>#DIV/0!</v>
      </c>
      <c r="H33" s="153" t="e">
        <f t="shared" si="1"/>
        <v>#DIV/0!</v>
      </c>
      <c r="I33" s="154" t="e">
        <f t="shared" si="2"/>
        <v>#DIV/0!</v>
      </c>
      <c r="J33" s="76">
        <v>0.99</v>
      </c>
      <c r="K33" s="39"/>
    </row>
    <row r="34" spans="2:11" ht="19.5" customHeight="1" x14ac:dyDescent="0.2">
      <c r="B34" s="38" t="s">
        <v>117</v>
      </c>
      <c r="C34" s="148">
        <v>0</v>
      </c>
      <c r="D34" s="149">
        <f t="shared" si="3"/>
        <v>0</v>
      </c>
      <c r="E34" s="150">
        <v>0</v>
      </c>
      <c r="F34" s="151">
        <f t="shared" si="4"/>
        <v>0</v>
      </c>
      <c r="G34" s="152" t="e">
        <f t="shared" si="0"/>
        <v>#DIV/0!</v>
      </c>
      <c r="H34" s="153" t="e">
        <f t="shared" si="1"/>
        <v>#DIV/0!</v>
      </c>
      <c r="I34" s="154" t="e">
        <f t="shared" si="2"/>
        <v>#DIV/0!</v>
      </c>
      <c r="J34" s="76">
        <v>0.99</v>
      </c>
      <c r="K34" s="39"/>
    </row>
    <row r="35" spans="2:11" ht="19.5" customHeight="1" x14ac:dyDescent="0.2">
      <c r="B35" s="38" t="s">
        <v>118</v>
      </c>
      <c r="C35" s="148">
        <v>0</v>
      </c>
      <c r="D35" s="149">
        <f t="shared" si="3"/>
        <v>0</v>
      </c>
      <c r="E35" s="150">
        <v>0</v>
      </c>
      <c r="F35" s="151">
        <f t="shared" si="4"/>
        <v>0</v>
      </c>
      <c r="G35" s="152" t="e">
        <f t="shared" si="0"/>
        <v>#DIV/0!</v>
      </c>
      <c r="H35" s="153" t="e">
        <f t="shared" si="1"/>
        <v>#DIV/0!</v>
      </c>
      <c r="I35" s="154" t="e">
        <f t="shared" si="2"/>
        <v>#DIV/0!</v>
      </c>
      <c r="J35" s="76">
        <v>0.99</v>
      </c>
      <c r="K35" s="39"/>
    </row>
    <row r="36" spans="2:11" ht="19.5" customHeight="1" x14ac:dyDescent="0.2">
      <c r="B36" s="38" t="s">
        <v>119</v>
      </c>
      <c r="C36" s="148">
        <v>0</v>
      </c>
      <c r="D36" s="149">
        <f t="shared" si="3"/>
        <v>0</v>
      </c>
      <c r="E36" s="150">
        <v>0</v>
      </c>
      <c r="F36" s="151">
        <f t="shared" si="4"/>
        <v>0</v>
      </c>
      <c r="G36" s="152" t="e">
        <f t="shared" si="0"/>
        <v>#DIV/0!</v>
      </c>
      <c r="H36" s="153" t="e">
        <f t="shared" si="1"/>
        <v>#DIV/0!</v>
      </c>
      <c r="I36" s="154" t="e">
        <f t="shared" si="2"/>
        <v>#DIV/0!</v>
      </c>
      <c r="J36" s="76">
        <v>0.99</v>
      </c>
      <c r="K36" s="39"/>
    </row>
    <row r="37" spans="2:11" ht="19.5" customHeight="1" x14ac:dyDescent="0.2">
      <c r="B37" s="38" t="s">
        <v>120</v>
      </c>
      <c r="C37" s="148">
        <v>0</v>
      </c>
      <c r="D37" s="149">
        <f t="shared" si="3"/>
        <v>0</v>
      </c>
      <c r="E37" s="150">
        <v>0</v>
      </c>
      <c r="F37" s="151">
        <f t="shared" si="4"/>
        <v>0</v>
      </c>
      <c r="G37" s="152" t="e">
        <f t="shared" si="0"/>
        <v>#DIV/0!</v>
      </c>
      <c r="H37" s="153" t="e">
        <f t="shared" si="1"/>
        <v>#DIV/0!</v>
      </c>
      <c r="I37" s="154" t="e">
        <f t="shared" si="2"/>
        <v>#DIV/0!</v>
      </c>
      <c r="J37" s="76">
        <v>0.99</v>
      </c>
      <c r="K37" s="39"/>
    </row>
    <row r="38" spans="2:11" ht="19.5" customHeight="1" x14ac:dyDescent="0.2">
      <c r="B38" s="38" t="s">
        <v>121</v>
      </c>
      <c r="C38" s="148">
        <v>0</v>
      </c>
      <c r="D38" s="149">
        <f t="shared" si="3"/>
        <v>0</v>
      </c>
      <c r="E38" s="150">
        <v>0</v>
      </c>
      <c r="F38" s="151">
        <f t="shared" si="4"/>
        <v>0</v>
      </c>
      <c r="G38" s="152" t="e">
        <f t="shared" si="0"/>
        <v>#DIV/0!</v>
      </c>
      <c r="H38" s="153" t="e">
        <f t="shared" si="1"/>
        <v>#DIV/0!</v>
      </c>
      <c r="I38" s="154" t="e">
        <f t="shared" si="2"/>
        <v>#DIV/0!</v>
      </c>
      <c r="J38" s="76">
        <v>0.99</v>
      </c>
      <c r="K38" s="39"/>
    </row>
    <row r="39" spans="2:11" ht="19.5" customHeight="1" x14ac:dyDescent="0.2">
      <c r="B39" s="38" t="s">
        <v>122</v>
      </c>
      <c r="C39" s="148">
        <v>0</v>
      </c>
      <c r="D39" s="149">
        <f t="shared" si="3"/>
        <v>0</v>
      </c>
      <c r="E39" s="150">
        <v>0</v>
      </c>
      <c r="F39" s="151">
        <f t="shared" si="4"/>
        <v>0</v>
      </c>
      <c r="G39" s="152" t="e">
        <f t="shared" si="0"/>
        <v>#DIV/0!</v>
      </c>
      <c r="H39" s="153" t="e">
        <f t="shared" si="1"/>
        <v>#DIV/0!</v>
      </c>
      <c r="I39" s="154" t="e">
        <f t="shared" si="2"/>
        <v>#DIV/0!</v>
      </c>
      <c r="J39" s="76">
        <v>0.99</v>
      </c>
      <c r="K39" s="39"/>
    </row>
    <row r="40" spans="2:11" ht="19.5" customHeight="1" x14ac:dyDescent="0.2">
      <c r="B40" s="38" t="s">
        <v>123</v>
      </c>
      <c r="C40" s="148">
        <v>0</v>
      </c>
      <c r="D40" s="149">
        <f t="shared" si="3"/>
        <v>0</v>
      </c>
      <c r="E40" s="150">
        <v>0</v>
      </c>
      <c r="F40" s="151">
        <f t="shared" si="4"/>
        <v>0</v>
      </c>
      <c r="G40" s="152" t="e">
        <f t="shared" si="0"/>
        <v>#DIV/0!</v>
      </c>
      <c r="H40" s="153" t="e">
        <f t="shared" si="1"/>
        <v>#DIV/0!</v>
      </c>
      <c r="I40" s="154" t="e">
        <f t="shared" si="2"/>
        <v>#DIV/0!</v>
      </c>
      <c r="J40" s="76">
        <v>0.99</v>
      </c>
      <c r="K40" s="39"/>
    </row>
    <row r="41" spans="2:11" ht="19.5" customHeight="1" x14ac:dyDescent="0.2">
      <c r="B41" s="38" t="s">
        <v>124</v>
      </c>
      <c r="C41" s="148">
        <v>0</v>
      </c>
      <c r="D41" s="149">
        <f t="shared" si="3"/>
        <v>0</v>
      </c>
      <c r="E41" s="150">
        <v>0</v>
      </c>
      <c r="F41" s="151">
        <f t="shared" si="4"/>
        <v>0</v>
      </c>
      <c r="G41" s="152" t="e">
        <f t="shared" si="0"/>
        <v>#DIV/0!</v>
      </c>
      <c r="H41" s="153" t="e">
        <f t="shared" si="1"/>
        <v>#DIV/0!</v>
      </c>
      <c r="I41" s="154" t="e">
        <f>+D41/$G$26</f>
        <v>#DIV/0!</v>
      </c>
      <c r="J41" s="76">
        <v>0.99</v>
      </c>
      <c r="K41" s="39"/>
    </row>
    <row r="42" spans="2:11" ht="54.75" customHeight="1" x14ac:dyDescent="0.2">
      <c r="B42" s="84" t="s">
        <v>125</v>
      </c>
      <c r="C42" s="350"/>
      <c r="D42" s="350"/>
      <c r="E42" s="350"/>
      <c r="F42" s="350"/>
      <c r="G42" s="350"/>
      <c r="H42" s="350"/>
      <c r="I42" s="351"/>
      <c r="J42" s="40"/>
      <c r="K42" s="40"/>
    </row>
    <row r="43" spans="2:11" ht="29.25" customHeight="1" x14ac:dyDescent="0.2">
      <c r="B43" s="345" t="s">
        <v>126</v>
      </c>
      <c r="C43" s="346"/>
      <c r="D43" s="346"/>
      <c r="E43" s="346"/>
      <c r="F43" s="346"/>
      <c r="G43" s="346"/>
      <c r="H43" s="346"/>
      <c r="I43" s="347"/>
      <c r="J43" s="64"/>
      <c r="K43" s="64"/>
    </row>
    <row r="44" spans="2:11" ht="32.25" customHeight="1" x14ac:dyDescent="0.2">
      <c r="B44" s="320"/>
      <c r="C44" s="321"/>
      <c r="D44" s="321"/>
      <c r="E44" s="321"/>
      <c r="F44" s="321"/>
      <c r="G44" s="321"/>
      <c r="H44" s="321"/>
      <c r="I44" s="322"/>
      <c r="J44" s="64"/>
      <c r="K44" s="64"/>
    </row>
    <row r="45" spans="2:11" ht="32.25" customHeight="1" x14ac:dyDescent="0.2">
      <c r="B45" s="323"/>
      <c r="C45" s="324"/>
      <c r="D45" s="324"/>
      <c r="E45" s="324"/>
      <c r="F45" s="324"/>
      <c r="G45" s="324"/>
      <c r="H45" s="324"/>
      <c r="I45" s="325"/>
      <c r="J45" s="40"/>
      <c r="K45" s="40"/>
    </row>
    <row r="46" spans="2:11" ht="32.25" customHeight="1" x14ac:dyDescent="0.2">
      <c r="B46" s="323"/>
      <c r="C46" s="324"/>
      <c r="D46" s="324"/>
      <c r="E46" s="324"/>
      <c r="F46" s="324"/>
      <c r="G46" s="324"/>
      <c r="H46" s="324"/>
      <c r="I46" s="325"/>
      <c r="J46" s="40"/>
      <c r="K46" s="40"/>
    </row>
    <row r="47" spans="2:11" ht="32.25" customHeight="1" x14ac:dyDescent="0.2">
      <c r="B47" s="323"/>
      <c r="C47" s="324"/>
      <c r="D47" s="324"/>
      <c r="E47" s="324"/>
      <c r="F47" s="324"/>
      <c r="G47" s="324"/>
      <c r="H47" s="324"/>
      <c r="I47" s="325"/>
      <c r="J47" s="40"/>
      <c r="K47" s="40"/>
    </row>
    <row r="48" spans="2:11" ht="32.25" customHeight="1" x14ac:dyDescent="0.2">
      <c r="B48" s="326"/>
      <c r="C48" s="327"/>
      <c r="D48" s="327"/>
      <c r="E48" s="327"/>
      <c r="F48" s="327"/>
      <c r="G48" s="327"/>
      <c r="H48" s="327"/>
      <c r="I48" s="328"/>
      <c r="J48" s="41"/>
      <c r="K48" s="41"/>
    </row>
    <row r="49" spans="2:11" ht="79.5" customHeight="1" x14ac:dyDescent="0.2">
      <c r="B49" s="21" t="s">
        <v>127</v>
      </c>
      <c r="C49" s="470"/>
      <c r="D49" s="471"/>
      <c r="E49" s="471"/>
      <c r="F49" s="471"/>
      <c r="G49" s="471"/>
      <c r="H49" s="471"/>
      <c r="I49" s="472"/>
      <c r="J49" s="42"/>
      <c r="K49" s="42"/>
    </row>
    <row r="50" spans="2:11" ht="26.25" customHeight="1" x14ac:dyDescent="0.2">
      <c r="B50" s="21" t="s">
        <v>128</v>
      </c>
      <c r="C50" s="473"/>
      <c r="D50" s="474"/>
      <c r="E50" s="474"/>
      <c r="F50" s="474"/>
      <c r="G50" s="474"/>
      <c r="H50" s="474"/>
      <c r="I50" s="475"/>
      <c r="J50" s="42"/>
      <c r="K50" s="42"/>
    </row>
    <row r="51" spans="2:11" ht="64.5" customHeight="1" x14ac:dyDescent="0.2">
      <c r="B51" s="134" t="s">
        <v>129</v>
      </c>
      <c r="C51" s="470"/>
      <c r="D51" s="471"/>
      <c r="E51" s="471"/>
      <c r="F51" s="471"/>
      <c r="G51" s="471"/>
      <c r="H51" s="471"/>
      <c r="I51" s="472"/>
      <c r="J51" s="42"/>
      <c r="K51" s="42"/>
    </row>
    <row r="52" spans="2:11" ht="29.25" customHeight="1" x14ac:dyDescent="0.2">
      <c r="B52" s="345" t="s">
        <v>130</v>
      </c>
      <c r="C52" s="346"/>
      <c r="D52" s="346"/>
      <c r="E52" s="346"/>
      <c r="F52" s="346"/>
      <c r="G52" s="346"/>
      <c r="H52" s="346"/>
      <c r="I52" s="347"/>
      <c r="J52" s="42"/>
      <c r="K52" s="42"/>
    </row>
    <row r="53" spans="2:11" ht="33" customHeight="1" x14ac:dyDescent="0.2">
      <c r="B53" s="355" t="s">
        <v>131</v>
      </c>
      <c r="C53" s="135" t="s">
        <v>132</v>
      </c>
      <c r="D53" s="356" t="s">
        <v>133</v>
      </c>
      <c r="E53" s="356"/>
      <c r="F53" s="356"/>
      <c r="G53" s="356" t="s">
        <v>134</v>
      </c>
      <c r="H53" s="356"/>
      <c r="I53" s="357"/>
      <c r="J53" s="43"/>
      <c r="K53" s="43"/>
    </row>
    <row r="54" spans="2:11" ht="31.5" customHeight="1" x14ac:dyDescent="0.2">
      <c r="B54" s="355"/>
      <c r="C54" s="114"/>
      <c r="D54" s="350"/>
      <c r="E54" s="350"/>
      <c r="F54" s="350"/>
      <c r="G54" s="358"/>
      <c r="H54" s="358"/>
      <c r="I54" s="359"/>
      <c r="J54" s="43"/>
      <c r="K54" s="43"/>
    </row>
    <row r="55" spans="2:11" ht="31.5" customHeight="1" x14ac:dyDescent="0.2">
      <c r="B55" s="134" t="s">
        <v>135</v>
      </c>
      <c r="C55" s="468" t="s">
        <v>173</v>
      </c>
      <c r="D55" s="469"/>
      <c r="E55" s="372" t="s">
        <v>136</v>
      </c>
      <c r="F55" s="372"/>
      <c r="G55" s="371" t="s">
        <v>158</v>
      </c>
      <c r="H55" s="371"/>
      <c r="I55" s="373"/>
      <c r="J55" s="45"/>
      <c r="K55" s="45"/>
    </row>
    <row r="56" spans="2:11" ht="31.5" customHeight="1" x14ac:dyDescent="0.2">
      <c r="B56" s="134" t="s">
        <v>137</v>
      </c>
      <c r="C56" s="350" t="str">
        <f>+'[3]HV 1'!C56:D56</f>
        <v>NICOLAS ADOLFO CORREAL HUERTAS</v>
      </c>
      <c r="D56" s="350"/>
      <c r="E56" s="374" t="s">
        <v>138</v>
      </c>
      <c r="F56" s="374"/>
      <c r="G56" s="371" t="str">
        <f>+'[6]HV 1'!G59:I59</f>
        <v>DIANA VIDAL</v>
      </c>
      <c r="H56" s="371"/>
      <c r="I56" s="373"/>
      <c r="J56" s="45"/>
      <c r="K56" s="45"/>
    </row>
    <row r="57" spans="2:11" ht="31.5" customHeight="1" x14ac:dyDescent="0.2">
      <c r="B57" s="134" t="s">
        <v>139</v>
      </c>
      <c r="C57" s="350"/>
      <c r="D57" s="350"/>
      <c r="E57" s="360" t="s">
        <v>140</v>
      </c>
      <c r="F57" s="361"/>
      <c r="G57" s="364"/>
      <c r="H57" s="365"/>
      <c r="I57" s="366"/>
      <c r="J57" s="46"/>
      <c r="K57" s="46"/>
    </row>
    <row r="58" spans="2:11" ht="31.5" customHeight="1" thickBot="1" x14ac:dyDescent="0.25">
      <c r="B58" s="85" t="s">
        <v>141</v>
      </c>
      <c r="C58" s="370"/>
      <c r="D58" s="370"/>
      <c r="E58" s="362"/>
      <c r="F58" s="363"/>
      <c r="G58" s="367"/>
      <c r="H58" s="368"/>
      <c r="I58" s="369"/>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79"/>
      <c r="C1" s="382" t="s">
        <v>24</v>
      </c>
      <c r="D1" s="383"/>
      <c r="E1" s="383"/>
      <c r="F1" s="383"/>
      <c r="G1" s="383"/>
      <c r="H1" s="384"/>
      <c r="I1" s="385"/>
      <c r="J1" s="386"/>
    </row>
    <row r="2" spans="2:11" ht="18" customHeight="1" thickBot="1" x14ac:dyDescent="0.3">
      <c r="B2" s="380"/>
      <c r="C2" s="391" t="s">
        <v>25</v>
      </c>
      <c r="D2" s="392"/>
      <c r="E2" s="392"/>
      <c r="F2" s="392"/>
      <c r="G2" s="392"/>
      <c r="H2" s="393"/>
      <c r="I2" s="387"/>
      <c r="J2" s="388"/>
    </row>
    <row r="3" spans="2:11" ht="18" customHeight="1" thickBot="1" x14ac:dyDescent="0.3">
      <c r="B3" s="380"/>
      <c r="C3" s="391" t="s">
        <v>183</v>
      </c>
      <c r="D3" s="392"/>
      <c r="E3" s="392"/>
      <c r="F3" s="392"/>
      <c r="G3" s="392"/>
      <c r="H3" s="393"/>
      <c r="I3" s="387"/>
      <c r="J3" s="388"/>
    </row>
    <row r="4" spans="2:11" ht="18" customHeight="1" thickBot="1" x14ac:dyDescent="0.3">
      <c r="B4" s="381"/>
      <c r="C4" s="391" t="s">
        <v>143</v>
      </c>
      <c r="D4" s="392"/>
      <c r="E4" s="392"/>
      <c r="F4" s="393"/>
      <c r="G4" s="394" t="s">
        <v>190</v>
      </c>
      <c r="H4" s="395"/>
      <c r="I4" s="389"/>
      <c r="J4" s="390"/>
    </row>
    <row r="5" spans="2:11" ht="18" customHeight="1" thickBot="1" x14ac:dyDescent="0.3">
      <c r="B5" s="57"/>
      <c r="C5" s="58"/>
      <c r="D5" s="58"/>
      <c r="E5" s="58"/>
      <c r="F5" s="58"/>
      <c r="G5" s="58"/>
      <c r="H5" s="58"/>
      <c r="I5" s="58"/>
      <c r="J5" s="59"/>
    </row>
    <row r="6" spans="2:11" ht="51.75" customHeight="1" thickBot="1" x14ac:dyDescent="0.3">
      <c r="B6" s="1" t="s">
        <v>199</v>
      </c>
      <c r="C6" s="398" t="str">
        <f>+'[5]Sección 1. Metas - Magnitud'!C7</f>
        <v>1032 - Gestión y control de tránsito y transporte</v>
      </c>
      <c r="D6" s="399"/>
      <c r="E6" s="400"/>
      <c r="F6" s="60"/>
      <c r="G6" s="58"/>
      <c r="H6" s="58"/>
      <c r="I6" s="58"/>
      <c r="J6" s="59"/>
    </row>
    <row r="7" spans="2:11" ht="32.25" customHeight="1" thickBot="1" x14ac:dyDescent="0.3">
      <c r="B7" s="2" t="s">
        <v>0</v>
      </c>
      <c r="C7" s="398" t="str">
        <f>+'[5]Sección 1. Metas - Magnitud'!C8:F8</f>
        <v>Dirección de Control y Vigilancia</v>
      </c>
      <c r="D7" s="399"/>
      <c r="E7" s="400"/>
      <c r="F7" s="60"/>
      <c r="G7" s="58"/>
      <c r="H7" s="58"/>
      <c r="I7" s="58"/>
      <c r="J7" s="59"/>
    </row>
    <row r="8" spans="2:11" ht="32.25" customHeight="1" thickBot="1" x14ac:dyDescent="0.3">
      <c r="B8" s="2" t="s">
        <v>144</v>
      </c>
      <c r="C8" s="398" t="str">
        <f>+'[5]Sección 1. Metas - Magnitud'!C9:F9</f>
        <v>Subsecretaría de Servicios de la Movilidad</v>
      </c>
      <c r="D8" s="399"/>
      <c r="E8" s="400"/>
      <c r="F8" s="4"/>
      <c r="G8" s="58"/>
      <c r="H8" s="58"/>
      <c r="I8" s="58"/>
      <c r="J8" s="59"/>
    </row>
    <row r="9" spans="2:11" ht="33.75" customHeight="1" thickBot="1" x14ac:dyDescent="0.3">
      <c r="B9" s="2" t="s">
        <v>28</v>
      </c>
      <c r="C9" s="398" t="s">
        <v>184</v>
      </c>
      <c r="D9" s="399"/>
      <c r="E9" s="400"/>
      <c r="F9" s="60"/>
      <c r="G9" s="58"/>
      <c r="H9" s="58"/>
      <c r="I9" s="58"/>
      <c r="J9" s="59"/>
    </row>
    <row r="10" spans="2:11" ht="33.75" customHeight="1" thickBot="1" x14ac:dyDescent="0.3">
      <c r="B10" s="107" t="s">
        <v>197</v>
      </c>
      <c r="C10" s="398" t="str">
        <f>+'[6]HV 14'!F9</f>
        <v>14. Realizar 241 visitas administrativas y de seguimiento a empresas prestadoras del servicio público de transporte.</v>
      </c>
      <c r="D10" s="399"/>
      <c r="E10" s="400"/>
      <c r="F10" s="60"/>
      <c r="G10" s="58"/>
      <c r="H10" s="58"/>
      <c r="I10" s="58"/>
      <c r="J10" s="59"/>
    </row>
    <row r="11" spans="2:11" ht="34.5" customHeight="1" x14ac:dyDescent="0.25"/>
    <row r="12" spans="2:11" ht="21.75" customHeight="1" x14ac:dyDescent="0.25">
      <c r="B12" s="408" t="s">
        <v>218</v>
      </c>
      <c r="C12" s="409"/>
      <c r="D12" s="409"/>
      <c r="E12" s="409"/>
      <c r="F12" s="409"/>
      <c r="G12" s="409"/>
      <c r="H12" s="410"/>
      <c r="I12" s="495" t="s">
        <v>145</v>
      </c>
      <c r="J12" s="496"/>
      <c r="K12" s="496"/>
    </row>
    <row r="13" spans="2:11" s="62" customFormat="1" ht="30" customHeight="1" x14ac:dyDescent="0.25">
      <c r="B13" s="137" t="s">
        <v>146</v>
      </c>
      <c r="C13" s="137" t="s">
        <v>147</v>
      </c>
      <c r="D13" s="137" t="s">
        <v>196</v>
      </c>
      <c r="E13" s="137" t="s">
        <v>148</v>
      </c>
      <c r="F13" s="137" t="s">
        <v>149</v>
      </c>
      <c r="G13" s="137" t="s">
        <v>191</v>
      </c>
      <c r="H13" s="137" t="s">
        <v>192</v>
      </c>
      <c r="I13" s="136" t="s">
        <v>193</v>
      </c>
      <c r="J13" s="136" t="s">
        <v>194</v>
      </c>
      <c r="K13" s="136" t="s">
        <v>195</v>
      </c>
    </row>
    <row r="14" spans="2:11" s="62" customFormat="1" x14ac:dyDescent="0.25">
      <c r="B14" s="155"/>
      <c r="C14" s="156"/>
      <c r="D14" s="157"/>
      <c r="E14" s="158"/>
      <c r="F14" s="156"/>
      <c r="G14" s="157"/>
      <c r="H14" s="159"/>
      <c r="I14" s="160"/>
      <c r="J14" s="161"/>
      <c r="K14" s="162"/>
    </row>
    <row r="15" spans="2:11" ht="165" customHeight="1" x14ac:dyDescent="0.25">
      <c r="B15" s="155"/>
      <c r="C15" s="163"/>
      <c r="D15" s="157"/>
      <c r="E15" s="164"/>
      <c r="F15" s="165"/>
      <c r="G15" s="157"/>
      <c r="H15" s="159"/>
      <c r="I15" s="160"/>
      <c r="J15" s="161"/>
      <c r="K15" s="493"/>
    </row>
    <row r="16" spans="2:11" x14ac:dyDescent="0.25">
      <c r="B16" s="155"/>
      <c r="C16" s="156"/>
      <c r="D16" s="157"/>
      <c r="E16" s="158"/>
      <c r="F16" s="156"/>
      <c r="G16" s="157"/>
      <c r="H16" s="159"/>
      <c r="I16" s="160"/>
      <c r="J16" s="161"/>
      <c r="K16" s="494"/>
    </row>
    <row r="17" spans="2:12" x14ac:dyDescent="0.25">
      <c r="B17" s="155"/>
      <c r="C17" s="166"/>
      <c r="D17" s="157"/>
      <c r="E17" s="158"/>
      <c r="F17" s="166"/>
      <c r="G17" s="157"/>
      <c r="H17" s="167"/>
      <c r="I17" s="160"/>
      <c r="J17" s="161"/>
      <c r="K17" s="162"/>
    </row>
    <row r="18" spans="2:12" x14ac:dyDescent="0.25">
      <c r="B18" s="155"/>
      <c r="C18" s="166"/>
      <c r="D18" s="157"/>
      <c r="E18" s="158"/>
      <c r="F18" s="166"/>
      <c r="G18" s="157"/>
      <c r="H18" s="167"/>
      <c r="I18" s="168"/>
      <c r="J18" s="161"/>
      <c r="K18" s="169"/>
    </row>
    <row r="19" spans="2:12" ht="15" customHeight="1" x14ac:dyDescent="0.25">
      <c r="B19" s="489" t="s">
        <v>17</v>
      </c>
      <c r="C19" s="490"/>
      <c r="D19" s="170">
        <f>SUM(D15:D16)</f>
        <v>0</v>
      </c>
      <c r="E19" s="491" t="s">
        <v>17</v>
      </c>
      <c r="F19" s="492"/>
      <c r="G19" s="170">
        <v>1</v>
      </c>
      <c r="H19" s="171"/>
      <c r="I19" s="172">
        <f>SUM(I14:I18)</f>
        <v>0</v>
      </c>
      <c r="J19" s="173"/>
      <c r="K19" s="173"/>
    </row>
    <row r="23" spans="2:12" x14ac:dyDescent="0.25">
      <c r="L23" s="144"/>
    </row>
    <row r="24" spans="2:12" x14ac:dyDescent="0.25">
      <c r="L24" s="144"/>
    </row>
    <row r="25" spans="2:12" x14ac:dyDescent="0.25">
      <c r="L25" s="144"/>
    </row>
    <row r="26" spans="2:12" x14ac:dyDescent="0.25">
      <c r="L26" s="144"/>
    </row>
    <row r="27" spans="2:12" x14ac:dyDescent="0.25">
      <c r="L27" s="144"/>
    </row>
    <row r="28" spans="2:12" x14ac:dyDescent="0.25">
      <c r="L28" s="144"/>
    </row>
    <row r="30" spans="2:12" x14ac:dyDescent="0.25">
      <c r="L30" s="145"/>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3" t="s">
        <v>213</v>
      </c>
      <c r="L9" s="143" t="s">
        <v>214</v>
      </c>
    </row>
    <row r="10" spans="10:12" x14ac:dyDescent="0.25">
      <c r="J10" s="140" t="s">
        <v>208</v>
      </c>
      <c r="K10" s="140">
        <v>77</v>
      </c>
      <c r="L10" s="140">
        <v>2</v>
      </c>
    </row>
    <row r="11" spans="10:12" x14ac:dyDescent="0.25">
      <c r="J11" s="109"/>
      <c r="K11" s="109"/>
      <c r="L11" s="109">
        <v>37</v>
      </c>
    </row>
    <row r="12" spans="10:12" x14ac:dyDescent="0.25">
      <c r="J12" s="109"/>
      <c r="K12" s="109"/>
      <c r="L12" s="109">
        <v>43</v>
      </c>
    </row>
    <row r="13" spans="10:12" x14ac:dyDescent="0.25">
      <c r="K13" s="109" t="s">
        <v>4</v>
      </c>
      <c r="L13" s="138">
        <f>SUM(L10:L12)</f>
        <v>82</v>
      </c>
    </row>
    <row r="14" spans="10:12" x14ac:dyDescent="0.25">
      <c r="J14" s="140" t="s">
        <v>209</v>
      </c>
      <c r="K14" s="140">
        <v>115</v>
      </c>
      <c r="L14" s="140">
        <v>16</v>
      </c>
    </row>
    <row r="15" spans="10:12" x14ac:dyDescent="0.25">
      <c r="J15" s="109"/>
      <c r="K15" s="109"/>
      <c r="L15" s="109">
        <v>27</v>
      </c>
    </row>
    <row r="16" spans="10:12" x14ac:dyDescent="0.25">
      <c r="J16" s="109"/>
      <c r="K16" s="109"/>
      <c r="L16" s="109">
        <v>10</v>
      </c>
    </row>
    <row r="17" spans="10:14" x14ac:dyDescent="0.25">
      <c r="J17" s="109"/>
      <c r="K17" s="109" t="s">
        <v>4</v>
      </c>
      <c r="L17" s="138">
        <f>SUM(L14:L16)</f>
        <v>53</v>
      </c>
    </row>
    <row r="18" spans="10:14" x14ac:dyDescent="0.25">
      <c r="J18" s="140" t="s">
        <v>210</v>
      </c>
      <c r="K18" s="140">
        <v>7</v>
      </c>
      <c r="L18" s="140">
        <v>13</v>
      </c>
    </row>
    <row r="19" spans="10:14" x14ac:dyDescent="0.25">
      <c r="J19" s="109"/>
      <c r="K19" s="109"/>
      <c r="L19" s="109">
        <v>14</v>
      </c>
    </row>
    <row r="20" spans="10:14" x14ac:dyDescent="0.25">
      <c r="J20" s="109"/>
      <c r="K20" s="109"/>
      <c r="L20" s="109">
        <v>10</v>
      </c>
    </row>
    <row r="21" spans="10:14" x14ac:dyDescent="0.25">
      <c r="J21" s="109"/>
      <c r="K21" s="109" t="s">
        <v>4</v>
      </c>
      <c r="L21" s="138">
        <f>SUM(L18:L20)</f>
        <v>37</v>
      </c>
    </row>
    <row r="22" spans="10:14" x14ac:dyDescent="0.25">
      <c r="J22" s="140" t="s">
        <v>211</v>
      </c>
      <c r="K22" s="140">
        <v>52</v>
      </c>
      <c r="L22" s="140">
        <v>10</v>
      </c>
    </row>
    <row r="23" spans="10:14" x14ac:dyDescent="0.25">
      <c r="J23" s="109"/>
      <c r="K23" s="109"/>
      <c r="L23" s="109">
        <v>0</v>
      </c>
    </row>
    <row r="24" spans="10:14" x14ac:dyDescent="0.25">
      <c r="J24" s="109"/>
      <c r="K24" s="109"/>
      <c r="L24" s="109">
        <v>59</v>
      </c>
    </row>
    <row r="25" spans="10:14" x14ac:dyDescent="0.25">
      <c r="J25" s="109"/>
      <c r="K25" s="109" t="s">
        <v>4</v>
      </c>
      <c r="L25" s="138">
        <f>SUM(L22:L24)</f>
        <v>69</v>
      </c>
    </row>
    <row r="27" spans="10:14" x14ac:dyDescent="0.25">
      <c r="J27" s="141" t="s">
        <v>212</v>
      </c>
      <c r="K27" s="141">
        <f>SUM(K10:K22)</f>
        <v>251</v>
      </c>
      <c r="L27" s="141">
        <f>+L13+L17+L21+L25</f>
        <v>241</v>
      </c>
      <c r="M27" s="142">
        <f>+L27/K27</f>
        <v>0.96015936254980083</v>
      </c>
      <c r="N27" s="1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276"/>
      <c r="C2" s="274" t="s">
        <v>24</v>
      </c>
      <c r="D2" s="274"/>
      <c r="E2" s="274"/>
      <c r="F2" s="274"/>
      <c r="G2" s="274"/>
      <c r="H2" s="274"/>
      <c r="I2" s="278"/>
      <c r="J2" s="13"/>
      <c r="K2" s="13"/>
      <c r="M2" s="14" t="s">
        <v>47</v>
      </c>
    </row>
    <row r="3" spans="2:14" ht="25.5" customHeight="1" x14ac:dyDescent="0.2">
      <c r="B3" s="277"/>
      <c r="C3" s="275" t="s">
        <v>25</v>
      </c>
      <c r="D3" s="275"/>
      <c r="E3" s="275"/>
      <c r="F3" s="275"/>
      <c r="G3" s="275"/>
      <c r="H3" s="275"/>
      <c r="I3" s="279"/>
      <c r="J3" s="13"/>
      <c r="K3" s="13"/>
      <c r="M3" s="14" t="s">
        <v>48</v>
      </c>
    </row>
    <row r="4" spans="2:14" ht="25.5" customHeight="1" x14ac:dyDescent="0.2">
      <c r="B4" s="277"/>
      <c r="C4" s="275" t="s">
        <v>49</v>
      </c>
      <c r="D4" s="275"/>
      <c r="E4" s="275"/>
      <c r="F4" s="275"/>
      <c r="G4" s="275"/>
      <c r="H4" s="275"/>
      <c r="I4" s="279"/>
      <c r="J4" s="13"/>
      <c r="K4" s="13"/>
      <c r="M4" s="14" t="s">
        <v>50</v>
      </c>
    </row>
    <row r="5" spans="2:14" ht="25.5" customHeight="1" x14ac:dyDescent="0.2">
      <c r="B5" s="277"/>
      <c r="C5" s="275" t="s">
        <v>51</v>
      </c>
      <c r="D5" s="275"/>
      <c r="E5" s="275"/>
      <c r="F5" s="275"/>
      <c r="G5" s="280" t="s">
        <v>52</v>
      </c>
      <c r="H5" s="280"/>
      <c r="I5" s="279"/>
      <c r="J5" s="13"/>
      <c r="K5" s="13"/>
      <c r="M5" s="14" t="s">
        <v>53</v>
      </c>
    </row>
    <row r="6" spans="2:14" ht="23.25" customHeight="1" x14ac:dyDescent="0.2">
      <c r="B6" s="281" t="s">
        <v>54</v>
      </c>
      <c r="C6" s="282"/>
      <c r="D6" s="282"/>
      <c r="E6" s="282"/>
      <c r="F6" s="282"/>
      <c r="G6" s="282"/>
      <c r="H6" s="282"/>
      <c r="I6" s="283"/>
      <c r="J6" s="15"/>
      <c r="K6" s="15"/>
    </row>
    <row r="7" spans="2:14" ht="24" customHeight="1" x14ac:dyDescent="0.2">
      <c r="B7" s="284" t="s">
        <v>55</v>
      </c>
      <c r="C7" s="285"/>
      <c r="D7" s="285"/>
      <c r="E7" s="285"/>
      <c r="F7" s="285"/>
      <c r="G7" s="285"/>
      <c r="H7" s="285"/>
      <c r="I7" s="286"/>
      <c r="J7" s="16"/>
      <c r="K7" s="16"/>
    </row>
    <row r="8" spans="2:14" ht="24" customHeight="1" x14ac:dyDescent="0.2">
      <c r="B8" s="287" t="s">
        <v>56</v>
      </c>
      <c r="C8" s="288"/>
      <c r="D8" s="288"/>
      <c r="E8" s="288"/>
      <c r="F8" s="288"/>
      <c r="G8" s="288"/>
      <c r="H8" s="288"/>
      <c r="I8" s="289"/>
      <c r="J8" s="64"/>
      <c r="K8" s="64"/>
      <c r="N8" s="6" t="s">
        <v>57</v>
      </c>
    </row>
    <row r="9" spans="2:14" ht="30.75" customHeight="1" x14ac:dyDescent="0.2">
      <c r="B9" s="120" t="s">
        <v>58</v>
      </c>
      <c r="C9" s="65">
        <v>231</v>
      </c>
      <c r="D9" s="295" t="s">
        <v>59</v>
      </c>
      <c r="E9" s="295"/>
      <c r="F9" s="296" t="s">
        <v>201</v>
      </c>
      <c r="G9" s="297"/>
      <c r="H9" s="297"/>
      <c r="I9" s="298"/>
      <c r="J9" s="18"/>
      <c r="K9" s="18"/>
      <c r="M9" s="14" t="s">
        <v>60</v>
      </c>
      <c r="N9" s="6" t="s">
        <v>61</v>
      </c>
    </row>
    <row r="10" spans="2:14" ht="30.75" customHeight="1" x14ac:dyDescent="0.2">
      <c r="B10" s="21" t="s">
        <v>62</v>
      </c>
      <c r="C10" s="66" t="s">
        <v>81</v>
      </c>
      <c r="D10" s="299" t="s">
        <v>63</v>
      </c>
      <c r="E10" s="300"/>
      <c r="F10" s="290" t="s">
        <v>155</v>
      </c>
      <c r="G10" s="291"/>
      <c r="H10" s="19" t="s">
        <v>64</v>
      </c>
      <c r="I10" s="122" t="s">
        <v>81</v>
      </c>
      <c r="J10" s="20"/>
      <c r="K10" s="20"/>
      <c r="M10" s="14" t="s">
        <v>65</v>
      </c>
      <c r="N10" s="6" t="s">
        <v>66</v>
      </c>
    </row>
    <row r="11" spans="2:14" ht="30.75" customHeight="1" x14ac:dyDescent="0.2">
      <c r="B11" s="21" t="s">
        <v>67</v>
      </c>
      <c r="C11" s="292" t="s">
        <v>156</v>
      </c>
      <c r="D11" s="292"/>
      <c r="E11" s="292"/>
      <c r="F11" s="292"/>
      <c r="G11" s="19" t="s">
        <v>68</v>
      </c>
      <c r="H11" s="293">
        <v>1032</v>
      </c>
      <c r="I11" s="294"/>
      <c r="J11" s="22"/>
      <c r="K11" s="22"/>
      <c r="M11" s="14" t="s">
        <v>69</v>
      </c>
      <c r="N11" s="6" t="s">
        <v>70</v>
      </c>
    </row>
    <row r="12" spans="2:14" ht="30.75" customHeight="1" x14ac:dyDescent="0.2">
      <c r="B12" s="21" t="s">
        <v>71</v>
      </c>
      <c r="C12" s="301" t="s">
        <v>65</v>
      </c>
      <c r="D12" s="301"/>
      <c r="E12" s="301"/>
      <c r="F12" s="301"/>
      <c r="G12" s="19" t="s">
        <v>72</v>
      </c>
      <c r="H12" s="302" t="s">
        <v>157</v>
      </c>
      <c r="I12" s="303"/>
      <c r="J12" s="23"/>
      <c r="K12" s="23"/>
      <c r="M12" s="24" t="s">
        <v>73</v>
      </c>
    </row>
    <row r="13" spans="2:14" ht="30.75" customHeight="1" x14ac:dyDescent="0.2">
      <c r="B13" s="21" t="s">
        <v>74</v>
      </c>
      <c r="C13" s="304" t="s">
        <v>45</v>
      </c>
      <c r="D13" s="304"/>
      <c r="E13" s="304"/>
      <c r="F13" s="304"/>
      <c r="G13" s="304"/>
      <c r="H13" s="304"/>
      <c r="I13" s="305"/>
      <c r="J13" s="25"/>
      <c r="K13" s="25"/>
      <c r="M13" s="24"/>
    </row>
    <row r="14" spans="2:14" ht="30.75" customHeight="1" x14ac:dyDescent="0.2">
      <c r="B14" s="21" t="s">
        <v>75</v>
      </c>
      <c r="C14" s="290" t="s">
        <v>202</v>
      </c>
      <c r="D14" s="291"/>
      <c r="E14" s="291"/>
      <c r="F14" s="291"/>
      <c r="G14" s="291"/>
      <c r="H14" s="291"/>
      <c r="I14" s="306"/>
      <c r="J14" s="20"/>
      <c r="K14" s="20"/>
      <c r="M14" s="24"/>
      <c r="N14" s="6" t="s">
        <v>76</v>
      </c>
    </row>
    <row r="15" spans="2:14" ht="30.75" customHeight="1" x14ac:dyDescent="0.2">
      <c r="B15" s="21" t="s">
        <v>77</v>
      </c>
      <c r="C15" s="307" t="s">
        <v>203</v>
      </c>
      <c r="D15" s="307"/>
      <c r="E15" s="307"/>
      <c r="F15" s="307"/>
      <c r="G15" s="19" t="s">
        <v>78</v>
      </c>
      <c r="H15" s="308" t="s">
        <v>91</v>
      </c>
      <c r="I15" s="309"/>
      <c r="J15" s="20"/>
      <c r="K15" s="20"/>
      <c r="M15" s="24" t="s">
        <v>80</v>
      </c>
      <c r="N15" s="6" t="s">
        <v>81</v>
      </c>
    </row>
    <row r="16" spans="2:14" ht="30.75" customHeight="1" x14ac:dyDescent="0.2">
      <c r="B16" s="21" t="s">
        <v>82</v>
      </c>
      <c r="C16" s="310" t="s">
        <v>215</v>
      </c>
      <c r="D16" s="311"/>
      <c r="E16" s="311"/>
      <c r="F16" s="311"/>
      <c r="G16" s="19" t="s">
        <v>83</v>
      </c>
      <c r="H16" s="308" t="s">
        <v>70</v>
      </c>
      <c r="I16" s="309"/>
      <c r="J16" s="20"/>
      <c r="K16" s="20"/>
      <c r="M16" s="24" t="s">
        <v>84</v>
      </c>
    </row>
    <row r="17" spans="2:14" ht="36" customHeight="1" x14ac:dyDescent="0.2">
      <c r="B17" s="21" t="s">
        <v>85</v>
      </c>
      <c r="C17" s="304" t="s">
        <v>204</v>
      </c>
      <c r="D17" s="304"/>
      <c r="E17" s="304"/>
      <c r="F17" s="304"/>
      <c r="G17" s="304"/>
      <c r="H17" s="304"/>
      <c r="I17" s="305"/>
      <c r="J17" s="25"/>
      <c r="K17" s="25"/>
      <c r="M17" s="24" t="s">
        <v>86</v>
      </c>
      <c r="N17" s="6" t="s">
        <v>39</v>
      </c>
    </row>
    <row r="18" spans="2:14" ht="30.75" customHeight="1" x14ac:dyDescent="0.2">
      <c r="B18" s="21" t="s">
        <v>87</v>
      </c>
      <c r="C18" s="307" t="s">
        <v>163</v>
      </c>
      <c r="D18" s="307"/>
      <c r="E18" s="307"/>
      <c r="F18" s="307"/>
      <c r="G18" s="307"/>
      <c r="H18" s="307"/>
      <c r="I18" s="312"/>
      <c r="J18" s="26"/>
      <c r="K18" s="26"/>
      <c r="M18" s="24" t="s">
        <v>88</v>
      </c>
      <c r="N18" s="6" t="s">
        <v>40</v>
      </c>
    </row>
    <row r="19" spans="2:14" ht="30.75" customHeight="1" x14ac:dyDescent="0.2">
      <c r="B19" s="21" t="s">
        <v>89</v>
      </c>
      <c r="C19" s="307" t="s">
        <v>159</v>
      </c>
      <c r="D19" s="307"/>
      <c r="E19" s="307"/>
      <c r="F19" s="307"/>
      <c r="G19" s="307"/>
      <c r="H19" s="307"/>
      <c r="I19" s="312"/>
      <c r="J19" s="27"/>
      <c r="K19" s="27"/>
      <c r="M19" s="24"/>
      <c r="N19" s="6" t="s">
        <v>41</v>
      </c>
    </row>
    <row r="20" spans="2:14" ht="30.75" customHeight="1" x14ac:dyDescent="0.2">
      <c r="B20" s="21" t="s">
        <v>90</v>
      </c>
      <c r="C20" s="313" t="s">
        <v>151</v>
      </c>
      <c r="D20" s="313"/>
      <c r="E20" s="313"/>
      <c r="F20" s="313"/>
      <c r="G20" s="313"/>
      <c r="H20" s="313"/>
      <c r="I20" s="314"/>
      <c r="J20" s="28"/>
      <c r="K20" s="28"/>
      <c r="M20" s="24" t="s">
        <v>91</v>
      </c>
      <c r="N20" s="6" t="s">
        <v>42</v>
      </c>
    </row>
    <row r="21" spans="2:14" ht="27.75" customHeight="1" x14ac:dyDescent="0.2">
      <c r="B21" s="315" t="s">
        <v>92</v>
      </c>
      <c r="C21" s="317" t="s">
        <v>93</v>
      </c>
      <c r="D21" s="317"/>
      <c r="E21" s="317"/>
      <c r="F21" s="318" t="s">
        <v>94</v>
      </c>
      <c r="G21" s="318"/>
      <c r="H21" s="318"/>
      <c r="I21" s="319"/>
      <c r="J21" s="29"/>
      <c r="K21" s="29"/>
      <c r="M21" s="24" t="s">
        <v>79</v>
      </c>
      <c r="N21" s="6" t="s">
        <v>43</v>
      </c>
    </row>
    <row r="22" spans="2:14" ht="27" customHeight="1" x14ac:dyDescent="0.2">
      <c r="B22" s="316"/>
      <c r="C22" s="307" t="s">
        <v>160</v>
      </c>
      <c r="D22" s="307"/>
      <c r="E22" s="307"/>
      <c r="F22" s="307" t="s">
        <v>161</v>
      </c>
      <c r="G22" s="307"/>
      <c r="H22" s="307"/>
      <c r="I22" s="312"/>
      <c r="J22" s="27"/>
      <c r="K22" s="27"/>
      <c r="M22" s="24" t="s">
        <v>95</v>
      </c>
      <c r="N22" s="6" t="s">
        <v>44</v>
      </c>
    </row>
    <row r="23" spans="2:14" ht="39.75" customHeight="1" x14ac:dyDescent="0.2">
      <c r="B23" s="21" t="s">
        <v>96</v>
      </c>
      <c r="C23" s="308" t="s">
        <v>151</v>
      </c>
      <c r="D23" s="308"/>
      <c r="E23" s="308"/>
      <c r="F23" s="308" t="s">
        <v>151</v>
      </c>
      <c r="G23" s="308"/>
      <c r="H23" s="308"/>
      <c r="I23" s="309"/>
      <c r="J23" s="20"/>
      <c r="K23" s="20"/>
      <c r="M23" s="24"/>
      <c r="N23" s="6" t="s">
        <v>45</v>
      </c>
    </row>
    <row r="24" spans="2:14" ht="44.25" customHeight="1" x14ac:dyDescent="0.2">
      <c r="B24" s="21" t="s">
        <v>97</v>
      </c>
      <c r="C24" s="329" t="s">
        <v>205</v>
      </c>
      <c r="D24" s="330"/>
      <c r="E24" s="331"/>
      <c r="F24" s="296" t="s">
        <v>206</v>
      </c>
      <c r="G24" s="297"/>
      <c r="H24" s="297"/>
      <c r="I24" s="298"/>
      <c r="J24" s="26"/>
      <c r="K24" s="26"/>
      <c r="M24" s="30"/>
      <c r="N24" s="6" t="s">
        <v>46</v>
      </c>
    </row>
    <row r="25" spans="2:14" ht="29.25" customHeight="1" x14ac:dyDescent="0.2">
      <c r="B25" s="21" t="s">
        <v>98</v>
      </c>
      <c r="C25" s="332" t="s">
        <v>215</v>
      </c>
      <c r="D25" s="333"/>
      <c r="E25" s="334"/>
      <c r="F25" s="19" t="s">
        <v>99</v>
      </c>
      <c r="G25" s="335">
        <v>0.3</v>
      </c>
      <c r="H25" s="336"/>
      <c r="I25" s="337"/>
      <c r="J25" s="31"/>
      <c r="K25" s="31"/>
      <c r="M25" s="30"/>
    </row>
    <row r="26" spans="2:14" ht="27" customHeight="1" x14ac:dyDescent="0.2">
      <c r="B26" s="21" t="s">
        <v>100</v>
      </c>
      <c r="C26" s="296" t="s">
        <v>216</v>
      </c>
      <c r="D26" s="297"/>
      <c r="E26" s="338"/>
      <c r="F26" s="19" t="s">
        <v>101</v>
      </c>
      <c r="G26" s="339">
        <v>0.3</v>
      </c>
      <c r="H26" s="340"/>
      <c r="I26" s="341"/>
      <c r="J26" s="32"/>
      <c r="K26" s="32"/>
      <c r="M26" s="30"/>
    </row>
    <row r="27" spans="2:14" ht="47.25" customHeight="1" x14ac:dyDescent="0.2">
      <c r="B27" s="119" t="s">
        <v>102</v>
      </c>
      <c r="C27" s="342" t="s">
        <v>86</v>
      </c>
      <c r="D27" s="343"/>
      <c r="E27" s="344"/>
      <c r="F27" s="33" t="s">
        <v>103</v>
      </c>
      <c r="G27" s="339" t="s">
        <v>182</v>
      </c>
      <c r="H27" s="340"/>
      <c r="I27" s="341"/>
      <c r="J27" s="29"/>
      <c r="K27" s="29"/>
      <c r="M27" s="30"/>
    </row>
    <row r="28" spans="2:14" ht="30" customHeight="1" x14ac:dyDescent="0.2">
      <c r="B28" s="345" t="s">
        <v>104</v>
      </c>
      <c r="C28" s="346"/>
      <c r="D28" s="346"/>
      <c r="E28" s="346"/>
      <c r="F28" s="346"/>
      <c r="G28" s="346"/>
      <c r="H28" s="346"/>
      <c r="I28" s="347"/>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78">
        <v>0</v>
      </c>
      <c r="D30" s="79">
        <f>+C30</f>
        <v>0</v>
      </c>
      <c r="E30" s="99">
        <v>0</v>
      </c>
      <c r="F30" s="80">
        <f>+E30</f>
        <v>0</v>
      </c>
      <c r="G30" s="54" t="e">
        <f>+C30/E30</f>
        <v>#DIV/0!</v>
      </c>
      <c r="H30" s="55" t="e">
        <f>+D30/F30</f>
        <v>#DIV/0!</v>
      </c>
      <c r="I30" s="56">
        <f>+D30/$G$26</f>
        <v>0</v>
      </c>
      <c r="J30" s="76">
        <v>0.99</v>
      </c>
      <c r="K30" s="39"/>
      <c r="M30" s="30"/>
    </row>
    <row r="31" spans="2:14" ht="19.5" customHeight="1" x14ac:dyDescent="0.2">
      <c r="B31" s="38" t="s">
        <v>114</v>
      </c>
      <c r="C31" s="78">
        <v>0</v>
      </c>
      <c r="D31" s="79">
        <f>+D30+C31</f>
        <v>0</v>
      </c>
      <c r="E31" s="99">
        <v>0</v>
      </c>
      <c r="F31" s="80">
        <f>+F30+E31</f>
        <v>0</v>
      </c>
      <c r="G31" s="54" t="e">
        <f t="shared" ref="G31:H40" si="0">+C31/E31</f>
        <v>#DIV/0!</v>
      </c>
      <c r="H31" s="55" t="e">
        <f t="shared" si="0"/>
        <v>#DIV/0!</v>
      </c>
      <c r="I31" s="56">
        <f t="shared" ref="I31:I41" si="1">+D31/$G$26</f>
        <v>0</v>
      </c>
      <c r="J31" s="76">
        <v>0.99</v>
      </c>
      <c r="K31" s="39"/>
      <c r="M31" s="30"/>
    </row>
    <row r="32" spans="2:14" ht="19.5" customHeight="1" x14ac:dyDescent="0.2">
      <c r="B32" s="38" t="s">
        <v>115</v>
      </c>
      <c r="C32" s="78">
        <v>0</v>
      </c>
      <c r="D32" s="79">
        <f t="shared" ref="D32:D40" si="2">+D31+C32</f>
        <v>0</v>
      </c>
      <c r="E32" s="99">
        <v>0.19</v>
      </c>
      <c r="F32" s="80">
        <f t="shared" ref="F32:F41" si="3">+F31+E32</f>
        <v>0.19</v>
      </c>
      <c r="G32" s="54">
        <f t="shared" si="0"/>
        <v>0</v>
      </c>
      <c r="H32" s="55">
        <f t="shared" si="0"/>
        <v>0</v>
      </c>
      <c r="I32" s="56">
        <f t="shared" si="1"/>
        <v>0</v>
      </c>
      <c r="J32" s="76">
        <v>0.99</v>
      </c>
      <c r="K32" s="39"/>
      <c r="M32" s="30"/>
    </row>
    <row r="33" spans="2:11" ht="19.5" customHeight="1" x14ac:dyDescent="0.2">
      <c r="B33" s="38" t="s">
        <v>116</v>
      </c>
      <c r="C33" s="78">
        <v>0</v>
      </c>
      <c r="D33" s="79">
        <f t="shared" si="2"/>
        <v>0</v>
      </c>
      <c r="E33" s="99">
        <v>0</v>
      </c>
      <c r="F33" s="80">
        <f t="shared" si="3"/>
        <v>0.19</v>
      </c>
      <c r="G33" s="54" t="e">
        <f t="shared" si="0"/>
        <v>#DIV/0!</v>
      </c>
      <c r="H33" s="55">
        <f t="shared" si="0"/>
        <v>0</v>
      </c>
      <c r="I33" s="56">
        <f t="shared" si="1"/>
        <v>0</v>
      </c>
      <c r="J33" s="76">
        <v>0.99</v>
      </c>
      <c r="K33" s="39"/>
    </row>
    <row r="34" spans="2:11" ht="19.5" customHeight="1" x14ac:dyDescent="0.2">
      <c r="B34" s="38" t="s">
        <v>117</v>
      </c>
      <c r="C34" s="78">
        <v>0</v>
      </c>
      <c r="D34" s="79">
        <f t="shared" si="2"/>
        <v>0</v>
      </c>
      <c r="E34" s="99">
        <v>0</v>
      </c>
      <c r="F34" s="80">
        <f t="shared" si="3"/>
        <v>0.19</v>
      </c>
      <c r="G34" s="54" t="e">
        <f t="shared" si="0"/>
        <v>#DIV/0!</v>
      </c>
      <c r="H34" s="55">
        <f t="shared" si="0"/>
        <v>0</v>
      </c>
      <c r="I34" s="56">
        <f t="shared" si="1"/>
        <v>0</v>
      </c>
      <c r="J34" s="76">
        <v>0.99</v>
      </c>
      <c r="K34" s="39"/>
    </row>
    <row r="35" spans="2:11" ht="19.5" customHeight="1" x14ac:dyDescent="0.2">
      <c r="B35" s="38" t="s">
        <v>118</v>
      </c>
      <c r="C35" s="78">
        <v>0</v>
      </c>
      <c r="D35" s="79">
        <f t="shared" si="2"/>
        <v>0</v>
      </c>
      <c r="E35" s="99">
        <v>0</v>
      </c>
      <c r="F35" s="80">
        <f t="shared" si="3"/>
        <v>0.19</v>
      </c>
      <c r="G35" s="54" t="e">
        <f t="shared" si="0"/>
        <v>#DIV/0!</v>
      </c>
      <c r="H35" s="55">
        <f t="shared" si="0"/>
        <v>0</v>
      </c>
      <c r="I35" s="56">
        <f t="shared" si="1"/>
        <v>0</v>
      </c>
      <c r="J35" s="76">
        <v>0.99</v>
      </c>
      <c r="K35" s="39"/>
    </row>
    <row r="36" spans="2:11" ht="19.5" customHeight="1" x14ac:dyDescent="0.2">
      <c r="B36" s="38" t="s">
        <v>119</v>
      </c>
      <c r="C36" s="78">
        <v>0</v>
      </c>
      <c r="D36" s="79">
        <f t="shared" si="2"/>
        <v>0</v>
      </c>
      <c r="E36" s="99">
        <v>0</v>
      </c>
      <c r="F36" s="80">
        <f t="shared" si="3"/>
        <v>0.19</v>
      </c>
      <c r="G36" s="54" t="e">
        <f t="shared" si="0"/>
        <v>#DIV/0!</v>
      </c>
      <c r="H36" s="55">
        <f t="shared" si="0"/>
        <v>0</v>
      </c>
      <c r="I36" s="56">
        <f t="shared" si="1"/>
        <v>0</v>
      </c>
      <c r="J36" s="76">
        <v>0.99</v>
      </c>
      <c r="K36" s="39"/>
    </row>
    <row r="37" spans="2:11" ht="19.5" customHeight="1" x14ac:dyDescent="0.2">
      <c r="B37" s="38" t="s">
        <v>120</v>
      </c>
      <c r="C37" s="78">
        <v>0</v>
      </c>
      <c r="D37" s="79">
        <f t="shared" si="2"/>
        <v>0</v>
      </c>
      <c r="E37" s="99">
        <v>0</v>
      </c>
      <c r="F37" s="80">
        <f t="shared" si="3"/>
        <v>0.19</v>
      </c>
      <c r="G37" s="54" t="e">
        <f t="shared" si="0"/>
        <v>#DIV/0!</v>
      </c>
      <c r="H37" s="55">
        <f t="shared" si="0"/>
        <v>0</v>
      </c>
      <c r="I37" s="56">
        <f t="shared" si="1"/>
        <v>0</v>
      </c>
      <c r="J37" s="76">
        <v>0.99</v>
      </c>
      <c r="K37" s="39"/>
    </row>
    <row r="38" spans="2:11" ht="19.5" customHeight="1" x14ac:dyDescent="0.2">
      <c r="B38" s="38" t="s">
        <v>121</v>
      </c>
      <c r="C38" s="78">
        <v>0</v>
      </c>
      <c r="D38" s="79">
        <f t="shared" si="2"/>
        <v>0</v>
      </c>
      <c r="E38" s="99">
        <v>0.02</v>
      </c>
      <c r="F38" s="80">
        <f t="shared" si="3"/>
        <v>0.21</v>
      </c>
      <c r="G38" s="54">
        <f t="shared" si="0"/>
        <v>0</v>
      </c>
      <c r="H38" s="55">
        <f t="shared" si="0"/>
        <v>0</v>
      </c>
      <c r="I38" s="56">
        <f t="shared" si="1"/>
        <v>0</v>
      </c>
      <c r="J38" s="76">
        <v>0.99</v>
      </c>
      <c r="K38" s="39"/>
    </row>
    <row r="39" spans="2:11" ht="19.5" customHeight="1" x14ac:dyDescent="0.2">
      <c r="B39" s="38" t="s">
        <v>122</v>
      </c>
      <c r="C39" s="78">
        <v>0</v>
      </c>
      <c r="D39" s="79">
        <f t="shared" si="2"/>
        <v>0</v>
      </c>
      <c r="E39" s="99">
        <v>0</v>
      </c>
      <c r="F39" s="80">
        <f t="shared" si="3"/>
        <v>0.21</v>
      </c>
      <c r="G39" s="54" t="e">
        <f t="shared" si="0"/>
        <v>#DIV/0!</v>
      </c>
      <c r="H39" s="55">
        <f t="shared" si="0"/>
        <v>0</v>
      </c>
      <c r="I39" s="56">
        <f t="shared" si="1"/>
        <v>0</v>
      </c>
      <c r="J39" s="76">
        <v>0.99</v>
      </c>
      <c r="K39" s="39"/>
    </row>
    <row r="40" spans="2:11" ht="19.5" customHeight="1" x14ac:dyDescent="0.2">
      <c r="B40" s="38" t="s">
        <v>123</v>
      </c>
      <c r="C40" s="78">
        <v>0</v>
      </c>
      <c r="D40" s="79">
        <f t="shared" si="2"/>
        <v>0</v>
      </c>
      <c r="E40" s="99">
        <v>0</v>
      </c>
      <c r="F40" s="80">
        <f t="shared" si="3"/>
        <v>0.21</v>
      </c>
      <c r="G40" s="54" t="e">
        <f t="shared" si="0"/>
        <v>#DIV/0!</v>
      </c>
      <c r="H40" s="55">
        <f t="shared" si="0"/>
        <v>0</v>
      </c>
      <c r="I40" s="56">
        <f t="shared" si="1"/>
        <v>0</v>
      </c>
      <c r="J40" s="76">
        <v>0.99</v>
      </c>
      <c r="K40" s="39"/>
    </row>
    <row r="41" spans="2:11" ht="19.5" customHeight="1" x14ac:dyDescent="0.2">
      <c r="B41" s="38" t="s">
        <v>124</v>
      </c>
      <c r="C41" s="78">
        <v>0</v>
      </c>
      <c r="D41" s="79">
        <f>+D40+C41</f>
        <v>0</v>
      </c>
      <c r="E41" s="99">
        <v>0.04</v>
      </c>
      <c r="F41" s="80">
        <f t="shared" si="3"/>
        <v>0.25</v>
      </c>
      <c r="G41" s="54">
        <f>+C41/E41</f>
        <v>0</v>
      </c>
      <c r="H41" s="55">
        <f>+D41/F41</f>
        <v>0</v>
      </c>
      <c r="I41" s="56">
        <f t="shared" si="1"/>
        <v>0</v>
      </c>
      <c r="J41" s="76">
        <v>0.99</v>
      </c>
      <c r="K41" s="39"/>
    </row>
    <row r="42" spans="2:11" ht="54.75" customHeight="1" x14ac:dyDescent="0.2">
      <c r="B42" s="84" t="s">
        <v>125</v>
      </c>
      <c r="C42" s="348" t="s">
        <v>224</v>
      </c>
      <c r="D42" s="348"/>
      <c r="E42" s="348"/>
      <c r="F42" s="348"/>
      <c r="G42" s="348"/>
      <c r="H42" s="348"/>
      <c r="I42" s="349"/>
      <c r="J42" s="40"/>
      <c r="K42" s="40"/>
    </row>
    <row r="43" spans="2:11" ht="29.25" customHeight="1" x14ac:dyDescent="0.2">
      <c r="B43" s="345" t="s">
        <v>126</v>
      </c>
      <c r="C43" s="346"/>
      <c r="D43" s="346"/>
      <c r="E43" s="346"/>
      <c r="F43" s="346"/>
      <c r="G43" s="346"/>
      <c r="H43" s="346"/>
      <c r="I43" s="347"/>
      <c r="J43" s="64"/>
      <c r="K43" s="64"/>
    </row>
    <row r="44" spans="2:11" ht="32.25" customHeight="1" x14ac:dyDescent="0.2">
      <c r="B44" s="320"/>
      <c r="C44" s="321"/>
      <c r="D44" s="321"/>
      <c r="E44" s="321"/>
      <c r="F44" s="321"/>
      <c r="G44" s="321"/>
      <c r="H44" s="321"/>
      <c r="I44" s="322"/>
      <c r="J44" s="64"/>
      <c r="K44" s="64"/>
    </row>
    <row r="45" spans="2:11" ht="32.25" customHeight="1" x14ac:dyDescent="0.2">
      <c r="B45" s="323"/>
      <c r="C45" s="324"/>
      <c r="D45" s="324"/>
      <c r="E45" s="324"/>
      <c r="F45" s="324"/>
      <c r="G45" s="324"/>
      <c r="H45" s="324"/>
      <c r="I45" s="325"/>
      <c r="J45" s="40"/>
      <c r="K45" s="40"/>
    </row>
    <row r="46" spans="2:11" ht="32.25" customHeight="1" x14ac:dyDescent="0.2">
      <c r="B46" s="323"/>
      <c r="C46" s="324"/>
      <c r="D46" s="324"/>
      <c r="E46" s="324"/>
      <c r="F46" s="324"/>
      <c r="G46" s="324"/>
      <c r="H46" s="324"/>
      <c r="I46" s="325"/>
      <c r="J46" s="40"/>
      <c r="K46" s="40"/>
    </row>
    <row r="47" spans="2:11" ht="32.25" customHeight="1" x14ac:dyDescent="0.2">
      <c r="B47" s="323"/>
      <c r="C47" s="324"/>
      <c r="D47" s="324"/>
      <c r="E47" s="324"/>
      <c r="F47" s="324"/>
      <c r="G47" s="324"/>
      <c r="H47" s="324"/>
      <c r="I47" s="325"/>
      <c r="J47" s="40"/>
      <c r="K47" s="40"/>
    </row>
    <row r="48" spans="2:11" ht="32.25" customHeight="1" x14ac:dyDescent="0.2">
      <c r="B48" s="326"/>
      <c r="C48" s="327"/>
      <c r="D48" s="327"/>
      <c r="E48" s="327"/>
      <c r="F48" s="327"/>
      <c r="G48" s="327"/>
      <c r="H48" s="327"/>
      <c r="I48" s="328"/>
      <c r="J48" s="41"/>
      <c r="K48" s="41"/>
    </row>
    <row r="49" spans="2:11" ht="83.25" customHeight="1" x14ac:dyDescent="0.2">
      <c r="B49" s="21" t="s">
        <v>127</v>
      </c>
      <c r="C49" s="348" t="s">
        <v>224</v>
      </c>
      <c r="D49" s="348"/>
      <c r="E49" s="348"/>
      <c r="F49" s="348"/>
      <c r="G49" s="348"/>
      <c r="H49" s="348"/>
      <c r="I49" s="349"/>
      <c r="J49" s="42"/>
      <c r="K49" s="42"/>
    </row>
    <row r="50" spans="2:11" ht="34.5" customHeight="1" x14ac:dyDescent="0.2">
      <c r="B50" s="21" t="s">
        <v>128</v>
      </c>
      <c r="C50" s="350" t="s">
        <v>182</v>
      </c>
      <c r="D50" s="350"/>
      <c r="E50" s="350"/>
      <c r="F50" s="350"/>
      <c r="G50" s="350"/>
      <c r="H50" s="350"/>
      <c r="I50" s="351"/>
      <c r="J50" s="42"/>
      <c r="K50" s="42"/>
    </row>
    <row r="51" spans="2:11" ht="34.5" customHeight="1" x14ac:dyDescent="0.2">
      <c r="B51" s="121" t="s">
        <v>129</v>
      </c>
      <c r="C51" s="352" t="s">
        <v>225</v>
      </c>
      <c r="D51" s="353"/>
      <c r="E51" s="353"/>
      <c r="F51" s="353"/>
      <c r="G51" s="353"/>
      <c r="H51" s="353"/>
      <c r="I51" s="354"/>
      <c r="J51" s="42"/>
      <c r="K51" s="42"/>
    </row>
    <row r="52" spans="2:11" ht="29.25" customHeight="1" x14ac:dyDescent="0.2">
      <c r="B52" s="345" t="s">
        <v>130</v>
      </c>
      <c r="C52" s="346"/>
      <c r="D52" s="346"/>
      <c r="E52" s="346"/>
      <c r="F52" s="346"/>
      <c r="G52" s="346"/>
      <c r="H52" s="346"/>
      <c r="I52" s="347"/>
      <c r="J52" s="42"/>
      <c r="K52" s="42"/>
    </row>
    <row r="53" spans="2:11" ht="33" customHeight="1" x14ac:dyDescent="0.2">
      <c r="B53" s="355" t="s">
        <v>131</v>
      </c>
      <c r="C53" s="118" t="s">
        <v>132</v>
      </c>
      <c r="D53" s="356" t="s">
        <v>133</v>
      </c>
      <c r="E53" s="356"/>
      <c r="F53" s="356"/>
      <c r="G53" s="356" t="s">
        <v>134</v>
      </c>
      <c r="H53" s="356"/>
      <c r="I53" s="357"/>
      <c r="J53" s="43"/>
      <c r="K53" s="43"/>
    </row>
    <row r="54" spans="2:11" ht="31.5" customHeight="1" x14ac:dyDescent="0.2">
      <c r="B54" s="355"/>
      <c r="C54" s="44"/>
      <c r="D54" s="350"/>
      <c r="E54" s="350"/>
      <c r="F54" s="350"/>
      <c r="G54" s="358"/>
      <c r="H54" s="358"/>
      <c r="I54" s="359"/>
      <c r="J54" s="43"/>
      <c r="K54" s="43"/>
    </row>
    <row r="55" spans="2:11" ht="31.5" customHeight="1" x14ac:dyDescent="0.2">
      <c r="B55" s="121" t="s">
        <v>135</v>
      </c>
      <c r="C55" s="371" t="s">
        <v>164</v>
      </c>
      <c r="D55" s="371"/>
      <c r="E55" s="372" t="s">
        <v>136</v>
      </c>
      <c r="F55" s="372"/>
      <c r="G55" s="371" t="s">
        <v>186</v>
      </c>
      <c r="H55" s="371"/>
      <c r="I55" s="373"/>
      <c r="J55" s="45"/>
      <c r="K55" s="45"/>
    </row>
    <row r="56" spans="2:11" ht="31.5" customHeight="1" x14ac:dyDescent="0.2">
      <c r="B56" s="121" t="s">
        <v>137</v>
      </c>
      <c r="C56" s="350" t="str">
        <f>+'[3]HV 1'!C56:D56</f>
        <v>NICOLAS ADOLFO CORREAL HUERTAS</v>
      </c>
      <c r="D56" s="350"/>
      <c r="E56" s="374" t="s">
        <v>138</v>
      </c>
      <c r="F56" s="374"/>
      <c r="G56" s="371" t="str">
        <f>+'[4]HV 1'!G56:I56</f>
        <v>DIANA VIDAL</v>
      </c>
      <c r="H56" s="371"/>
      <c r="I56" s="373"/>
      <c r="J56" s="45"/>
      <c r="K56" s="45"/>
    </row>
    <row r="57" spans="2:11" ht="31.5" customHeight="1" x14ac:dyDescent="0.2">
      <c r="B57" s="121" t="s">
        <v>139</v>
      </c>
      <c r="C57" s="350"/>
      <c r="D57" s="350"/>
      <c r="E57" s="360" t="s">
        <v>140</v>
      </c>
      <c r="F57" s="361"/>
      <c r="G57" s="364"/>
      <c r="H57" s="365"/>
      <c r="I57" s="366"/>
      <c r="J57" s="46"/>
      <c r="K57" s="46"/>
    </row>
    <row r="58" spans="2:11" ht="31.5" customHeight="1" thickBot="1" x14ac:dyDescent="0.25">
      <c r="B58" s="85" t="s">
        <v>141</v>
      </c>
      <c r="C58" s="370"/>
      <c r="D58" s="370"/>
      <c r="E58" s="362"/>
      <c r="F58" s="363"/>
      <c r="G58" s="367"/>
      <c r="H58" s="368"/>
      <c r="I58" s="369"/>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79"/>
      <c r="C1" s="382" t="s">
        <v>24</v>
      </c>
      <c r="D1" s="383"/>
      <c r="E1" s="383"/>
      <c r="F1" s="383"/>
      <c r="G1" s="383"/>
      <c r="H1" s="384"/>
      <c r="I1" s="385"/>
      <c r="J1" s="386"/>
    </row>
    <row r="2" spans="2:13" ht="18" customHeight="1" thickBot="1" x14ac:dyDescent="0.3">
      <c r="B2" s="380"/>
      <c r="C2" s="391" t="s">
        <v>25</v>
      </c>
      <c r="D2" s="392"/>
      <c r="E2" s="392"/>
      <c r="F2" s="392"/>
      <c r="G2" s="392"/>
      <c r="H2" s="393"/>
      <c r="I2" s="387"/>
      <c r="J2" s="388"/>
    </row>
    <row r="3" spans="2:13" ht="18" customHeight="1" thickBot="1" x14ac:dyDescent="0.3">
      <c r="B3" s="380"/>
      <c r="C3" s="391" t="s">
        <v>142</v>
      </c>
      <c r="D3" s="392"/>
      <c r="E3" s="392"/>
      <c r="F3" s="392"/>
      <c r="G3" s="392"/>
      <c r="H3" s="393"/>
      <c r="I3" s="387"/>
      <c r="J3" s="388"/>
    </row>
    <row r="4" spans="2:13" ht="18" customHeight="1" thickBot="1" x14ac:dyDescent="0.3">
      <c r="B4" s="381"/>
      <c r="C4" s="391" t="s">
        <v>143</v>
      </c>
      <c r="D4" s="392"/>
      <c r="E4" s="392"/>
      <c r="F4" s="393"/>
      <c r="G4" s="394" t="s">
        <v>190</v>
      </c>
      <c r="H4" s="395"/>
      <c r="I4" s="389"/>
      <c r="J4" s="390"/>
    </row>
    <row r="5" spans="2:13" ht="18" customHeight="1" thickBot="1" x14ac:dyDescent="0.3">
      <c r="B5" s="57"/>
      <c r="C5" s="58"/>
      <c r="D5" s="58"/>
      <c r="E5" s="58"/>
      <c r="F5" s="58"/>
      <c r="G5" s="58"/>
      <c r="H5" s="58"/>
      <c r="I5" s="58"/>
      <c r="J5" s="59"/>
    </row>
    <row r="6" spans="2:13" ht="51.75" customHeight="1" thickBot="1" x14ac:dyDescent="0.3">
      <c r="B6" s="1" t="s">
        <v>185</v>
      </c>
      <c r="C6" s="398" t="str">
        <f>+'[5]Sección 1. Metas - Magnitud'!C7</f>
        <v>1032 - Gestión y control de tránsito y transporte</v>
      </c>
      <c r="D6" s="399"/>
      <c r="E6" s="400"/>
      <c r="F6" s="60"/>
      <c r="G6" s="58"/>
      <c r="H6" s="58"/>
      <c r="I6" s="58"/>
      <c r="J6" s="59"/>
    </row>
    <row r="7" spans="2:13" ht="32.25" customHeight="1" thickBot="1" x14ac:dyDescent="0.3">
      <c r="B7" s="2" t="s">
        <v>0</v>
      </c>
      <c r="C7" s="398" t="str">
        <f>+'[5]Sección 1. Metas - Magnitud'!C8:F8</f>
        <v>Dirección de Control y Vigilancia</v>
      </c>
      <c r="D7" s="399"/>
      <c r="E7" s="400"/>
      <c r="F7" s="60"/>
      <c r="G7" s="58"/>
      <c r="H7" s="58"/>
      <c r="I7" s="58"/>
      <c r="J7" s="59"/>
    </row>
    <row r="8" spans="2:13" ht="32.25" customHeight="1" thickBot="1" x14ac:dyDescent="0.3">
      <c r="B8" s="2" t="s">
        <v>144</v>
      </c>
      <c r="C8" s="398" t="str">
        <f>+'[5]Sección 1. Metas - Magnitud'!C9:F9</f>
        <v>Subsecretaría de Servicios de la Movilidad</v>
      </c>
      <c r="D8" s="399"/>
      <c r="E8" s="400"/>
      <c r="F8" s="4"/>
      <c r="G8" s="58"/>
      <c r="H8" s="58"/>
      <c r="I8" s="58"/>
      <c r="J8" s="59"/>
    </row>
    <row r="9" spans="2:13" ht="33.75" customHeight="1" thickBot="1" x14ac:dyDescent="0.3">
      <c r="B9" s="2" t="s">
        <v>28</v>
      </c>
      <c r="C9" s="398" t="s">
        <v>184</v>
      </c>
      <c r="D9" s="399"/>
      <c r="E9" s="400"/>
      <c r="F9" s="60"/>
      <c r="G9" s="58"/>
      <c r="H9" s="58"/>
      <c r="I9" s="58"/>
      <c r="J9" s="59"/>
    </row>
    <row r="10" spans="2:13" ht="32.25" customHeight="1" thickBot="1" x14ac:dyDescent="0.3">
      <c r="B10" s="2" t="s">
        <v>197</v>
      </c>
      <c r="C10" s="398" t="s">
        <v>202</v>
      </c>
      <c r="D10" s="399"/>
      <c r="E10" s="400"/>
    </row>
    <row r="12" spans="2:13" x14ac:dyDescent="0.25">
      <c r="B12" s="408" t="s">
        <v>217</v>
      </c>
      <c r="C12" s="409"/>
      <c r="D12" s="409"/>
      <c r="E12" s="409"/>
      <c r="F12" s="409"/>
      <c r="G12" s="409"/>
      <c r="H12" s="410"/>
      <c r="I12" s="402" t="s">
        <v>145</v>
      </c>
      <c r="J12" s="403"/>
      <c r="K12" s="403"/>
    </row>
    <row r="13" spans="2:13" s="62" customFormat="1" ht="30" customHeight="1" x14ac:dyDescent="0.25">
      <c r="B13" s="396" t="s">
        <v>146</v>
      </c>
      <c r="C13" s="396" t="s">
        <v>147</v>
      </c>
      <c r="D13" s="396" t="s">
        <v>196</v>
      </c>
      <c r="E13" s="396" t="s">
        <v>148</v>
      </c>
      <c r="F13" s="396" t="s">
        <v>149</v>
      </c>
      <c r="G13" s="396" t="s">
        <v>191</v>
      </c>
      <c r="H13" s="396" t="s">
        <v>192</v>
      </c>
      <c r="I13" s="404" t="s">
        <v>193</v>
      </c>
      <c r="J13" s="406" t="s">
        <v>194</v>
      </c>
      <c r="K13" s="401" t="s">
        <v>195</v>
      </c>
    </row>
    <row r="14" spans="2:13" s="62" customFormat="1" x14ac:dyDescent="0.25">
      <c r="B14" s="397"/>
      <c r="C14" s="397"/>
      <c r="D14" s="397"/>
      <c r="E14" s="397"/>
      <c r="F14" s="397"/>
      <c r="G14" s="397"/>
      <c r="H14" s="397"/>
      <c r="I14" s="405"/>
      <c r="J14" s="407"/>
      <c r="K14" s="401"/>
    </row>
    <row r="15" spans="2:13" s="62" customFormat="1" ht="105" x14ac:dyDescent="0.25">
      <c r="B15" s="103">
        <v>1</v>
      </c>
      <c r="C15" s="147" t="s">
        <v>229</v>
      </c>
      <c r="D15" s="102">
        <v>0.19</v>
      </c>
      <c r="E15" s="98"/>
      <c r="F15" s="100" t="s">
        <v>230</v>
      </c>
      <c r="G15" s="176">
        <v>0.19</v>
      </c>
      <c r="H15" s="113">
        <v>43160</v>
      </c>
      <c r="I15" s="111">
        <v>0.19</v>
      </c>
      <c r="J15" s="117">
        <v>43132</v>
      </c>
      <c r="K15" s="108"/>
      <c r="M15" s="115"/>
    </row>
    <row r="16" spans="2:13" ht="60" x14ac:dyDescent="0.25">
      <c r="B16" s="146">
        <v>2</v>
      </c>
      <c r="C16" s="109" t="s">
        <v>231</v>
      </c>
      <c r="D16" s="102">
        <v>0.02</v>
      </c>
      <c r="E16" s="98"/>
      <c r="F16" s="100" t="s">
        <v>232</v>
      </c>
      <c r="G16" s="176">
        <v>0.02</v>
      </c>
      <c r="H16" s="113">
        <v>43344</v>
      </c>
      <c r="I16" s="111"/>
      <c r="J16" s="117"/>
      <c r="K16" s="108"/>
      <c r="M16" s="116"/>
    </row>
    <row r="17" spans="2:11" ht="75" x14ac:dyDescent="0.25">
      <c r="B17" s="175">
        <v>3</v>
      </c>
      <c r="C17" s="82" t="s">
        <v>226</v>
      </c>
      <c r="D17" s="102">
        <v>0.04</v>
      </c>
      <c r="E17" s="98"/>
      <c r="F17" s="100" t="s">
        <v>233</v>
      </c>
      <c r="G17" s="176">
        <v>0.04</v>
      </c>
      <c r="H17" s="113">
        <v>43435</v>
      </c>
      <c r="I17" s="111"/>
      <c r="J17" s="117"/>
      <c r="K17" s="108"/>
    </row>
    <row r="18" spans="2:11" x14ac:dyDescent="0.25">
      <c r="B18" s="375" t="s">
        <v>17</v>
      </c>
      <c r="C18" s="376"/>
      <c r="D18" s="63">
        <f>SUM(D15:D17)</f>
        <v>0.25</v>
      </c>
      <c r="E18" s="377" t="s">
        <v>17</v>
      </c>
      <c r="F18" s="378"/>
      <c r="G18" s="63">
        <f>SUM(G15:G17)</f>
        <v>0.25</v>
      </c>
      <c r="H18" s="174"/>
      <c r="I18" s="112">
        <f>SUM(I15:I17)</f>
        <v>0.19</v>
      </c>
      <c r="J18" s="110"/>
      <c r="K18" s="11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topLeftCell="B1"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14" t="s">
        <v>47</v>
      </c>
    </row>
    <row r="2" spans="2:14" ht="37.5" customHeight="1" x14ac:dyDescent="0.2">
      <c r="B2" s="411"/>
      <c r="C2" s="275" t="s">
        <v>239</v>
      </c>
      <c r="D2" s="275"/>
      <c r="E2" s="275"/>
      <c r="F2" s="275"/>
      <c r="G2" s="275"/>
      <c r="H2" s="275"/>
      <c r="I2" s="412"/>
      <c r="J2" s="13"/>
      <c r="K2" s="13"/>
      <c r="M2" s="14" t="s">
        <v>48</v>
      </c>
    </row>
    <row r="3" spans="2:14" ht="37.5" customHeight="1" x14ac:dyDescent="0.2">
      <c r="B3" s="411"/>
      <c r="C3" s="275" t="s">
        <v>240</v>
      </c>
      <c r="D3" s="275"/>
      <c r="E3" s="275"/>
      <c r="F3" s="275" t="s">
        <v>241</v>
      </c>
      <c r="G3" s="275"/>
      <c r="H3" s="275"/>
      <c r="I3" s="412"/>
      <c r="J3" s="13"/>
      <c r="K3" s="13"/>
      <c r="M3" s="14"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17"/>
      <c r="K5" s="17"/>
      <c r="N5" s="6" t="s">
        <v>57</v>
      </c>
    </row>
    <row r="6" spans="2:14" ht="30.75" customHeight="1" x14ac:dyDescent="0.2">
      <c r="B6" s="177" t="s">
        <v>242</v>
      </c>
      <c r="C6" s="194">
        <v>1</v>
      </c>
      <c r="D6" s="419" t="s">
        <v>243</v>
      </c>
      <c r="E6" s="419"/>
      <c r="F6" s="420" t="s">
        <v>381</v>
      </c>
      <c r="G6" s="420"/>
      <c r="H6" s="420"/>
      <c r="I6" s="420"/>
      <c r="J6" s="18"/>
      <c r="K6" s="18"/>
      <c r="M6" s="14" t="s">
        <v>60</v>
      </c>
      <c r="N6" s="6" t="s">
        <v>61</v>
      </c>
    </row>
    <row r="7" spans="2:14" ht="30.75" customHeight="1" x14ac:dyDescent="0.2">
      <c r="B7" s="177" t="s">
        <v>244</v>
      </c>
      <c r="C7" s="194" t="s">
        <v>81</v>
      </c>
      <c r="D7" s="419" t="s">
        <v>245</v>
      </c>
      <c r="E7" s="419"/>
      <c r="F7" s="420" t="s">
        <v>289</v>
      </c>
      <c r="G7" s="420"/>
      <c r="H7" s="180" t="s">
        <v>246</v>
      </c>
      <c r="I7" s="194" t="s">
        <v>81</v>
      </c>
      <c r="J7" s="20"/>
      <c r="K7" s="20"/>
      <c r="M7" s="14" t="s">
        <v>65</v>
      </c>
      <c r="N7" s="6" t="s">
        <v>66</v>
      </c>
    </row>
    <row r="8" spans="2:14" ht="30.75" customHeight="1" x14ac:dyDescent="0.2">
      <c r="B8" s="177" t="s">
        <v>247</v>
      </c>
      <c r="C8" s="420" t="s">
        <v>290</v>
      </c>
      <c r="D8" s="420"/>
      <c r="E8" s="420"/>
      <c r="F8" s="420"/>
      <c r="G8" s="180" t="s">
        <v>248</v>
      </c>
      <c r="H8" s="421">
        <v>7560</v>
      </c>
      <c r="I8" s="421"/>
      <c r="J8" s="22"/>
      <c r="K8" s="22"/>
      <c r="M8" s="14" t="s">
        <v>69</v>
      </c>
      <c r="N8" s="6" t="s">
        <v>70</v>
      </c>
    </row>
    <row r="9" spans="2:14" ht="30.75" customHeight="1" x14ac:dyDescent="0.2">
      <c r="B9" s="177" t="s">
        <v>48</v>
      </c>
      <c r="C9" s="422" t="s">
        <v>65</v>
      </c>
      <c r="D9" s="422"/>
      <c r="E9" s="422"/>
      <c r="F9" s="422"/>
      <c r="G9" s="180" t="s">
        <v>249</v>
      </c>
      <c r="H9" s="423" t="s">
        <v>165</v>
      </c>
      <c r="I9" s="423"/>
      <c r="J9" s="23"/>
      <c r="K9" s="23"/>
      <c r="M9" s="24" t="s">
        <v>73</v>
      </c>
    </row>
    <row r="10" spans="2:14" ht="30.75" customHeight="1" x14ac:dyDescent="0.2">
      <c r="B10" s="177" t="s">
        <v>250</v>
      </c>
      <c r="C10" s="420" t="s">
        <v>293</v>
      </c>
      <c r="D10" s="420"/>
      <c r="E10" s="420"/>
      <c r="F10" s="420"/>
      <c r="G10" s="420"/>
      <c r="H10" s="420"/>
      <c r="I10" s="420"/>
      <c r="J10" s="25"/>
      <c r="K10" s="25"/>
      <c r="M10" s="24"/>
    </row>
    <row r="11" spans="2:14" ht="30.75" customHeight="1" x14ac:dyDescent="0.2">
      <c r="B11" s="177" t="s">
        <v>251</v>
      </c>
      <c r="C11" s="424" t="s">
        <v>291</v>
      </c>
      <c r="D11" s="424"/>
      <c r="E11" s="424"/>
      <c r="F11" s="424"/>
      <c r="G11" s="424"/>
      <c r="H11" s="424"/>
      <c r="I11" s="424"/>
      <c r="J11" s="20"/>
      <c r="K11" s="20"/>
      <c r="M11" s="24"/>
      <c r="N11" s="6" t="s">
        <v>76</v>
      </c>
    </row>
    <row r="12" spans="2:14" ht="30.75" customHeight="1" x14ac:dyDescent="0.2">
      <c r="B12" s="177" t="s">
        <v>254</v>
      </c>
      <c r="C12" s="307" t="s">
        <v>292</v>
      </c>
      <c r="D12" s="307"/>
      <c r="E12" s="307"/>
      <c r="F12" s="307"/>
      <c r="G12" s="180" t="s">
        <v>252</v>
      </c>
      <c r="H12" s="308" t="s">
        <v>79</v>
      </c>
      <c r="I12" s="308"/>
      <c r="J12" s="20"/>
      <c r="K12" s="20"/>
      <c r="M12" s="24" t="s">
        <v>80</v>
      </c>
      <c r="N12" s="6" t="s">
        <v>81</v>
      </c>
    </row>
    <row r="13" spans="2:14" ht="30.75" customHeight="1" x14ac:dyDescent="0.2">
      <c r="B13" s="177" t="s">
        <v>255</v>
      </c>
      <c r="C13" s="425" t="s">
        <v>374</v>
      </c>
      <c r="D13" s="425"/>
      <c r="E13" s="425"/>
      <c r="F13" s="425"/>
      <c r="G13" s="180" t="s">
        <v>253</v>
      </c>
      <c r="H13" s="424" t="s">
        <v>70</v>
      </c>
      <c r="I13" s="424"/>
      <c r="J13" s="20"/>
      <c r="K13" s="20"/>
      <c r="M13" s="24" t="s">
        <v>84</v>
      </c>
    </row>
    <row r="14" spans="2:14" ht="64.5" customHeight="1" x14ac:dyDescent="0.2">
      <c r="B14" s="177" t="s">
        <v>256</v>
      </c>
      <c r="C14" s="304" t="s">
        <v>296</v>
      </c>
      <c r="D14" s="304"/>
      <c r="E14" s="304"/>
      <c r="F14" s="304"/>
      <c r="G14" s="304"/>
      <c r="H14" s="304"/>
      <c r="I14" s="304"/>
      <c r="J14" s="25"/>
      <c r="K14" s="25"/>
      <c r="M14" s="24" t="s">
        <v>86</v>
      </c>
      <c r="N14" s="6"/>
    </row>
    <row r="15" spans="2:14" ht="30.75" customHeight="1" x14ac:dyDescent="0.2">
      <c r="B15" s="177" t="s">
        <v>257</v>
      </c>
      <c r="C15" s="307" t="s">
        <v>297</v>
      </c>
      <c r="D15" s="307"/>
      <c r="E15" s="307"/>
      <c r="F15" s="307"/>
      <c r="G15" s="307"/>
      <c r="H15" s="307"/>
      <c r="I15" s="307"/>
      <c r="J15" s="26"/>
      <c r="K15" s="26"/>
      <c r="M15" s="24" t="s">
        <v>88</v>
      </c>
      <c r="N15" s="6"/>
    </row>
    <row r="16" spans="2:14" ht="20.25" customHeight="1" x14ac:dyDescent="0.2">
      <c r="B16" s="177" t="s">
        <v>258</v>
      </c>
      <c r="C16" s="420" t="s">
        <v>298</v>
      </c>
      <c r="D16" s="420"/>
      <c r="E16" s="420"/>
      <c r="F16" s="420"/>
      <c r="G16" s="420"/>
      <c r="H16" s="420"/>
      <c r="I16" s="420"/>
      <c r="J16" s="27"/>
      <c r="K16" s="27"/>
      <c r="M16" s="24"/>
      <c r="N16" s="6"/>
    </row>
    <row r="17" spans="2:14" ht="30.75" customHeight="1" x14ac:dyDescent="0.2">
      <c r="B17" s="177" t="s">
        <v>259</v>
      </c>
      <c r="C17" s="424" t="s">
        <v>303</v>
      </c>
      <c r="D17" s="426"/>
      <c r="E17" s="426"/>
      <c r="F17" s="426"/>
      <c r="G17" s="426"/>
      <c r="H17" s="426"/>
      <c r="I17" s="426"/>
      <c r="J17" s="28"/>
      <c r="K17" s="28"/>
      <c r="M17" s="24" t="s">
        <v>91</v>
      </c>
      <c r="N17" s="6"/>
    </row>
    <row r="18" spans="2:14" ht="18" customHeight="1" x14ac:dyDescent="0.2">
      <c r="B18" s="427" t="s">
        <v>265</v>
      </c>
      <c r="C18" s="428" t="s">
        <v>237</v>
      </c>
      <c r="D18" s="428"/>
      <c r="E18" s="428"/>
      <c r="F18" s="429" t="s">
        <v>238</v>
      </c>
      <c r="G18" s="429"/>
      <c r="H18" s="429"/>
      <c r="I18" s="429"/>
      <c r="J18" s="29"/>
      <c r="K18" s="29"/>
      <c r="M18" s="24" t="s">
        <v>79</v>
      </c>
      <c r="N18" s="6"/>
    </row>
    <row r="19" spans="2:14" ht="39.75" customHeight="1" x14ac:dyDescent="0.2">
      <c r="B19" s="427"/>
      <c r="C19" s="420" t="s">
        <v>300</v>
      </c>
      <c r="D19" s="420"/>
      <c r="E19" s="420"/>
      <c r="F19" s="420" t="s">
        <v>301</v>
      </c>
      <c r="G19" s="420"/>
      <c r="H19" s="420"/>
      <c r="I19" s="420"/>
      <c r="J19" s="27"/>
      <c r="K19" s="27"/>
      <c r="M19" s="24" t="s">
        <v>95</v>
      </c>
      <c r="N19" s="6"/>
    </row>
    <row r="20" spans="2:14" ht="39.75" customHeight="1" x14ac:dyDescent="0.2">
      <c r="B20" s="178" t="s">
        <v>266</v>
      </c>
      <c r="C20" s="414" t="s">
        <v>302</v>
      </c>
      <c r="D20" s="415"/>
      <c r="E20" s="416"/>
      <c r="F20" s="308" t="s">
        <v>304</v>
      </c>
      <c r="G20" s="308"/>
      <c r="H20" s="308"/>
      <c r="I20" s="309"/>
      <c r="J20" s="20"/>
      <c r="K20" s="20"/>
      <c r="M20" s="24"/>
      <c r="N20" s="6"/>
    </row>
    <row r="21" spans="2:14" ht="42" customHeight="1" x14ac:dyDescent="0.2">
      <c r="B21" s="178" t="s">
        <v>267</v>
      </c>
      <c r="C21" s="433" t="s">
        <v>305</v>
      </c>
      <c r="D21" s="434"/>
      <c r="E21" s="435"/>
      <c r="F21" s="436" t="s">
        <v>306</v>
      </c>
      <c r="G21" s="437"/>
      <c r="H21" s="437"/>
      <c r="I21" s="438"/>
      <c r="J21" s="26"/>
      <c r="K21" s="26"/>
      <c r="M21" s="30"/>
      <c r="N21" s="6"/>
    </row>
    <row r="22" spans="2:14" ht="23.25" customHeight="1" x14ac:dyDescent="0.2">
      <c r="B22" s="178" t="s">
        <v>268</v>
      </c>
      <c r="C22" s="439">
        <v>44043</v>
      </c>
      <c r="D22" s="440"/>
      <c r="E22" s="441"/>
      <c r="F22" s="180" t="s">
        <v>271</v>
      </c>
      <c r="G22" s="192">
        <v>0</v>
      </c>
      <c r="H22" s="180" t="s">
        <v>275</v>
      </c>
      <c r="I22" s="193">
        <v>0</v>
      </c>
      <c r="J22" s="31"/>
      <c r="K22" s="31"/>
      <c r="M22" s="30"/>
    </row>
    <row r="23" spans="2:14" ht="27" customHeight="1" x14ac:dyDescent="0.2">
      <c r="B23" s="178" t="s">
        <v>269</v>
      </c>
      <c r="C23" s="439">
        <v>44196</v>
      </c>
      <c r="D23" s="437"/>
      <c r="E23" s="442"/>
      <c r="F23" s="180" t="s">
        <v>272</v>
      </c>
      <c r="G23" s="443">
        <v>1</v>
      </c>
      <c r="H23" s="444"/>
      <c r="I23" s="445"/>
      <c r="J23" s="201"/>
      <c r="K23" s="32"/>
      <c r="M23" s="30"/>
    </row>
    <row r="24" spans="2:14" ht="30.75" customHeight="1" x14ac:dyDescent="0.2">
      <c r="B24" s="179" t="s">
        <v>270</v>
      </c>
      <c r="C24" s="342" t="s">
        <v>88</v>
      </c>
      <c r="D24" s="343"/>
      <c r="E24" s="344"/>
      <c r="F24" s="181" t="s">
        <v>274</v>
      </c>
      <c r="G24" s="436" t="s">
        <v>307</v>
      </c>
      <c r="H24" s="437"/>
      <c r="I24" s="442"/>
      <c r="J24" s="29"/>
      <c r="K24" s="29"/>
      <c r="M24" s="30"/>
    </row>
    <row r="25" spans="2:14" ht="22.5" customHeight="1" x14ac:dyDescent="0.2">
      <c r="B25" s="446" t="s">
        <v>235</v>
      </c>
      <c r="C25" s="447"/>
      <c r="D25" s="447"/>
      <c r="E25" s="447"/>
      <c r="F25" s="447"/>
      <c r="G25" s="447"/>
      <c r="H25" s="447"/>
      <c r="I25" s="448"/>
      <c r="J25" s="17"/>
      <c r="K25" s="17"/>
      <c r="M25" s="30"/>
    </row>
    <row r="26" spans="2:14" ht="43.5" customHeight="1" x14ac:dyDescent="0.2">
      <c r="B26" s="182" t="s">
        <v>105</v>
      </c>
      <c r="C26" s="183" t="s">
        <v>261</v>
      </c>
      <c r="D26" s="183" t="s">
        <v>260</v>
      </c>
      <c r="E26" s="184" t="s">
        <v>264</v>
      </c>
      <c r="F26" s="183" t="s">
        <v>263</v>
      </c>
      <c r="G26" s="183"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49">
        <f>+SUM(C27:C32)</f>
        <v>1</v>
      </c>
      <c r="G27" s="449">
        <f>+SUM(D27:D32)</f>
        <v>0</v>
      </c>
      <c r="H27" s="451">
        <f>+G27/F27</f>
        <v>0</v>
      </c>
      <c r="I27" s="451">
        <f>+H27+I22</f>
        <v>0</v>
      </c>
      <c r="J27" s="39"/>
      <c r="K27" s="39"/>
    </row>
    <row r="28" spans="2:14" ht="19.5" customHeight="1" x14ac:dyDescent="0.2">
      <c r="B28" s="186" t="s">
        <v>120</v>
      </c>
      <c r="C28" s="191">
        <v>0</v>
      </c>
      <c r="D28" s="195"/>
      <c r="E28" s="202">
        <f t="shared" si="0"/>
        <v>0</v>
      </c>
      <c r="F28" s="449"/>
      <c r="G28" s="449"/>
      <c r="H28" s="451"/>
      <c r="I28" s="451"/>
      <c r="J28" s="39"/>
      <c r="K28" s="39"/>
    </row>
    <row r="29" spans="2:14" ht="19.5" customHeight="1" x14ac:dyDescent="0.2">
      <c r="B29" s="186" t="s">
        <v>121</v>
      </c>
      <c r="C29" s="191">
        <v>0</v>
      </c>
      <c r="D29" s="195"/>
      <c r="E29" s="202">
        <f t="shared" si="0"/>
        <v>0</v>
      </c>
      <c r="F29" s="449"/>
      <c r="G29" s="449"/>
      <c r="H29" s="451"/>
      <c r="I29" s="451"/>
      <c r="J29" s="39"/>
      <c r="K29" s="39"/>
    </row>
    <row r="30" spans="2:14" ht="19.5" customHeight="1" x14ac:dyDescent="0.2">
      <c r="B30" s="186" t="s">
        <v>122</v>
      </c>
      <c r="C30" s="75">
        <v>0</v>
      </c>
      <c r="D30" s="195"/>
      <c r="E30" s="202">
        <f t="shared" si="0"/>
        <v>0</v>
      </c>
      <c r="F30" s="449"/>
      <c r="G30" s="449"/>
      <c r="H30" s="451"/>
      <c r="I30" s="451"/>
      <c r="J30" s="39"/>
      <c r="K30" s="39"/>
    </row>
    <row r="31" spans="2:14" ht="19.5" customHeight="1" x14ac:dyDescent="0.2">
      <c r="B31" s="186" t="s">
        <v>123</v>
      </c>
      <c r="C31" s="75">
        <v>1</v>
      </c>
      <c r="D31" s="195"/>
      <c r="E31" s="202">
        <f t="shared" si="0"/>
        <v>0</v>
      </c>
      <c r="F31" s="449"/>
      <c r="G31" s="449"/>
      <c r="H31" s="451"/>
      <c r="I31" s="451"/>
      <c r="J31" s="39"/>
      <c r="K31" s="39"/>
    </row>
    <row r="32" spans="2:14" ht="19.5" customHeight="1" x14ac:dyDescent="0.2">
      <c r="B32" s="186" t="s">
        <v>124</v>
      </c>
      <c r="C32" s="75">
        <v>0</v>
      </c>
      <c r="D32" s="195"/>
      <c r="E32" s="202">
        <f t="shared" si="0"/>
        <v>0</v>
      </c>
      <c r="F32" s="450"/>
      <c r="G32" s="450"/>
      <c r="H32" s="452"/>
      <c r="I32" s="452"/>
      <c r="J32" s="39"/>
      <c r="K32" s="39"/>
    </row>
    <row r="33" spans="2:11" ht="75.75" customHeight="1" x14ac:dyDescent="0.2">
      <c r="B33" s="187" t="s">
        <v>277</v>
      </c>
      <c r="C33" s="430" t="s">
        <v>309</v>
      </c>
      <c r="D33" s="431"/>
      <c r="E33" s="431"/>
      <c r="F33" s="431"/>
      <c r="G33" s="431"/>
      <c r="H33" s="431"/>
      <c r="I33" s="432"/>
      <c r="J33" s="40"/>
      <c r="K33" s="40"/>
    </row>
    <row r="34" spans="2:11" ht="34.5" customHeight="1" x14ac:dyDescent="0.2">
      <c r="B34" s="456"/>
      <c r="C34" s="321"/>
      <c r="D34" s="321"/>
      <c r="E34" s="321"/>
      <c r="F34" s="321"/>
      <c r="G34" s="321"/>
      <c r="H34" s="321"/>
      <c r="I34" s="457"/>
      <c r="J34" s="17"/>
      <c r="K34" s="17"/>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77" t="s">
        <v>278</v>
      </c>
      <c r="C39" s="462" t="s">
        <v>308</v>
      </c>
      <c r="D39" s="463"/>
      <c r="E39" s="463"/>
      <c r="F39" s="463"/>
      <c r="G39" s="463"/>
      <c r="H39" s="463"/>
      <c r="I39" s="464"/>
      <c r="J39" s="42"/>
      <c r="K39" s="42"/>
    </row>
    <row r="40" spans="2:11" ht="32.25" customHeight="1" x14ac:dyDescent="0.2">
      <c r="B40" s="177" t="s">
        <v>279</v>
      </c>
      <c r="C40" s="462" t="s">
        <v>295</v>
      </c>
      <c r="D40" s="463"/>
      <c r="E40" s="463"/>
      <c r="F40" s="463"/>
      <c r="G40" s="463"/>
      <c r="H40" s="463"/>
      <c r="I40" s="464"/>
      <c r="J40" s="42"/>
      <c r="K40" s="42"/>
    </row>
    <row r="41" spans="2:11" ht="66" customHeight="1" x14ac:dyDescent="0.2">
      <c r="B41" s="188" t="s">
        <v>280</v>
      </c>
      <c r="C41" s="465" t="s">
        <v>294</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19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376</v>
      </c>
      <c r="D45" s="413"/>
      <c r="E45" s="413"/>
      <c r="F45" s="413"/>
      <c r="G45" s="413"/>
      <c r="H45" s="413"/>
      <c r="I45" s="413"/>
      <c r="J45" s="46"/>
      <c r="K45" s="46"/>
    </row>
    <row r="46" spans="2:11" ht="28.5" customHeight="1" x14ac:dyDescent="0.2">
      <c r="B46" s="180" t="s">
        <v>286</v>
      </c>
      <c r="C46" s="414" t="s">
        <v>375</v>
      </c>
      <c r="D46" s="415"/>
      <c r="E46" s="415"/>
      <c r="F46" s="415"/>
      <c r="G46" s="415"/>
      <c r="H46" s="415"/>
      <c r="I46" s="416"/>
      <c r="J46" s="46"/>
      <c r="K46" s="46"/>
    </row>
    <row r="47" spans="2:11" ht="30" customHeight="1" x14ac:dyDescent="0.2">
      <c r="B47" s="188" t="s">
        <v>287</v>
      </c>
      <c r="C47" s="413" t="s">
        <v>310</v>
      </c>
      <c r="D47" s="413"/>
      <c r="E47" s="413"/>
      <c r="F47" s="413"/>
      <c r="G47" s="413"/>
      <c r="H47" s="413"/>
      <c r="I47" s="413"/>
      <c r="J47" s="47"/>
      <c r="K47" s="47"/>
    </row>
    <row r="48" spans="2:11" ht="31.5" customHeight="1" x14ac:dyDescent="0.2">
      <c r="B48" s="188" t="s">
        <v>288</v>
      </c>
      <c r="C48" s="413" t="s">
        <v>311</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CxOHLkQqaJ6Fuu+WYi5cfww91iGBEyEe09pcC5aHJVHo1YrC7s5TaTcpeQt0EjVHfmGF5f4E9wP94B41POIoFQ==" saltValue="NpAY+VTrQacnotF0MPzBBA==" spinCount="100000" sheet="1" objects="1" scenarios="1"/>
  <mergeCells count="60">
    <mergeCell ref="B43:B44"/>
    <mergeCell ref="D43:F43"/>
    <mergeCell ref="G43:I43"/>
    <mergeCell ref="D44:F44"/>
    <mergeCell ref="B34:I38"/>
    <mergeCell ref="C39:I39"/>
    <mergeCell ref="C40:I40"/>
    <mergeCell ref="C41:I41"/>
    <mergeCell ref="G44:I44"/>
    <mergeCell ref="B42:I42"/>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B26" zoomScaleNormal="100" workbookViewId="0">
      <selection activeCell="D31" sqref="D31"/>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14" t="s">
        <v>47</v>
      </c>
    </row>
    <row r="2" spans="2:14" ht="37.5" customHeight="1" x14ac:dyDescent="0.2">
      <c r="B2" s="411"/>
      <c r="C2" s="275" t="s">
        <v>239</v>
      </c>
      <c r="D2" s="275"/>
      <c r="E2" s="275"/>
      <c r="F2" s="275"/>
      <c r="G2" s="275"/>
      <c r="H2" s="275"/>
      <c r="I2" s="412"/>
      <c r="J2" s="13"/>
      <c r="K2" s="13"/>
      <c r="M2" s="14" t="s">
        <v>48</v>
      </c>
    </row>
    <row r="3" spans="2:14" ht="37.5" customHeight="1" x14ac:dyDescent="0.2">
      <c r="B3" s="411"/>
      <c r="C3" s="275" t="s">
        <v>240</v>
      </c>
      <c r="D3" s="275"/>
      <c r="E3" s="275"/>
      <c r="F3" s="275" t="s">
        <v>241</v>
      </c>
      <c r="G3" s="275"/>
      <c r="H3" s="275"/>
      <c r="I3" s="412"/>
      <c r="J3" s="13"/>
      <c r="K3" s="13"/>
      <c r="M3" s="14"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6" t="s">
        <v>57</v>
      </c>
    </row>
    <row r="6" spans="2:14" ht="30.75" customHeight="1" x14ac:dyDescent="0.2">
      <c r="B6" s="199" t="s">
        <v>242</v>
      </c>
      <c r="C6" s="198">
        <v>2</v>
      </c>
      <c r="D6" s="419" t="s">
        <v>243</v>
      </c>
      <c r="E6" s="419"/>
      <c r="F6" s="420" t="s">
        <v>382</v>
      </c>
      <c r="G6" s="420"/>
      <c r="H6" s="420"/>
      <c r="I6" s="420"/>
      <c r="J6" s="18"/>
      <c r="K6" s="18"/>
      <c r="M6" s="14" t="s">
        <v>60</v>
      </c>
      <c r="N6" s="6" t="s">
        <v>61</v>
      </c>
    </row>
    <row r="7" spans="2:14" ht="30.75" customHeight="1" x14ac:dyDescent="0.2">
      <c r="B7" s="199" t="s">
        <v>244</v>
      </c>
      <c r="C7" s="198" t="s">
        <v>81</v>
      </c>
      <c r="D7" s="419" t="s">
        <v>245</v>
      </c>
      <c r="E7" s="419"/>
      <c r="F7" s="420" t="s">
        <v>289</v>
      </c>
      <c r="G7" s="420"/>
      <c r="H7" s="180" t="s">
        <v>246</v>
      </c>
      <c r="I7" s="198" t="s">
        <v>81</v>
      </c>
      <c r="J7" s="20"/>
      <c r="K7" s="20"/>
      <c r="M7" s="14" t="s">
        <v>65</v>
      </c>
      <c r="N7" s="6" t="s">
        <v>66</v>
      </c>
    </row>
    <row r="8" spans="2:14" ht="30.75" customHeight="1" x14ac:dyDescent="0.2">
      <c r="B8" s="199" t="s">
        <v>247</v>
      </c>
      <c r="C8" s="420" t="s">
        <v>290</v>
      </c>
      <c r="D8" s="420"/>
      <c r="E8" s="420"/>
      <c r="F8" s="420"/>
      <c r="G8" s="180" t="s">
        <v>248</v>
      </c>
      <c r="H8" s="421">
        <v>7560</v>
      </c>
      <c r="I8" s="421"/>
      <c r="J8" s="22"/>
      <c r="K8" s="22"/>
      <c r="M8" s="14" t="s">
        <v>69</v>
      </c>
      <c r="N8" s="6" t="s">
        <v>70</v>
      </c>
    </row>
    <row r="9" spans="2:14" ht="30.75" customHeight="1" x14ac:dyDescent="0.2">
      <c r="B9" s="199" t="s">
        <v>48</v>
      </c>
      <c r="C9" s="422" t="s">
        <v>65</v>
      </c>
      <c r="D9" s="422"/>
      <c r="E9" s="422"/>
      <c r="F9" s="422"/>
      <c r="G9" s="180" t="s">
        <v>249</v>
      </c>
      <c r="H9" s="423" t="s">
        <v>157</v>
      </c>
      <c r="I9" s="423"/>
      <c r="J9" s="23"/>
      <c r="K9" s="23"/>
      <c r="M9" s="24" t="s">
        <v>73</v>
      </c>
    </row>
    <row r="10" spans="2:14" ht="30.75" customHeight="1" x14ac:dyDescent="0.2">
      <c r="B10" s="199" t="s">
        <v>250</v>
      </c>
      <c r="C10" s="420" t="s">
        <v>293</v>
      </c>
      <c r="D10" s="420"/>
      <c r="E10" s="420"/>
      <c r="F10" s="420"/>
      <c r="G10" s="420"/>
      <c r="H10" s="420"/>
      <c r="I10" s="420"/>
      <c r="J10" s="25"/>
      <c r="K10" s="25"/>
      <c r="M10" s="24"/>
    </row>
    <row r="11" spans="2:14" ht="30.75" customHeight="1" x14ac:dyDescent="0.2">
      <c r="B11" s="199" t="s">
        <v>251</v>
      </c>
      <c r="C11" s="424" t="s">
        <v>291</v>
      </c>
      <c r="D11" s="424"/>
      <c r="E11" s="424"/>
      <c r="F11" s="424"/>
      <c r="G11" s="424"/>
      <c r="H11" s="424"/>
      <c r="I11" s="424"/>
      <c r="J11" s="20"/>
      <c r="K11" s="20"/>
      <c r="M11" s="24"/>
      <c r="N11" s="6" t="s">
        <v>76</v>
      </c>
    </row>
    <row r="12" spans="2:14" ht="30.75" customHeight="1" x14ac:dyDescent="0.2">
      <c r="B12" s="199" t="s">
        <v>254</v>
      </c>
      <c r="C12" s="307" t="s">
        <v>312</v>
      </c>
      <c r="D12" s="307"/>
      <c r="E12" s="307"/>
      <c r="F12" s="307"/>
      <c r="G12" s="180" t="s">
        <v>252</v>
      </c>
      <c r="H12" s="308" t="s">
        <v>79</v>
      </c>
      <c r="I12" s="308"/>
      <c r="J12" s="20"/>
      <c r="K12" s="20"/>
      <c r="M12" s="24" t="s">
        <v>80</v>
      </c>
      <c r="N12" s="6" t="s">
        <v>81</v>
      </c>
    </row>
    <row r="13" spans="2:14" ht="30.75" customHeight="1" x14ac:dyDescent="0.2">
      <c r="B13" s="199" t="s">
        <v>255</v>
      </c>
      <c r="C13" s="425" t="s">
        <v>374</v>
      </c>
      <c r="D13" s="425"/>
      <c r="E13" s="425"/>
      <c r="F13" s="425"/>
      <c r="G13" s="180" t="s">
        <v>253</v>
      </c>
      <c r="H13" s="424" t="s">
        <v>70</v>
      </c>
      <c r="I13" s="424"/>
      <c r="J13" s="20"/>
      <c r="K13" s="20"/>
      <c r="M13" s="24" t="s">
        <v>84</v>
      </c>
    </row>
    <row r="14" spans="2:14" ht="64.5" customHeight="1" x14ac:dyDescent="0.2">
      <c r="B14" s="199" t="s">
        <v>256</v>
      </c>
      <c r="C14" s="304" t="s">
        <v>325</v>
      </c>
      <c r="D14" s="304"/>
      <c r="E14" s="304"/>
      <c r="F14" s="304"/>
      <c r="G14" s="304"/>
      <c r="H14" s="304"/>
      <c r="I14" s="304"/>
      <c r="J14" s="25"/>
      <c r="K14" s="25"/>
      <c r="M14" s="24" t="s">
        <v>86</v>
      </c>
      <c r="N14" s="6"/>
    </row>
    <row r="15" spans="2:14" ht="30.75" customHeight="1" x14ac:dyDescent="0.2">
      <c r="B15" s="199" t="s">
        <v>257</v>
      </c>
      <c r="C15" s="307" t="s">
        <v>313</v>
      </c>
      <c r="D15" s="307"/>
      <c r="E15" s="307"/>
      <c r="F15" s="307"/>
      <c r="G15" s="307"/>
      <c r="H15" s="307"/>
      <c r="I15" s="307"/>
      <c r="J15" s="26"/>
      <c r="K15" s="26"/>
      <c r="M15" s="24" t="s">
        <v>88</v>
      </c>
      <c r="N15" s="6"/>
    </row>
    <row r="16" spans="2:14" ht="20.25" customHeight="1" x14ac:dyDescent="0.2">
      <c r="B16" s="199" t="s">
        <v>258</v>
      </c>
      <c r="C16" s="420" t="s">
        <v>315</v>
      </c>
      <c r="D16" s="420"/>
      <c r="E16" s="420"/>
      <c r="F16" s="420"/>
      <c r="G16" s="420"/>
      <c r="H16" s="420"/>
      <c r="I16" s="420"/>
      <c r="J16" s="27"/>
      <c r="K16" s="27"/>
      <c r="M16" s="24"/>
      <c r="N16" s="6"/>
    </row>
    <row r="17" spans="2:14" ht="30.75" customHeight="1" x14ac:dyDescent="0.2">
      <c r="B17" s="199" t="s">
        <v>259</v>
      </c>
      <c r="C17" s="424" t="s">
        <v>314</v>
      </c>
      <c r="D17" s="426"/>
      <c r="E17" s="426"/>
      <c r="F17" s="426"/>
      <c r="G17" s="426"/>
      <c r="H17" s="426"/>
      <c r="I17" s="426"/>
      <c r="J17" s="28"/>
      <c r="K17" s="28"/>
      <c r="M17" s="24" t="s">
        <v>91</v>
      </c>
      <c r="N17" s="6"/>
    </row>
    <row r="18" spans="2:14" ht="18" customHeight="1" x14ac:dyDescent="0.2">
      <c r="B18" s="427" t="s">
        <v>265</v>
      </c>
      <c r="C18" s="428" t="s">
        <v>237</v>
      </c>
      <c r="D18" s="428"/>
      <c r="E18" s="428"/>
      <c r="F18" s="429" t="s">
        <v>238</v>
      </c>
      <c r="G18" s="429"/>
      <c r="H18" s="429"/>
      <c r="I18" s="429"/>
      <c r="J18" s="29"/>
      <c r="K18" s="29"/>
      <c r="M18" s="24" t="s">
        <v>79</v>
      </c>
      <c r="N18" s="6"/>
    </row>
    <row r="19" spans="2:14" ht="39.75" customHeight="1" x14ac:dyDescent="0.2">
      <c r="B19" s="427"/>
      <c r="C19" s="420" t="s">
        <v>316</v>
      </c>
      <c r="D19" s="420"/>
      <c r="E19" s="420"/>
      <c r="F19" s="420" t="s">
        <v>317</v>
      </c>
      <c r="G19" s="420"/>
      <c r="H19" s="420"/>
      <c r="I19" s="420"/>
      <c r="J19" s="27"/>
      <c r="K19" s="27"/>
      <c r="M19" s="24" t="s">
        <v>95</v>
      </c>
      <c r="N19" s="6"/>
    </row>
    <row r="20" spans="2:14" ht="39.75" customHeight="1" x14ac:dyDescent="0.2">
      <c r="B20" s="178" t="s">
        <v>266</v>
      </c>
      <c r="C20" s="414" t="s">
        <v>318</v>
      </c>
      <c r="D20" s="415"/>
      <c r="E20" s="416"/>
      <c r="F20" s="308" t="s">
        <v>319</v>
      </c>
      <c r="G20" s="308"/>
      <c r="H20" s="308"/>
      <c r="I20" s="309"/>
      <c r="J20" s="20"/>
      <c r="K20" s="20"/>
      <c r="M20" s="24"/>
      <c r="N20" s="6"/>
    </row>
    <row r="21" spans="2:14" ht="52.5" customHeight="1" x14ac:dyDescent="0.2">
      <c r="B21" s="178" t="s">
        <v>267</v>
      </c>
      <c r="C21" s="433" t="s">
        <v>321</v>
      </c>
      <c r="D21" s="434"/>
      <c r="E21" s="435"/>
      <c r="F21" s="436" t="s">
        <v>320</v>
      </c>
      <c r="G21" s="437"/>
      <c r="H21" s="437"/>
      <c r="I21" s="438"/>
      <c r="J21" s="26"/>
      <c r="K21" s="26"/>
      <c r="M21" s="30"/>
      <c r="N21" s="6"/>
    </row>
    <row r="22" spans="2:14" ht="23.25" customHeight="1" x14ac:dyDescent="0.2">
      <c r="B22" s="178" t="s">
        <v>268</v>
      </c>
      <c r="C22" s="439">
        <v>44043</v>
      </c>
      <c r="D22" s="440"/>
      <c r="E22" s="441"/>
      <c r="F22" s="180" t="s">
        <v>271</v>
      </c>
      <c r="G22" s="192">
        <v>0</v>
      </c>
      <c r="H22" s="180" t="s">
        <v>275</v>
      </c>
      <c r="I22" s="193">
        <v>0</v>
      </c>
      <c r="J22" s="31"/>
      <c r="K22" s="31"/>
      <c r="M22" s="30"/>
    </row>
    <row r="23" spans="2:14" ht="27" customHeight="1" x14ac:dyDescent="0.2">
      <c r="B23" s="178" t="s">
        <v>269</v>
      </c>
      <c r="C23" s="439">
        <v>44196</v>
      </c>
      <c r="D23" s="437"/>
      <c r="E23" s="442"/>
      <c r="F23" s="180" t="s">
        <v>272</v>
      </c>
      <c r="G23" s="443">
        <v>1</v>
      </c>
      <c r="H23" s="444"/>
      <c r="I23" s="445"/>
      <c r="J23" s="201"/>
      <c r="K23" s="32"/>
      <c r="M23" s="30"/>
    </row>
    <row r="24" spans="2:14" ht="30.75" customHeight="1" x14ac:dyDescent="0.2">
      <c r="B24" s="179" t="s">
        <v>270</v>
      </c>
      <c r="C24" s="342" t="s">
        <v>88</v>
      </c>
      <c r="D24" s="343"/>
      <c r="E24" s="344"/>
      <c r="F24" s="181" t="s">
        <v>274</v>
      </c>
      <c r="G24" s="436" t="s">
        <v>307</v>
      </c>
      <c r="H24" s="437"/>
      <c r="I24" s="442"/>
      <c r="J24" s="29"/>
      <c r="K24" s="29"/>
      <c r="M24" s="30"/>
    </row>
    <row r="25" spans="2:14" ht="22.5" customHeight="1" x14ac:dyDescent="0.2">
      <c r="B25" s="446" t="s">
        <v>235</v>
      </c>
      <c r="C25" s="447"/>
      <c r="D25" s="447"/>
      <c r="E25" s="447"/>
      <c r="F25" s="447"/>
      <c r="G25" s="447"/>
      <c r="H25" s="44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49">
        <f>+SUM(C27:C32)</f>
        <v>1</v>
      </c>
      <c r="G27" s="449">
        <f>+SUM(D27:D32)</f>
        <v>0</v>
      </c>
      <c r="H27" s="451">
        <f>+G27/F27</f>
        <v>0</v>
      </c>
      <c r="I27" s="451">
        <f>+H27+I22</f>
        <v>0</v>
      </c>
      <c r="J27" s="39"/>
      <c r="K27" s="39"/>
    </row>
    <row r="28" spans="2:14" ht="19.5" customHeight="1" x14ac:dyDescent="0.2">
      <c r="B28" s="186" t="s">
        <v>120</v>
      </c>
      <c r="C28" s="191">
        <v>0</v>
      </c>
      <c r="D28" s="195"/>
      <c r="E28" s="202">
        <f t="shared" si="0"/>
        <v>0</v>
      </c>
      <c r="F28" s="449"/>
      <c r="G28" s="449"/>
      <c r="H28" s="451"/>
      <c r="I28" s="451"/>
      <c r="J28" s="39"/>
      <c r="K28" s="39"/>
    </row>
    <row r="29" spans="2:14" ht="19.5" customHeight="1" x14ac:dyDescent="0.2">
      <c r="B29" s="186" t="s">
        <v>121</v>
      </c>
      <c r="C29" s="191">
        <v>0</v>
      </c>
      <c r="D29" s="195"/>
      <c r="E29" s="202">
        <f t="shared" si="0"/>
        <v>0</v>
      </c>
      <c r="F29" s="449"/>
      <c r="G29" s="449"/>
      <c r="H29" s="451"/>
      <c r="I29" s="451"/>
      <c r="J29" s="39"/>
      <c r="K29" s="39"/>
    </row>
    <row r="30" spans="2:14" ht="19.5" customHeight="1" x14ac:dyDescent="0.2">
      <c r="B30" s="186" t="s">
        <v>122</v>
      </c>
      <c r="C30" s="75">
        <v>0</v>
      </c>
      <c r="D30" s="195"/>
      <c r="E30" s="202">
        <f t="shared" si="0"/>
        <v>0</v>
      </c>
      <c r="F30" s="449"/>
      <c r="G30" s="449"/>
      <c r="H30" s="451"/>
      <c r="I30" s="451"/>
      <c r="J30" s="39"/>
      <c r="K30" s="39"/>
    </row>
    <row r="31" spans="2:14" ht="19.5" customHeight="1" x14ac:dyDescent="0.2">
      <c r="B31" s="186" t="s">
        <v>123</v>
      </c>
      <c r="C31" s="75">
        <v>0</v>
      </c>
      <c r="D31" s="195"/>
      <c r="E31" s="202">
        <f t="shared" si="0"/>
        <v>0</v>
      </c>
      <c r="F31" s="449"/>
      <c r="G31" s="449"/>
      <c r="H31" s="451"/>
      <c r="I31" s="451"/>
      <c r="J31" s="39"/>
      <c r="K31" s="39"/>
    </row>
    <row r="32" spans="2:14" ht="19.5" customHeight="1" x14ac:dyDescent="0.2">
      <c r="B32" s="186" t="s">
        <v>124</v>
      </c>
      <c r="C32" s="75">
        <v>1</v>
      </c>
      <c r="D32" s="195"/>
      <c r="E32" s="202">
        <f t="shared" si="0"/>
        <v>0</v>
      </c>
      <c r="F32" s="450"/>
      <c r="G32" s="450"/>
      <c r="H32" s="452"/>
      <c r="I32" s="452"/>
      <c r="J32" s="39"/>
      <c r="K32" s="39"/>
    </row>
    <row r="33" spans="2:11" ht="75.75" customHeight="1" x14ac:dyDescent="0.2">
      <c r="B33" s="187" t="s">
        <v>277</v>
      </c>
      <c r="C33" s="430" t="s">
        <v>323</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99" t="s">
        <v>278</v>
      </c>
      <c r="C39" s="462" t="s">
        <v>322</v>
      </c>
      <c r="D39" s="463"/>
      <c r="E39" s="463"/>
      <c r="F39" s="463"/>
      <c r="G39" s="463"/>
      <c r="H39" s="463"/>
      <c r="I39" s="464"/>
      <c r="J39" s="42"/>
      <c r="K39" s="42"/>
    </row>
    <row r="40" spans="2:11" ht="32.25" customHeight="1" x14ac:dyDescent="0.2">
      <c r="B40" s="199" t="s">
        <v>279</v>
      </c>
      <c r="C40" s="462" t="s">
        <v>295</v>
      </c>
      <c r="D40" s="463"/>
      <c r="E40" s="463"/>
      <c r="F40" s="463"/>
      <c r="G40" s="463"/>
      <c r="H40" s="463"/>
      <c r="I40" s="464"/>
      <c r="J40" s="42"/>
      <c r="K40" s="42"/>
    </row>
    <row r="41" spans="2:11" ht="66" customHeight="1" x14ac:dyDescent="0.2">
      <c r="B41" s="188" t="s">
        <v>280</v>
      </c>
      <c r="C41" s="465" t="s">
        <v>324</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378</v>
      </c>
      <c r="D45" s="413"/>
      <c r="E45" s="413"/>
      <c r="F45" s="413"/>
      <c r="G45" s="413"/>
      <c r="H45" s="413"/>
      <c r="I45" s="413"/>
      <c r="J45" s="46"/>
      <c r="K45" s="46"/>
    </row>
    <row r="46" spans="2:11" ht="28.5" customHeight="1" x14ac:dyDescent="0.2">
      <c r="B46" s="180" t="s">
        <v>286</v>
      </c>
      <c r="C46" s="414" t="s">
        <v>377</v>
      </c>
      <c r="D46" s="415"/>
      <c r="E46" s="415"/>
      <c r="F46" s="415"/>
      <c r="G46" s="415"/>
      <c r="H46" s="415"/>
      <c r="I46" s="416"/>
      <c r="J46" s="46"/>
      <c r="K46" s="46"/>
    </row>
    <row r="47" spans="2:11" ht="30" customHeight="1" x14ac:dyDescent="0.2">
      <c r="B47" s="188" t="s">
        <v>287</v>
      </c>
      <c r="C47" s="413" t="s">
        <v>310</v>
      </c>
      <c r="D47" s="413"/>
      <c r="E47" s="413"/>
      <c r="F47" s="413"/>
      <c r="G47" s="413"/>
      <c r="H47" s="413"/>
      <c r="I47" s="413"/>
      <c r="J47" s="47"/>
      <c r="K47" s="47"/>
    </row>
    <row r="48" spans="2:11" ht="31.5" customHeight="1" x14ac:dyDescent="0.2">
      <c r="B48" s="188" t="s">
        <v>288</v>
      </c>
      <c r="C48" s="413" t="s">
        <v>311</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38H2WFacMvafwh2chvFiu1QE98B6TbyaUKTo+Zk+fZ7uyhCLk0zlSsO/dwMntBhbGyKqs9MKCJ4/tWg4ZHe1NQ==" saltValue="y+ZdX4wDO3i4WrE3M2Kf0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B29" zoomScaleNormal="100" workbookViewId="0">
      <selection activeCell="D28" sqref="D28:D32"/>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14" t="s">
        <v>47</v>
      </c>
    </row>
    <row r="2" spans="2:14" ht="37.5" customHeight="1" x14ac:dyDescent="0.2">
      <c r="B2" s="411"/>
      <c r="C2" s="275" t="s">
        <v>239</v>
      </c>
      <c r="D2" s="275"/>
      <c r="E2" s="275"/>
      <c r="F2" s="275"/>
      <c r="G2" s="275"/>
      <c r="H2" s="275"/>
      <c r="I2" s="412"/>
      <c r="J2" s="13"/>
      <c r="K2" s="13"/>
      <c r="M2" s="14" t="s">
        <v>48</v>
      </c>
    </row>
    <row r="3" spans="2:14" ht="37.5" customHeight="1" x14ac:dyDescent="0.2">
      <c r="B3" s="411"/>
      <c r="C3" s="275" t="s">
        <v>240</v>
      </c>
      <c r="D3" s="275"/>
      <c r="E3" s="275"/>
      <c r="F3" s="275" t="s">
        <v>241</v>
      </c>
      <c r="G3" s="275"/>
      <c r="H3" s="275"/>
      <c r="I3" s="412"/>
      <c r="J3" s="13"/>
      <c r="K3" s="13"/>
      <c r="M3" s="14"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6" t="s">
        <v>57</v>
      </c>
    </row>
    <row r="6" spans="2:14" ht="39" customHeight="1" x14ac:dyDescent="0.2">
      <c r="B6" s="199" t="s">
        <v>242</v>
      </c>
      <c r="C6" s="198">
        <v>3</v>
      </c>
      <c r="D6" s="419" t="s">
        <v>243</v>
      </c>
      <c r="E6" s="419"/>
      <c r="F6" s="420" t="s">
        <v>383</v>
      </c>
      <c r="G6" s="420"/>
      <c r="H6" s="420"/>
      <c r="I6" s="420"/>
      <c r="J6" s="18"/>
      <c r="K6" s="18"/>
      <c r="M6" s="14" t="s">
        <v>60</v>
      </c>
      <c r="N6" s="6" t="s">
        <v>61</v>
      </c>
    </row>
    <row r="7" spans="2:14" ht="30.75" customHeight="1" x14ac:dyDescent="0.2">
      <c r="B7" s="199" t="s">
        <v>244</v>
      </c>
      <c r="C7" s="198" t="s">
        <v>81</v>
      </c>
      <c r="D7" s="419" t="s">
        <v>245</v>
      </c>
      <c r="E7" s="419"/>
      <c r="F7" s="420" t="s">
        <v>289</v>
      </c>
      <c r="G7" s="420"/>
      <c r="H7" s="180" t="s">
        <v>246</v>
      </c>
      <c r="I7" s="198" t="s">
        <v>76</v>
      </c>
      <c r="J7" s="20"/>
      <c r="K7" s="20"/>
      <c r="M7" s="14" t="s">
        <v>65</v>
      </c>
      <c r="N7" s="6" t="s">
        <v>66</v>
      </c>
    </row>
    <row r="8" spans="2:14" ht="30.75" customHeight="1" x14ac:dyDescent="0.2">
      <c r="B8" s="199" t="s">
        <v>247</v>
      </c>
      <c r="C8" s="420" t="s">
        <v>290</v>
      </c>
      <c r="D8" s="420"/>
      <c r="E8" s="420"/>
      <c r="F8" s="420"/>
      <c r="G8" s="180" t="s">
        <v>248</v>
      </c>
      <c r="H8" s="421">
        <v>7560</v>
      </c>
      <c r="I8" s="421"/>
      <c r="J8" s="22"/>
      <c r="K8" s="22"/>
      <c r="M8" s="14" t="s">
        <v>69</v>
      </c>
      <c r="N8" s="6" t="s">
        <v>70</v>
      </c>
    </row>
    <row r="9" spans="2:14" ht="30.75" customHeight="1" x14ac:dyDescent="0.2">
      <c r="B9" s="199" t="s">
        <v>48</v>
      </c>
      <c r="C9" s="422" t="s">
        <v>65</v>
      </c>
      <c r="D9" s="422"/>
      <c r="E9" s="422"/>
      <c r="F9" s="422"/>
      <c r="G9" s="180" t="s">
        <v>249</v>
      </c>
      <c r="H9" s="423" t="s">
        <v>157</v>
      </c>
      <c r="I9" s="423"/>
      <c r="J9" s="23"/>
      <c r="K9" s="23"/>
      <c r="M9" s="24" t="s">
        <v>73</v>
      </c>
    </row>
    <row r="10" spans="2:14" ht="30.75" customHeight="1" x14ac:dyDescent="0.2">
      <c r="B10" s="199" t="s">
        <v>250</v>
      </c>
      <c r="C10" s="420" t="s">
        <v>293</v>
      </c>
      <c r="D10" s="420"/>
      <c r="E10" s="420"/>
      <c r="F10" s="420"/>
      <c r="G10" s="420"/>
      <c r="H10" s="420"/>
      <c r="I10" s="420"/>
      <c r="J10" s="25"/>
      <c r="K10" s="25"/>
      <c r="M10" s="24"/>
    </row>
    <row r="11" spans="2:14" ht="30.75" customHeight="1" x14ac:dyDescent="0.2">
      <c r="B11" s="199" t="s">
        <v>251</v>
      </c>
      <c r="C11" s="424" t="s">
        <v>291</v>
      </c>
      <c r="D11" s="424"/>
      <c r="E11" s="424"/>
      <c r="F11" s="424"/>
      <c r="G11" s="424"/>
      <c r="H11" s="424"/>
      <c r="I11" s="424"/>
      <c r="J11" s="20"/>
      <c r="K11" s="20"/>
      <c r="M11" s="24"/>
      <c r="N11" s="6" t="s">
        <v>76</v>
      </c>
    </row>
    <row r="12" spans="2:14" ht="30.75" customHeight="1" x14ac:dyDescent="0.2">
      <c r="B12" s="199" t="s">
        <v>254</v>
      </c>
      <c r="C12" s="307" t="s">
        <v>326</v>
      </c>
      <c r="D12" s="307"/>
      <c r="E12" s="307"/>
      <c r="F12" s="307"/>
      <c r="G12" s="180" t="s">
        <v>252</v>
      </c>
      <c r="H12" s="308" t="s">
        <v>79</v>
      </c>
      <c r="I12" s="308"/>
      <c r="J12" s="20"/>
      <c r="K12" s="20"/>
      <c r="M12" s="24" t="s">
        <v>80</v>
      </c>
      <c r="N12" s="6" t="s">
        <v>81</v>
      </c>
    </row>
    <row r="13" spans="2:14" ht="30.75" customHeight="1" x14ac:dyDescent="0.2">
      <c r="B13" s="199" t="s">
        <v>255</v>
      </c>
      <c r="C13" s="425" t="s">
        <v>374</v>
      </c>
      <c r="D13" s="425"/>
      <c r="E13" s="425"/>
      <c r="F13" s="425"/>
      <c r="G13" s="180" t="s">
        <v>253</v>
      </c>
      <c r="H13" s="424" t="s">
        <v>70</v>
      </c>
      <c r="I13" s="424"/>
      <c r="J13" s="20"/>
      <c r="K13" s="20"/>
      <c r="M13" s="24" t="s">
        <v>84</v>
      </c>
    </row>
    <row r="14" spans="2:14" ht="64.5" customHeight="1" x14ac:dyDescent="0.2">
      <c r="B14" s="199" t="s">
        <v>256</v>
      </c>
      <c r="C14" s="304" t="s">
        <v>327</v>
      </c>
      <c r="D14" s="304"/>
      <c r="E14" s="304"/>
      <c r="F14" s="304"/>
      <c r="G14" s="304"/>
      <c r="H14" s="304"/>
      <c r="I14" s="304"/>
      <c r="J14" s="25"/>
      <c r="K14" s="25"/>
      <c r="M14" s="24" t="s">
        <v>86</v>
      </c>
      <c r="N14" s="6"/>
    </row>
    <row r="15" spans="2:14" ht="30.75" customHeight="1" x14ac:dyDescent="0.2">
      <c r="B15" s="199" t="s">
        <v>257</v>
      </c>
      <c r="C15" s="307" t="s">
        <v>313</v>
      </c>
      <c r="D15" s="307"/>
      <c r="E15" s="307"/>
      <c r="F15" s="307"/>
      <c r="G15" s="307"/>
      <c r="H15" s="307"/>
      <c r="I15" s="307"/>
      <c r="J15" s="26"/>
      <c r="K15" s="26"/>
      <c r="M15" s="24" t="s">
        <v>88</v>
      </c>
      <c r="N15" s="6"/>
    </row>
    <row r="16" spans="2:14" ht="20.25" customHeight="1" x14ac:dyDescent="0.2">
      <c r="B16" s="199" t="s">
        <v>258</v>
      </c>
      <c r="C16" s="420" t="s">
        <v>328</v>
      </c>
      <c r="D16" s="420"/>
      <c r="E16" s="420"/>
      <c r="F16" s="420"/>
      <c r="G16" s="420"/>
      <c r="H16" s="420"/>
      <c r="I16" s="420"/>
      <c r="J16" s="27"/>
      <c r="K16" s="27"/>
      <c r="M16" s="24"/>
      <c r="N16" s="6"/>
    </row>
    <row r="17" spans="2:14" ht="30.75" customHeight="1" x14ac:dyDescent="0.2">
      <c r="B17" s="199" t="s">
        <v>259</v>
      </c>
      <c r="C17" s="424" t="s">
        <v>299</v>
      </c>
      <c r="D17" s="426"/>
      <c r="E17" s="426"/>
      <c r="F17" s="426"/>
      <c r="G17" s="426"/>
      <c r="H17" s="426"/>
      <c r="I17" s="426"/>
      <c r="J17" s="28"/>
      <c r="K17" s="28"/>
      <c r="M17" s="24" t="s">
        <v>91</v>
      </c>
      <c r="N17" s="6"/>
    </row>
    <row r="18" spans="2:14" ht="18" customHeight="1" x14ac:dyDescent="0.2">
      <c r="B18" s="427" t="s">
        <v>265</v>
      </c>
      <c r="C18" s="428" t="s">
        <v>237</v>
      </c>
      <c r="D18" s="428"/>
      <c r="E18" s="428"/>
      <c r="F18" s="429" t="s">
        <v>238</v>
      </c>
      <c r="G18" s="429"/>
      <c r="H18" s="429"/>
      <c r="I18" s="429"/>
      <c r="J18" s="29"/>
      <c r="K18" s="29"/>
      <c r="M18" s="24" t="s">
        <v>79</v>
      </c>
      <c r="N18" s="6"/>
    </row>
    <row r="19" spans="2:14" ht="39.75" customHeight="1" x14ac:dyDescent="0.2">
      <c r="B19" s="427"/>
      <c r="C19" s="420" t="s">
        <v>329</v>
      </c>
      <c r="D19" s="420"/>
      <c r="E19" s="420"/>
      <c r="F19" s="420" t="s">
        <v>330</v>
      </c>
      <c r="G19" s="420"/>
      <c r="H19" s="420"/>
      <c r="I19" s="420"/>
      <c r="J19" s="27"/>
      <c r="K19" s="27"/>
      <c r="M19" s="24" t="s">
        <v>95</v>
      </c>
      <c r="N19" s="6"/>
    </row>
    <row r="20" spans="2:14" ht="39.75" customHeight="1" x14ac:dyDescent="0.2">
      <c r="B20" s="178" t="s">
        <v>266</v>
      </c>
      <c r="C20" s="414" t="s">
        <v>332</v>
      </c>
      <c r="D20" s="415"/>
      <c r="E20" s="416"/>
      <c r="F20" s="308" t="s">
        <v>333</v>
      </c>
      <c r="G20" s="308"/>
      <c r="H20" s="308"/>
      <c r="I20" s="309"/>
      <c r="J20" s="20"/>
      <c r="K20" s="20"/>
      <c r="M20" s="24"/>
      <c r="N20" s="6"/>
    </row>
    <row r="21" spans="2:14" ht="62.25" customHeight="1" x14ac:dyDescent="0.2">
      <c r="B21" s="178" t="s">
        <v>267</v>
      </c>
      <c r="C21" s="433" t="s">
        <v>331</v>
      </c>
      <c r="D21" s="434"/>
      <c r="E21" s="435"/>
      <c r="F21" s="436" t="s">
        <v>334</v>
      </c>
      <c r="G21" s="437"/>
      <c r="H21" s="437"/>
      <c r="I21" s="438"/>
      <c r="J21" s="26"/>
      <c r="K21" s="26"/>
      <c r="M21" s="30"/>
      <c r="N21" s="6"/>
    </row>
    <row r="22" spans="2:14" ht="23.25" customHeight="1" x14ac:dyDescent="0.2">
      <c r="B22" s="178" t="s">
        <v>268</v>
      </c>
      <c r="C22" s="439">
        <v>44043</v>
      </c>
      <c r="D22" s="440"/>
      <c r="E22" s="441"/>
      <c r="F22" s="180" t="s">
        <v>271</v>
      </c>
      <c r="G22" s="192">
        <v>0</v>
      </c>
      <c r="H22" s="180" t="s">
        <v>275</v>
      </c>
      <c r="I22" s="193">
        <v>0</v>
      </c>
      <c r="J22" s="31"/>
      <c r="K22" s="31"/>
      <c r="M22" s="30"/>
    </row>
    <row r="23" spans="2:14" ht="27" customHeight="1" x14ac:dyDescent="0.2">
      <c r="B23" s="178" t="s">
        <v>269</v>
      </c>
      <c r="C23" s="439">
        <v>44196</v>
      </c>
      <c r="D23" s="437"/>
      <c r="E23" s="442"/>
      <c r="F23" s="180" t="s">
        <v>272</v>
      </c>
      <c r="G23" s="443">
        <v>700</v>
      </c>
      <c r="H23" s="444"/>
      <c r="I23" s="445"/>
      <c r="J23" s="201"/>
      <c r="K23" s="32"/>
      <c r="M23" s="30"/>
    </row>
    <row r="24" spans="2:14" ht="30.75" customHeight="1" x14ac:dyDescent="0.2">
      <c r="B24" s="179" t="s">
        <v>270</v>
      </c>
      <c r="C24" s="342" t="s">
        <v>88</v>
      </c>
      <c r="D24" s="343"/>
      <c r="E24" s="344"/>
      <c r="F24" s="181" t="s">
        <v>274</v>
      </c>
      <c r="G24" s="436" t="s">
        <v>307</v>
      </c>
      <c r="H24" s="437"/>
      <c r="I24" s="442"/>
      <c r="J24" s="29"/>
      <c r="K24" s="29"/>
      <c r="M24" s="30"/>
    </row>
    <row r="25" spans="2:14" ht="22.5" customHeight="1" x14ac:dyDescent="0.2">
      <c r="B25" s="446" t="s">
        <v>235</v>
      </c>
      <c r="C25" s="447"/>
      <c r="D25" s="447"/>
      <c r="E25" s="447"/>
      <c r="F25" s="447"/>
      <c r="G25" s="447"/>
      <c r="H25" s="44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200</v>
      </c>
      <c r="D27" s="195">
        <v>643</v>
      </c>
      <c r="E27" s="203">
        <f t="shared" ref="E27:E32" si="0">+IF(ISERROR(D27/C27),0,D27/C27)</f>
        <v>3.2149999999999999</v>
      </c>
      <c r="F27" s="449">
        <f>+SUM(C27:C32)</f>
        <v>700</v>
      </c>
      <c r="G27" s="449">
        <f>+SUM(D27:D32)</f>
        <v>643</v>
      </c>
      <c r="H27" s="451">
        <f>+G27/F27</f>
        <v>0.91857142857142859</v>
      </c>
      <c r="I27" s="451">
        <f>+H27+I22</f>
        <v>0.91857142857142859</v>
      </c>
      <c r="J27" s="39"/>
      <c r="K27" s="39"/>
    </row>
    <row r="28" spans="2:14" ht="19.5" customHeight="1" x14ac:dyDescent="0.2">
      <c r="B28" s="186" t="s">
        <v>120</v>
      </c>
      <c r="C28" s="191">
        <v>100</v>
      </c>
      <c r="D28" s="195"/>
      <c r="E28" s="202">
        <f t="shared" si="0"/>
        <v>0</v>
      </c>
      <c r="F28" s="449"/>
      <c r="G28" s="449"/>
      <c r="H28" s="451"/>
      <c r="I28" s="451"/>
      <c r="J28" s="39"/>
      <c r="K28" s="39"/>
    </row>
    <row r="29" spans="2:14" ht="19.5" customHeight="1" x14ac:dyDescent="0.2">
      <c r="B29" s="186" t="s">
        <v>121</v>
      </c>
      <c r="C29" s="191">
        <v>100</v>
      </c>
      <c r="D29" s="195"/>
      <c r="E29" s="202">
        <f t="shared" si="0"/>
        <v>0</v>
      </c>
      <c r="F29" s="449"/>
      <c r="G29" s="449"/>
      <c r="H29" s="451"/>
      <c r="I29" s="451"/>
      <c r="J29" s="39"/>
      <c r="K29" s="39"/>
    </row>
    <row r="30" spans="2:14" ht="19.5" customHeight="1" x14ac:dyDescent="0.2">
      <c r="B30" s="186" t="s">
        <v>122</v>
      </c>
      <c r="C30" s="191">
        <v>100</v>
      </c>
      <c r="D30" s="195"/>
      <c r="E30" s="202">
        <f t="shared" si="0"/>
        <v>0</v>
      </c>
      <c r="F30" s="449"/>
      <c r="G30" s="449"/>
      <c r="H30" s="451"/>
      <c r="I30" s="451"/>
      <c r="J30" s="39"/>
      <c r="K30" s="39"/>
    </row>
    <row r="31" spans="2:14" ht="19.5" customHeight="1" x14ac:dyDescent="0.2">
      <c r="B31" s="186" t="s">
        <v>123</v>
      </c>
      <c r="C31" s="191">
        <v>100</v>
      </c>
      <c r="D31" s="195"/>
      <c r="E31" s="202">
        <f t="shared" si="0"/>
        <v>0</v>
      </c>
      <c r="F31" s="449"/>
      <c r="G31" s="449"/>
      <c r="H31" s="451"/>
      <c r="I31" s="451"/>
      <c r="J31" s="39"/>
      <c r="K31" s="39"/>
    </row>
    <row r="32" spans="2:14" ht="19.5" customHeight="1" x14ac:dyDescent="0.2">
      <c r="B32" s="186" t="s">
        <v>124</v>
      </c>
      <c r="C32" s="191">
        <v>100</v>
      </c>
      <c r="D32" s="195"/>
      <c r="E32" s="202">
        <f t="shared" si="0"/>
        <v>0</v>
      </c>
      <c r="F32" s="450"/>
      <c r="G32" s="450"/>
      <c r="H32" s="452"/>
      <c r="I32" s="452"/>
      <c r="J32" s="39"/>
      <c r="K32" s="39"/>
    </row>
    <row r="33" spans="2:11" ht="75.75" customHeight="1" x14ac:dyDescent="0.2">
      <c r="B33" s="187" t="s">
        <v>277</v>
      </c>
      <c r="C33" s="430" t="s">
        <v>336</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99" t="s">
        <v>278</v>
      </c>
      <c r="C39" s="462" t="s">
        <v>335</v>
      </c>
      <c r="D39" s="463"/>
      <c r="E39" s="463"/>
      <c r="F39" s="463"/>
      <c r="G39" s="463"/>
      <c r="H39" s="463"/>
      <c r="I39" s="464"/>
      <c r="J39" s="42"/>
      <c r="K39" s="42"/>
    </row>
    <row r="40" spans="2:11" ht="32.25" customHeight="1" x14ac:dyDescent="0.2">
      <c r="B40" s="199" t="s">
        <v>279</v>
      </c>
      <c r="C40" s="462" t="s">
        <v>295</v>
      </c>
      <c r="D40" s="463"/>
      <c r="E40" s="463"/>
      <c r="F40" s="463"/>
      <c r="G40" s="463"/>
      <c r="H40" s="463"/>
      <c r="I40" s="464"/>
      <c r="J40" s="42"/>
      <c r="K40" s="42"/>
    </row>
    <row r="41" spans="2:11" ht="66" customHeight="1" x14ac:dyDescent="0.2">
      <c r="B41" s="188" t="s">
        <v>280</v>
      </c>
      <c r="C41" s="465" t="s">
        <v>337</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378</v>
      </c>
      <c r="D45" s="413"/>
      <c r="E45" s="413"/>
      <c r="F45" s="413"/>
      <c r="G45" s="413"/>
      <c r="H45" s="413"/>
      <c r="I45" s="413"/>
      <c r="J45" s="46"/>
      <c r="K45" s="46"/>
    </row>
    <row r="46" spans="2:11" ht="28.5" customHeight="1" x14ac:dyDescent="0.2">
      <c r="B46" s="180" t="s">
        <v>286</v>
      </c>
      <c r="C46" s="414" t="s">
        <v>377</v>
      </c>
      <c r="D46" s="415"/>
      <c r="E46" s="415"/>
      <c r="F46" s="415"/>
      <c r="G46" s="415"/>
      <c r="H46" s="415"/>
      <c r="I46" s="416"/>
      <c r="J46" s="46"/>
      <c r="K46" s="46"/>
    </row>
    <row r="47" spans="2:11" ht="30" customHeight="1" x14ac:dyDescent="0.2">
      <c r="B47" s="188" t="s">
        <v>287</v>
      </c>
      <c r="C47" s="413" t="s">
        <v>310</v>
      </c>
      <c r="D47" s="413"/>
      <c r="E47" s="413"/>
      <c r="F47" s="413"/>
      <c r="G47" s="413"/>
      <c r="H47" s="413"/>
      <c r="I47" s="413"/>
      <c r="J47" s="47"/>
      <c r="K47" s="47"/>
    </row>
    <row r="48" spans="2:11" ht="31.5" customHeight="1" x14ac:dyDescent="0.2">
      <c r="B48" s="188" t="s">
        <v>288</v>
      </c>
      <c r="C48" s="413" t="s">
        <v>311</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C4w3sr8NSX9qwCdcr+dg+T5+KpnrvpK8brO5VWxEtY2BXoDFc1fn0B5OACFvsB+rAo69RhjsLIZkQ7Z3Lu9Rpg==" saltValue="XD4k4imMBzpLC6XvLM1D9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disablePrompts="1"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topLeftCell="B27" zoomScaleNormal="100" workbookViewId="0">
      <selection activeCell="D27" sqref="D2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14" t="s">
        <v>47</v>
      </c>
    </row>
    <row r="2" spans="2:14" ht="37.5" customHeight="1" x14ac:dyDescent="0.2">
      <c r="B2" s="411"/>
      <c r="C2" s="275" t="s">
        <v>239</v>
      </c>
      <c r="D2" s="275"/>
      <c r="E2" s="275"/>
      <c r="F2" s="275"/>
      <c r="G2" s="275"/>
      <c r="H2" s="275"/>
      <c r="I2" s="412"/>
      <c r="J2" s="13"/>
      <c r="K2" s="13"/>
      <c r="M2" s="14" t="s">
        <v>48</v>
      </c>
    </row>
    <row r="3" spans="2:14" ht="37.5" customHeight="1" x14ac:dyDescent="0.2">
      <c r="B3" s="411"/>
      <c r="C3" s="275" t="s">
        <v>240</v>
      </c>
      <c r="D3" s="275"/>
      <c r="E3" s="275"/>
      <c r="F3" s="275" t="s">
        <v>241</v>
      </c>
      <c r="G3" s="275"/>
      <c r="H3" s="275"/>
      <c r="I3" s="412"/>
      <c r="J3" s="13"/>
      <c r="K3" s="13"/>
      <c r="M3" s="14"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6" t="s">
        <v>57</v>
      </c>
    </row>
    <row r="6" spans="2:14" ht="39" customHeight="1" x14ac:dyDescent="0.2">
      <c r="B6" s="199" t="s">
        <v>242</v>
      </c>
      <c r="C6" s="198">
        <v>4</v>
      </c>
      <c r="D6" s="419" t="s">
        <v>243</v>
      </c>
      <c r="E6" s="419"/>
      <c r="F6" s="420" t="s">
        <v>384</v>
      </c>
      <c r="G6" s="420"/>
      <c r="H6" s="420"/>
      <c r="I6" s="420"/>
      <c r="J6" s="18"/>
      <c r="K6" s="18"/>
      <c r="M6" s="14" t="s">
        <v>60</v>
      </c>
      <c r="N6" s="6" t="s">
        <v>61</v>
      </c>
    </row>
    <row r="7" spans="2:14" ht="30.75" customHeight="1" x14ac:dyDescent="0.2">
      <c r="B7" s="199" t="s">
        <v>244</v>
      </c>
      <c r="C7" s="198" t="s">
        <v>81</v>
      </c>
      <c r="D7" s="419" t="s">
        <v>245</v>
      </c>
      <c r="E7" s="419"/>
      <c r="F7" s="420" t="s">
        <v>289</v>
      </c>
      <c r="G7" s="420"/>
      <c r="H7" s="180" t="s">
        <v>246</v>
      </c>
      <c r="I7" s="198" t="s">
        <v>76</v>
      </c>
      <c r="J7" s="20"/>
      <c r="K7" s="20"/>
      <c r="M7" s="14" t="s">
        <v>65</v>
      </c>
      <c r="N7" s="6" t="s">
        <v>66</v>
      </c>
    </row>
    <row r="8" spans="2:14" ht="30.75" customHeight="1" x14ac:dyDescent="0.2">
      <c r="B8" s="199" t="s">
        <v>247</v>
      </c>
      <c r="C8" s="420" t="s">
        <v>290</v>
      </c>
      <c r="D8" s="420"/>
      <c r="E8" s="420"/>
      <c r="F8" s="420"/>
      <c r="G8" s="180" t="s">
        <v>248</v>
      </c>
      <c r="H8" s="421">
        <v>7560</v>
      </c>
      <c r="I8" s="421"/>
      <c r="J8" s="22"/>
      <c r="K8" s="22"/>
      <c r="M8" s="14" t="s">
        <v>69</v>
      </c>
      <c r="N8" s="6" t="s">
        <v>70</v>
      </c>
    </row>
    <row r="9" spans="2:14" ht="30.75" customHeight="1" x14ac:dyDescent="0.2">
      <c r="B9" s="199" t="s">
        <v>48</v>
      </c>
      <c r="C9" s="422" t="s">
        <v>65</v>
      </c>
      <c r="D9" s="422"/>
      <c r="E9" s="422"/>
      <c r="F9" s="422"/>
      <c r="G9" s="180" t="s">
        <v>249</v>
      </c>
      <c r="H9" s="423" t="s">
        <v>157</v>
      </c>
      <c r="I9" s="423"/>
      <c r="J9" s="23"/>
      <c r="K9" s="23"/>
      <c r="M9" s="24" t="s">
        <v>73</v>
      </c>
    </row>
    <row r="10" spans="2:14" ht="30.75" customHeight="1" x14ac:dyDescent="0.2">
      <c r="B10" s="199" t="s">
        <v>250</v>
      </c>
      <c r="C10" s="420" t="s">
        <v>293</v>
      </c>
      <c r="D10" s="420"/>
      <c r="E10" s="420"/>
      <c r="F10" s="420"/>
      <c r="G10" s="420"/>
      <c r="H10" s="420"/>
      <c r="I10" s="420"/>
      <c r="J10" s="25"/>
      <c r="K10" s="25"/>
      <c r="M10" s="24"/>
    </row>
    <row r="11" spans="2:14" ht="30.75" customHeight="1" x14ac:dyDescent="0.2">
      <c r="B11" s="199" t="s">
        <v>251</v>
      </c>
      <c r="C11" s="424" t="s">
        <v>291</v>
      </c>
      <c r="D11" s="424"/>
      <c r="E11" s="424"/>
      <c r="F11" s="424"/>
      <c r="G11" s="424"/>
      <c r="H11" s="424"/>
      <c r="I11" s="424"/>
      <c r="J11" s="20"/>
      <c r="K11" s="20"/>
      <c r="M11" s="24"/>
      <c r="N11" s="6" t="s">
        <v>76</v>
      </c>
    </row>
    <row r="12" spans="2:14" ht="37.5" customHeight="1" x14ac:dyDescent="0.2">
      <c r="B12" s="199" t="s">
        <v>254</v>
      </c>
      <c r="C12" s="307" t="s">
        <v>339</v>
      </c>
      <c r="D12" s="307"/>
      <c r="E12" s="307"/>
      <c r="F12" s="307"/>
      <c r="G12" s="180" t="s">
        <v>252</v>
      </c>
      <c r="H12" s="308" t="s">
        <v>79</v>
      </c>
      <c r="I12" s="308"/>
      <c r="J12" s="20"/>
      <c r="K12" s="20"/>
      <c r="M12" s="24" t="s">
        <v>80</v>
      </c>
      <c r="N12" s="6" t="s">
        <v>81</v>
      </c>
    </row>
    <row r="13" spans="2:14" ht="30.75" customHeight="1" x14ac:dyDescent="0.2">
      <c r="B13" s="199" t="s">
        <v>255</v>
      </c>
      <c r="C13" s="425" t="s">
        <v>374</v>
      </c>
      <c r="D13" s="425"/>
      <c r="E13" s="425"/>
      <c r="F13" s="425"/>
      <c r="G13" s="180" t="s">
        <v>253</v>
      </c>
      <c r="H13" s="424" t="s">
        <v>70</v>
      </c>
      <c r="I13" s="424"/>
      <c r="J13" s="20"/>
      <c r="K13" s="20"/>
      <c r="M13" s="24" t="s">
        <v>84</v>
      </c>
    </row>
    <row r="14" spans="2:14" ht="64.5" customHeight="1" x14ac:dyDescent="0.2">
      <c r="B14" s="199" t="s">
        <v>256</v>
      </c>
      <c r="C14" s="304" t="s">
        <v>338</v>
      </c>
      <c r="D14" s="304"/>
      <c r="E14" s="304"/>
      <c r="F14" s="304"/>
      <c r="G14" s="304"/>
      <c r="H14" s="304"/>
      <c r="I14" s="304"/>
      <c r="J14" s="25"/>
      <c r="K14" s="25"/>
      <c r="M14" s="24" t="s">
        <v>86</v>
      </c>
      <c r="N14" s="6"/>
    </row>
    <row r="15" spans="2:14" ht="30.75" customHeight="1" x14ac:dyDescent="0.2">
      <c r="B15" s="199" t="s">
        <v>257</v>
      </c>
      <c r="C15" s="307" t="s">
        <v>340</v>
      </c>
      <c r="D15" s="307"/>
      <c r="E15" s="307"/>
      <c r="F15" s="307"/>
      <c r="G15" s="307"/>
      <c r="H15" s="307"/>
      <c r="I15" s="307"/>
      <c r="J15" s="26"/>
      <c r="K15" s="26"/>
      <c r="M15" s="24" t="s">
        <v>88</v>
      </c>
      <c r="N15" s="6"/>
    </row>
    <row r="16" spans="2:14" ht="20.25" customHeight="1" x14ac:dyDescent="0.2">
      <c r="B16" s="199" t="s">
        <v>258</v>
      </c>
      <c r="C16" s="420" t="s">
        <v>341</v>
      </c>
      <c r="D16" s="420"/>
      <c r="E16" s="420"/>
      <c r="F16" s="420"/>
      <c r="G16" s="420"/>
      <c r="H16" s="420"/>
      <c r="I16" s="420"/>
      <c r="J16" s="27"/>
      <c r="K16" s="27"/>
      <c r="M16" s="24"/>
      <c r="N16" s="6"/>
    </row>
    <row r="17" spans="2:14" ht="30.75" customHeight="1" x14ac:dyDescent="0.2">
      <c r="B17" s="199" t="s">
        <v>259</v>
      </c>
      <c r="C17" s="424" t="s">
        <v>299</v>
      </c>
      <c r="D17" s="426"/>
      <c r="E17" s="426"/>
      <c r="F17" s="426"/>
      <c r="G17" s="426"/>
      <c r="H17" s="426"/>
      <c r="I17" s="426"/>
      <c r="J17" s="28"/>
      <c r="K17" s="28"/>
      <c r="M17" s="24" t="s">
        <v>91</v>
      </c>
      <c r="N17" s="6"/>
    </row>
    <row r="18" spans="2:14" ht="18" customHeight="1" x14ac:dyDescent="0.2">
      <c r="B18" s="427" t="s">
        <v>265</v>
      </c>
      <c r="C18" s="428" t="s">
        <v>237</v>
      </c>
      <c r="D18" s="428"/>
      <c r="E18" s="428"/>
      <c r="F18" s="429" t="s">
        <v>238</v>
      </c>
      <c r="G18" s="429"/>
      <c r="H18" s="429"/>
      <c r="I18" s="429"/>
      <c r="J18" s="29"/>
      <c r="K18" s="29"/>
      <c r="M18" s="24" t="s">
        <v>79</v>
      </c>
      <c r="N18" s="6"/>
    </row>
    <row r="19" spans="2:14" ht="39.75" customHeight="1" x14ac:dyDescent="0.2">
      <c r="B19" s="427"/>
      <c r="C19" s="420" t="s">
        <v>342</v>
      </c>
      <c r="D19" s="420"/>
      <c r="E19" s="420"/>
      <c r="F19" s="420" t="s">
        <v>343</v>
      </c>
      <c r="G19" s="420"/>
      <c r="H19" s="420"/>
      <c r="I19" s="420"/>
      <c r="J19" s="27"/>
      <c r="K19" s="27"/>
      <c r="M19" s="24" t="s">
        <v>95</v>
      </c>
      <c r="N19" s="6"/>
    </row>
    <row r="20" spans="2:14" ht="39.75" customHeight="1" x14ac:dyDescent="0.2">
      <c r="B20" s="178" t="s">
        <v>266</v>
      </c>
      <c r="C20" s="414" t="s">
        <v>332</v>
      </c>
      <c r="D20" s="415"/>
      <c r="E20" s="416"/>
      <c r="F20" s="308" t="s">
        <v>333</v>
      </c>
      <c r="G20" s="308"/>
      <c r="H20" s="308"/>
      <c r="I20" s="309"/>
      <c r="J20" s="20"/>
      <c r="K20" s="20"/>
      <c r="M20" s="24"/>
      <c r="N20" s="6"/>
    </row>
    <row r="21" spans="2:14" ht="62.25" customHeight="1" x14ac:dyDescent="0.2">
      <c r="B21" s="178" t="s">
        <v>267</v>
      </c>
      <c r="C21" s="433" t="s">
        <v>344</v>
      </c>
      <c r="D21" s="434"/>
      <c r="E21" s="435"/>
      <c r="F21" s="436" t="s">
        <v>345</v>
      </c>
      <c r="G21" s="437"/>
      <c r="H21" s="437"/>
      <c r="I21" s="438"/>
      <c r="J21" s="26"/>
      <c r="K21" s="26"/>
      <c r="M21" s="30"/>
      <c r="N21" s="6"/>
    </row>
    <row r="22" spans="2:14" ht="23.25" customHeight="1" x14ac:dyDescent="0.2">
      <c r="B22" s="178" t="s">
        <v>268</v>
      </c>
      <c r="C22" s="439">
        <v>44043</v>
      </c>
      <c r="D22" s="440"/>
      <c r="E22" s="441"/>
      <c r="F22" s="180" t="s">
        <v>271</v>
      </c>
      <c r="G22" s="192">
        <v>0</v>
      </c>
      <c r="H22" s="180" t="s">
        <v>275</v>
      </c>
      <c r="I22" s="193">
        <v>0</v>
      </c>
      <c r="J22" s="31"/>
      <c r="K22" s="31"/>
      <c r="M22" s="30"/>
    </row>
    <row r="23" spans="2:14" ht="27" customHeight="1" x14ac:dyDescent="0.2">
      <c r="B23" s="178" t="s">
        <v>269</v>
      </c>
      <c r="C23" s="439">
        <v>44196</v>
      </c>
      <c r="D23" s="437"/>
      <c r="E23" s="442"/>
      <c r="F23" s="180" t="s">
        <v>272</v>
      </c>
      <c r="G23" s="443">
        <v>300</v>
      </c>
      <c r="H23" s="444"/>
      <c r="I23" s="445"/>
      <c r="J23" s="201"/>
      <c r="K23" s="32"/>
      <c r="M23" s="30"/>
    </row>
    <row r="24" spans="2:14" ht="30.75" customHeight="1" x14ac:dyDescent="0.2">
      <c r="B24" s="179" t="s">
        <v>270</v>
      </c>
      <c r="C24" s="342" t="s">
        <v>88</v>
      </c>
      <c r="D24" s="343"/>
      <c r="E24" s="344"/>
      <c r="F24" s="181" t="s">
        <v>274</v>
      </c>
      <c r="G24" s="436" t="s">
        <v>307</v>
      </c>
      <c r="H24" s="437"/>
      <c r="I24" s="442"/>
      <c r="J24" s="29"/>
      <c r="K24" s="29"/>
      <c r="M24" s="30"/>
    </row>
    <row r="25" spans="2:14" ht="22.5" customHeight="1" x14ac:dyDescent="0.2">
      <c r="B25" s="446" t="s">
        <v>235</v>
      </c>
      <c r="C25" s="447"/>
      <c r="D25" s="447"/>
      <c r="E25" s="447"/>
      <c r="F25" s="447"/>
      <c r="G25" s="447"/>
      <c r="H25" s="44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50</v>
      </c>
      <c r="D27" s="195">
        <v>129</v>
      </c>
      <c r="E27" s="202">
        <f t="shared" ref="E27:E32" si="0">+IF(ISERROR(D27/C27),0,D27/C27)</f>
        <v>2.58</v>
      </c>
      <c r="F27" s="449">
        <f>+SUM(C27:C32)</f>
        <v>300</v>
      </c>
      <c r="G27" s="449">
        <f>+SUM(D27:D32)</f>
        <v>129</v>
      </c>
      <c r="H27" s="451">
        <f>+G27/F27</f>
        <v>0.43</v>
      </c>
      <c r="I27" s="451">
        <f>+H27+I22</f>
        <v>0.43</v>
      </c>
      <c r="J27" s="39"/>
      <c r="K27" s="39"/>
    </row>
    <row r="28" spans="2:14" ht="19.5" customHeight="1" x14ac:dyDescent="0.2">
      <c r="B28" s="186" t="s">
        <v>120</v>
      </c>
      <c r="C28" s="191">
        <v>50</v>
      </c>
      <c r="D28" s="195"/>
      <c r="E28" s="202">
        <f t="shared" si="0"/>
        <v>0</v>
      </c>
      <c r="F28" s="449"/>
      <c r="G28" s="449"/>
      <c r="H28" s="451"/>
      <c r="I28" s="451"/>
      <c r="J28" s="39"/>
      <c r="K28" s="39"/>
    </row>
    <row r="29" spans="2:14" ht="19.5" customHeight="1" x14ac:dyDescent="0.2">
      <c r="B29" s="186" t="s">
        <v>121</v>
      </c>
      <c r="C29" s="191">
        <v>50</v>
      </c>
      <c r="D29" s="195"/>
      <c r="E29" s="202">
        <f t="shared" si="0"/>
        <v>0</v>
      </c>
      <c r="F29" s="449"/>
      <c r="G29" s="449"/>
      <c r="H29" s="451"/>
      <c r="I29" s="451"/>
      <c r="J29" s="39"/>
      <c r="K29" s="39"/>
    </row>
    <row r="30" spans="2:14" ht="19.5" customHeight="1" x14ac:dyDescent="0.2">
      <c r="B30" s="186" t="s">
        <v>122</v>
      </c>
      <c r="C30" s="191">
        <v>50</v>
      </c>
      <c r="D30" s="195"/>
      <c r="E30" s="202">
        <f t="shared" si="0"/>
        <v>0</v>
      </c>
      <c r="F30" s="449"/>
      <c r="G30" s="449"/>
      <c r="H30" s="451"/>
      <c r="I30" s="451"/>
      <c r="J30" s="39"/>
      <c r="K30" s="39"/>
    </row>
    <row r="31" spans="2:14" ht="19.5" customHeight="1" x14ac:dyDescent="0.2">
      <c r="B31" s="186" t="s">
        <v>123</v>
      </c>
      <c r="C31" s="191">
        <v>50</v>
      </c>
      <c r="D31" s="195"/>
      <c r="E31" s="202">
        <f t="shared" si="0"/>
        <v>0</v>
      </c>
      <c r="F31" s="449"/>
      <c r="G31" s="449"/>
      <c r="H31" s="451"/>
      <c r="I31" s="451"/>
      <c r="J31" s="39"/>
      <c r="K31" s="39"/>
    </row>
    <row r="32" spans="2:14" ht="19.5" customHeight="1" x14ac:dyDescent="0.2">
      <c r="B32" s="186" t="s">
        <v>124</v>
      </c>
      <c r="C32" s="191">
        <v>50</v>
      </c>
      <c r="D32" s="195"/>
      <c r="E32" s="202">
        <f t="shared" si="0"/>
        <v>0</v>
      </c>
      <c r="F32" s="450"/>
      <c r="G32" s="450"/>
      <c r="H32" s="452"/>
      <c r="I32" s="452"/>
      <c r="J32" s="39"/>
      <c r="K32" s="39"/>
    </row>
    <row r="33" spans="2:11" ht="75.75" customHeight="1" x14ac:dyDescent="0.2">
      <c r="B33" s="187" t="s">
        <v>277</v>
      </c>
      <c r="C33" s="430" t="s">
        <v>346</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99" t="s">
        <v>278</v>
      </c>
      <c r="C39" s="462" t="s">
        <v>347</v>
      </c>
      <c r="D39" s="463"/>
      <c r="E39" s="463"/>
      <c r="F39" s="463"/>
      <c r="G39" s="463"/>
      <c r="H39" s="463"/>
      <c r="I39" s="464"/>
      <c r="J39" s="42"/>
      <c r="K39" s="42"/>
    </row>
    <row r="40" spans="2:11" ht="32.25" customHeight="1" x14ac:dyDescent="0.2">
      <c r="B40" s="199" t="s">
        <v>279</v>
      </c>
      <c r="C40" s="462" t="s">
        <v>295</v>
      </c>
      <c r="D40" s="463"/>
      <c r="E40" s="463"/>
      <c r="F40" s="463"/>
      <c r="G40" s="463"/>
      <c r="H40" s="463"/>
      <c r="I40" s="464"/>
      <c r="J40" s="42"/>
      <c r="K40" s="42"/>
    </row>
    <row r="41" spans="2:11" ht="66" customHeight="1" x14ac:dyDescent="0.2">
      <c r="B41" s="188" t="s">
        <v>280</v>
      </c>
      <c r="C41" s="465" t="s">
        <v>337</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379</v>
      </c>
      <c r="D45" s="413"/>
      <c r="E45" s="413"/>
      <c r="F45" s="413"/>
      <c r="G45" s="413"/>
      <c r="H45" s="413"/>
      <c r="I45" s="413"/>
      <c r="J45" s="46"/>
      <c r="K45" s="46"/>
    </row>
    <row r="46" spans="2:11" ht="28.5" customHeight="1" x14ac:dyDescent="0.2">
      <c r="B46" s="180" t="s">
        <v>286</v>
      </c>
      <c r="C46" s="414" t="s">
        <v>377</v>
      </c>
      <c r="D46" s="415"/>
      <c r="E46" s="415"/>
      <c r="F46" s="415"/>
      <c r="G46" s="415"/>
      <c r="H46" s="415"/>
      <c r="I46" s="416"/>
      <c r="J46" s="46"/>
      <c r="K46" s="46"/>
    </row>
    <row r="47" spans="2:11" ht="30" customHeight="1" x14ac:dyDescent="0.2">
      <c r="B47" s="188" t="s">
        <v>287</v>
      </c>
      <c r="C47" s="413" t="s">
        <v>310</v>
      </c>
      <c r="D47" s="413"/>
      <c r="E47" s="413"/>
      <c r="F47" s="413"/>
      <c r="G47" s="413"/>
      <c r="H47" s="413"/>
      <c r="I47" s="413"/>
      <c r="J47" s="47"/>
      <c r="K47" s="47"/>
    </row>
    <row r="48" spans="2:11" ht="31.5" customHeight="1" x14ac:dyDescent="0.2">
      <c r="B48" s="188" t="s">
        <v>288</v>
      </c>
      <c r="C48" s="413" t="s">
        <v>311</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v6HiyGMLtGL+9SyslT2rjvd+eSHcC9vU/ITPUjPVQpacobV8MH1MjKLlIV63f6vb6qw9+IUz78GNcqPMpCpK1Q==" saltValue="/nYsuRvtsJ1Xh13rXdnDrQ=="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54"/>
  <sheetViews>
    <sheetView topLeftCell="A26" zoomScaleNormal="100" workbookViewId="0">
      <selection activeCell="D28" sqref="D2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14" t="s">
        <v>47</v>
      </c>
    </row>
    <row r="2" spans="2:14" ht="37.5" customHeight="1" x14ac:dyDescent="0.2">
      <c r="B2" s="411"/>
      <c r="C2" s="275" t="s">
        <v>239</v>
      </c>
      <c r="D2" s="275"/>
      <c r="E2" s="275"/>
      <c r="F2" s="275"/>
      <c r="G2" s="275"/>
      <c r="H2" s="275"/>
      <c r="I2" s="412"/>
      <c r="J2" s="13"/>
      <c r="K2" s="13"/>
      <c r="M2" s="14" t="s">
        <v>48</v>
      </c>
    </row>
    <row r="3" spans="2:14" ht="37.5" customHeight="1" x14ac:dyDescent="0.2">
      <c r="B3" s="411"/>
      <c r="C3" s="275" t="s">
        <v>240</v>
      </c>
      <c r="D3" s="275"/>
      <c r="E3" s="275"/>
      <c r="F3" s="275" t="s">
        <v>241</v>
      </c>
      <c r="G3" s="275"/>
      <c r="H3" s="275"/>
      <c r="I3" s="412"/>
      <c r="J3" s="13"/>
      <c r="K3" s="13"/>
      <c r="M3" s="14"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6" t="s">
        <v>57</v>
      </c>
    </row>
    <row r="6" spans="2:14" ht="39" customHeight="1" x14ac:dyDescent="0.2">
      <c r="B6" s="199" t="s">
        <v>242</v>
      </c>
      <c r="C6" s="198">
        <v>5</v>
      </c>
      <c r="D6" s="419" t="s">
        <v>243</v>
      </c>
      <c r="E6" s="419"/>
      <c r="F6" s="420" t="s">
        <v>385</v>
      </c>
      <c r="G6" s="420"/>
      <c r="H6" s="420"/>
      <c r="I6" s="420"/>
      <c r="J6" s="18"/>
      <c r="K6" s="18"/>
      <c r="M6" s="14" t="s">
        <v>60</v>
      </c>
      <c r="N6" s="6" t="s">
        <v>61</v>
      </c>
    </row>
    <row r="7" spans="2:14" ht="30.75" customHeight="1" x14ac:dyDescent="0.2">
      <c r="B7" s="199" t="s">
        <v>244</v>
      </c>
      <c r="C7" s="198" t="s">
        <v>81</v>
      </c>
      <c r="D7" s="419" t="s">
        <v>245</v>
      </c>
      <c r="E7" s="419"/>
      <c r="F7" s="420" t="s">
        <v>289</v>
      </c>
      <c r="G7" s="420"/>
      <c r="H7" s="180" t="s">
        <v>246</v>
      </c>
      <c r="I7" s="198" t="s">
        <v>81</v>
      </c>
      <c r="J7" s="20"/>
      <c r="K7" s="20"/>
      <c r="M7" s="14" t="s">
        <v>65</v>
      </c>
      <c r="N7" s="6" t="s">
        <v>66</v>
      </c>
    </row>
    <row r="8" spans="2:14" ht="30.75" customHeight="1" x14ac:dyDescent="0.2">
      <c r="B8" s="199" t="s">
        <v>247</v>
      </c>
      <c r="C8" s="420" t="s">
        <v>290</v>
      </c>
      <c r="D8" s="420"/>
      <c r="E8" s="420"/>
      <c r="F8" s="420"/>
      <c r="G8" s="180" t="s">
        <v>248</v>
      </c>
      <c r="H8" s="421">
        <v>7560</v>
      </c>
      <c r="I8" s="421"/>
      <c r="J8" s="22"/>
      <c r="K8" s="22"/>
      <c r="M8" s="14" t="s">
        <v>69</v>
      </c>
      <c r="N8" s="6" t="s">
        <v>70</v>
      </c>
    </row>
    <row r="9" spans="2:14" ht="30.75" customHeight="1" x14ac:dyDescent="0.2">
      <c r="B9" s="199" t="s">
        <v>48</v>
      </c>
      <c r="C9" s="422" t="s">
        <v>65</v>
      </c>
      <c r="D9" s="422"/>
      <c r="E9" s="422"/>
      <c r="F9" s="422"/>
      <c r="G9" s="180" t="s">
        <v>249</v>
      </c>
      <c r="H9" s="423" t="s">
        <v>157</v>
      </c>
      <c r="I9" s="423"/>
      <c r="J9" s="23"/>
      <c r="K9" s="23"/>
      <c r="M9" s="24" t="s">
        <v>73</v>
      </c>
    </row>
    <row r="10" spans="2:14" ht="30.75" customHeight="1" x14ac:dyDescent="0.2">
      <c r="B10" s="199" t="s">
        <v>250</v>
      </c>
      <c r="C10" s="420" t="s">
        <v>293</v>
      </c>
      <c r="D10" s="420"/>
      <c r="E10" s="420"/>
      <c r="F10" s="420"/>
      <c r="G10" s="420"/>
      <c r="H10" s="420"/>
      <c r="I10" s="420"/>
      <c r="J10" s="25"/>
      <c r="K10" s="25"/>
      <c r="M10" s="24"/>
    </row>
    <row r="11" spans="2:14" ht="30.75" customHeight="1" x14ac:dyDescent="0.2">
      <c r="B11" s="199" t="s">
        <v>251</v>
      </c>
      <c r="C11" s="424" t="s">
        <v>291</v>
      </c>
      <c r="D11" s="424"/>
      <c r="E11" s="424"/>
      <c r="F11" s="424"/>
      <c r="G11" s="424"/>
      <c r="H11" s="424"/>
      <c r="I11" s="424"/>
      <c r="J11" s="20"/>
      <c r="K11" s="20"/>
      <c r="M11" s="24"/>
      <c r="N11" s="6" t="s">
        <v>76</v>
      </c>
    </row>
    <row r="12" spans="2:14" ht="37.5" customHeight="1" x14ac:dyDescent="0.2">
      <c r="B12" s="199" t="s">
        <v>254</v>
      </c>
      <c r="C12" s="307" t="s">
        <v>362</v>
      </c>
      <c r="D12" s="307"/>
      <c r="E12" s="307"/>
      <c r="F12" s="307"/>
      <c r="G12" s="180" t="s">
        <v>252</v>
      </c>
      <c r="H12" s="308" t="s">
        <v>79</v>
      </c>
      <c r="I12" s="308"/>
      <c r="J12" s="20"/>
      <c r="K12" s="20"/>
      <c r="M12" s="24" t="s">
        <v>80</v>
      </c>
      <c r="N12" s="6" t="s">
        <v>81</v>
      </c>
    </row>
    <row r="13" spans="2:14" ht="30.75" customHeight="1" x14ac:dyDescent="0.2">
      <c r="B13" s="199" t="s">
        <v>255</v>
      </c>
      <c r="C13" s="425" t="s">
        <v>374</v>
      </c>
      <c r="D13" s="425"/>
      <c r="E13" s="425"/>
      <c r="F13" s="425"/>
      <c r="G13" s="180" t="s">
        <v>253</v>
      </c>
      <c r="H13" s="424" t="s">
        <v>70</v>
      </c>
      <c r="I13" s="424"/>
      <c r="J13" s="20"/>
      <c r="K13" s="20"/>
      <c r="M13" s="24" t="s">
        <v>84</v>
      </c>
    </row>
    <row r="14" spans="2:14" ht="64.5" customHeight="1" x14ac:dyDescent="0.2">
      <c r="B14" s="199" t="s">
        <v>256</v>
      </c>
      <c r="C14" s="304" t="s">
        <v>365</v>
      </c>
      <c r="D14" s="304"/>
      <c r="E14" s="304"/>
      <c r="F14" s="304"/>
      <c r="G14" s="304"/>
      <c r="H14" s="304"/>
      <c r="I14" s="304"/>
      <c r="J14" s="25"/>
      <c r="K14" s="25"/>
      <c r="M14" s="24" t="s">
        <v>86</v>
      </c>
      <c r="N14" s="6"/>
    </row>
    <row r="15" spans="2:14" ht="30.75" customHeight="1" x14ac:dyDescent="0.2">
      <c r="B15" s="199" t="s">
        <v>257</v>
      </c>
      <c r="C15" s="307" t="s">
        <v>340</v>
      </c>
      <c r="D15" s="307"/>
      <c r="E15" s="307"/>
      <c r="F15" s="307"/>
      <c r="G15" s="307"/>
      <c r="H15" s="307"/>
      <c r="I15" s="307"/>
      <c r="J15" s="26"/>
      <c r="K15" s="26"/>
      <c r="M15" s="24" t="s">
        <v>88</v>
      </c>
      <c r="N15" s="6"/>
    </row>
    <row r="16" spans="2:14" ht="20.25" customHeight="1" x14ac:dyDescent="0.2">
      <c r="B16" s="199" t="s">
        <v>258</v>
      </c>
      <c r="C16" s="420" t="s">
        <v>363</v>
      </c>
      <c r="D16" s="420"/>
      <c r="E16" s="420"/>
      <c r="F16" s="420"/>
      <c r="G16" s="420"/>
      <c r="H16" s="420"/>
      <c r="I16" s="420"/>
      <c r="J16" s="27"/>
      <c r="K16" s="27"/>
      <c r="M16" s="24"/>
      <c r="N16" s="6"/>
    </row>
    <row r="17" spans="2:14" ht="30.75" customHeight="1" x14ac:dyDescent="0.2">
      <c r="B17" s="199" t="s">
        <v>259</v>
      </c>
      <c r="C17" s="424" t="s">
        <v>364</v>
      </c>
      <c r="D17" s="426"/>
      <c r="E17" s="426"/>
      <c r="F17" s="426"/>
      <c r="G17" s="426"/>
      <c r="H17" s="426"/>
      <c r="I17" s="426"/>
      <c r="J17" s="28"/>
      <c r="K17" s="28"/>
      <c r="M17" s="24" t="s">
        <v>91</v>
      </c>
      <c r="N17" s="6"/>
    </row>
    <row r="18" spans="2:14" ht="18" customHeight="1" x14ac:dyDescent="0.2">
      <c r="B18" s="427" t="s">
        <v>265</v>
      </c>
      <c r="C18" s="428" t="s">
        <v>237</v>
      </c>
      <c r="D18" s="428"/>
      <c r="E18" s="428"/>
      <c r="F18" s="429" t="s">
        <v>238</v>
      </c>
      <c r="G18" s="429"/>
      <c r="H18" s="429"/>
      <c r="I18" s="429"/>
      <c r="J18" s="29"/>
      <c r="K18" s="29"/>
      <c r="M18" s="24" t="s">
        <v>79</v>
      </c>
      <c r="N18" s="6"/>
    </row>
    <row r="19" spans="2:14" ht="39.75" customHeight="1" x14ac:dyDescent="0.2">
      <c r="B19" s="427"/>
      <c r="C19" s="420" t="s">
        <v>366</v>
      </c>
      <c r="D19" s="420"/>
      <c r="E19" s="420"/>
      <c r="F19" s="420" t="s">
        <v>367</v>
      </c>
      <c r="G19" s="420"/>
      <c r="H19" s="420"/>
      <c r="I19" s="420"/>
      <c r="J19" s="27"/>
      <c r="K19" s="27"/>
      <c r="M19" s="24" t="s">
        <v>95</v>
      </c>
      <c r="N19" s="6"/>
    </row>
    <row r="20" spans="2:14" ht="39.75" customHeight="1" x14ac:dyDescent="0.2">
      <c r="B20" s="178" t="s">
        <v>266</v>
      </c>
      <c r="C20" s="414" t="s">
        <v>368</v>
      </c>
      <c r="D20" s="415"/>
      <c r="E20" s="416"/>
      <c r="F20" s="308" t="s">
        <v>369</v>
      </c>
      <c r="G20" s="308"/>
      <c r="H20" s="308"/>
      <c r="I20" s="309"/>
      <c r="J20" s="20"/>
      <c r="K20" s="20"/>
      <c r="M20" s="24"/>
      <c r="N20" s="6"/>
    </row>
    <row r="21" spans="2:14" ht="62.25" customHeight="1" x14ac:dyDescent="0.2">
      <c r="B21" s="178" t="s">
        <v>267</v>
      </c>
      <c r="C21" s="433" t="s">
        <v>370</v>
      </c>
      <c r="D21" s="434"/>
      <c r="E21" s="435"/>
      <c r="F21" s="436" t="s">
        <v>371</v>
      </c>
      <c r="G21" s="437"/>
      <c r="H21" s="437"/>
      <c r="I21" s="438"/>
      <c r="J21" s="26"/>
      <c r="K21" s="26"/>
      <c r="M21" s="30"/>
      <c r="N21" s="6"/>
    </row>
    <row r="22" spans="2:14" ht="23.25" customHeight="1" x14ac:dyDescent="0.2">
      <c r="B22" s="178" t="s">
        <v>268</v>
      </c>
      <c r="C22" s="439">
        <v>44043</v>
      </c>
      <c r="D22" s="440"/>
      <c r="E22" s="441"/>
      <c r="F22" s="180" t="s">
        <v>271</v>
      </c>
      <c r="G22" s="192">
        <v>0</v>
      </c>
      <c r="H22" s="180" t="s">
        <v>275</v>
      </c>
      <c r="I22" s="193">
        <v>0</v>
      </c>
      <c r="J22" s="31"/>
      <c r="K22" s="31"/>
      <c r="M22" s="30"/>
    </row>
    <row r="23" spans="2:14" ht="27" customHeight="1" x14ac:dyDescent="0.2">
      <c r="B23" s="178" t="s">
        <v>269</v>
      </c>
      <c r="C23" s="439">
        <v>44196</v>
      </c>
      <c r="D23" s="437"/>
      <c r="E23" s="442"/>
      <c r="F23" s="180" t="s">
        <v>272</v>
      </c>
      <c r="G23" s="443">
        <v>120</v>
      </c>
      <c r="H23" s="444"/>
      <c r="I23" s="445"/>
      <c r="J23" s="201"/>
      <c r="K23" s="32"/>
      <c r="M23" s="30"/>
    </row>
    <row r="24" spans="2:14" ht="30.75" customHeight="1" x14ac:dyDescent="0.2">
      <c r="B24" s="179" t="s">
        <v>270</v>
      </c>
      <c r="C24" s="342" t="s">
        <v>88</v>
      </c>
      <c r="D24" s="343"/>
      <c r="E24" s="344"/>
      <c r="F24" s="181" t="s">
        <v>274</v>
      </c>
      <c r="G24" s="436" t="s">
        <v>307</v>
      </c>
      <c r="H24" s="437"/>
      <c r="I24" s="442"/>
      <c r="J24" s="29"/>
      <c r="K24" s="29"/>
      <c r="M24" s="30"/>
    </row>
    <row r="25" spans="2:14" ht="22.5" customHeight="1" x14ac:dyDescent="0.2">
      <c r="B25" s="446" t="s">
        <v>235</v>
      </c>
      <c r="C25" s="447"/>
      <c r="D25" s="447"/>
      <c r="E25" s="447"/>
      <c r="F25" s="447"/>
      <c r="G25" s="447"/>
      <c r="H25" s="44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49">
        <f>+SUM(C27:C32)</f>
        <v>120</v>
      </c>
      <c r="G27" s="449">
        <f>+SUM(D27:D32)</f>
        <v>0</v>
      </c>
      <c r="H27" s="451">
        <f>+G27/F27</f>
        <v>0</v>
      </c>
      <c r="I27" s="451">
        <f>+H27+I22</f>
        <v>0</v>
      </c>
      <c r="J27" s="39"/>
      <c r="K27" s="39"/>
    </row>
    <row r="28" spans="2:14" ht="19.5" customHeight="1" x14ac:dyDescent="0.2">
      <c r="B28" s="186" t="s">
        <v>120</v>
      </c>
      <c r="C28" s="191">
        <v>0</v>
      </c>
      <c r="D28" s="195"/>
      <c r="E28" s="202">
        <f t="shared" si="0"/>
        <v>0</v>
      </c>
      <c r="F28" s="449"/>
      <c r="G28" s="449"/>
      <c r="H28" s="451"/>
      <c r="I28" s="451"/>
      <c r="J28" s="39"/>
      <c r="K28" s="39"/>
    </row>
    <row r="29" spans="2:14" ht="19.5" customHeight="1" x14ac:dyDescent="0.2">
      <c r="B29" s="186" t="s">
        <v>121</v>
      </c>
      <c r="C29" s="191">
        <v>10</v>
      </c>
      <c r="D29" s="195"/>
      <c r="E29" s="202">
        <f t="shared" si="0"/>
        <v>0</v>
      </c>
      <c r="F29" s="449"/>
      <c r="G29" s="449"/>
      <c r="H29" s="451"/>
      <c r="I29" s="451"/>
      <c r="J29" s="39"/>
      <c r="K29" s="39"/>
    </row>
    <row r="30" spans="2:14" ht="19.5" customHeight="1" x14ac:dyDescent="0.2">
      <c r="B30" s="186" t="s">
        <v>122</v>
      </c>
      <c r="C30" s="191">
        <v>30</v>
      </c>
      <c r="D30" s="195"/>
      <c r="E30" s="202">
        <f t="shared" si="0"/>
        <v>0</v>
      </c>
      <c r="F30" s="449"/>
      <c r="G30" s="449"/>
      <c r="H30" s="451"/>
      <c r="I30" s="451"/>
      <c r="J30" s="39"/>
      <c r="K30" s="39"/>
    </row>
    <row r="31" spans="2:14" ht="19.5" customHeight="1" x14ac:dyDescent="0.2">
      <c r="B31" s="186" t="s">
        <v>123</v>
      </c>
      <c r="C31" s="191">
        <v>30</v>
      </c>
      <c r="D31" s="195"/>
      <c r="E31" s="202">
        <f t="shared" si="0"/>
        <v>0</v>
      </c>
      <c r="F31" s="449"/>
      <c r="G31" s="449"/>
      <c r="H31" s="451"/>
      <c r="I31" s="451"/>
      <c r="J31" s="39"/>
      <c r="K31" s="39"/>
    </row>
    <row r="32" spans="2:14" ht="19.5" customHeight="1" x14ac:dyDescent="0.2">
      <c r="B32" s="186" t="s">
        <v>124</v>
      </c>
      <c r="C32" s="191">
        <v>50</v>
      </c>
      <c r="D32" s="195"/>
      <c r="E32" s="202">
        <f t="shared" si="0"/>
        <v>0</v>
      </c>
      <c r="F32" s="450"/>
      <c r="G32" s="450"/>
      <c r="H32" s="452"/>
      <c r="I32" s="452"/>
      <c r="J32" s="39"/>
      <c r="K32" s="39"/>
    </row>
    <row r="33" spans="2:11" ht="75.75" customHeight="1" x14ac:dyDescent="0.2">
      <c r="B33" s="187" t="s">
        <v>277</v>
      </c>
      <c r="C33" s="430" t="s">
        <v>372</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99" t="s">
        <v>278</v>
      </c>
      <c r="C39" s="462" t="s">
        <v>372</v>
      </c>
      <c r="D39" s="463"/>
      <c r="E39" s="463"/>
      <c r="F39" s="463"/>
      <c r="G39" s="463"/>
      <c r="H39" s="463"/>
      <c r="I39" s="464"/>
      <c r="J39" s="42"/>
      <c r="K39" s="42"/>
    </row>
    <row r="40" spans="2:11" ht="32.25" customHeight="1" x14ac:dyDescent="0.2">
      <c r="B40" s="199" t="s">
        <v>279</v>
      </c>
      <c r="C40" s="462" t="s">
        <v>295</v>
      </c>
      <c r="D40" s="463"/>
      <c r="E40" s="463"/>
      <c r="F40" s="463"/>
      <c r="G40" s="463"/>
      <c r="H40" s="463"/>
      <c r="I40" s="464"/>
      <c r="J40" s="42"/>
      <c r="K40" s="42"/>
    </row>
    <row r="41" spans="2:11" ht="66" customHeight="1" x14ac:dyDescent="0.2">
      <c r="B41" s="188" t="s">
        <v>280</v>
      </c>
      <c r="C41" s="465" t="s">
        <v>373</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379</v>
      </c>
      <c r="D45" s="413"/>
      <c r="E45" s="413"/>
      <c r="F45" s="413"/>
      <c r="G45" s="413"/>
      <c r="H45" s="413"/>
      <c r="I45" s="413"/>
      <c r="J45" s="46"/>
      <c r="K45" s="46"/>
    </row>
    <row r="46" spans="2:11" ht="28.5" customHeight="1" x14ac:dyDescent="0.2">
      <c r="B46" s="180" t="s">
        <v>286</v>
      </c>
      <c r="C46" s="414" t="s">
        <v>377</v>
      </c>
      <c r="D46" s="415"/>
      <c r="E46" s="415"/>
      <c r="F46" s="415"/>
      <c r="G46" s="415"/>
      <c r="H46" s="415"/>
      <c r="I46" s="416"/>
      <c r="J46" s="46"/>
      <c r="K46" s="46"/>
    </row>
    <row r="47" spans="2:11" ht="30" customHeight="1" x14ac:dyDescent="0.2">
      <c r="B47" s="188" t="s">
        <v>287</v>
      </c>
      <c r="C47" s="413" t="s">
        <v>310</v>
      </c>
      <c r="D47" s="413"/>
      <c r="E47" s="413"/>
      <c r="F47" s="413"/>
      <c r="G47" s="413"/>
      <c r="H47" s="413"/>
      <c r="I47" s="413"/>
      <c r="J47" s="47"/>
      <c r="K47" s="47"/>
    </row>
    <row r="48" spans="2:11" ht="31.5" customHeight="1" x14ac:dyDescent="0.2">
      <c r="B48" s="188" t="s">
        <v>288</v>
      </c>
      <c r="C48" s="413" t="s">
        <v>311</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1c5K5eVu7IHjPSCaKawkaqCqTSUO1mMM5f356RBqjHDHZdYmTSZN/WGwNr4O98PRQfPosFCjjWF3xuztFClS6A==" saltValue="eWkazCmliWMYnMT1pFhZV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H13:I13" xr:uid="{00000000-0002-0000-0700-000004000000}">
      <formula1>$N$5:$N$8</formula1>
    </dataValidation>
    <dataValidation type="list" allowBlank="1" showInputMessage="1" showErrorMessage="1" sqref="C7 I7" xr:uid="{00000000-0002-0000-0700-000005000000}">
      <formula1>$N$11:$N$12</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54"/>
  <sheetViews>
    <sheetView topLeftCell="B1" zoomScaleNormal="100" workbookViewId="0">
      <selection activeCell="B34" sqref="B34:I3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11"/>
      <c r="C1" s="275" t="s">
        <v>25</v>
      </c>
      <c r="D1" s="275"/>
      <c r="E1" s="275"/>
      <c r="F1" s="275"/>
      <c r="G1" s="275"/>
      <c r="H1" s="275"/>
      <c r="I1" s="412"/>
      <c r="J1" s="13"/>
      <c r="K1" s="13"/>
      <c r="M1" s="14" t="s">
        <v>47</v>
      </c>
    </row>
    <row r="2" spans="2:14" ht="37.5" customHeight="1" x14ac:dyDescent="0.2">
      <c r="B2" s="411"/>
      <c r="C2" s="275" t="s">
        <v>239</v>
      </c>
      <c r="D2" s="275"/>
      <c r="E2" s="275"/>
      <c r="F2" s="275"/>
      <c r="G2" s="275"/>
      <c r="H2" s="275"/>
      <c r="I2" s="412"/>
      <c r="J2" s="13"/>
      <c r="K2" s="13"/>
      <c r="M2" s="14" t="s">
        <v>48</v>
      </c>
    </row>
    <row r="3" spans="2:14" ht="37.5" customHeight="1" x14ac:dyDescent="0.2">
      <c r="B3" s="411"/>
      <c r="C3" s="275" t="s">
        <v>240</v>
      </c>
      <c r="D3" s="275"/>
      <c r="E3" s="275"/>
      <c r="F3" s="275" t="s">
        <v>241</v>
      </c>
      <c r="G3" s="275"/>
      <c r="H3" s="275"/>
      <c r="I3" s="412"/>
      <c r="J3" s="13"/>
      <c r="K3" s="13"/>
      <c r="M3" s="14" t="s">
        <v>50</v>
      </c>
    </row>
    <row r="4" spans="2:14" ht="23.25" customHeight="1" x14ac:dyDescent="0.2">
      <c r="B4" s="417"/>
      <c r="C4" s="417"/>
      <c r="D4" s="417"/>
      <c r="E4" s="417"/>
      <c r="F4" s="417"/>
      <c r="G4" s="417"/>
      <c r="H4" s="417"/>
      <c r="I4" s="417"/>
      <c r="J4" s="15"/>
      <c r="K4" s="15"/>
    </row>
    <row r="5" spans="2:14" ht="24" customHeight="1" x14ac:dyDescent="0.2">
      <c r="B5" s="418" t="s">
        <v>234</v>
      </c>
      <c r="C5" s="418"/>
      <c r="D5" s="418"/>
      <c r="E5" s="418"/>
      <c r="F5" s="418"/>
      <c r="G5" s="418"/>
      <c r="H5" s="418"/>
      <c r="I5" s="418"/>
      <c r="J5" s="64"/>
      <c r="K5" s="64"/>
      <c r="N5" s="6" t="s">
        <v>57</v>
      </c>
    </row>
    <row r="6" spans="2:14" ht="39" customHeight="1" x14ac:dyDescent="0.2">
      <c r="B6" s="199" t="s">
        <v>242</v>
      </c>
      <c r="C6" s="198">
        <v>6</v>
      </c>
      <c r="D6" s="419" t="s">
        <v>243</v>
      </c>
      <c r="E6" s="419"/>
      <c r="F6" s="420" t="s">
        <v>386</v>
      </c>
      <c r="G6" s="420"/>
      <c r="H6" s="420"/>
      <c r="I6" s="420"/>
      <c r="J6" s="18"/>
      <c r="K6" s="18"/>
      <c r="M6" s="14" t="s">
        <v>60</v>
      </c>
      <c r="N6" s="6" t="s">
        <v>61</v>
      </c>
    </row>
    <row r="7" spans="2:14" ht="30.75" customHeight="1" x14ac:dyDescent="0.2">
      <c r="B7" s="199" t="s">
        <v>244</v>
      </c>
      <c r="C7" s="198" t="s">
        <v>81</v>
      </c>
      <c r="D7" s="419" t="s">
        <v>245</v>
      </c>
      <c r="E7" s="419"/>
      <c r="F7" s="420" t="s">
        <v>289</v>
      </c>
      <c r="G7" s="420"/>
      <c r="H7" s="180" t="s">
        <v>246</v>
      </c>
      <c r="I7" s="198" t="s">
        <v>76</v>
      </c>
      <c r="J7" s="20"/>
      <c r="K7" s="20"/>
      <c r="M7" s="14" t="s">
        <v>65</v>
      </c>
      <c r="N7" s="6" t="s">
        <v>66</v>
      </c>
    </row>
    <row r="8" spans="2:14" ht="30.75" customHeight="1" x14ac:dyDescent="0.2">
      <c r="B8" s="199" t="s">
        <v>247</v>
      </c>
      <c r="C8" s="420" t="s">
        <v>290</v>
      </c>
      <c r="D8" s="420"/>
      <c r="E8" s="420"/>
      <c r="F8" s="420"/>
      <c r="G8" s="180" t="s">
        <v>248</v>
      </c>
      <c r="H8" s="421">
        <v>7560</v>
      </c>
      <c r="I8" s="421"/>
      <c r="J8" s="22"/>
      <c r="K8" s="22"/>
      <c r="M8" s="14" t="s">
        <v>69</v>
      </c>
      <c r="N8" s="6" t="s">
        <v>70</v>
      </c>
    </row>
    <row r="9" spans="2:14" ht="30.75" customHeight="1" x14ac:dyDescent="0.2">
      <c r="B9" s="199" t="s">
        <v>48</v>
      </c>
      <c r="C9" s="422" t="s">
        <v>65</v>
      </c>
      <c r="D9" s="422"/>
      <c r="E9" s="422"/>
      <c r="F9" s="422"/>
      <c r="G9" s="180" t="s">
        <v>249</v>
      </c>
      <c r="H9" s="423" t="s">
        <v>157</v>
      </c>
      <c r="I9" s="423"/>
      <c r="J9" s="23"/>
      <c r="K9" s="23"/>
      <c r="M9" s="24" t="s">
        <v>73</v>
      </c>
    </row>
    <row r="10" spans="2:14" ht="30.75" customHeight="1" x14ac:dyDescent="0.2">
      <c r="B10" s="199" t="s">
        <v>250</v>
      </c>
      <c r="C10" s="420" t="s">
        <v>293</v>
      </c>
      <c r="D10" s="420"/>
      <c r="E10" s="420"/>
      <c r="F10" s="420"/>
      <c r="G10" s="420"/>
      <c r="H10" s="420"/>
      <c r="I10" s="420"/>
      <c r="J10" s="25"/>
      <c r="K10" s="25"/>
      <c r="M10" s="24"/>
    </row>
    <row r="11" spans="2:14" ht="30.75" customHeight="1" x14ac:dyDescent="0.2">
      <c r="B11" s="199" t="s">
        <v>251</v>
      </c>
      <c r="C11" s="424" t="s">
        <v>291</v>
      </c>
      <c r="D11" s="424"/>
      <c r="E11" s="424"/>
      <c r="F11" s="424"/>
      <c r="G11" s="424"/>
      <c r="H11" s="424"/>
      <c r="I11" s="424"/>
      <c r="J11" s="20"/>
      <c r="K11" s="20"/>
      <c r="M11" s="24"/>
      <c r="N11" s="6" t="s">
        <v>76</v>
      </c>
    </row>
    <row r="12" spans="2:14" ht="37.5" customHeight="1" x14ac:dyDescent="0.2">
      <c r="B12" s="199" t="s">
        <v>254</v>
      </c>
      <c r="C12" s="307" t="s">
        <v>349</v>
      </c>
      <c r="D12" s="307"/>
      <c r="E12" s="307"/>
      <c r="F12" s="307"/>
      <c r="G12" s="180" t="s">
        <v>252</v>
      </c>
      <c r="H12" s="308" t="s">
        <v>79</v>
      </c>
      <c r="I12" s="308"/>
      <c r="J12" s="20"/>
      <c r="K12" s="20"/>
      <c r="M12" s="24" t="s">
        <v>80</v>
      </c>
      <c r="N12" s="6" t="s">
        <v>81</v>
      </c>
    </row>
    <row r="13" spans="2:14" ht="30.75" customHeight="1" x14ac:dyDescent="0.2">
      <c r="B13" s="199" t="s">
        <v>255</v>
      </c>
      <c r="C13" s="425" t="s">
        <v>374</v>
      </c>
      <c r="D13" s="425"/>
      <c r="E13" s="425"/>
      <c r="F13" s="425"/>
      <c r="G13" s="180" t="s">
        <v>253</v>
      </c>
      <c r="H13" s="424" t="s">
        <v>70</v>
      </c>
      <c r="I13" s="424"/>
      <c r="J13" s="20"/>
      <c r="K13" s="20"/>
      <c r="M13" s="24" t="s">
        <v>84</v>
      </c>
    </row>
    <row r="14" spans="2:14" ht="64.5" customHeight="1" x14ac:dyDescent="0.2">
      <c r="B14" s="199" t="s">
        <v>256</v>
      </c>
      <c r="C14" s="304" t="s">
        <v>349</v>
      </c>
      <c r="D14" s="304"/>
      <c r="E14" s="304"/>
      <c r="F14" s="304"/>
      <c r="G14" s="304"/>
      <c r="H14" s="304"/>
      <c r="I14" s="304"/>
      <c r="J14" s="25"/>
      <c r="K14" s="25"/>
      <c r="M14" s="24" t="s">
        <v>86</v>
      </c>
      <c r="N14" s="6"/>
    </row>
    <row r="15" spans="2:14" ht="30.75" customHeight="1" x14ac:dyDescent="0.2">
      <c r="B15" s="199" t="s">
        <v>257</v>
      </c>
      <c r="C15" s="307" t="s">
        <v>350</v>
      </c>
      <c r="D15" s="307"/>
      <c r="E15" s="307"/>
      <c r="F15" s="307"/>
      <c r="G15" s="307"/>
      <c r="H15" s="307"/>
      <c r="I15" s="307"/>
      <c r="J15" s="26"/>
      <c r="K15" s="26"/>
      <c r="M15" s="24" t="s">
        <v>88</v>
      </c>
      <c r="N15" s="6"/>
    </row>
    <row r="16" spans="2:14" ht="20.25" customHeight="1" x14ac:dyDescent="0.2">
      <c r="B16" s="199" t="s">
        <v>258</v>
      </c>
      <c r="C16" s="420" t="s">
        <v>352</v>
      </c>
      <c r="D16" s="420"/>
      <c r="E16" s="420"/>
      <c r="F16" s="420"/>
      <c r="G16" s="420"/>
      <c r="H16" s="420"/>
      <c r="I16" s="420"/>
      <c r="J16" s="27"/>
      <c r="K16" s="27"/>
      <c r="M16" s="24"/>
      <c r="N16" s="6"/>
    </row>
    <row r="17" spans="2:14" ht="30.75" customHeight="1" x14ac:dyDescent="0.2">
      <c r="B17" s="199" t="s">
        <v>259</v>
      </c>
      <c r="C17" s="424" t="s">
        <v>351</v>
      </c>
      <c r="D17" s="426"/>
      <c r="E17" s="426"/>
      <c r="F17" s="426"/>
      <c r="G17" s="426"/>
      <c r="H17" s="426"/>
      <c r="I17" s="426"/>
      <c r="J17" s="28"/>
      <c r="K17" s="28"/>
      <c r="M17" s="24" t="s">
        <v>91</v>
      </c>
      <c r="N17" s="6"/>
    </row>
    <row r="18" spans="2:14" ht="18" customHeight="1" x14ac:dyDescent="0.2">
      <c r="B18" s="427" t="s">
        <v>265</v>
      </c>
      <c r="C18" s="428" t="s">
        <v>237</v>
      </c>
      <c r="D18" s="428"/>
      <c r="E18" s="428"/>
      <c r="F18" s="429" t="s">
        <v>238</v>
      </c>
      <c r="G18" s="429"/>
      <c r="H18" s="429"/>
      <c r="I18" s="429"/>
      <c r="J18" s="29"/>
      <c r="K18" s="29"/>
      <c r="M18" s="24" t="s">
        <v>79</v>
      </c>
      <c r="N18" s="6"/>
    </row>
    <row r="19" spans="2:14" ht="39.75" customHeight="1" x14ac:dyDescent="0.2">
      <c r="B19" s="427"/>
      <c r="C19" s="420" t="s">
        <v>353</v>
      </c>
      <c r="D19" s="420"/>
      <c r="E19" s="420"/>
      <c r="F19" s="420" t="s">
        <v>354</v>
      </c>
      <c r="G19" s="420"/>
      <c r="H19" s="420"/>
      <c r="I19" s="420"/>
      <c r="J19" s="27"/>
      <c r="K19" s="27"/>
      <c r="M19" s="24" t="s">
        <v>95</v>
      </c>
      <c r="N19" s="6"/>
    </row>
    <row r="20" spans="2:14" ht="39.75" customHeight="1" x14ac:dyDescent="0.2">
      <c r="B20" s="178" t="s">
        <v>266</v>
      </c>
      <c r="C20" s="414" t="s">
        <v>355</v>
      </c>
      <c r="D20" s="415"/>
      <c r="E20" s="416"/>
      <c r="F20" s="308" t="s">
        <v>356</v>
      </c>
      <c r="G20" s="308"/>
      <c r="H20" s="308"/>
      <c r="I20" s="309"/>
      <c r="J20" s="20"/>
      <c r="K20" s="20"/>
      <c r="M20" s="24"/>
      <c r="N20" s="6"/>
    </row>
    <row r="21" spans="2:14" ht="62.25" customHeight="1" x14ac:dyDescent="0.2">
      <c r="B21" s="178" t="s">
        <v>267</v>
      </c>
      <c r="C21" s="433" t="s">
        <v>357</v>
      </c>
      <c r="D21" s="434"/>
      <c r="E21" s="435"/>
      <c r="F21" s="436" t="s">
        <v>358</v>
      </c>
      <c r="G21" s="437"/>
      <c r="H21" s="437"/>
      <c r="I21" s="438"/>
      <c r="J21" s="26"/>
      <c r="K21" s="26"/>
      <c r="M21" s="30"/>
      <c r="N21" s="6"/>
    </row>
    <row r="22" spans="2:14" ht="23.25" customHeight="1" x14ac:dyDescent="0.2">
      <c r="B22" s="178" t="s">
        <v>268</v>
      </c>
      <c r="C22" s="439">
        <v>44043</v>
      </c>
      <c r="D22" s="440"/>
      <c r="E22" s="441"/>
      <c r="F22" s="180" t="s">
        <v>271</v>
      </c>
      <c r="G22" s="192">
        <v>0</v>
      </c>
      <c r="H22" s="180" t="s">
        <v>275</v>
      </c>
      <c r="I22" s="193">
        <v>0</v>
      </c>
      <c r="J22" s="31"/>
      <c r="K22" s="31"/>
      <c r="M22" s="30"/>
    </row>
    <row r="23" spans="2:14" ht="27" customHeight="1" x14ac:dyDescent="0.2">
      <c r="B23" s="178" t="s">
        <v>269</v>
      </c>
      <c r="C23" s="439">
        <v>44196</v>
      </c>
      <c r="D23" s="437"/>
      <c r="E23" s="442"/>
      <c r="F23" s="180" t="s">
        <v>272</v>
      </c>
      <c r="G23" s="443">
        <v>5</v>
      </c>
      <c r="H23" s="444"/>
      <c r="I23" s="445"/>
      <c r="J23" s="201"/>
      <c r="K23" s="32"/>
      <c r="M23" s="30"/>
    </row>
    <row r="24" spans="2:14" ht="30.75" customHeight="1" x14ac:dyDescent="0.2">
      <c r="B24" s="179" t="s">
        <v>270</v>
      </c>
      <c r="C24" s="342" t="s">
        <v>88</v>
      </c>
      <c r="D24" s="343"/>
      <c r="E24" s="344"/>
      <c r="F24" s="181" t="s">
        <v>274</v>
      </c>
      <c r="G24" s="436" t="s">
        <v>307</v>
      </c>
      <c r="H24" s="437"/>
      <c r="I24" s="442"/>
      <c r="J24" s="29"/>
      <c r="K24" s="29"/>
      <c r="M24" s="30"/>
    </row>
    <row r="25" spans="2:14" ht="22.5" customHeight="1" x14ac:dyDescent="0.2">
      <c r="B25" s="446" t="s">
        <v>235</v>
      </c>
      <c r="C25" s="447"/>
      <c r="D25" s="447"/>
      <c r="E25" s="447"/>
      <c r="F25" s="447"/>
      <c r="G25" s="447"/>
      <c r="H25" s="44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49">
        <f>+SUM(C27:C32)</f>
        <v>5</v>
      </c>
      <c r="G27" s="449">
        <f>+SUM(D27:D32)</f>
        <v>0</v>
      </c>
      <c r="H27" s="451">
        <f>+G27/F27</f>
        <v>0</v>
      </c>
      <c r="I27" s="451">
        <f>+H27+I22</f>
        <v>0</v>
      </c>
      <c r="J27" s="39"/>
      <c r="K27" s="39"/>
    </row>
    <row r="28" spans="2:14" ht="19.5" customHeight="1" x14ac:dyDescent="0.2">
      <c r="B28" s="186" t="s">
        <v>120</v>
      </c>
      <c r="C28" s="191">
        <v>0</v>
      </c>
      <c r="D28" s="195"/>
      <c r="E28" s="202">
        <f t="shared" si="0"/>
        <v>0</v>
      </c>
      <c r="F28" s="449"/>
      <c r="G28" s="449"/>
      <c r="H28" s="451"/>
      <c r="I28" s="451"/>
      <c r="J28" s="39"/>
      <c r="K28" s="39"/>
    </row>
    <row r="29" spans="2:14" ht="19.5" customHeight="1" x14ac:dyDescent="0.2">
      <c r="B29" s="186" t="s">
        <v>121</v>
      </c>
      <c r="C29" s="191">
        <v>0</v>
      </c>
      <c r="D29" s="195"/>
      <c r="E29" s="202">
        <f t="shared" si="0"/>
        <v>0</v>
      </c>
      <c r="F29" s="449"/>
      <c r="G29" s="449"/>
      <c r="H29" s="451"/>
      <c r="I29" s="451"/>
      <c r="J29" s="39"/>
      <c r="K29" s="39"/>
    </row>
    <row r="30" spans="2:14" ht="19.5" customHeight="1" x14ac:dyDescent="0.2">
      <c r="B30" s="186" t="s">
        <v>122</v>
      </c>
      <c r="C30" s="191">
        <v>0</v>
      </c>
      <c r="D30" s="195"/>
      <c r="E30" s="202">
        <f t="shared" si="0"/>
        <v>0</v>
      </c>
      <c r="F30" s="449"/>
      <c r="G30" s="449"/>
      <c r="H30" s="451"/>
      <c r="I30" s="451"/>
      <c r="J30" s="39"/>
      <c r="K30" s="39"/>
    </row>
    <row r="31" spans="2:14" ht="19.5" customHeight="1" x14ac:dyDescent="0.2">
      <c r="B31" s="186" t="s">
        <v>123</v>
      </c>
      <c r="C31" s="191">
        <v>0</v>
      </c>
      <c r="D31" s="195"/>
      <c r="E31" s="202">
        <f t="shared" si="0"/>
        <v>0</v>
      </c>
      <c r="F31" s="449"/>
      <c r="G31" s="449"/>
      <c r="H31" s="451"/>
      <c r="I31" s="451"/>
      <c r="J31" s="39"/>
      <c r="K31" s="39"/>
    </row>
    <row r="32" spans="2:14" ht="19.5" customHeight="1" x14ac:dyDescent="0.2">
      <c r="B32" s="186" t="s">
        <v>124</v>
      </c>
      <c r="C32" s="191">
        <v>5</v>
      </c>
      <c r="D32" s="195"/>
      <c r="E32" s="202">
        <f t="shared" si="0"/>
        <v>0</v>
      </c>
      <c r="F32" s="450"/>
      <c r="G32" s="450"/>
      <c r="H32" s="452"/>
      <c r="I32" s="452"/>
      <c r="J32" s="39"/>
      <c r="K32" s="39"/>
    </row>
    <row r="33" spans="2:11" ht="75.75" customHeight="1" x14ac:dyDescent="0.2">
      <c r="B33" s="187" t="s">
        <v>277</v>
      </c>
      <c r="C33" s="430" t="s">
        <v>359</v>
      </c>
      <c r="D33" s="431"/>
      <c r="E33" s="431"/>
      <c r="F33" s="431"/>
      <c r="G33" s="431"/>
      <c r="H33" s="431"/>
      <c r="I33" s="432"/>
      <c r="J33" s="40"/>
      <c r="K33" s="40"/>
    </row>
    <row r="34" spans="2:11" ht="34.5" customHeight="1" x14ac:dyDescent="0.2">
      <c r="B34" s="456"/>
      <c r="C34" s="321"/>
      <c r="D34" s="321"/>
      <c r="E34" s="321"/>
      <c r="F34" s="321"/>
      <c r="G34" s="321"/>
      <c r="H34" s="321"/>
      <c r="I34" s="457"/>
      <c r="J34" s="64"/>
      <c r="K34" s="64"/>
    </row>
    <row r="35" spans="2:11" ht="34.5" customHeight="1" x14ac:dyDescent="0.2">
      <c r="B35" s="458"/>
      <c r="C35" s="324"/>
      <c r="D35" s="324"/>
      <c r="E35" s="324"/>
      <c r="F35" s="324"/>
      <c r="G35" s="324"/>
      <c r="H35" s="324"/>
      <c r="I35" s="459"/>
      <c r="J35" s="40"/>
      <c r="K35" s="40"/>
    </row>
    <row r="36" spans="2:11" ht="34.5" customHeight="1" x14ac:dyDescent="0.2">
      <c r="B36" s="458"/>
      <c r="C36" s="324"/>
      <c r="D36" s="324"/>
      <c r="E36" s="324"/>
      <c r="F36" s="324"/>
      <c r="G36" s="324"/>
      <c r="H36" s="324"/>
      <c r="I36" s="459"/>
      <c r="J36" s="40"/>
      <c r="K36" s="40"/>
    </row>
    <row r="37" spans="2:11" ht="34.5" customHeight="1" x14ac:dyDescent="0.2">
      <c r="B37" s="458"/>
      <c r="C37" s="324"/>
      <c r="D37" s="324"/>
      <c r="E37" s="324"/>
      <c r="F37" s="324"/>
      <c r="G37" s="324"/>
      <c r="H37" s="324"/>
      <c r="I37" s="459"/>
      <c r="J37" s="40"/>
      <c r="K37" s="40"/>
    </row>
    <row r="38" spans="2:11" ht="34.5" customHeight="1" x14ac:dyDescent="0.2">
      <c r="B38" s="460"/>
      <c r="C38" s="327"/>
      <c r="D38" s="327"/>
      <c r="E38" s="327"/>
      <c r="F38" s="327"/>
      <c r="G38" s="327"/>
      <c r="H38" s="327"/>
      <c r="I38" s="461"/>
      <c r="J38" s="41"/>
      <c r="K38" s="41"/>
    </row>
    <row r="39" spans="2:11" ht="96.75" customHeight="1" x14ac:dyDescent="0.2">
      <c r="B39" s="199" t="s">
        <v>278</v>
      </c>
      <c r="C39" s="462" t="s">
        <v>361</v>
      </c>
      <c r="D39" s="463"/>
      <c r="E39" s="463"/>
      <c r="F39" s="463"/>
      <c r="G39" s="463"/>
      <c r="H39" s="463"/>
      <c r="I39" s="464"/>
      <c r="J39" s="42"/>
      <c r="K39" s="42"/>
    </row>
    <row r="40" spans="2:11" ht="32.25" customHeight="1" x14ac:dyDescent="0.2">
      <c r="B40" s="199" t="s">
        <v>279</v>
      </c>
      <c r="C40" s="462" t="s">
        <v>360</v>
      </c>
      <c r="D40" s="463"/>
      <c r="E40" s="463"/>
      <c r="F40" s="463"/>
      <c r="G40" s="463"/>
      <c r="H40" s="463"/>
      <c r="I40" s="464"/>
      <c r="J40" s="42"/>
      <c r="K40" s="42"/>
    </row>
    <row r="41" spans="2:11" ht="66" customHeight="1" x14ac:dyDescent="0.2">
      <c r="B41" s="188" t="s">
        <v>280</v>
      </c>
      <c r="C41" s="465" t="s">
        <v>348</v>
      </c>
      <c r="D41" s="466"/>
      <c r="E41" s="466"/>
      <c r="F41" s="466"/>
      <c r="G41" s="466"/>
      <c r="H41" s="466"/>
      <c r="I41" s="467"/>
      <c r="J41" s="42"/>
      <c r="K41" s="42"/>
    </row>
    <row r="42" spans="2:11" ht="22.5" customHeight="1" x14ac:dyDescent="0.2">
      <c r="B42" s="447" t="s">
        <v>236</v>
      </c>
      <c r="C42" s="447"/>
      <c r="D42" s="447"/>
      <c r="E42" s="447"/>
      <c r="F42" s="447"/>
      <c r="G42" s="447"/>
      <c r="H42" s="447"/>
      <c r="I42" s="447"/>
      <c r="J42" s="42"/>
      <c r="K42" s="42"/>
    </row>
    <row r="43" spans="2:11" ht="22.5" customHeight="1" x14ac:dyDescent="0.2">
      <c r="B43" s="453" t="s">
        <v>281</v>
      </c>
      <c r="C43" s="200" t="s">
        <v>282</v>
      </c>
      <c r="D43" s="455" t="s">
        <v>283</v>
      </c>
      <c r="E43" s="455"/>
      <c r="F43" s="455"/>
      <c r="G43" s="455" t="s">
        <v>284</v>
      </c>
      <c r="H43" s="455"/>
      <c r="I43" s="455"/>
      <c r="J43" s="43"/>
      <c r="K43" s="43"/>
    </row>
    <row r="44" spans="2:11" ht="30.75" customHeight="1" x14ac:dyDescent="0.2">
      <c r="B44" s="454"/>
      <c r="C44" s="196"/>
      <c r="D44" s="413"/>
      <c r="E44" s="413"/>
      <c r="F44" s="413"/>
      <c r="G44" s="413"/>
      <c r="H44" s="413"/>
      <c r="I44" s="413"/>
      <c r="J44" s="43"/>
      <c r="K44" s="43"/>
    </row>
    <row r="45" spans="2:11" ht="32.25" customHeight="1" x14ac:dyDescent="0.2">
      <c r="B45" s="189" t="s">
        <v>285</v>
      </c>
      <c r="C45" s="413" t="s">
        <v>380</v>
      </c>
      <c r="D45" s="413"/>
      <c r="E45" s="413"/>
      <c r="F45" s="413"/>
      <c r="G45" s="413"/>
      <c r="H45" s="413"/>
      <c r="I45" s="413"/>
      <c r="J45" s="46"/>
      <c r="K45" s="46"/>
    </row>
    <row r="46" spans="2:11" ht="28.5" customHeight="1" x14ac:dyDescent="0.2">
      <c r="B46" s="180" t="s">
        <v>286</v>
      </c>
      <c r="C46" s="414" t="s">
        <v>377</v>
      </c>
      <c r="D46" s="415"/>
      <c r="E46" s="415"/>
      <c r="F46" s="415"/>
      <c r="G46" s="415"/>
      <c r="H46" s="415"/>
      <c r="I46" s="416"/>
      <c r="J46" s="46"/>
      <c r="K46" s="46"/>
    </row>
    <row r="47" spans="2:11" ht="30" customHeight="1" x14ac:dyDescent="0.2">
      <c r="B47" s="188" t="s">
        <v>287</v>
      </c>
      <c r="C47" s="413" t="s">
        <v>310</v>
      </c>
      <c r="D47" s="413"/>
      <c r="E47" s="413"/>
      <c r="F47" s="413"/>
      <c r="G47" s="413"/>
      <c r="H47" s="413"/>
      <c r="I47" s="413"/>
      <c r="J47" s="47"/>
      <c r="K47" s="47"/>
    </row>
    <row r="48" spans="2:11" ht="31.5" customHeight="1" x14ac:dyDescent="0.2">
      <c r="B48" s="188" t="s">
        <v>288</v>
      </c>
      <c r="C48" s="413" t="s">
        <v>311</v>
      </c>
      <c r="D48" s="413"/>
      <c r="E48" s="413"/>
      <c r="F48" s="413"/>
      <c r="G48" s="413"/>
      <c r="H48" s="413"/>
      <c r="I48" s="413"/>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vjimdaqogGO5fUbkxfGZW4YYt2/OT+uRO9hcvTUTG9VuK1ekOi14gKvnQb3blygi5+/Q8l497fx1cks4K+9LUQ==" saltValue="MeYFMIBJYZY4+DU94lkFa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H13:I13" xr:uid="{00000000-0002-0000-0800-000004000000}">
      <formula1>$N$5:$N$8</formula1>
    </dataValidation>
    <dataValidation type="list" allowBlank="1" showInputMessage="1" showErrorMessage="1" sqref="C7 I7" xr:uid="{00000000-0002-0000-0800-000005000000}">
      <formula1>$N$11:$N$12</formula1>
    </dataValidation>
    <dataValidation type="list" allowBlank="1" showInputMessage="1" showErrorMessage="1" sqref="J10:K10" xr:uid="{00000000-0002-0000-08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purl.org/dc/elements/1.1/"/>
    <ds:schemaRef ds:uri="http://schemas.microsoft.com/office/2006/metadata/properties"/>
    <ds:schemaRef ds:uri="http://schemas.microsoft.com/office/2006/documentManagement/types"/>
    <ds:schemaRef ds:uri="http://purl.org/dc/dcmitype/"/>
    <ds:schemaRef ds:uri="http://purl.org/dc/terms/"/>
    <ds:schemaRef ds:uri="http://www.w3.org/XML/1998/namespace"/>
    <ds:schemaRef ds:uri="http://schemas.openxmlformats.org/package/2006/metadata/core-properties"/>
    <ds:schemaRef ds:uri="http://schemas.microsoft.com/office/infopath/2007/PartnerControls"/>
    <ds:schemaRef ds:uri="08ebe415-1e9a-4b26-acfc-09642d3d19df"/>
    <ds:schemaRef ds:uri="d472a95f-029e-48ed-8556-580ff62e78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William Andres Guerrero Caballero</cp:lastModifiedBy>
  <cp:lastPrinted>2018-04-10T15:28:46Z</cp:lastPrinted>
  <dcterms:created xsi:type="dcterms:W3CDTF">2010-03-25T16:40:43Z</dcterms:created>
  <dcterms:modified xsi:type="dcterms:W3CDTF">2020-09-03T02:16:42Z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