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DICIEMBRE\Obligacion5\INDICADORES\REPORTENOVIEMBRE\"/>
    </mc:Choice>
  </mc:AlternateContent>
  <xr:revisionPtr revIDLastSave="0" documentId="13_ncr:1_{ACBC627A-9A27-4E7B-B8AC-0F806C4599D1}"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 name="METAS" localSheetId="5">#REF!</definedName>
    <definedName name="METAS" localSheetId="6">#REF!</definedName>
    <definedName name="METAS" localSheetId="7">#REF!</definedName>
    <definedName name="METAS" localSheetId="8">#REF!</definedName>
    <definedName name="ME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4" l="1"/>
  <c r="E28" i="24"/>
  <c r="E32" i="71" l="1"/>
  <c r="E31" i="71"/>
  <c r="E30" i="71"/>
  <c r="E29" i="71"/>
  <c r="E28" i="71"/>
  <c r="G27" i="71"/>
  <c r="F27" i="71"/>
  <c r="E27" i="71"/>
  <c r="E32" i="70"/>
  <c r="E31" i="70"/>
  <c r="E30" i="70"/>
  <c r="E29" i="70"/>
  <c r="E28" i="70"/>
  <c r="G27" i="70"/>
  <c r="F27" i="70"/>
  <c r="E27" i="70"/>
  <c r="E32" i="69"/>
  <c r="E31" i="69"/>
  <c r="E30" i="69"/>
  <c r="E29" i="69"/>
  <c r="E28" i="69"/>
  <c r="G27" i="69"/>
  <c r="F27" i="69"/>
  <c r="E27" i="69"/>
  <c r="E32" i="68"/>
  <c r="E31" i="68"/>
  <c r="E30" i="68"/>
  <c r="E29" i="68"/>
  <c r="E28" i="68"/>
  <c r="G27" i="68"/>
  <c r="F27" i="68"/>
  <c r="E27" i="68"/>
  <c r="E32" i="67"/>
  <c r="E31" i="67"/>
  <c r="E30" i="67"/>
  <c r="E29" i="67"/>
  <c r="E28" i="67"/>
  <c r="G27" i="67"/>
  <c r="F27" i="67"/>
  <c r="E27" i="67"/>
  <c r="G27" i="24"/>
  <c r="F27" i="24"/>
  <c r="E32" i="24"/>
  <c r="E31" i="24"/>
  <c r="E30" i="24"/>
  <c r="E29" i="24"/>
  <c r="H27" i="67" l="1"/>
  <c r="I27" i="67" s="1"/>
  <c r="H27" i="68"/>
  <c r="I27" i="68" s="1"/>
  <c r="H27" i="70"/>
  <c r="I27" i="70" s="1"/>
  <c r="H27" i="71"/>
  <c r="I27" i="71" s="1"/>
  <c r="H27" i="24"/>
  <c r="I27" i="24" s="1"/>
  <c r="H27" i="69"/>
  <c r="I27" i="69" s="1"/>
  <c r="I18" i="63"/>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I30" i="62"/>
  <c r="AC19" i="5" l="1"/>
  <c r="D32" i="62"/>
  <c r="I31" i="62"/>
  <c r="D31" i="47"/>
  <c r="H30" i="47"/>
  <c r="AC21" i="5"/>
  <c r="L27" i="66"/>
  <c r="M27" i="66" s="1"/>
  <c r="AB13" i="5"/>
  <c r="F32" i="47"/>
  <c r="I32" i="62"/>
  <c r="D33" i="62"/>
  <c r="I15" i="5"/>
  <c r="AA15" i="5"/>
  <c r="AC17" i="5"/>
  <c r="F31" i="62"/>
  <c r="F32" i="62" s="1"/>
  <c r="F33" i="62" s="1"/>
  <c r="F34" i="62" s="1"/>
  <c r="F35" i="62" s="1"/>
  <c r="F36" i="62" s="1"/>
  <c r="F37" i="62" s="1"/>
  <c r="F38" i="62" s="1"/>
  <c r="F39" i="62" s="1"/>
  <c r="H30" i="62"/>
  <c r="AC13" i="5"/>
  <c r="AB15" i="5"/>
  <c r="I31" i="47" l="1"/>
  <c r="D32" i="47"/>
  <c r="H31" i="62"/>
  <c r="H31" i="47"/>
  <c r="AC15" i="5"/>
  <c r="H33" i="62"/>
  <c r="I33" i="62"/>
  <c r="D34" i="62"/>
  <c r="F33" i="47"/>
  <c r="H32" i="62"/>
  <c r="F40" i="62"/>
  <c r="I32" i="47" l="1"/>
  <c r="D33" i="47"/>
  <c r="H32" i="47"/>
  <c r="F34" i="47"/>
  <c r="D35" i="62"/>
  <c r="H34" i="62"/>
  <c r="I34" i="62"/>
  <c r="F41" i="62"/>
  <c r="D34" i="47" l="1"/>
  <c r="H34" i="47" s="1"/>
  <c r="I33" i="47"/>
  <c r="H33" i="47"/>
  <c r="D36" i="62"/>
  <c r="I35" i="62"/>
  <c r="H35" i="62"/>
  <c r="F35" i="47"/>
  <c r="D35" i="47" l="1"/>
  <c r="I34" i="47"/>
  <c r="F36" i="47"/>
  <c r="H35" i="47"/>
  <c r="I36" i="62"/>
  <c r="D37" i="62"/>
  <c r="H36" i="62"/>
  <c r="I35" i="47" l="1"/>
  <c r="D36" i="47"/>
  <c r="D38" i="62"/>
  <c r="I37" i="62"/>
  <c r="H37" i="62"/>
  <c r="F37" i="47"/>
  <c r="H36" i="47"/>
  <c r="D37" i="47" l="1"/>
  <c r="I36" i="47"/>
  <c r="F38" i="47"/>
  <c r="H37" i="47"/>
  <c r="I38" i="62"/>
  <c r="D39" i="62"/>
  <c r="H38" i="62"/>
  <c r="I37" i="47" l="1"/>
  <c r="D38" i="47"/>
  <c r="I39" i="62"/>
  <c r="D40" i="62"/>
  <c r="H39" i="62"/>
  <c r="F39" i="47"/>
  <c r="H38" i="47"/>
  <c r="D39" i="47" l="1"/>
  <c r="H39" i="47" s="1"/>
  <c r="I38" i="47"/>
  <c r="F40" i="47"/>
  <c r="D41" i="62"/>
  <c r="I40" i="62"/>
  <c r="H40" i="62"/>
  <c r="I39" i="47" l="1"/>
  <c r="D40" i="47"/>
  <c r="I41" i="62"/>
  <c r="H41" i="62"/>
  <c r="F41" i="47"/>
  <c r="H40"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<sst xmlns="http://schemas.openxmlformats.org/spreadsheetml/2006/main" count="1123" uniqueCount="384">
  <si>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</si>
  <si>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</si>
  <si>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</si>
  <si>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</si>
  <si>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</si>
  <si>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</si>
  <si>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</si>
  <si>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</si>
  <si>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</si>
  <si>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</si>
  <si>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</si>
  <si>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</si>
  <si>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</si>
  <si>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</si>
  <si>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</si>
  <si>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</si>
  <si>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</si>
  <si>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</si>
  <si>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</si>
  <si>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</si>
  <si>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</si>
  <si>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</si>
  <si>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</si>
  <si>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</si>
  <si>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</si>
  <si>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</si>
  <si>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</si>
  <si>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</si>
  <si>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</si>
  <si>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</si>
  <si>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</si>
  <si>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</si>
  <si>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</si>
  <si>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</si>
  <si>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</si>
  <si>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</si>
  <si>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</si>
  <si>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</si>
  <si>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</si>
  <si>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</si>
  <si>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</si>
  <si>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</si>
  <si>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</si>
  <si>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</si>
  <si>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</si>
  <si>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</si>
  <si>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</si>
  <si>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</si>
  <si>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</si>
  <si>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</si>
  <si>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</si>
  <si>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</si>
  <si>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</si>
  <si>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</si>
  <si>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</si>
  <si>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</si>
  <si>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</si>
  <si>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</si>
  <si>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</si>
  <si>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</si>
  <si>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</si>
  <si>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</si>
  <si>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</si>
  <si>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</si>
  <si>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</si>
  <si>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</si>
  <si>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</si>
  <si>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</si>
  <si>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</si>
  <si>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</si>
  <si>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</si>
  <si>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</si>
  <si>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</si>
  <si>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</si>
  <si>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</si>
  <si>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</si>
  <si>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</si>
  <si>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</si>
  <si>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</si>
  <si>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</si>
  <si>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</si>
  <si>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</si>
  <si>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</si>
  <si>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</si>
  <si>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</si>
  <si>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</si>
  <si>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</si>
  <si>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</si>
  <si>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</si>
  <si>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</si>
  <si>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</si>
  <si>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</si>
  <si>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</si>
  <si>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</si>
  <si>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</si>
  <si>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</si>
  <si>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</si>
  <si>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</si>
  <si>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</si>
  <si>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</si>
  <si>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</si>
  <si>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</si>
  <si>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</si>
  <si>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</si>
  <si>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</si>
  <si>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</si>
  <si>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</si>
  <si>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</si>
  <si>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</si>
  <si>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</si>
  <si>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</si>
  <si>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</si>
  <si>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</si>
  <si>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</si>
  <si>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</si>
  <si>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</si>
  <si>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</si>
  <si>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</si>
  <si>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</si>
  <si>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</si>
  <si>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</si>
  <si>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</si>
  <si>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</si>
  <si>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</si>
  <si>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</si>
  <si>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</si>
  <si>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</si>
  <si>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</si>
  <si>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</si>
  <si>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</si>
  <si>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</si>
  <si>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</si>
  <si>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</si>
  <si>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</si>
  <si>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</si>
  <si>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</si>
  <si>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</si>
  <si>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</si>
  <si>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</si>
  <si>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</si>
  <si>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</si>
  <si>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</si>
  <si>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</si>
  <si>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</si>
  <si>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</si>
  <si>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</si>
  <si>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</si>
  <si>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</si>
  <si>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</si>
  <si>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</si>
  <si>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</si>
  <si>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</si>
  <si>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</si>
  <si>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</si>
  <si>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</si>
  <si>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</si>
  <si>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</si>
  <si>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</si>
  <si>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</si>
  <si>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</si>
  <si>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</si>
  <si>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</si>
  <si>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</si>
  <si>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</si>
  <si>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</si>
  <si>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</si>
  <si>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</si>
  <si>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</si>
  <si>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</si>
  <si>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</si>
  <si>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</si>
  <si>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</si>
  <si>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</si>
  <si>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</si>
  <si>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</si>
  <si>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</si>
  <si>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</si>
  <si>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</si>
  <si>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</si>
  <si>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</si>
  <si>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</si>
  <si>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</si>
  <si>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</si>
  <si>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</si>
  <si>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</si>
  <si>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</si>
  <si>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</si>
  <si>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</si>
  <si>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</si>
  <si>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</si>
  <si>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</si>
  <si>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</si>
  <si>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</si>
  <si>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</si>
  <si>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</si>
  <si>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</si>
  <si>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</si>
  <si>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</si>
  <si>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</si>
  <si>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</si>
  <si>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</si>
  <si>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</si>
  <si>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</si>
  <si>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</si>
  <si>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</si>
  <si>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</si>
  <si>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</si>
  <si>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</si>
  <si>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</si>
  <si>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</si>
  <si>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</si>
  <si>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</si>
  <si>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</si>
  <si>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</si>
  <si>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</si>
  <si>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</si>
  <si>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</si>
  <si>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</si>
  <si>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</si>
  <si>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</si>
  <si>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</si>
  <si>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</si>
  <si>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</si>
  <si>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</si>
  <si>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</si>
  <si>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</si>
  <si>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</si>
  <si>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</si>
  <si>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</si>
  <si>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</si>
  <si>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</si>
  <si>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</si>
  <si>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</si>
  <si>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</si>
  <si>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</si>
  <si>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</si>
  <si>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</si>
  <si>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</si>
  <si>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</si>
  <si>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</si>
  <si>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</si>
  <si>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</si>
  <si>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</si>
  <si>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</si>
  <si>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</si>
  <si>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</si>
  <si>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</si>
  <si>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</si>
  <si>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</si>
  <si>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</si>
  <si>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</si>
  <si>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</si>
  <si>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</si>
  <si>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</si>
  <si>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</si>
  <si>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</si>
  <si>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</si>
  <si>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</si>
  <si>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</si>
  <si>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</si>
  <si>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</si>
  <si>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</si>
  <si>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</si>
  <si>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</si>
  <si>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</si>
  <si>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</si>
  <si>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</si>
  <si>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</si>
  <si>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</si>
  <si>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</si>
  <si>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</si>
  <si>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</si>
  <si>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</si>
  <si>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</si>
  <si>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</si>
  <si>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</si>
  <si>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</si>
  <si>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</si>
  <si>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</si>
  <si>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</si>
  <si>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</si>
  <si>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</si>
  <si>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</si>
  <si>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</si>
  <si>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</si>
  <si>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</si>
  <si>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</si>
  <si>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</si>
  <si>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</si>
  <si>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</si>
  <si>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un proceso institucional de investigación y gestión del conocimiento para la defensa, protección y bienestar animal en Bogotá</t>
  </si>
  <si>
    <t>Desarrollar un proceso institucional de investigación y gestión del conocimiento en temas de defensa, protección y bienestar animal</t>
  </si>
  <si>
    <t>505 - Formular y desarrollar dos (2) procesos institucionales de investigación y gestión del conocimiento ambiental y animal</t>
  </si>
  <si>
    <t>Reportes en la actualizacion de los indicadores de la política pública</t>
  </si>
  <si>
    <t xml:space="preserve"> Equipo de investigación de la  Subdirección de Cultura Ciudadana y Gestión del Conocimiento. </t>
  </si>
  <si>
    <t>Numero de Reportes</t>
  </si>
  <si>
    <t>Reportes Programados sobre la actualización de indicadores de la Política Pública de Protección y Bienestar Animal</t>
  </si>
  <si>
    <t xml:space="preserve">Reportes Realizados sobre la actualización de indicadores de la Política Pública de Protección y Bienestar Animal </t>
  </si>
  <si>
    <t>Numero de Reportes realizados</t>
  </si>
  <si>
    <t>Numero de Reportes programados</t>
  </si>
  <si>
    <t>Reportes Realizados sobre la actualización de indicadores de la Política Pública de Protección y Bienestar Animal / Reportes Programados sobre la actualización de indicadores de la Política Pública de Protección y Bienestar Animal * 100</t>
  </si>
  <si>
    <t>Realizar reportes para la actualización de indicadores que den cuenta del avance de la implementación de la Política Pública de Protección y Bienestar Animal 2014 - 2033</t>
  </si>
  <si>
    <t>Los Reportes sobre la actualización de indicadores de la Política Pública de Protección y Bienestar Animal programados para el cumplimiento de la meta</t>
  </si>
  <si>
    <t>Los Reportes realizados sobre la actualización de indicadores de la Política Pública de Protección y Bienestar Animal que den soporte para cumplimiento de la meta</t>
  </si>
  <si>
    <t>N.A.</t>
  </si>
  <si>
    <t>Natalia Parra Osorio</t>
  </si>
  <si>
    <t>Ingrid Elizabeth Torres Rodriguez</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</si>
  <si>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</si>
  <si>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</si>
  <si>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</si>
  <si>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</si>
  <si>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</si>
  <si>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</si>
  <si>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</si>
  <si>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</si>
  <si>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programados para el cumplimiento de la meta</t>
  </si>
  <si>
    <t>Diagnósticos de necesidades de producción de investigación y gestión del conocimiento de la áreas institucionales que den soporte para cumplimiento de la meta</t>
  </si>
  <si>
    <t>Ninguno.</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</si>
  <si>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</si>
  <si>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Diseñar una batería para las herramientas metodológicas, estudios e investigaciones identificadas en el diagnóstico para dar cuenta de las necesidades de las áreas</t>
  </si>
  <si>
    <t>Batería de herramientas metodológicas, estudios e investigaciones Realizadas / Batería de herramientas metodológicas, estudios e investigaciones Programadas</t>
  </si>
  <si>
    <t>Diagnósticos de necesidades Realizadas / Diagnósticos de necesidades Programadas * 100</t>
  </si>
  <si>
    <t>Batería de herramientas metodológicas, estudios e investigaciones Realizadas</t>
  </si>
  <si>
    <t>Batería de herramientas metodológicas, estudios e investigaciones Programadas</t>
  </si>
  <si>
    <t>Numero de herramientas metodológicas, estudios e investigaciones Realizadas</t>
  </si>
  <si>
    <t>Numero de herramientas metodológicas, estudios e investigaciones programadas</t>
  </si>
  <si>
    <t>Documentos de Herramientas metodológicas, estudios e investigaciones programadas para el cumplimiento de la meta</t>
  </si>
  <si>
    <t>Documentos de Herramientas metodológicas, estudios e investigaciones que den soporte para cumplimiento de la meta</t>
  </si>
  <si>
    <t>Productos de investigación que contribuyan a generar conocimiento y acciones respetuosas y justas hacia los animales no humanos</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</si>
  <si>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</si>
  <si>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</si>
  <si>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Elaborar productos de investigación que contribuyan a generar conocimiento y acciones respetuosas y justas hacia los animales no humanos</t>
  </si>
  <si>
    <t>Productos de investigación realizados / Productos de investigacion programados</t>
  </si>
  <si>
    <t xml:space="preserve">Productos de investigación realizados </t>
  </si>
  <si>
    <t>Numero de Productos</t>
  </si>
  <si>
    <t>Productos de investigacion programados</t>
  </si>
  <si>
    <t>Numero de Productos de investigacion programados</t>
  </si>
  <si>
    <t>Numero de Productos de investigacion Realizados</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</si>
  <si>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</si>
  <si>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</si>
  <si>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Convenios para el fomento de la investigación y la gestión de conocimiento con instituciones educativas y organizaciones, ambas a nivel nacional e internacional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</si>
  <si>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</si>
  <si>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</si>
  <si>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</si>
  <si>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</si>
  <si>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</si>
  <si>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</si>
  <si>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programados</t>
  </si>
  <si>
    <t>Numero de Convenios Realizados</t>
  </si>
  <si>
    <t>Convenios con instituciones educativas y organizaciones, ambas a nivel nacional e internacional programados para el cumplimiento de la meta</t>
  </si>
  <si>
    <t>Convenios con instituciones educativas y organizaciones, ambas a nivel nacional e internacional realizados que den soporte para cumplimiento de la meta</t>
  </si>
  <si>
    <t>Productos de investigacion realizados que den soporte para cumplimiento de la meta</t>
  </si>
  <si>
    <t>Implementar 3 semilleros de investigación que vinculen a la ciudadanía de manera incidente</t>
  </si>
  <si>
    <t>Numero de Semilleros</t>
  </si>
  <si>
    <t>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</si>
  <si>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</si>
  <si>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</si>
  <si>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Semilleros de investigacion Creados e Implementados</t>
  </si>
  <si>
    <t>Semilleros de investigacion programados</t>
  </si>
  <si>
    <t>Numero de Semilleros de investigacion programados</t>
  </si>
  <si>
    <t>Numero de Semilleros de investigacion Realizados</t>
  </si>
  <si>
    <t>Semilleros de investigacion Creados e implementados que den soporte para cumplimiento de la meta</t>
  </si>
  <si>
    <t>Semilleros de investigacion programados para el cumplimiento de la meta</t>
  </si>
  <si>
    <t>31/07/2020</t>
  </si>
  <si>
    <t>Ivan Dario Narvaez Quintero</t>
  </si>
  <si>
    <t>Juan Felipe Cardona</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</si>
  <si>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</si>
  <si>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</si>
  <si>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Aportar 1 batería de herramientas metodológicas, estudios e investigaciones identificadas en el diagnóstico para dar cuenta de las necesidades de las área</t>
  </si>
  <si>
    <t>Elaborar 8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</si>
  <si>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</si>
  <si>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Con el fin de identificar, sistematizar y priorizar las distintas necesidades investigativas de las subdirecciones y áreas misionales del IDPYBA, se construyó una herramienta cualitativa de diagnóstico basada en cinco elementos: (i) detección de necesidades a partir de objetivos, (ii) detección de necesidades a partir de procesos, (iii) detección de necesidades a partir de actuaciones, (iv) congruencia entre variables y (v) priorización.
En esta primera fase de pilotaje se lograron identificar cuatro tipos de necesidades del área de Investigación: (i) tecnológicas, (ii) comunicativas, (iii) normativas y (iv) metodológicas. Paralelamente, se establecieron protocolos para darle respuesta a estos hallazgos.</t>
  </si>
  <si>
    <t>Se elaboró el producto de investigación “Ampliar el horizonte: ideas para mejorar la política de adopción de animales de compañía en Bogotá”, el primer número de la serie Policy Paper PYBA.  Este documento presenta un diagnóstico sobre las causas internas y externas que ocasionan que las adopciones que se hacen a través del IDPYBA estén sobreconcentradas en una parte específica del país, se evalúan las consecuencias de este escenario y se proponen líneas de acción para corregir esta información.</t>
  </si>
  <si>
    <t>Con el fin de conocer los indicadores de gestión utilizados por las distintas subdirecciones y áreas del IDPYBA y, a partir de allí, determinar cuáles resultan útiles, cuáles deben ser reformados o cuáles necesitan ser creados para medir los avances de la Política Pública PyBA. Esto se hizo a partir de los informes de gestión del IDPYBA para el periodo 2018 - 2020 y el trabajo previo realizado por el Observatorio PyBA durante 2019. 
Se elaboraro un primer diagnóstico y propuesta de indicadores que den cuenta del avance de la política pública titulado "Hacia una medicion de la PP - Indicadores de Gestion del IDPYBA", el cual, consolida los indicadores misionales y de gestión de las diferentes subdirecciones y áreas del Instituto Distrital de Protección y Bienestar Animal de Bogotá
Se esta realizando la estructura del segundo reporte sobre "sistematización de datos y mapeo de adopción, emergencias, CES y participación"</t>
  </si>
  <si>
    <t>Se elaboraro el segundo reporte de indicadores que den cuenta del avance de la política pública (Titulo Pendiente)  la estructurado sobre la "sistematización de datos y mapeo de adopción, emergencias, CES y participación" 
El segundo reporte de indicadores y  la aprobación del CONPES de la política pública, se va a entregar al realizar al finalizar la vigencia 2020</t>
  </si>
  <si>
    <t xml:space="preserve">La herramienta de diagnóstico de necesidades investigativas del IDPYBA ya fue creada y actualmente está a la espera de su aprobación por parte del Comité Directivo para empezar su aplicación durante el mes de diciembre. </t>
  </si>
  <si>
    <t xml:space="preserve">Con el fin de construir y cualificar indicadores que den cuenta de los cambios culturales en la relación entre los animales humanos y no humanos y del impacto de  las políticas públicas de protección y bienestar animal, así como identificar buenas prácticas y lecciones aprendidas internacionales de educación ciudadana, participación social y gestión del conocimiento para la protección y el bienestar animal, se elaboró un proyecto de investigación en el tema.  Los resultados de este producto de investigación servirán como insumo para cualificar la batería de indicadores de avance de la política pública PyBA. </t>
  </si>
  <si>
    <t>Se le entregó al instituto una batería de herramientas metodológicas con tres componentes durante la vigencia 2020: (a) software de georerefenciación (Argis Pro) licenciado gratuitamente por seis meses expandibles, (b) espacio virtual de difusión de investigaciones (Art People), (c) formato de priorización investigativa..</t>
  </si>
  <si>
    <t>se creó e implementó una hoja de ruta para la elaboración de Policy Paper IDPYBA, documentos semiperiódicos de estricta difusión interna dirigidos a los y las decisoras estratégicas del Instituto. No se trata de un resumen de cada unos de los productos de investigación del Área ─de hecho cada policy paper puede responder a uno o varios de estos productos, en su totalidad o parcialmente─ sino de un documento muy concreto en el que se interpretan los datos y los hallazgos para destacar realidades, hacer diagnósticos, identificar tendencias y plantear posibles líneas de acción. Debido a esto, se elaboró y entregó el producto de investigación: "Ampliar el horizonte ─ Ideas para mejorar la política de adopción de animales de compañía en Bogotá", número 1 de la serie policy papers IDPYBA. .</t>
  </si>
  <si>
    <t xml:space="preserve">Se han acordado convenios de investigación con tres entidades externas: (a) la Universidad Nacional Abierta y a Distancia, para el fomento de la investigación en temas de Ética Animal par Bogotá y la “Ciudad-Región”; (b) el Colegio de Abogados de Catamarca (ARG), con el fin de elaborar una investigacion sobre indicadores de cambios culturales en la protección y el bienestar animal; (c) Universidad el Bosque, con el fin de crear un Comité de Bioética al interior del IDPYBA.  La parte técnica ha sido acordada y  los convenios están pendientes de las respectivas firmas de las partes, lo cual ocurrirá, para dos de ellos, en diciembre 2020. </t>
  </si>
  <si>
    <t>Se encuentra pendiente la firma entre las partes (IDPYBA y Entidad Educativa) las siguientes propuestas de convenio:
• la Universidad del Bosque 
• El Proyecto de Conservación de Aguas y Tierras ─PROCAT
• El Colegio de Abogados de Catamarca, Argentina
• la Universidad Nacional Abierta y a Distancia ─UNAD</t>
  </si>
  <si>
    <t>Se implementaron los semilleros de investigación: (a) Ética animal, con la participación de 69 personas de 16 localidades; (b) Ciencia animal, con la participación de 54 personas de 12 localidades; (c) Género y protección animal, este último diseñado y aprobado en el marco de la política transversal de género del Distrito que lidera la Secretaría Distrital de la Mujer.</t>
  </si>
  <si>
    <t>El semillero de investigacion "Género y protección animal" se ha diseñado y aprobado en el marco de la política transversal de género del Distrito que lidera la Secretaría Distrital de la Mujer. Esta pendiente la implementacion en el Observatorio de Proteccion Animal, para su implmentacion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</si>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</sst>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498">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2" fontId="12" fillId="0" borderId="0" xfId="1250" applyNumberFormat="1" applyFont="1" applyFill="1" applyBorder="1" applyAlignment="1">
      <alignment horizontal="center" vertical="top" wrapText="1"/>
    </xf>
    <xf numFmtId="0" fontId="8" fillId="61" borderId="10" xfId="1371" applyFont="1" applyFill="1" applyBorder="1" applyAlignment="1">
      <alignment horizontal="center" vertical="center" wrapText="1"/>
    </xf>
    <xf numFmtId="9" fontId="56" fillId="0" borderId="10" xfId="1495" applyFont="1" applyBorder="1"/>
    <xf numFmtId="172" fontId="9" fillId="24" borderId="2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7F4F-4DDA-8C12-D5D7914A0CFA}"/>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7F4F-4DDA-8C12-D5D7914A0CFA}"/>
            </c:ext>
          </c:extLst>
        </c:ser>
        <c:dLbls>
          <c:showLegendKey val="0"/>
          <c:showVal val="0"/>
          <c:showCatName val="0"/>
          <c:showSerName val="0"/>
          <c:showPercent val="0"/>
          <c:showBubbleSize val="0"/>
        </c:dLbls>
        <c:marker val="1"/>
        <c:smooth val="0"/>
        <c:axId val="374765968"/>
        <c:axId val="374766528"/>
      </c:lineChart>
      <c:catAx>
        <c:axId val="3747659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74766528"/>
        <c:crosses val="autoZero"/>
        <c:auto val="1"/>
        <c:lblAlgn val="ctr"/>
        <c:lblOffset val="100"/>
        <c:noMultiLvlLbl val="0"/>
      </c:catAx>
      <c:valAx>
        <c:axId val="37476652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7476596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c:v>
                </c:pt>
                <c:pt idx="4" formatCode="_(* #,##0.00_);_(* \(#,##0.00\);_(* &quot;-&quot;??_);_(@_)">
                  <c:v>0</c:v>
                </c:pt>
                <c:pt idx="5" formatCode="_(* #,##0.00_);_(* \(#,##0.00\);_(* &quot;-&quot;??_);_(@_)">
                  <c:v>1</c:v>
                </c:pt>
              </c:numCache>
            </c:numRef>
          </c:val>
          <c:extLst>
            <c:ext xmlns:c16="http://schemas.microsoft.com/office/drawing/2014/chart" uri="{C3380CC4-5D6E-409C-BE32-E72D297353CC}">
              <c16:uniqueId val="{00000000-8785-425C-BACA-92F2C11202D6}"/>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1</c:v>
                </c:pt>
                <c:pt idx="3">
                  <c:v>0</c:v>
                </c:pt>
                <c:pt idx="4">
                  <c:v>0</c:v>
                </c:pt>
              </c:numCache>
            </c:numRef>
          </c:val>
          <c:extLst>
            <c:ext xmlns:c16="http://schemas.microsoft.com/office/drawing/2014/chart" uri="{C3380CC4-5D6E-409C-BE32-E72D297353CC}">
              <c16:uniqueId val="{00000001-8785-425C-BACA-92F2C11202D6}"/>
            </c:ext>
          </c:extLst>
        </c:ser>
        <c:dLbls>
          <c:showLegendKey val="0"/>
          <c:showVal val="0"/>
          <c:showCatName val="0"/>
          <c:showSerName val="0"/>
          <c:showPercent val="0"/>
          <c:showBubbleSize val="0"/>
        </c:dLbls>
        <c:gapWidth val="150"/>
        <c:axId val="386065600"/>
        <c:axId val="386066160"/>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78CD-4B7C-9D08-4104E5C2A6ED}"/>
            </c:ext>
          </c:extLst>
        </c:ser>
        <c:dLbls>
          <c:showLegendKey val="0"/>
          <c:showVal val="0"/>
          <c:showCatName val="0"/>
          <c:showSerName val="0"/>
          <c:showPercent val="0"/>
          <c:showBubbleSize val="0"/>
        </c:dLbls>
        <c:marker val="1"/>
        <c:smooth val="0"/>
        <c:axId val="386065600"/>
        <c:axId val="386066160"/>
      </c:lineChart>
      <c:catAx>
        <c:axId val="386065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86066160"/>
        <c:crosses val="autoZero"/>
        <c:auto val="1"/>
        <c:lblAlgn val="ctr"/>
        <c:lblOffset val="100"/>
        <c:noMultiLvlLbl val="0"/>
      </c:catAx>
      <c:valAx>
        <c:axId val="38606616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860656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E1C-4040-BB40-D984951C36CA}"/>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8E1C-4040-BB40-D984951C36CA}"/>
            </c:ext>
          </c:extLst>
        </c:ser>
        <c:dLbls>
          <c:showLegendKey val="0"/>
          <c:showVal val="0"/>
          <c:showCatName val="0"/>
          <c:showSerName val="0"/>
          <c:showPercent val="0"/>
          <c:showBubbleSize val="0"/>
        </c:dLbls>
        <c:gapWidth val="150"/>
        <c:axId val="333075568"/>
        <c:axId val="341102800"/>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8E1C-4040-BB40-D984951C36CA}"/>
            </c:ext>
          </c:extLst>
        </c:ser>
        <c:dLbls>
          <c:showLegendKey val="0"/>
          <c:showVal val="0"/>
          <c:showCatName val="0"/>
          <c:showSerName val="0"/>
          <c:showPercent val="0"/>
          <c:showBubbleSize val="0"/>
        </c:dLbls>
        <c:marker val="1"/>
        <c:smooth val="0"/>
        <c:axId val="333075568"/>
        <c:axId val="341102800"/>
      </c:lineChart>
      <c:catAx>
        <c:axId val="333075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1102800"/>
        <c:crosses val="autoZero"/>
        <c:auto val="1"/>
        <c:lblAlgn val="ctr"/>
        <c:lblOffset val="100"/>
        <c:noMultiLvlLbl val="0"/>
      </c:catAx>
      <c:valAx>
        <c:axId val="34110280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307556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92F1-4C24-85CF-9A53024AE1BF}"/>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92F1-4C24-85CF-9A53024AE1BF}"/>
            </c:ext>
          </c:extLst>
        </c:ser>
        <c:dLbls>
          <c:showLegendKey val="0"/>
          <c:showVal val="0"/>
          <c:showCatName val="0"/>
          <c:showSerName val="0"/>
          <c:showPercent val="0"/>
          <c:showBubbleSize val="0"/>
        </c:dLbls>
        <c:gapWidth val="150"/>
        <c:axId val="390505008"/>
        <c:axId val="343673184"/>
      </c:barChart>
      <c:lineChart>
        <c:grouping val="percentStacked"/>
        <c:varyColors val="0"/>
        <c:ser>
          <c:idx val="2"/>
          <c:order val="2"/>
          <c:tx>
            <c:strRef>
              <c:f>'META No. 3'!$E$26</c:f>
              <c:strCache>
                <c:ptCount val="1"/>
                <c:pt idx="0">
                  <c:v>% Avance frente a la meta mensual</c:v>
                </c:pt>
              </c:strCache>
            </c:strRef>
          </c:tx>
          <c:marker>
            <c:symbol val="none"/>
          </c:marker>
          <c:cat>
            <c:strRef>
              <c:f>'META No. 3'!$B$27:$B$32</c:f>
              <c:strCache>
                <c:ptCount val="6"/>
                <c:pt idx="0">
                  <c:v>Julio</c:v>
                </c:pt>
                <c:pt idx="1">
                  <c:v>Agosto</c:v>
                </c:pt>
                <c:pt idx="2">
                  <c:v>Septiembre</c:v>
                </c:pt>
                <c:pt idx="3">
                  <c:v>Octubre</c:v>
                </c:pt>
                <c:pt idx="4">
                  <c:v>Noviembre</c:v>
                </c:pt>
                <c:pt idx="5">
                  <c:v>Diciembre</c:v>
                </c:pt>
              </c:strCache>
            </c:strRef>
          </c:cat>
          <c:val>
            <c:numRef>
              <c:f>'META No. 3'!$E$27:$E$32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92F1-4C24-85CF-9A53024AE1BF}"/>
            </c:ext>
          </c:extLst>
        </c:ser>
        <c:dLbls>
          <c:showLegendKey val="0"/>
          <c:showVal val="0"/>
          <c:showCatName val="0"/>
          <c:showSerName val="0"/>
          <c:showPercent val="0"/>
          <c:showBubbleSize val="0"/>
        </c:dLbls>
        <c:marker val="1"/>
        <c:smooth val="0"/>
        <c:axId val="390505008"/>
        <c:axId val="343673184"/>
      </c:lineChart>
      <c:catAx>
        <c:axId val="390505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3673184"/>
        <c:crosses val="autoZero"/>
        <c:auto val="1"/>
        <c:lblAlgn val="ctr"/>
        <c:lblOffset val="100"/>
        <c:noMultiLvlLbl val="0"/>
      </c:catAx>
      <c:valAx>
        <c:axId val="34367318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050500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3FA0-466E-8A1E-52E8215BEC3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3FA0-466E-8A1E-52E8215BEC39}"/>
            </c:ext>
          </c:extLst>
        </c:ser>
        <c:dLbls>
          <c:showLegendKey val="0"/>
          <c:showVal val="0"/>
          <c:showCatName val="0"/>
          <c:showSerName val="0"/>
          <c:showPercent val="0"/>
          <c:showBubbleSize val="0"/>
        </c:dLbls>
        <c:gapWidth val="150"/>
        <c:axId val="340880672"/>
        <c:axId val="107280848"/>
      </c:barChart>
      <c:lineChart>
        <c:grouping val="percentStacked"/>
        <c:varyColors val="0"/>
        <c:ser>
          <c:idx val="2"/>
          <c:order val="2"/>
          <c:tx>
            <c:strRef>
              <c:f>'META No. 4'!$E$26</c:f>
              <c:strCache>
                <c:ptCount val="1"/>
                <c:pt idx="0">
                  <c:v>% Avance frente a la meta mensual</c:v>
                </c:pt>
              </c:strCache>
            </c:strRef>
          </c:tx>
          <c:marker>
            <c:symbol val="none"/>
          </c:marker>
          <c:cat>
            <c:strRef>
              <c:f>'META No. 4'!$B$27:$B$32</c:f>
              <c:strCache>
                <c:ptCount val="6"/>
                <c:pt idx="0">
                  <c:v>Julio</c:v>
                </c:pt>
                <c:pt idx="1">
                  <c:v>Agosto</c:v>
                </c:pt>
                <c:pt idx="2">
                  <c:v>Septiembre</c:v>
                </c:pt>
                <c:pt idx="3">
                  <c:v>Octubre</c:v>
                </c:pt>
                <c:pt idx="4">
                  <c:v>Noviembre</c:v>
                </c:pt>
                <c:pt idx="5">
                  <c:v>Diciembre</c:v>
                </c:pt>
              </c:strCache>
            </c:strRef>
          </c:cat>
          <c:val>
            <c:numRef>
              <c:f>'META No. 4'!$E$27:$E$32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FA0-466E-8A1E-52E8215BEC39}"/>
            </c:ext>
          </c:extLst>
        </c:ser>
        <c:dLbls>
          <c:showLegendKey val="0"/>
          <c:showVal val="0"/>
          <c:showCatName val="0"/>
          <c:showSerName val="0"/>
          <c:showPercent val="0"/>
          <c:showBubbleSize val="0"/>
        </c:dLbls>
        <c:marker val="1"/>
        <c:smooth val="0"/>
        <c:axId val="340880672"/>
        <c:axId val="107280848"/>
      </c:lineChart>
      <c:catAx>
        <c:axId val="3408806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7280848"/>
        <c:crosses val="autoZero"/>
        <c:auto val="1"/>
        <c:lblAlgn val="ctr"/>
        <c:lblOffset val="100"/>
        <c:noMultiLvlLbl val="0"/>
      </c:catAx>
      <c:valAx>
        <c:axId val="10728084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08806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C73-4C98-8647-6FDFC1FDEA16}"/>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pt idx="3">
                  <c:v>0</c:v>
                </c:pt>
                <c:pt idx="4">
                  <c:v>0</c:v>
                </c:pt>
              </c:numCache>
            </c:numRef>
          </c:val>
          <c:extLst>
            <c:ext xmlns:c16="http://schemas.microsoft.com/office/drawing/2014/chart" uri="{C3380CC4-5D6E-409C-BE32-E72D297353CC}">
              <c16:uniqueId val="{00000001-5C73-4C98-8647-6FDFC1FDEA16}"/>
            </c:ext>
          </c:extLst>
        </c:ser>
        <c:dLbls>
          <c:showLegendKey val="0"/>
          <c:showVal val="0"/>
          <c:showCatName val="0"/>
          <c:showSerName val="0"/>
          <c:showPercent val="0"/>
          <c:showBubbleSize val="0"/>
        </c:dLbls>
        <c:gapWidth val="150"/>
        <c:axId val="375023472"/>
        <c:axId val="206812496"/>
      </c:barChart>
      <c:lineChart>
        <c:grouping val="percentStacked"/>
        <c:varyColors val="0"/>
        <c:ser>
          <c:idx val="2"/>
          <c:order val="2"/>
          <c:tx>
            <c:strRef>
              <c:f>'META No. 5'!$E$26</c:f>
              <c:strCache>
                <c:ptCount val="1"/>
                <c:pt idx="0">
                  <c:v>% Avance frente a la meta mensual</c:v>
                </c:pt>
              </c:strCache>
            </c:strRef>
          </c:tx>
          <c:marker>
            <c:symbol val="none"/>
          </c:marker>
          <c:cat>
            <c:strRef>
              <c:f>'META No. 5'!$B$27:$B$32</c:f>
              <c:strCache>
                <c:ptCount val="6"/>
                <c:pt idx="0">
                  <c:v>Julio</c:v>
                </c:pt>
                <c:pt idx="1">
                  <c:v>Agosto</c:v>
                </c:pt>
                <c:pt idx="2">
                  <c:v>Septiembre</c:v>
                </c:pt>
                <c:pt idx="3">
                  <c:v>Octubre</c:v>
                </c:pt>
                <c:pt idx="4">
                  <c:v>Noviembre</c:v>
                </c:pt>
                <c:pt idx="5">
                  <c:v>Diciembre</c:v>
                </c:pt>
              </c:strCache>
            </c:strRef>
          </c:cat>
          <c:val>
            <c:numRef>
              <c:f>'META No. 5'!$E$27:$E$32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C73-4C98-8647-6FDFC1FDEA16}"/>
            </c:ext>
          </c:extLst>
        </c:ser>
        <c:dLbls>
          <c:showLegendKey val="0"/>
          <c:showVal val="0"/>
          <c:showCatName val="0"/>
          <c:showSerName val="0"/>
          <c:showPercent val="0"/>
          <c:showBubbleSize val="0"/>
        </c:dLbls>
        <c:marker val="1"/>
        <c:smooth val="0"/>
        <c:axId val="375023472"/>
        <c:axId val="206812496"/>
      </c:lineChart>
      <c:catAx>
        <c:axId val="3750234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6812496"/>
        <c:crosses val="autoZero"/>
        <c:auto val="1"/>
        <c:lblAlgn val="ctr"/>
        <c:lblOffset val="100"/>
        <c:noMultiLvlLbl val="0"/>
      </c:catAx>
      <c:valAx>
        <c:axId val="20681249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750234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2</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04C-469C-8A8C-478D23FCF5B0}"/>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formatCode="_(* #,##0_);_(* \(#,##0\);_(* &quot;-&quot;??_);_(@_)">
                  <c:v>2</c:v>
                </c:pt>
                <c:pt idx="1">
                  <c:v>0</c:v>
                </c:pt>
                <c:pt idx="2">
                  <c:v>0</c:v>
                </c:pt>
                <c:pt idx="3">
                  <c:v>0</c:v>
                </c:pt>
                <c:pt idx="4">
                  <c:v>0</c:v>
                </c:pt>
              </c:numCache>
            </c:numRef>
          </c:val>
          <c:extLst>
            <c:ext xmlns:c16="http://schemas.microsoft.com/office/drawing/2014/chart" uri="{C3380CC4-5D6E-409C-BE32-E72D297353CC}">
              <c16:uniqueId val="{00000001-804C-469C-8A8C-478D23FCF5B0}"/>
            </c:ext>
          </c:extLst>
        </c:ser>
        <c:dLbls>
          <c:showLegendKey val="0"/>
          <c:showVal val="0"/>
          <c:showCatName val="0"/>
          <c:showSerName val="0"/>
          <c:showPercent val="0"/>
          <c:showBubbleSize val="0"/>
        </c:dLbls>
        <c:gapWidth val="150"/>
        <c:axId val="256224400"/>
        <c:axId val="375003728"/>
      </c:barChart>
      <c:catAx>
        <c:axId val="2562244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75003728"/>
        <c:crosses val="autoZero"/>
        <c:auto val="1"/>
        <c:lblAlgn val="ctr"/>
        <c:lblOffset val="100"/>
        <c:noMultiLvlLbl val="0"/>
      </c:catAx>
      <c:valAx>
        <c:axId val="375003728"/>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62244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62E-4189-829E-EC175CF8EC2E}"/>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62E-4189-829E-EC175CF8EC2E}"/>
            </c:ext>
          </c:extLst>
        </c:ser>
        <c:dLbls>
          <c:showLegendKey val="0"/>
          <c:showVal val="0"/>
          <c:showCatName val="0"/>
          <c:showSerName val="0"/>
          <c:showPercent val="0"/>
          <c:showBubbleSize val="0"/>
        </c:dLbls>
        <c:marker val="1"/>
        <c:smooth val="0"/>
        <c:axId val="336658368"/>
        <c:axId val="336658928"/>
      </c:lineChart>
      <c:catAx>
        <c:axId val="3366583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6658928"/>
        <c:crosses val="autoZero"/>
        <c:auto val="1"/>
        <c:lblAlgn val="ctr"/>
        <c:lblOffset val="100"/>
        <c:noMultiLvlLbl val="0"/>
      </c:catAx>
      <c:valAx>
        <c:axId val="33665892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665836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200025</xdr:colOff>
      <xdr:row>33</xdr:row>
      <xdr:rowOff>104775</xdr:rowOff>
    </xdr:from>
    <xdr:to>
      <xdr:col>7</xdr:col>
      <xdr:colOff>857250</xdr:colOff>
      <xdr:row>37</xdr:row>
      <xdr:rowOff>371475</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1447800</xdr:colOff>
      <xdr:row>33</xdr:row>
      <xdr:rowOff>66675</xdr:rowOff>
    </xdr:from>
    <xdr:to>
      <xdr:col>6</xdr:col>
      <xdr:colOff>904875</xdr:colOff>
      <xdr:row>37</xdr:row>
      <xdr:rowOff>333375</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1295400</xdr:colOff>
      <xdr:row>33</xdr:row>
      <xdr:rowOff>85725</xdr:rowOff>
    </xdr:from>
    <xdr:to>
      <xdr:col>6</xdr:col>
      <xdr:colOff>752475</xdr:colOff>
      <xdr:row>37</xdr:row>
      <xdr:rowOff>352425</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1266825</xdr:colOff>
      <xdr:row>33</xdr:row>
      <xdr:rowOff>66675</xdr:rowOff>
    </xdr:from>
    <xdr:to>
      <xdr:col>6</xdr:col>
      <xdr:colOff>723900</xdr:colOff>
      <xdr:row>37</xdr:row>
      <xdr:rowOff>333375</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1666875</xdr:colOff>
      <xdr:row>33</xdr:row>
      <xdr:rowOff>38100</xdr:rowOff>
    </xdr:from>
    <xdr:to>
      <xdr:col>6</xdr:col>
      <xdr:colOff>1123950</xdr:colOff>
      <xdr:row>37</xdr:row>
      <xdr:rowOff>304800</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40822</xdr:colOff>
      <xdr:row>33</xdr:row>
      <xdr:rowOff>54429</xdr:rowOff>
    </xdr:from>
    <xdr:to>
      <xdr:col>6</xdr:col>
      <xdr:colOff>1183822</xdr:colOff>
      <xdr:row>37</xdr:row>
      <xdr:rowOff>325210</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08"/>
      <c r="B2" s="208"/>
      <c r="C2" s="205" t="s">
        <v>24</v>
      </c>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35"/>
    </row>
    <row r="3" spans="1:67" s="125" customFormat="1" ht="45.75" customHeight="1" x14ac:dyDescent="0.25">
      <c r="A3" s="208"/>
      <c r="B3" s="208"/>
      <c r="C3" s="205" t="s">
        <v>25</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36"/>
    </row>
    <row r="4" spans="1:67" s="125" customFormat="1" ht="45.75" customHeight="1" x14ac:dyDescent="0.25">
      <c r="A4" s="208"/>
      <c r="B4" s="208"/>
      <c r="C4" s="205" t="s">
        <v>198</v>
      </c>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36"/>
    </row>
    <row r="5" spans="1:67" s="125" customFormat="1" ht="45.75" customHeight="1" x14ac:dyDescent="0.25">
      <c r="A5" s="208"/>
      <c r="B5" s="208"/>
      <c r="C5" s="215" t="s">
        <v>29</v>
      </c>
      <c r="D5" s="215"/>
      <c r="E5" s="215"/>
      <c r="F5" s="215"/>
      <c r="G5" s="215"/>
      <c r="H5" s="215"/>
      <c r="I5" s="215"/>
      <c r="J5" s="215"/>
      <c r="K5" s="215"/>
      <c r="L5" s="215"/>
      <c r="M5" s="215"/>
      <c r="N5" s="215"/>
      <c r="O5" s="215"/>
      <c r="P5" s="215"/>
      <c r="Q5" s="215"/>
      <c r="R5" s="233" t="s">
        <v>189</v>
      </c>
      <c r="S5" s="233"/>
      <c r="T5" s="233"/>
      <c r="U5" s="233"/>
      <c r="V5" s="233"/>
      <c r="W5" s="233"/>
      <c r="X5" s="233"/>
      <c r="Y5" s="233"/>
      <c r="Z5" s="233"/>
      <c r="AA5" s="233"/>
      <c r="AB5" s="233"/>
      <c r="AC5" s="233"/>
      <c r="AD5" s="233"/>
      <c r="AE5" s="233"/>
      <c r="AF5" s="237"/>
    </row>
    <row r="6" spans="1:67" s="126" customFormat="1" ht="30.75" customHeight="1" x14ac:dyDescent="0.25">
      <c r="D6" s="127"/>
      <c r="K6" s="128"/>
      <c r="AA6" s="129"/>
    </row>
    <row r="7" spans="1:67" s="126" customFormat="1" ht="42" customHeight="1" x14ac:dyDescent="0.25">
      <c r="B7" s="130" t="s">
        <v>32</v>
      </c>
      <c r="C7" s="207" t="e">
        <f>+#REF!</f>
        <v>#REF!</v>
      </c>
      <c r="D7" s="207"/>
      <c r="E7" s="207"/>
      <c r="F7" s="207"/>
      <c r="G7" s="207"/>
      <c r="K7" s="128"/>
      <c r="AA7" s="129"/>
    </row>
    <row r="8" spans="1:67" s="126" customFormat="1" ht="42" customHeight="1" x14ac:dyDescent="0.25">
      <c r="B8" s="130" t="s">
        <v>1</v>
      </c>
      <c r="C8" s="207" t="e">
        <f>+#REF!</f>
        <v>#REF!</v>
      </c>
      <c r="D8" s="207"/>
      <c r="E8" s="207"/>
      <c r="F8" s="207"/>
      <c r="G8" s="207"/>
      <c r="K8" s="128"/>
      <c r="AA8" s="129"/>
    </row>
    <row r="9" spans="1:67" s="126" customFormat="1" ht="42" customHeight="1" x14ac:dyDescent="0.25">
      <c r="B9" s="131" t="s">
        <v>30</v>
      </c>
      <c r="C9" s="207" t="e">
        <f>+#REF!</f>
        <v>#REF!</v>
      </c>
      <c r="D9" s="207"/>
      <c r="E9" s="207"/>
      <c r="F9" s="207"/>
      <c r="G9" s="207"/>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24" t="str">
        <f>+'[1]Sección 1. Metas - Magnitud'!B13</f>
        <v>PLAN DE DESARROLLO - BOGOTÁ MEJOR PARA TODOS 2016-2020</v>
      </c>
      <c r="B11" s="225"/>
      <c r="C11" s="225"/>
      <c r="D11" s="225"/>
      <c r="E11" s="225"/>
      <c r="F11" s="225"/>
      <c r="G11" s="225"/>
      <c r="H11" s="226"/>
      <c r="I11" s="239" t="s">
        <v>36</v>
      </c>
      <c r="J11" s="240"/>
      <c r="K11" s="240"/>
      <c r="L11" s="240"/>
      <c r="M11" s="240"/>
      <c r="N11" s="241"/>
      <c r="O11" s="234" t="s">
        <v>38</v>
      </c>
      <c r="P11" s="234"/>
      <c r="Q11" s="234"/>
      <c r="R11" s="234"/>
      <c r="S11" s="234"/>
      <c r="T11" s="234"/>
      <c r="U11" s="234"/>
      <c r="V11" s="234"/>
      <c r="W11" s="234"/>
      <c r="X11" s="234"/>
      <c r="Y11" s="234"/>
      <c r="Z11" s="234"/>
      <c r="AA11" s="234"/>
      <c r="AB11" s="234"/>
      <c r="AC11" s="234"/>
      <c r="AD11" s="224" t="s">
        <v>18</v>
      </c>
      <c r="AE11" s="225"/>
      <c r="AF11" s="226"/>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06" t="s">
        <v>154</v>
      </c>
      <c r="B13" s="206" t="str">
        <f>+'[2]Sección 1. Metas - Magnitud'!I15</f>
        <v>Demarcar 2.600 kilómetro carril de vías</v>
      </c>
      <c r="C13" s="206">
        <v>224</v>
      </c>
      <c r="D13" s="206" t="s">
        <v>187</v>
      </c>
      <c r="E13" s="206">
        <v>171</v>
      </c>
      <c r="F13" s="238" t="s">
        <v>175</v>
      </c>
      <c r="G13" s="206" t="s">
        <v>152</v>
      </c>
      <c r="H13" s="206" t="s">
        <v>70</v>
      </c>
      <c r="I13" s="216" t="e">
        <f>SUM(J13:N14)</f>
        <v>#REF!</v>
      </c>
      <c r="J13" s="213" t="e">
        <f>+#REF!</f>
        <v>#REF!</v>
      </c>
      <c r="K13" s="242" t="e">
        <f>+#REF!</f>
        <v>#REF!</v>
      </c>
      <c r="L13" s="211" t="e">
        <f>+#REF!</f>
        <v>#REF!</v>
      </c>
      <c r="M13" s="213" t="e">
        <f>+#REF!</f>
        <v>#REF!</v>
      </c>
      <c r="N13" s="213" t="e">
        <f>+#REF!</f>
        <v>#REF!</v>
      </c>
      <c r="O13" s="217" t="e">
        <f>+#REF!</f>
        <v>#REF!</v>
      </c>
      <c r="P13" s="217">
        <v>6.45</v>
      </c>
      <c r="Q13" s="217">
        <v>31.03</v>
      </c>
      <c r="R13" s="217"/>
      <c r="S13" s="217" t="e">
        <f>+#REF!</f>
        <v>#REF!</v>
      </c>
      <c r="T13" s="217" t="e">
        <f>+#REF!</f>
        <v>#REF!</v>
      </c>
      <c r="U13" s="217" t="e">
        <f>+#REF!</f>
        <v>#REF!</v>
      </c>
      <c r="V13" s="217" t="e">
        <f>+#REF!</f>
        <v>#REF!</v>
      </c>
      <c r="W13" s="217" t="e">
        <f>+#REF!</f>
        <v>#REF!</v>
      </c>
      <c r="X13" s="217" t="e">
        <f>+#REF!</f>
        <v>#REF!</v>
      </c>
      <c r="Y13" s="217" t="e">
        <f>+#REF!</f>
        <v>#REF!</v>
      </c>
      <c r="Z13" s="217" t="e">
        <f>+#REF!</f>
        <v>#REF!</v>
      </c>
      <c r="AA13" s="222" t="e">
        <f>SUM(O13:Z14)</f>
        <v>#REF!</v>
      </c>
      <c r="AB13" s="219" t="e">
        <f>+AA13/K13</f>
        <v>#REF!</v>
      </c>
      <c r="AC13" s="219" t="e">
        <f>+(J13+AA13)/I13</f>
        <v>#REF!</v>
      </c>
      <c r="AD13" s="220" t="s">
        <v>219</v>
      </c>
      <c r="AE13" s="209" t="s">
        <v>223</v>
      </c>
      <c r="AF13" s="220"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06"/>
      <c r="B14" s="206"/>
      <c r="C14" s="206"/>
      <c r="D14" s="206"/>
      <c r="E14" s="206"/>
      <c r="F14" s="238"/>
      <c r="G14" s="206"/>
      <c r="H14" s="206"/>
      <c r="I14" s="216"/>
      <c r="J14" s="214"/>
      <c r="K14" s="243"/>
      <c r="L14" s="212"/>
      <c r="M14" s="214"/>
      <c r="N14" s="214"/>
      <c r="O14" s="218"/>
      <c r="P14" s="218"/>
      <c r="Q14" s="218"/>
      <c r="R14" s="218"/>
      <c r="S14" s="218"/>
      <c r="T14" s="218"/>
      <c r="U14" s="218"/>
      <c r="V14" s="218"/>
      <c r="W14" s="218"/>
      <c r="X14" s="218"/>
      <c r="Y14" s="218"/>
      <c r="Z14" s="218"/>
      <c r="AA14" s="223"/>
      <c r="AB14" s="219"/>
      <c r="AC14" s="219"/>
      <c r="AD14" s="221"/>
      <c r="AE14" s="210"/>
      <c r="AF14" s="221"/>
    </row>
    <row r="15" spans="1:67" ht="89.25" customHeight="1" x14ac:dyDescent="0.25">
      <c r="A15" s="206" t="s">
        <v>154</v>
      </c>
      <c r="B15" s="206" t="str">
        <f>+'[2]Sección 1. Metas - Magnitud'!I18</f>
        <v>Instalar 35.000 señales verticales de pedestal</v>
      </c>
      <c r="C15" s="206">
        <v>223</v>
      </c>
      <c r="D15" s="206" t="s">
        <v>188</v>
      </c>
      <c r="E15" s="206">
        <v>170</v>
      </c>
      <c r="F15" s="238" t="s">
        <v>174</v>
      </c>
      <c r="G15" s="206" t="s">
        <v>152</v>
      </c>
      <c r="H15" s="206" t="s">
        <v>70</v>
      </c>
      <c r="I15" s="216" t="e">
        <f>SUM(J15:N16)</f>
        <v>#REF!</v>
      </c>
      <c r="J15" s="231" t="e">
        <f>+#REF!</f>
        <v>#REF!</v>
      </c>
      <c r="K15" s="227" t="e">
        <f>+#REF!</f>
        <v>#REF!</v>
      </c>
      <c r="L15" s="229" t="e">
        <f>+#REF!</f>
        <v>#REF!</v>
      </c>
      <c r="M15" s="231" t="e">
        <f>+#REF!</f>
        <v>#REF!</v>
      </c>
      <c r="N15" s="231" t="e">
        <f>+#REF!</f>
        <v>#REF!</v>
      </c>
      <c r="O15" s="217">
        <v>53</v>
      </c>
      <c r="P15" s="217">
        <v>712</v>
      </c>
      <c r="Q15" s="217">
        <v>881</v>
      </c>
      <c r="R15" s="217"/>
      <c r="S15" s="217" t="e">
        <f>+#REF!</f>
        <v>#REF!</v>
      </c>
      <c r="T15" s="217" t="e">
        <f>+#REF!</f>
        <v>#REF!</v>
      </c>
      <c r="U15" s="217" t="e">
        <f>+#REF!</f>
        <v>#REF!</v>
      </c>
      <c r="V15" s="217" t="e">
        <f>+#REF!</f>
        <v>#REF!</v>
      </c>
      <c r="W15" s="217" t="e">
        <f>+#REF!</f>
        <v>#REF!</v>
      </c>
      <c r="X15" s="217" t="e">
        <f>+#REF!</f>
        <v>#REF!</v>
      </c>
      <c r="Y15" s="217" t="e">
        <f>+#REF!</f>
        <v>#REF!</v>
      </c>
      <c r="Z15" s="217" t="e">
        <f>+#REF!</f>
        <v>#REF!</v>
      </c>
      <c r="AA15" s="222" t="e">
        <f>SUM(O15:Z16)</f>
        <v>#REF!</v>
      </c>
      <c r="AB15" s="219" t="e">
        <f>+AA15/K15</f>
        <v>#REF!</v>
      </c>
      <c r="AC15" s="219" t="e">
        <f>+(J15+AA15)/I15</f>
        <v>#REF!</v>
      </c>
      <c r="AD15" s="220" t="s">
        <v>221</v>
      </c>
      <c r="AE15" s="209" t="s">
        <v>223</v>
      </c>
      <c r="AF15" s="220" t="s">
        <v>222</v>
      </c>
    </row>
    <row r="16" spans="1:67" ht="140.25" customHeight="1" x14ac:dyDescent="0.25">
      <c r="A16" s="206"/>
      <c r="B16" s="206"/>
      <c r="C16" s="206"/>
      <c r="D16" s="206"/>
      <c r="E16" s="206"/>
      <c r="F16" s="238"/>
      <c r="G16" s="206"/>
      <c r="H16" s="206"/>
      <c r="I16" s="216"/>
      <c r="J16" s="232"/>
      <c r="K16" s="228"/>
      <c r="L16" s="230"/>
      <c r="M16" s="232"/>
      <c r="N16" s="232"/>
      <c r="O16" s="218"/>
      <c r="P16" s="218"/>
      <c r="Q16" s="218"/>
      <c r="R16" s="218"/>
      <c r="S16" s="218"/>
      <c r="T16" s="218"/>
      <c r="U16" s="218"/>
      <c r="V16" s="218"/>
      <c r="W16" s="218"/>
      <c r="X16" s="218"/>
      <c r="Y16" s="218"/>
      <c r="Z16" s="218"/>
      <c r="AA16" s="223"/>
      <c r="AB16" s="219"/>
      <c r="AC16" s="219"/>
      <c r="AD16" s="221"/>
      <c r="AE16" s="210"/>
      <c r="AF16" s="221"/>
    </row>
    <row r="17" spans="1:32" ht="62.25" customHeight="1" x14ac:dyDescent="0.25">
      <c r="A17" s="206" t="s">
        <v>154</v>
      </c>
      <c r="B17" s="262" t="str">
        <f>+'[2]Sección 1. Metas - Magnitud'!I45</f>
        <v>Realizar el 100% de las actividades para la segunda fase del Sistema Inteligente de Tranporte - SIT</v>
      </c>
      <c r="C17" s="206">
        <v>231</v>
      </c>
      <c r="D17" s="206" t="s">
        <v>176</v>
      </c>
      <c r="E17" s="206">
        <v>178</v>
      </c>
      <c r="F17" s="238" t="s">
        <v>177</v>
      </c>
      <c r="G17" s="206" t="s">
        <v>151</v>
      </c>
      <c r="H17" s="206" t="s">
        <v>70</v>
      </c>
      <c r="I17" s="244">
        <f>SUM(J17:N18)</f>
        <v>1</v>
      </c>
      <c r="J17" s="273">
        <v>0.05</v>
      </c>
      <c r="K17" s="260">
        <v>0.28999999999999998</v>
      </c>
      <c r="L17" s="263">
        <v>0.25</v>
      </c>
      <c r="M17" s="260">
        <v>0.4</v>
      </c>
      <c r="N17" s="260">
        <v>0.01</v>
      </c>
      <c r="O17" s="265">
        <v>0.19</v>
      </c>
      <c r="P17" s="266"/>
      <c r="Q17" s="266"/>
      <c r="R17" s="269">
        <v>0</v>
      </c>
      <c r="S17" s="270"/>
      <c r="T17" s="270"/>
      <c r="U17" s="248">
        <v>0</v>
      </c>
      <c r="V17" s="249"/>
      <c r="W17" s="249"/>
      <c r="X17" s="248">
        <v>0</v>
      </c>
      <c r="Y17" s="249"/>
      <c r="Z17" s="249"/>
      <c r="AA17" s="252">
        <f>+R17+O17+U17+X17</f>
        <v>0.19</v>
      </c>
      <c r="AB17" s="219">
        <f>+AA17/K17</f>
        <v>0.65517241379310354</v>
      </c>
      <c r="AC17" s="219">
        <f>+(J17+AA17)/I17</f>
        <v>0.24</v>
      </c>
      <c r="AD17" s="246" t="s">
        <v>224</v>
      </c>
      <c r="AE17" s="209" t="s">
        <v>223</v>
      </c>
      <c r="AF17" s="246" t="s">
        <v>225</v>
      </c>
    </row>
    <row r="18" spans="1:32" ht="200.25" customHeight="1" x14ac:dyDescent="0.25">
      <c r="A18" s="206"/>
      <c r="B18" s="262"/>
      <c r="C18" s="206"/>
      <c r="D18" s="206"/>
      <c r="E18" s="206"/>
      <c r="F18" s="238"/>
      <c r="G18" s="206"/>
      <c r="H18" s="206"/>
      <c r="I18" s="245"/>
      <c r="J18" s="274"/>
      <c r="K18" s="261"/>
      <c r="L18" s="264"/>
      <c r="M18" s="261"/>
      <c r="N18" s="261"/>
      <c r="O18" s="267"/>
      <c r="P18" s="268"/>
      <c r="Q18" s="268"/>
      <c r="R18" s="271"/>
      <c r="S18" s="272"/>
      <c r="T18" s="272"/>
      <c r="U18" s="250"/>
      <c r="V18" s="251"/>
      <c r="W18" s="251"/>
      <c r="X18" s="250"/>
      <c r="Y18" s="251"/>
      <c r="Z18" s="251"/>
      <c r="AA18" s="253"/>
      <c r="AB18" s="219"/>
      <c r="AC18" s="219"/>
      <c r="AD18" s="247"/>
      <c r="AE18" s="210"/>
      <c r="AF18" s="247"/>
    </row>
    <row r="19" spans="1:32" ht="62.25" customHeight="1" x14ac:dyDescent="0.25">
      <c r="A19" s="206" t="s">
        <v>154</v>
      </c>
      <c r="B19" s="262" t="str">
        <f>+'[2]Sección 1. Metas - Magnitud'!I48</f>
        <v>Realizar el 100% de las actividades para la segunda fase de Semáforos Inteligentes.</v>
      </c>
      <c r="C19" s="206">
        <v>232</v>
      </c>
      <c r="D19" s="206" t="s">
        <v>178</v>
      </c>
      <c r="E19" s="206">
        <v>179</v>
      </c>
      <c r="F19" s="238" t="s">
        <v>179</v>
      </c>
      <c r="G19" s="206" t="s">
        <v>151</v>
      </c>
      <c r="H19" s="206" t="s">
        <v>70</v>
      </c>
      <c r="I19" s="244">
        <f>SUM(J19:N20)</f>
        <v>1</v>
      </c>
      <c r="J19" s="273">
        <v>0.01</v>
      </c>
      <c r="K19" s="260">
        <v>0.15</v>
      </c>
      <c r="L19" s="263">
        <v>0.42</v>
      </c>
      <c r="M19" s="260">
        <v>0.42</v>
      </c>
      <c r="N19" s="260">
        <v>0</v>
      </c>
      <c r="O19" s="256">
        <v>0.35</v>
      </c>
      <c r="P19" s="257"/>
      <c r="Q19" s="257"/>
      <c r="R19" s="265">
        <v>0</v>
      </c>
      <c r="S19" s="266"/>
      <c r="T19" s="266"/>
      <c r="U19" s="256">
        <v>0</v>
      </c>
      <c r="V19" s="257"/>
      <c r="W19" s="257"/>
      <c r="X19" s="256">
        <v>0</v>
      </c>
      <c r="Y19" s="257"/>
      <c r="Z19" s="257"/>
      <c r="AA19" s="254">
        <f>+R19+O19+U19+X19</f>
        <v>0.35</v>
      </c>
      <c r="AB19" s="219">
        <f>+AA19/K19</f>
        <v>2.3333333333333335</v>
      </c>
      <c r="AC19" s="219">
        <f>+(J19+AA19)/I19</f>
        <v>0.36</v>
      </c>
      <c r="AD19" s="246" t="s">
        <v>227</v>
      </c>
      <c r="AE19" s="209" t="s">
        <v>223</v>
      </c>
      <c r="AF19" s="246" t="s">
        <v>225</v>
      </c>
    </row>
    <row r="20" spans="1:32" ht="298.5" customHeight="1" x14ac:dyDescent="0.25">
      <c r="A20" s="206"/>
      <c r="B20" s="262"/>
      <c r="C20" s="206"/>
      <c r="D20" s="206"/>
      <c r="E20" s="206"/>
      <c r="F20" s="238"/>
      <c r="G20" s="206"/>
      <c r="H20" s="206"/>
      <c r="I20" s="245"/>
      <c r="J20" s="274"/>
      <c r="K20" s="261"/>
      <c r="L20" s="264"/>
      <c r="M20" s="261"/>
      <c r="N20" s="261"/>
      <c r="O20" s="258"/>
      <c r="P20" s="259"/>
      <c r="Q20" s="259"/>
      <c r="R20" s="267"/>
      <c r="S20" s="268"/>
      <c r="T20" s="268"/>
      <c r="U20" s="258"/>
      <c r="V20" s="259"/>
      <c r="W20" s="259"/>
      <c r="X20" s="258"/>
      <c r="Y20" s="259"/>
      <c r="Z20" s="259"/>
      <c r="AA20" s="255"/>
      <c r="AB20" s="219"/>
      <c r="AC20" s="219"/>
      <c r="AD20" s="247"/>
      <c r="AE20" s="210"/>
      <c r="AF20" s="247"/>
    </row>
    <row r="21" spans="1:32" ht="62.25" customHeight="1" x14ac:dyDescent="0.25">
      <c r="A21" s="206" t="s">
        <v>154</v>
      </c>
      <c r="B21" s="262" t="str">
        <f>+'[2]Sección 1. Metas - Magnitud'!I51</f>
        <v>Realizar el 100% de las actividades para la primera fase de Detección Electrónica DEI</v>
      </c>
      <c r="C21" s="206">
        <v>233</v>
      </c>
      <c r="D21" s="206" t="s">
        <v>180</v>
      </c>
      <c r="E21" s="206">
        <v>180</v>
      </c>
      <c r="F21" s="238" t="s">
        <v>181</v>
      </c>
      <c r="G21" s="206" t="s">
        <v>151</v>
      </c>
      <c r="H21" s="206" t="s">
        <v>70</v>
      </c>
      <c r="I21" s="244">
        <f>SUM(J21:N22)</f>
        <v>1</v>
      </c>
      <c r="J21" s="273">
        <v>0.01</v>
      </c>
      <c r="K21" s="260">
        <v>0.1</v>
      </c>
      <c r="L21" s="263">
        <v>0.3</v>
      </c>
      <c r="M21" s="260">
        <v>0.55000000000000004</v>
      </c>
      <c r="N21" s="260">
        <v>0.04</v>
      </c>
      <c r="O21" s="256">
        <v>4.4999999999999998E-2</v>
      </c>
      <c r="P21" s="257"/>
      <c r="Q21" s="257"/>
      <c r="R21" s="256">
        <v>0</v>
      </c>
      <c r="S21" s="257"/>
      <c r="T21" s="257"/>
      <c r="U21" s="256">
        <v>0</v>
      </c>
      <c r="V21" s="257"/>
      <c r="W21" s="257"/>
      <c r="X21" s="256">
        <v>0</v>
      </c>
      <c r="Y21" s="257"/>
      <c r="Z21" s="257"/>
      <c r="AA21" s="254">
        <f>+R21+O21+U21+X21</f>
        <v>4.4999999999999998E-2</v>
      </c>
      <c r="AB21" s="219">
        <f>+AA21/K21</f>
        <v>0.44999999999999996</v>
      </c>
      <c r="AC21" s="219">
        <f>+(J21+AA21)/I21</f>
        <v>5.5E-2</v>
      </c>
      <c r="AD21" s="246" t="s">
        <v>228</v>
      </c>
      <c r="AE21" s="209" t="s">
        <v>223</v>
      </c>
      <c r="AF21" s="246" t="s">
        <v>225</v>
      </c>
    </row>
    <row r="22" spans="1:32" ht="124.5" customHeight="1" x14ac:dyDescent="0.25">
      <c r="A22" s="206"/>
      <c r="B22" s="262"/>
      <c r="C22" s="206"/>
      <c r="D22" s="206"/>
      <c r="E22" s="206"/>
      <c r="F22" s="238"/>
      <c r="G22" s="206"/>
      <c r="H22" s="206"/>
      <c r="I22" s="245"/>
      <c r="J22" s="274"/>
      <c r="K22" s="261"/>
      <c r="L22" s="264"/>
      <c r="M22" s="261"/>
      <c r="N22" s="261"/>
      <c r="O22" s="258"/>
      <c r="P22" s="259"/>
      <c r="Q22" s="259"/>
      <c r="R22" s="258"/>
      <c r="S22" s="259"/>
      <c r="T22" s="259"/>
      <c r="U22" s="258"/>
      <c r="V22" s="259"/>
      <c r="W22" s="259"/>
      <c r="X22" s="258"/>
      <c r="Y22" s="259"/>
      <c r="Z22" s="259"/>
      <c r="AA22" s="255"/>
      <c r="AB22" s="219"/>
      <c r="AC22" s="219"/>
      <c r="AD22" s="247"/>
      <c r="AE22" s="210"/>
      <c r="AF22" s="24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7"/>
      <c r="C2" s="275" t="s">
        <v>24</v>
      </c>
      <c r="D2" s="275"/>
      <c r="E2" s="275"/>
      <c r="F2" s="275"/>
      <c r="G2" s="275"/>
      <c r="H2" s="275"/>
      <c r="I2" s="279"/>
      <c r="J2" s="13"/>
      <c r="K2" s="13"/>
      <c r="M2" s="14" t="s">
        <v>47</v>
      </c>
    </row>
    <row r="3" spans="2:14" ht="25.5" customHeight="1" x14ac:dyDescent="0.2">
      <c r="B3" s="278"/>
      <c r="C3" s="276" t="s">
        <v>25</v>
      </c>
      <c r="D3" s="276"/>
      <c r="E3" s="276"/>
      <c r="F3" s="276"/>
      <c r="G3" s="276"/>
      <c r="H3" s="276"/>
      <c r="I3" s="280"/>
      <c r="J3" s="13"/>
      <c r="K3" s="13"/>
      <c r="M3" s="14" t="s">
        <v>48</v>
      </c>
    </row>
    <row r="4" spans="2:14" ht="25.5" customHeight="1" x14ac:dyDescent="0.2">
      <c r="B4" s="278"/>
      <c r="C4" s="276" t="s">
        <v>49</v>
      </c>
      <c r="D4" s="276"/>
      <c r="E4" s="276"/>
      <c r="F4" s="276"/>
      <c r="G4" s="276"/>
      <c r="H4" s="276"/>
      <c r="I4" s="280"/>
      <c r="J4" s="13"/>
      <c r="K4" s="13"/>
      <c r="M4" s="14" t="s">
        <v>50</v>
      </c>
    </row>
    <row r="5" spans="2:14" ht="25.5" customHeight="1" x14ac:dyDescent="0.2">
      <c r="B5" s="278"/>
      <c r="C5" s="276" t="s">
        <v>51</v>
      </c>
      <c r="D5" s="276"/>
      <c r="E5" s="276"/>
      <c r="F5" s="276"/>
      <c r="G5" s="281" t="s">
        <v>52</v>
      </c>
      <c r="H5" s="281"/>
      <c r="I5" s="280"/>
      <c r="J5" s="13"/>
      <c r="K5" s="13"/>
      <c r="M5" s="14" t="s">
        <v>53</v>
      </c>
    </row>
    <row r="6" spans="2:14" ht="23.25" customHeight="1" x14ac:dyDescent="0.2">
      <c r="B6" s="282" t="s">
        <v>54</v>
      </c>
      <c r="C6" s="283"/>
      <c r="D6" s="283"/>
      <c r="E6" s="283"/>
      <c r="F6" s="283"/>
      <c r="G6" s="283"/>
      <c r="H6" s="283"/>
      <c r="I6" s="284"/>
      <c r="J6" s="15"/>
      <c r="K6" s="15"/>
    </row>
    <row r="7" spans="2:14" ht="24" customHeight="1" x14ac:dyDescent="0.2">
      <c r="B7" s="285" t="s">
        <v>55</v>
      </c>
      <c r="C7" s="286"/>
      <c r="D7" s="286"/>
      <c r="E7" s="286"/>
      <c r="F7" s="286"/>
      <c r="G7" s="286"/>
      <c r="H7" s="286"/>
      <c r="I7" s="287"/>
      <c r="J7" s="16"/>
      <c r="K7" s="16"/>
    </row>
    <row r="8" spans="2:14" ht="24" customHeight="1" x14ac:dyDescent="0.2">
      <c r="B8" s="288" t="s">
        <v>56</v>
      </c>
      <c r="C8" s="289"/>
      <c r="D8" s="289"/>
      <c r="E8" s="289"/>
      <c r="F8" s="289"/>
      <c r="G8" s="289"/>
      <c r="H8" s="289"/>
      <c r="I8" s="290"/>
      <c r="J8" s="64"/>
      <c r="K8" s="64"/>
      <c r="N8" s="6" t="s">
        <v>57</v>
      </c>
    </row>
    <row r="9" spans="2:14" ht="30.75" customHeight="1" x14ac:dyDescent="0.2">
      <c r="B9" s="105" t="s">
        <v>58</v>
      </c>
      <c r="C9" s="65">
        <v>14</v>
      </c>
      <c r="D9" s="296" t="s">
        <v>59</v>
      </c>
      <c r="E9" s="296"/>
      <c r="F9" s="297" t="s">
        <v>207</v>
      </c>
      <c r="G9" s="298"/>
      <c r="H9" s="298"/>
      <c r="I9" s="299"/>
      <c r="J9" s="18"/>
      <c r="K9" s="18"/>
      <c r="M9" s="14" t="s">
        <v>60</v>
      </c>
      <c r="N9" s="6" t="s">
        <v>61</v>
      </c>
    </row>
    <row r="10" spans="2:14" ht="30.75" customHeight="1" x14ac:dyDescent="0.2">
      <c r="B10" s="21" t="s">
        <v>62</v>
      </c>
      <c r="C10" s="66" t="s">
        <v>81</v>
      </c>
      <c r="D10" s="300" t="s">
        <v>63</v>
      </c>
      <c r="E10" s="301"/>
      <c r="F10" s="291" t="s">
        <v>155</v>
      </c>
      <c r="G10" s="292"/>
      <c r="H10" s="19" t="s">
        <v>64</v>
      </c>
      <c r="I10" s="83" t="s">
        <v>81</v>
      </c>
      <c r="J10" s="20"/>
      <c r="K10" s="20"/>
      <c r="M10" s="14" t="s">
        <v>65</v>
      </c>
      <c r="N10" s="6" t="s">
        <v>66</v>
      </c>
    </row>
    <row r="11" spans="2:14" ht="30.75" customHeight="1" x14ac:dyDescent="0.2">
      <c r="B11" s="21" t="s">
        <v>67</v>
      </c>
      <c r="C11" s="293" t="s">
        <v>156</v>
      </c>
      <c r="D11" s="293"/>
      <c r="E11" s="293"/>
      <c r="F11" s="293"/>
      <c r="G11" s="19" t="s">
        <v>68</v>
      </c>
      <c r="H11" s="294">
        <v>1032</v>
      </c>
      <c r="I11" s="295"/>
      <c r="J11" s="22"/>
      <c r="K11" s="22"/>
      <c r="M11" s="14" t="s">
        <v>69</v>
      </c>
      <c r="N11" s="6" t="s">
        <v>70</v>
      </c>
    </row>
    <row r="12" spans="2:14" ht="30.75" customHeight="1" x14ac:dyDescent="0.2">
      <c r="B12" s="21" t="s">
        <v>71</v>
      </c>
      <c r="C12" s="302" t="s">
        <v>65</v>
      </c>
      <c r="D12" s="302"/>
      <c r="E12" s="302"/>
      <c r="F12" s="302"/>
      <c r="G12" s="19" t="s">
        <v>72</v>
      </c>
      <c r="H12" s="488" t="s">
        <v>165</v>
      </c>
      <c r="I12" s="489"/>
      <c r="J12" s="23"/>
      <c r="K12" s="23"/>
      <c r="M12" s="24" t="s">
        <v>73</v>
      </c>
    </row>
    <row r="13" spans="2:14" ht="30.75" customHeight="1" x14ac:dyDescent="0.2">
      <c r="B13" s="21" t="s">
        <v>74</v>
      </c>
      <c r="C13" s="305" t="s">
        <v>45</v>
      </c>
      <c r="D13" s="305"/>
      <c r="E13" s="305"/>
      <c r="F13" s="305"/>
      <c r="G13" s="305"/>
      <c r="H13" s="305"/>
      <c r="I13" s="306"/>
      <c r="J13" s="25"/>
      <c r="K13" s="25"/>
      <c r="M13" s="24"/>
    </row>
    <row r="14" spans="2:14" ht="30.75" customHeight="1" x14ac:dyDescent="0.2">
      <c r="B14" s="21" t="s">
        <v>75</v>
      </c>
      <c r="C14" s="291" t="s">
        <v>153</v>
      </c>
      <c r="D14" s="292"/>
      <c r="E14" s="292"/>
      <c r="F14" s="292"/>
      <c r="G14" s="292"/>
      <c r="H14" s="292"/>
      <c r="I14" s="307"/>
      <c r="J14" s="20"/>
      <c r="K14" s="20"/>
      <c r="M14" s="24"/>
      <c r="N14" s="6" t="s">
        <v>76</v>
      </c>
    </row>
    <row r="15" spans="2:14" ht="30.75" customHeight="1" x14ac:dyDescent="0.2">
      <c r="B15" s="21" t="s">
        <v>77</v>
      </c>
      <c r="C15" s="297" t="s">
        <v>166</v>
      </c>
      <c r="D15" s="298"/>
      <c r="E15" s="298"/>
      <c r="F15" s="477"/>
      <c r="G15" s="19" t="s">
        <v>78</v>
      </c>
      <c r="H15" s="309" t="s">
        <v>91</v>
      </c>
      <c r="I15" s="310"/>
      <c r="J15" s="20"/>
      <c r="K15" s="20"/>
      <c r="M15" s="24" t="s">
        <v>80</v>
      </c>
      <c r="N15" s="6" t="s">
        <v>81</v>
      </c>
    </row>
    <row r="16" spans="2:14" ht="30.75" customHeight="1" x14ac:dyDescent="0.2">
      <c r="B16" s="21" t="s">
        <v>82</v>
      </c>
      <c r="C16" s="311" t="s">
        <v>215</v>
      </c>
      <c r="D16" s="312"/>
      <c r="E16" s="312"/>
      <c r="F16" s="312"/>
      <c r="G16" s="19" t="s">
        <v>83</v>
      </c>
      <c r="H16" s="309" t="s">
        <v>70</v>
      </c>
      <c r="I16" s="310"/>
      <c r="J16" s="20"/>
      <c r="K16" s="20"/>
      <c r="M16" s="24" t="s">
        <v>84</v>
      </c>
    </row>
    <row r="17" spans="2:14" ht="36" customHeight="1" x14ac:dyDescent="0.2">
      <c r="B17" s="21" t="s">
        <v>85</v>
      </c>
      <c r="C17" s="482" t="s">
        <v>167</v>
      </c>
      <c r="D17" s="483"/>
      <c r="E17" s="483"/>
      <c r="F17" s="483"/>
      <c r="G17" s="483"/>
      <c r="H17" s="483"/>
      <c r="I17" s="484"/>
      <c r="J17" s="25"/>
      <c r="K17" s="25"/>
      <c r="M17" s="24" t="s">
        <v>86</v>
      </c>
      <c r="N17" s="6" t="s">
        <v>39</v>
      </c>
    </row>
    <row r="18" spans="2:14" ht="30.75" customHeight="1" x14ac:dyDescent="0.2">
      <c r="B18" s="21" t="s">
        <v>87</v>
      </c>
      <c r="C18" s="297" t="s">
        <v>168</v>
      </c>
      <c r="D18" s="298"/>
      <c r="E18" s="298"/>
      <c r="F18" s="298"/>
      <c r="G18" s="298"/>
      <c r="H18" s="298"/>
      <c r="I18" s="299"/>
      <c r="J18" s="26"/>
      <c r="K18" s="26"/>
      <c r="M18" s="24" t="s">
        <v>88</v>
      </c>
      <c r="N18" s="6" t="s">
        <v>40</v>
      </c>
    </row>
    <row r="19" spans="2:14" ht="30.75" customHeight="1" x14ac:dyDescent="0.2">
      <c r="B19" s="21" t="s">
        <v>89</v>
      </c>
      <c r="C19" s="437" t="s">
        <v>200</v>
      </c>
      <c r="D19" s="438"/>
      <c r="E19" s="438"/>
      <c r="F19" s="438"/>
      <c r="G19" s="438"/>
      <c r="H19" s="438"/>
      <c r="I19" s="439"/>
      <c r="J19" s="27"/>
      <c r="K19" s="27"/>
      <c r="M19" s="24"/>
      <c r="N19" s="6" t="s">
        <v>41</v>
      </c>
    </row>
    <row r="20" spans="2:14" ht="30.75" customHeight="1" x14ac:dyDescent="0.2">
      <c r="B20" s="21" t="s">
        <v>90</v>
      </c>
      <c r="C20" s="485" t="s">
        <v>152</v>
      </c>
      <c r="D20" s="486"/>
      <c r="E20" s="486"/>
      <c r="F20" s="486"/>
      <c r="G20" s="486"/>
      <c r="H20" s="486"/>
      <c r="I20" s="487"/>
      <c r="J20" s="28"/>
      <c r="K20" s="28"/>
      <c r="M20" s="24" t="s">
        <v>91</v>
      </c>
      <c r="N20" s="6" t="s">
        <v>42</v>
      </c>
    </row>
    <row r="21" spans="2:14" ht="27.75" customHeight="1" x14ac:dyDescent="0.2">
      <c r="B21" s="316" t="s">
        <v>92</v>
      </c>
      <c r="C21" s="318" t="s">
        <v>93</v>
      </c>
      <c r="D21" s="318"/>
      <c r="E21" s="318"/>
      <c r="F21" s="319" t="s">
        <v>94</v>
      </c>
      <c r="G21" s="319"/>
      <c r="H21" s="319"/>
      <c r="I21" s="320"/>
      <c r="J21" s="29"/>
      <c r="K21" s="29"/>
      <c r="M21" s="24" t="s">
        <v>79</v>
      </c>
      <c r="N21" s="6" t="s">
        <v>43</v>
      </c>
    </row>
    <row r="22" spans="2:14" ht="27" customHeight="1" x14ac:dyDescent="0.2">
      <c r="B22" s="317"/>
      <c r="C22" s="437" t="s">
        <v>169</v>
      </c>
      <c r="D22" s="438"/>
      <c r="E22" s="443"/>
      <c r="F22" s="437" t="s">
        <v>171</v>
      </c>
      <c r="G22" s="438"/>
      <c r="H22" s="438"/>
      <c r="I22" s="439"/>
      <c r="J22" s="27"/>
      <c r="K22" s="27"/>
      <c r="M22" s="24" t="s">
        <v>95</v>
      </c>
      <c r="N22" s="6" t="s">
        <v>44</v>
      </c>
    </row>
    <row r="23" spans="2:14" ht="39.75" customHeight="1" x14ac:dyDescent="0.2">
      <c r="B23" s="21" t="s">
        <v>96</v>
      </c>
      <c r="C23" s="291" t="s">
        <v>152</v>
      </c>
      <c r="D23" s="292"/>
      <c r="E23" s="481"/>
      <c r="F23" s="291" t="s">
        <v>152</v>
      </c>
      <c r="G23" s="292"/>
      <c r="H23" s="292"/>
      <c r="I23" s="307"/>
      <c r="J23" s="20"/>
      <c r="K23" s="20"/>
      <c r="M23" s="24"/>
      <c r="N23" s="6" t="s">
        <v>45</v>
      </c>
    </row>
    <row r="24" spans="2:14" ht="44.25" customHeight="1" x14ac:dyDescent="0.2">
      <c r="B24" s="21" t="s">
        <v>97</v>
      </c>
      <c r="C24" s="434" t="s">
        <v>170</v>
      </c>
      <c r="D24" s="435"/>
      <c r="E24" s="436"/>
      <c r="F24" s="437" t="s">
        <v>172</v>
      </c>
      <c r="G24" s="438"/>
      <c r="H24" s="438"/>
      <c r="I24" s="439"/>
      <c r="J24" s="26"/>
      <c r="K24" s="26"/>
      <c r="M24" s="30"/>
      <c r="N24" s="6" t="s">
        <v>46</v>
      </c>
    </row>
    <row r="25" spans="2:14" ht="29.25" customHeight="1" x14ac:dyDescent="0.2">
      <c r="B25" s="21" t="s">
        <v>98</v>
      </c>
      <c r="C25" s="333" t="s">
        <v>215</v>
      </c>
      <c r="D25" s="334"/>
      <c r="E25" s="335"/>
      <c r="F25" s="19" t="s">
        <v>99</v>
      </c>
      <c r="G25" s="478">
        <v>74</v>
      </c>
      <c r="H25" s="479"/>
      <c r="I25" s="480"/>
      <c r="J25" s="31"/>
      <c r="K25" s="31"/>
      <c r="M25" s="30"/>
    </row>
    <row r="26" spans="2:14" ht="27" customHeight="1" x14ac:dyDescent="0.2">
      <c r="B26" s="21" t="s">
        <v>100</v>
      </c>
      <c r="C26" s="297" t="s">
        <v>216</v>
      </c>
      <c r="D26" s="298"/>
      <c r="E26" s="477"/>
      <c r="F26" s="19" t="s">
        <v>101</v>
      </c>
      <c r="G26" s="478">
        <v>0</v>
      </c>
      <c r="H26" s="479"/>
      <c r="I26" s="480"/>
      <c r="J26" s="32"/>
      <c r="K26" s="32"/>
      <c r="M26" s="30"/>
    </row>
    <row r="27" spans="2:14" ht="47.25" customHeight="1" x14ac:dyDescent="0.2">
      <c r="B27" s="104" t="s">
        <v>102</v>
      </c>
      <c r="C27" s="291" t="s">
        <v>86</v>
      </c>
      <c r="D27" s="292"/>
      <c r="E27" s="481"/>
      <c r="F27" s="33" t="s">
        <v>103</v>
      </c>
      <c r="G27" s="340" t="s">
        <v>182</v>
      </c>
      <c r="H27" s="341"/>
      <c r="I27" s="342"/>
      <c r="J27" s="29"/>
      <c r="K27" s="29"/>
      <c r="M27" s="30"/>
    </row>
    <row r="28" spans="2:14" ht="30" customHeight="1" x14ac:dyDescent="0.2">
      <c r="B28" s="346" t="s">
        <v>104</v>
      </c>
      <c r="C28" s="347"/>
      <c r="D28" s="347"/>
      <c r="E28" s="347"/>
      <c r="F28" s="347"/>
      <c r="G28" s="347"/>
      <c r="H28" s="347"/>
      <c r="I28" s="34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351"/>
      <c r="D42" s="351"/>
      <c r="E42" s="351"/>
      <c r="F42" s="351"/>
      <c r="G42" s="351"/>
      <c r="H42" s="351"/>
      <c r="I42" s="352"/>
      <c r="J42" s="40"/>
      <c r="K42" s="40"/>
    </row>
    <row r="43" spans="2:11" ht="29.25" customHeight="1" x14ac:dyDescent="0.2">
      <c r="B43" s="346" t="s">
        <v>126</v>
      </c>
      <c r="C43" s="347"/>
      <c r="D43" s="347"/>
      <c r="E43" s="347"/>
      <c r="F43" s="347"/>
      <c r="G43" s="347"/>
      <c r="H43" s="347"/>
      <c r="I43" s="348"/>
      <c r="J43" s="64"/>
      <c r="K43" s="64"/>
    </row>
    <row r="44" spans="2:11" ht="32.25" customHeight="1" x14ac:dyDescent="0.2">
      <c r="B44" s="321"/>
      <c r="C44" s="322"/>
      <c r="D44" s="322"/>
      <c r="E44" s="322"/>
      <c r="F44" s="322"/>
      <c r="G44" s="322"/>
      <c r="H44" s="322"/>
      <c r="I44" s="323"/>
      <c r="J44" s="64"/>
      <c r="K44" s="64"/>
    </row>
    <row r="45" spans="2:11" ht="32.25" customHeight="1" x14ac:dyDescent="0.2">
      <c r="B45" s="324"/>
      <c r="C45" s="325"/>
      <c r="D45" s="325"/>
      <c r="E45" s="325"/>
      <c r="F45" s="325"/>
      <c r="G45" s="325"/>
      <c r="H45" s="325"/>
      <c r="I45" s="326"/>
      <c r="J45" s="40"/>
      <c r="K45" s="40"/>
    </row>
    <row r="46" spans="2:11" ht="32.25" customHeight="1" x14ac:dyDescent="0.2">
      <c r="B46" s="324"/>
      <c r="C46" s="325"/>
      <c r="D46" s="325"/>
      <c r="E46" s="325"/>
      <c r="F46" s="325"/>
      <c r="G46" s="325"/>
      <c r="H46" s="325"/>
      <c r="I46" s="326"/>
      <c r="J46" s="40"/>
      <c r="K46" s="40"/>
    </row>
    <row r="47" spans="2:11" ht="32.25" customHeight="1" x14ac:dyDescent="0.2">
      <c r="B47" s="324"/>
      <c r="C47" s="325"/>
      <c r="D47" s="325"/>
      <c r="E47" s="325"/>
      <c r="F47" s="325"/>
      <c r="G47" s="325"/>
      <c r="H47" s="325"/>
      <c r="I47" s="326"/>
      <c r="J47" s="40"/>
      <c r="K47" s="40"/>
    </row>
    <row r="48" spans="2:11" ht="32.25" customHeight="1" x14ac:dyDescent="0.2">
      <c r="B48" s="327"/>
      <c r="C48" s="328"/>
      <c r="D48" s="328"/>
      <c r="E48" s="328"/>
      <c r="F48" s="328"/>
      <c r="G48" s="328"/>
      <c r="H48" s="328"/>
      <c r="I48" s="329"/>
      <c r="J48" s="41"/>
      <c r="K48" s="41"/>
    </row>
    <row r="49" spans="2:11" ht="79.5" customHeight="1" x14ac:dyDescent="0.2">
      <c r="B49" s="21" t="s">
        <v>127</v>
      </c>
      <c r="C49" s="471"/>
      <c r="D49" s="472"/>
      <c r="E49" s="472"/>
      <c r="F49" s="472"/>
      <c r="G49" s="472"/>
      <c r="H49" s="472"/>
      <c r="I49" s="473"/>
      <c r="J49" s="42"/>
      <c r="K49" s="42"/>
    </row>
    <row r="50" spans="2:11" ht="26.25" customHeight="1" x14ac:dyDescent="0.2">
      <c r="B50" s="21" t="s">
        <v>128</v>
      </c>
      <c r="C50" s="474"/>
      <c r="D50" s="475"/>
      <c r="E50" s="475"/>
      <c r="F50" s="475"/>
      <c r="G50" s="475"/>
      <c r="H50" s="475"/>
      <c r="I50" s="476"/>
      <c r="J50" s="42"/>
      <c r="K50" s="42"/>
    </row>
    <row r="51" spans="2:11" ht="64.5" customHeight="1" x14ac:dyDescent="0.2">
      <c r="B51" s="134" t="s">
        <v>129</v>
      </c>
      <c r="C51" s="471"/>
      <c r="D51" s="472"/>
      <c r="E51" s="472"/>
      <c r="F51" s="472"/>
      <c r="G51" s="472"/>
      <c r="H51" s="472"/>
      <c r="I51" s="473"/>
      <c r="J51" s="42"/>
      <c r="K51" s="42"/>
    </row>
    <row r="52" spans="2:11" ht="29.25" customHeight="1" x14ac:dyDescent="0.2">
      <c r="B52" s="346" t="s">
        <v>130</v>
      </c>
      <c r="C52" s="347"/>
      <c r="D52" s="347"/>
      <c r="E52" s="347"/>
      <c r="F52" s="347"/>
      <c r="G52" s="347"/>
      <c r="H52" s="347"/>
      <c r="I52" s="348"/>
      <c r="J52" s="42"/>
      <c r="K52" s="42"/>
    </row>
    <row r="53" spans="2:11" ht="33" customHeight="1" x14ac:dyDescent="0.2">
      <c r="B53" s="356" t="s">
        <v>131</v>
      </c>
      <c r="C53" s="135" t="s">
        <v>132</v>
      </c>
      <c r="D53" s="357" t="s">
        <v>133</v>
      </c>
      <c r="E53" s="357"/>
      <c r="F53" s="357"/>
      <c r="G53" s="357" t="s">
        <v>134</v>
      </c>
      <c r="H53" s="357"/>
      <c r="I53" s="358"/>
      <c r="J53" s="43"/>
      <c r="K53" s="43"/>
    </row>
    <row r="54" spans="2:11" ht="31.5" customHeight="1" x14ac:dyDescent="0.2">
      <c r="B54" s="356"/>
      <c r="C54" s="114"/>
      <c r="D54" s="351"/>
      <c r="E54" s="351"/>
      <c r="F54" s="351"/>
      <c r="G54" s="359"/>
      <c r="H54" s="359"/>
      <c r="I54" s="360"/>
      <c r="J54" s="43"/>
      <c r="K54" s="43"/>
    </row>
    <row r="55" spans="2:11" ht="31.5" customHeight="1" x14ac:dyDescent="0.2">
      <c r="B55" s="134" t="s">
        <v>135</v>
      </c>
      <c r="C55" s="469" t="s">
        <v>173</v>
      </c>
      <c r="D55" s="470"/>
      <c r="E55" s="373" t="s">
        <v>136</v>
      </c>
      <c r="F55" s="373"/>
      <c r="G55" s="372" t="s">
        <v>158</v>
      </c>
      <c r="H55" s="372"/>
      <c r="I55" s="374"/>
      <c r="J55" s="45"/>
      <c r="K55" s="45"/>
    </row>
    <row r="56" spans="2:11" ht="31.5" customHeight="1" x14ac:dyDescent="0.2">
      <c r="B56" s="134" t="s">
        <v>137</v>
      </c>
      <c r="C56" s="351" t="str">
        <f>+'[3]HV 1'!C56:D56</f>
        <v>NICOLAS ADOLFO CORREAL HUERTAS</v>
      </c>
      <c r="D56" s="351"/>
      <c r="E56" s="375" t="s">
        <v>138</v>
      </c>
      <c r="F56" s="375"/>
      <c r="G56" s="372" t="str">
        <f>+'[6]HV 1'!G59:I59</f>
        <v>DIANA VIDAL</v>
      </c>
      <c r="H56" s="372"/>
      <c r="I56" s="374"/>
      <c r="J56" s="45"/>
      <c r="K56" s="45"/>
    </row>
    <row r="57" spans="2:11" ht="31.5" customHeight="1" x14ac:dyDescent="0.2">
      <c r="B57" s="134" t="s">
        <v>139</v>
      </c>
      <c r="C57" s="351"/>
      <c r="D57" s="351"/>
      <c r="E57" s="361" t="s">
        <v>140</v>
      </c>
      <c r="F57" s="362"/>
      <c r="G57" s="365"/>
      <c r="H57" s="366"/>
      <c r="I57" s="367"/>
      <c r="J57" s="46"/>
      <c r="K57" s="46"/>
    </row>
    <row r="58" spans="2:11" ht="31.5" customHeight="1" thickBot="1" x14ac:dyDescent="0.25">
      <c r="B58" s="85" t="s">
        <v>141</v>
      </c>
      <c r="C58" s="371"/>
      <c r="D58" s="371"/>
      <c r="E58" s="363"/>
      <c r="F58" s="364"/>
      <c r="G58" s="368"/>
      <c r="H58" s="369"/>
      <c r="I58" s="37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0"/>
      <c r="C1" s="383" t="s">
        <v>24</v>
      </c>
      <c r="D1" s="384"/>
      <c r="E1" s="384"/>
      <c r="F1" s="384"/>
      <c r="G1" s="384"/>
      <c r="H1" s="385"/>
      <c r="I1" s="386"/>
      <c r="J1" s="387"/>
    </row>
    <row r="2" spans="2:11" ht="18" customHeight="1" thickBot="1" x14ac:dyDescent="0.3">
      <c r="B2" s="381"/>
      <c r="C2" s="392" t="s">
        <v>25</v>
      </c>
      <c r="D2" s="393"/>
      <c r="E2" s="393"/>
      <c r="F2" s="393"/>
      <c r="G2" s="393"/>
      <c r="H2" s="394"/>
      <c r="I2" s="388"/>
      <c r="J2" s="389"/>
    </row>
    <row r="3" spans="2:11" ht="18" customHeight="1" thickBot="1" x14ac:dyDescent="0.3">
      <c r="B3" s="381"/>
      <c r="C3" s="392" t="s">
        <v>183</v>
      </c>
      <c r="D3" s="393"/>
      <c r="E3" s="393"/>
      <c r="F3" s="393"/>
      <c r="G3" s="393"/>
      <c r="H3" s="394"/>
      <c r="I3" s="388"/>
      <c r="J3" s="389"/>
    </row>
    <row r="4" spans="2:11" ht="18" customHeight="1" thickBot="1" x14ac:dyDescent="0.3">
      <c r="B4" s="382"/>
      <c r="C4" s="392" t="s">
        <v>143</v>
      </c>
      <c r="D4" s="393"/>
      <c r="E4" s="393"/>
      <c r="F4" s="394"/>
      <c r="G4" s="395" t="s">
        <v>190</v>
      </c>
      <c r="H4" s="396"/>
      <c r="I4" s="390"/>
      <c r="J4" s="391"/>
    </row>
    <row r="5" spans="2:11" ht="18" customHeight="1" thickBot="1" x14ac:dyDescent="0.3">
      <c r="B5" s="57"/>
      <c r="C5" s="58"/>
      <c r="D5" s="58"/>
      <c r="E5" s="58"/>
      <c r="F5" s="58"/>
      <c r="G5" s="58"/>
      <c r="H5" s="58"/>
      <c r="I5" s="58"/>
      <c r="J5" s="59"/>
    </row>
    <row r="6" spans="2:11" ht="51.75" customHeight="1" thickBot="1" x14ac:dyDescent="0.3">
      <c r="B6" s="1" t="s">
        <v>199</v>
      </c>
      <c r="C6" s="399" t="str">
        <f>+'[5]Sección 1. Metas - Magnitud'!C7</f>
        <v>1032 - Gestión y control de tránsito y transporte</v>
      </c>
      <c r="D6" s="400"/>
      <c r="E6" s="401"/>
      <c r="F6" s="60"/>
      <c r="G6" s="58"/>
      <c r="H6" s="58"/>
      <c r="I6" s="58"/>
      <c r="J6" s="59"/>
    </row>
    <row r="7" spans="2:11" ht="32.25" customHeight="1" thickBot="1" x14ac:dyDescent="0.3">
      <c r="B7" s="2" t="s">
        <v>0</v>
      </c>
      <c r="C7" s="399" t="str">
        <f>+'[5]Sección 1. Metas - Magnitud'!C8:F8</f>
        <v>Dirección de Control y Vigilancia</v>
      </c>
      <c r="D7" s="400"/>
      <c r="E7" s="401"/>
      <c r="F7" s="60"/>
      <c r="G7" s="58"/>
      <c r="H7" s="58"/>
      <c r="I7" s="58"/>
      <c r="J7" s="59"/>
    </row>
    <row r="8" spans="2:11" ht="32.25" customHeight="1" thickBot="1" x14ac:dyDescent="0.3">
      <c r="B8" s="2" t="s">
        <v>144</v>
      </c>
      <c r="C8" s="399" t="str">
        <f>+'[5]Sección 1. Metas - Magnitud'!C9:F9</f>
        <v>Subsecretaría de Servicios de la Movilidad</v>
      </c>
      <c r="D8" s="400"/>
      <c r="E8" s="401"/>
      <c r="F8" s="4"/>
      <c r="G8" s="58"/>
      <c r="H8" s="58"/>
      <c r="I8" s="58"/>
      <c r="J8" s="59"/>
    </row>
    <row r="9" spans="2:11" ht="33.75" customHeight="1" thickBot="1" x14ac:dyDescent="0.3">
      <c r="B9" s="2" t="s">
        <v>28</v>
      </c>
      <c r="C9" s="399" t="s">
        <v>184</v>
      </c>
      <c r="D9" s="400"/>
      <c r="E9" s="401"/>
      <c r="F9" s="60"/>
      <c r="G9" s="58"/>
      <c r="H9" s="58"/>
      <c r="I9" s="58"/>
      <c r="J9" s="59"/>
    </row>
    <row r="10" spans="2:11" ht="33.75" customHeight="1" thickBot="1" x14ac:dyDescent="0.3">
      <c r="B10" s="107" t="s">
        <v>197</v>
      </c>
      <c r="C10" s="399" t="str">
        <f>+'[6]HV 14'!F9</f>
        <v>14. Realizar 241 visitas administrativas y de seguimiento a empresas prestadoras del servicio público de transporte.</v>
      </c>
      <c r="D10" s="400"/>
      <c r="E10" s="401"/>
      <c r="F10" s="60"/>
      <c r="G10" s="58"/>
      <c r="H10" s="58"/>
      <c r="I10" s="58"/>
      <c r="J10" s="59"/>
    </row>
    <row r="11" spans="2:11" ht="34.5" customHeight="1" x14ac:dyDescent="0.25"/>
    <row r="12" spans="2:11" ht="21.75" customHeight="1" x14ac:dyDescent="0.25">
      <c r="B12" s="409" t="s">
        <v>218</v>
      </c>
      <c r="C12" s="410"/>
      <c r="D12" s="410"/>
      <c r="E12" s="410"/>
      <c r="F12" s="410"/>
      <c r="G12" s="410"/>
      <c r="H12" s="411"/>
      <c r="I12" s="496" t="s">
        <v>145</v>
      </c>
      <c r="J12" s="497"/>
      <c r="K12" s="497"/>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4"/>
    </row>
    <row r="16" spans="2:11" x14ac:dyDescent="0.25">
      <c r="B16" s="155"/>
      <c r="C16" s="156"/>
      <c r="D16" s="157"/>
      <c r="E16" s="158"/>
      <c r="F16" s="156"/>
      <c r="G16" s="157"/>
      <c r="H16" s="159"/>
      <c r="I16" s="160"/>
      <c r="J16" s="161"/>
      <c r="K16" s="495"/>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0" t="s">
        <v>17</v>
      </c>
      <c r="C19" s="491"/>
      <c r="D19" s="170">
        <f>SUM(D15:D16)</f>
        <v>0</v>
      </c>
      <c r="E19" s="492" t="s">
        <v>17</v>
      </c>
      <c r="F19" s="493"/>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7"/>
      <c r="C2" s="275" t="s">
        <v>24</v>
      </c>
      <c r="D2" s="275"/>
      <c r="E2" s="275"/>
      <c r="F2" s="275"/>
      <c r="G2" s="275"/>
      <c r="H2" s="275"/>
      <c r="I2" s="279"/>
      <c r="J2" s="13"/>
      <c r="K2" s="13"/>
      <c r="M2" s="14" t="s">
        <v>47</v>
      </c>
    </row>
    <row r="3" spans="2:14" ht="25.5" customHeight="1" x14ac:dyDescent="0.2">
      <c r="B3" s="278"/>
      <c r="C3" s="276" t="s">
        <v>25</v>
      </c>
      <c r="D3" s="276"/>
      <c r="E3" s="276"/>
      <c r="F3" s="276"/>
      <c r="G3" s="276"/>
      <c r="H3" s="276"/>
      <c r="I3" s="280"/>
      <c r="J3" s="13"/>
      <c r="K3" s="13"/>
      <c r="M3" s="14" t="s">
        <v>48</v>
      </c>
    </row>
    <row r="4" spans="2:14" ht="25.5" customHeight="1" x14ac:dyDescent="0.2">
      <c r="B4" s="278"/>
      <c r="C4" s="276" t="s">
        <v>49</v>
      </c>
      <c r="D4" s="276"/>
      <c r="E4" s="276"/>
      <c r="F4" s="276"/>
      <c r="G4" s="276"/>
      <c r="H4" s="276"/>
      <c r="I4" s="280"/>
      <c r="J4" s="13"/>
      <c r="K4" s="13"/>
      <c r="M4" s="14" t="s">
        <v>50</v>
      </c>
    </row>
    <row r="5" spans="2:14" ht="25.5" customHeight="1" x14ac:dyDescent="0.2">
      <c r="B5" s="278"/>
      <c r="C5" s="276" t="s">
        <v>51</v>
      </c>
      <c r="D5" s="276"/>
      <c r="E5" s="276"/>
      <c r="F5" s="276"/>
      <c r="G5" s="281" t="s">
        <v>52</v>
      </c>
      <c r="H5" s="281"/>
      <c r="I5" s="280"/>
      <c r="J5" s="13"/>
      <c r="K5" s="13"/>
      <c r="M5" s="14" t="s">
        <v>53</v>
      </c>
    </row>
    <row r="6" spans="2:14" ht="23.25" customHeight="1" x14ac:dyDescent="0.2">
      <c r="B6" s="282" t="s">
        <v>54</v>
      </c>
      <c r="C6" s="283"/>
      <c r="D6" s="283"/>
      <c r="E6" s="283"/>
      <c r="F6" s="283"/>
      <c r="G6" s="283"/>
      <c r="H6" s="283"/>
      <c r="I6" s="284"/>
      <c r="J6" s="15"/>
      <c r="K6" s="15"/>
    </row>
    <row r="7" spans="2:14" ht="24" customHeight="1" x14ac:dyDescent="0.2">
      <c r="B7" s="285" t="s">
        <v>55</v>
      </c>
      <c r="C7" s="286"/>
      <c r="D7" s="286"/>
      <c r="E7" s="286"/>
      <c r="F7" s="286"/>
      <c r="G7" s="286"/>
      <c r="H7" s="286"/>
      <c r="I7" s="287"/>
      <c r="J7" s="16"/>
      <c r="K7" s="16"/>
    </row>
    <row r="8" spans="2:14" ht="24" customHeight="1" x14ac:dyDescent="0.2">
      <c r="B8" s="288" t="s">
        <v>56</v>
      </c>
      <c r="C8" s="289"/>
      <c r="D8" s="289"/>
      <c r="E8" s="289"/>
      <c r="F8" s="289"/>
      <c r="G8" s="289"/>
      <c r="H8" s="289"/>
      <c r="I8" s="290"/>
      <c r="J8" s="64"/>
      <c r="K8" s="64"/>
      <c r="N8" s="6" t="s">
        <v>57</v>
      </c>
    </row>
    <row r="9" spans="2:14" ht="30.75" customHeight="1" x14ac:dyDescent="0.2">
      <c r="B9" s="120" t="s">
        <v>58</v>
      </c>
      <c r="C9" s="65">
        <v>231</v>
      </c>
      <c r="D9" s="296" t="s">
        <v>59</v>
      </c>
      <c r="E9" s="296"/>
      <c r="F9" s="297" t="s">
        <v>201</v>
      </c>
      <c r="G9" s="298"/>
      <c r="H9" s="298"/>
      <c r="I9" s="299"/>
      <c r="J9" s="18"/>
      <c r="K9" s="18"/>
      <c r="M9" s="14" t="s">
        <v>60</v>
      </c>
      <c r="N9" s="6" t="s">
        <v>61</v>
      </c>
    </row>
    <row r="10" spans="2:14" ht="30.75" customHeight="1" x14ac:dyDescent="0.2">
      <c r="B10" s="21" t="s">
        <v>62</v>
      </c>
      <c r="C10" s="66" t="s">
        <v>81</v>
      </c>
      <c r="D10" s="300" t="s">
        <v>63</v>
      </c>
      <c r="E10" s="301"/>
      <c r="F10" s="291" t="s">
        <v>155</v>
      </c>
      <c r="G10" s="292"/>
      <c r="H10" s="19" t="s">
        <v>64</v>
      </c>
      <c r="I10" s="122" t="s">
        <v>81</v>
      </c>
      <c r="J10" s="20"/>
      <c r="K10" s="20"/>
      <c r="M10" s="14" t="s">
        <v>65</v>
      </c>
      <c r="N10" s="6" t="s">
        <v>66</v>
      </c>
    </row>
    <row r="11" spans="2:14" ht="30.75" customHeight="1" x14ac:dyDescent="0.2">
      <c r="B11" s="21" t="s">
        <v>67</v>
      </c>
      <c r="C11" s="293" t="s">
        <v>156</v>
      </c>
      <c r="D11" s="293"/>
      <c r="E11" s="293"/>
      <c r="F11" s="293"/>
      <c r="G11" s="19" t="s">
        <v>68</v>
      </c>
      <c r="H11" s="294">
        <v>1032</v>
      </c>
      <c r="I11" s="295"/>
      <c r="J11" s="22"/>
      <c r="K11" s="22"/>
      <c r="M11" s="14" t="s">
        <v>69</v>
      </c>
      <c r="N11" s="6" t="s">
        <v>70</v>
      </c>
    </row>
    <row r="12" spans="2:14" ht="30.75" customHeight="1" x14ac:dyDescent="0.2">
      <c r="B12" s="21" t="s">
        <v>71</v>
      </c>
      <c r="C12" s="302" t="s">
        <v>65</v>
      </c>
      <c r="D12" s="302"/>
      <c r="E12" s="302"/>
      <c r="F12" s="302"/>
      <c r="G12" s="19" t="s">
        <v>72</v>
      </c>
      <c r="H12" s="303" t="s">
        <v>157</v>
      </c>
      <c r="I12" s="304"/>
      <c r="J12" s="23"/>
      <c r="K12" s="23"/>
      <c r="M12" s="24" t="s">
        <v>73</v>
      </c>
    </row>
    <row r="13" spans="2:14" ht="30.75" customHeight="1" x14ac:dyDescent="0.2">
      <c r="B13" s="21" t="s">
        <v>74</v>
      </c>
      <c r="C13" s="305" t="s">
        <v>45</v>
      </c>
      <c r="D13" s="305"/>
      <c r="E13" s="305"/>
      <c r="F13" s="305"/>
      <c r="G13" s="305"/>
      <c r="H13" s="305"/>
      <c r="I13" s="306"/>
      <c r="J13" s="25"/>
      <c r="K13" s="25"/>
      <c r="M13" s="24"/>
    </row>
    <row r="14" spans="2:14" ht="30.75" customHeight="1" x14ac:dyDescent="0.2">
      <c r="B14" s="21" t="s">
        <v>75</v>
      </c>
      <c r="C14" s="291" t="s">
        <v>202</v>
      </c>
      <c r="D14" s="292"/>
      <c r="E14" s="292"/>
      <c r="F14" s="292"/>
      <c r="G14" s="292"/>
      <c r="H14" s="292"/>
      <c r="I14" s="307"/>
      <c r="J14" s="20"/>
      <c r="K14" s="20"/>
      <c r="M14" s="24"/>
      <c r="N14" s="6" t="s">
        <v>76</v>
      </c>
    </row>
    <row r="15" spans="2:14" ht="30.75" customHeight="1" x14ac:dyDescent="0.2">
      <c r="B15" s="21" t="s">
        <v>77</v>
      </c>
      <c r="C15" s="308" t="s">
        <v>203</v>
      </c>
      <c r="D15" s="308"/>
      <c r="E15" s="308"/>
      <c r="F15" s="308"/>
      <c r="G15" s="19" t="s">
        <v>78</v>
      </c>
      <c r="H15" s="309" t="s">
        <v>91</v>
      </c>
      <c r="I15" s="310"/>
      <c r="J15" s="20"/>
      <c r="K15" s="20"/>
      <c r="M15" s="24" t="s">
        <v>80</v>
      </c>
      <c r="N15" s="6" t="s">
        <v>81</v>
      </c>
    </row>
    <row r="16" spans="2:14" ht="30.75" customHeight="1" x14ac:dyDescent="0.2">
      <c r="B16" s="21" t="s">
        <v>82</v>
      </c>
      <c r="C16" s="311" t="s">
        <v>215</v>
      </c>
      <c r="D16" s="312"/>
      <c r="E16" s="312"/>
      <c r="F16" s="312"/>
      <c r="G16" s="19" t="s">
        <v>83</v>
      </c>
      <c r="H16" s="309" t="s">
        <v>70</v>
      </c>
      <c r="I16" s="310"/>
      <c r="J16" s="20"/>
      <c r="K16" s="20"/>
      <c r="M16" s="24" t="s">
        <v>84</v>
      </c>
    </row>
    <row r="17" spans="2:14" ht="36" customHeight="1" x14ac:dyDescent="0.2">
      <c r="B17" s="21" t="s">
        <v>85</v>
      </c>
      <c r="C17" s="305" t="s">
        <v>204</v>
      </c>
      <c r="D17" s="305"/>
      <c r="E17" s="305"/>
      <c r="F17" s="305"/>
      <c r="G17" s="305"/>
      <c r="H17" s="305"/>
      <c r="I17" s="306"/>
      <c r="J17" s="25"/>
      <c r="K17" s="25"/>
      <c r="M17" s="24" t="s">
        <v>86</v>
      </c>
      <c r="N17" s="6" t="s">
        <v>39</v>
      </c>
    </row>
    <row r="18" spans="2:14" ht="30.75" customHeight="1" x14ac:dyDescent="0.2">
      <c r="B18" s="21" t="s">
        <v>87</v>
      </c>
      <c r="C18" s="308" t="s">
        <v>163</v>
      </c>
      <c r="D18" s="308"/>
      <c r="E18" s="308"/>
      <c r="F18" s="308"/>
      <c r="G18" s="308"/>
      <c r="H18" s="308"/>
      <c r="I18" s="313"/>
      <c r="J18" s="26"/>
      <c r="K18" s="26"/>
      <c r="M18" s="24" t="s">
        <v>88</v>
      </c>
      <c r="N18" s="6" t="s">
        <v>40</v>
      </c>
    </row>
    <row r="19" spans="2:14" ht="30.75" customHeight="1" x14ac:dyDescent="0.2">
      <c r="B19" s="21" t="s">
        <v>89</v>
      </c>
      <c r="C19" s="308" t="s">
        <v>159</v>
      </c>
      <c r="D19" s="308"/>
      <c r="E19" s="308"/>
      <c r="F19" s="308"/>
      <c r="G19" s="308"/>
      <c r="H19" s="308"/>
      <c r="I19" s="313"/>
      <c r="J19" s="27"/>
      <c r="K19" s="27"/>
      <c r="M19" s="24"/>
      <c r="N19" s="6" t="s">
        <v>41</v>
      </c>
    </row>
    <row r="20" spans="2:14" ht="30.75" customHeight="1" x14ac:dyDescent="0.2">
      <c r="B20" s="21" t="s">
        <v>90</v>
      </c>
      <c r="C20" s="314" t="s">
        <v>151</v>
      </c>
      <c r="D20" s="314"/>
      <c r="E20" s="314"/>
      <c r="F20" s="314"/>
      <c r="G20" s="314"/>
      <c r="H20" s="314"/>
      <c r="I20" s="315"/>
      <c r="J20" s="28"/>
      <c r="K20" s="28"/>
      <c r="M20" s="24" t="s">
        <v>91</v>
      </c>
      <c r="N20" s="6" t="s">
        <v>42</v>
      </c>
    </row>
    <row r="21" spans="2:14" ht="27.75" customHeight="1" x14ac:dyDescent="0.2">
      <c r="B21" s="316" t="s">
        <v>92</v>
      </c>
      <c r="C21" s="318" t="s">
        <v>93</v>
      </c>
      <c r="D21" s="318"/>
      <c r="E21" s="318"/>
      <c r="F21" s="319" t="s">
        <v>94</v>
      </c>
      <c r="G21" s="319"/>
      <c r="H21" s="319"/>
      <c r="I21" s="320"/>
      <c r="J21" s="29"/>
      <c r="K21" s="29"/>
      <c r="M21" s="24" t="s">
        <v>79</v>
      </c>
      <c r="N21" s="6" t="s">
        <v>43</v>
      </c>
    </row>
    <row r="22" spans="2:14" ht="27" customHeight="1" x14ac:dyDescent="0.2">
      <c r="B22" s="317"/>
      <c r="C22" s="308" t="s">
        <v>160</v>
      </c>
      <c r="D22" s="308"/>
      <c r="E22" s="308"/>
      <c r="F22" s="308" t="s">
        <v>161</v>
      </c>
      <c r="G22" s="308"/>
      <c r="H22" s="308"/>
      <c r="I22" s="313"/>
      <c r="J22" s="27"/>
      <c r="K22" s="27"/>
      <c r="M22" s="24" t="s">
        <v>95</v>
      </c>
      <c r="N22" s="6" t="s">
        <v>44</v>
      </c>
    </row>
    <row r="23" spans="2:14" ht="39.75" customHeight="1" x14ac:dyDescent="0.2">
      <c r="B23" s="21" t="s">
        <v>96</v>
      </c>
      <c r="C23" s="309" t="s">
        <v>151</v>
      </c>
      <c r="D23" s="309"/>
      <c r="E23" s="309"/>
      <c r="F23" s="309" t="s">
        <v>151</v>
      </c>
      <c r="G23" s="309"/>
      <c r="H23" s="309"/>
      <c r="I23" s="310"/>
      <c r="J23" s="20"/>
      <c r="K23" s="20"/>
      <c r="M23" s="24"/>
      <c r="N23" s="6" t="s">
        <v>45</v>
      </c>
    </row>
    <row r="24" spans="2:14" ht="44.25" customHeight="1" x14ac:dyDescent="0.2">
      <c r="B24" s="21" t="s">
        <v>97</v>
      </c>
      <c r="C24" s="330" t="s">
        <v>205</v>
      </c>
      <c r="D24" s="331"/>
      <c r="E24" s="332"/>
      <c r="F24" s="297" t="s">
        <v>206</v>
      </c>
      <c r="G24" s="298"/>
      <c r="H24" s="298"/>
      <c r="I24" s="299"/>
      <c r="J24" s="26"/>
      <c r="K24" s="26"/>
      <c r="M24" s="30"/>
      <c r="N24" s="6" t="s">
        <v>46</v>
      </c>
    </row>
    <row r="25" spans="2:14" ht="29.25" customHeight="1" x14ac:dyDescent="0.2">
      <c r="B25" s="21" t="s">
        <v>98</v>
      </c>
      <c r="C25" s="333" t="s">
        <v>215</v>
      </c>
      <c r="D25" s="334"/>
      <c r="E25" s="335"/>
      <c r="F25" s="19" t="s">
        <v>99</v>
      </c>
      <c r="G25" s="336">
        <v>0.3</v>
      </c>
      <c r="H25" s="337"/>
      <c r="I25" s="338"/>
      <c r="J25" s="31"/>
      <c r="K25" s="31"/>
      <c r="M25" s="30"/>
    </row>
    <row r="26" spans="2:14" ht="27" customHeight="1" x14ac:dyDescent="0.2">
      <c r="B26" s="21" t="s">
        <v>100</v>
      </c>
      <c r="C26" s="297" t="s">
        <v>216</v>
      </c>
      <c r="D26" s="298"/>
      <c r="E26" s="339"/>
      <c r="F26" s="19" t="s">
        <v>101</v>
      </c>
      <c r="G26" s="340">
        <v>0.3</v>
      </c>
      <c r="H26" s="341"/>
      <c r="I26" s="342"/>
      <c r="J26" s="32"/>
      <c r="K26" s="32"/>
      <c r="M26" s="30"/>
    </row>
    <row r="27" spans="2:14" ht="47.25" customHeight="1" x14ac:dyDescent="0.2">
      <c r="B27" s="119" t="s">
        <v>102</v>
      </c>
      <c r="C27" s="343" t="s">
        <v>86</v>
      </c>
      <c r="D27" s="344"/>
      <c r="E27" s="345"/>
      <c r="F27" s="33" t="s">
        <v>103</v>
      </c>
      <c r="G27" s="340" t="s">
        <v>182</v>
      </c>
      <c r="H27" s="341"/>
      <c r="I27" s="342"/>
      <c r="J27" s="29"/>
      <c r="K27" s="29"/>
      <c r="M27" s="30"/>
    </row>
    <row r="28" spans="2:14" ht="30" customHeight="1" x14ac:dyDescent="0.2">
      <c r="B28" s="346" t="s">
        <v>104</v>
      </c>
      <c r="C28" s="347"/>
      <c r="D28" s="347"/>
      <c r="E28" s="347"/>
      <c r="F28" s="347"/>
      <c r="G28" s="347"/>
      <c r="H28" s="347"/>
      <c r="I28" s="34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349" t="s">
        <v>224</v>
      </c>
      <c r="D42" s="349"/>
      <c r="E42" s="349"/>
      <c r="F42" s="349"/>
      <c r="G42" s="349"/>
      <c r="H42" s="349"/>
      <c r="I42" s="350"/>
      <c r="J42" s="40"/>
      <c r="K42" s="40"/>
    </row>
    <row r="43" spans="2:11" ht="29.25" customHeight="1" x14ac:dyDescent="0.2">
      <c r="B43" s="346" t="s">
        <v>126</v>
      </c>
      <c r="C43" s="347"/>
      <c r="D43" s="347"/>
      <c r="E43" s="347"/>
      <c r="F43" s="347"/>
      <c r="G43" s="347"/>
      <c r="H43" s="347"/>
      <c r="I43" s="348"/>
      <c r="J43" s="64"/>
      <c r="K43" s="64"/>
    </row>
    <row r="44" spans="2:11" ht="32.25" customHeight="1" x14ac:dyDescent="0.2">
      <c r="B44" s="321"/>
      <c r="C44" s="322"/>
      <c r="D44" s="322"/>
      <c r="E44" s="322"/>
      <c r="F44" s="322"/>
      <c r="G44" s="322"/>
      <c r="H44" s="322"/>
      <c r="I44" s="323"/>
      <c r="J44" s="64"/>
      <c r="K44" s="64"/>
    </row>
    <row r="45" spans="2:11" ht="32.25" customHeight="1" x14ac:dyDescent="0.2">
      <c r="B45" s="324"/>
      <c r="C45" s="325"/>
      <c r="D45" s="325"/>
      <c r="E45" s="325"/>
      <c r="F45" s="325"/>
      <c r="G45" s="325"/>
      <c r="H45" s="325"/>
      <c r="I45" s="326"/>
      <c r="J45" s="40"/>
      <c r="K45" s="40"/>
    </row>
    <row r="46" spans="2:11" ht="32.25" customHeight="1" x14ac:dyDescent="0.2">
      <c r="B46" s="324"/>
      <c r="C46" s="325"/>
      <c r="D46" s="325"/>
      <c r="E46" s="325"/>
      <c r="F46" s="325"/>
      <c r="G46" s="325"/>
      <c r="H46" s="325"/>
      <c r="I46" s="326"/>
      <c r="J46" s="40"/>
      <c r="K46" s="40"/>
    </row>
    <row r="47" spans="2:11" ht="32.25" customHeight="1" x14ac:dyDescent="0.2">
      <c r="B47" s="324"/>
      <c r="C47" s="325"/>
      <c r="D47" s="325"/>
      <c r="E47" s="325"/>
      <c r="F47" s="325"/>
      <c r="G47" s="325"/>
      <c r="H47" s="325"/>
      <c r="I47" s="326"/>
      <c r="J47" s="40"/>
      <c r="K47" s="40"/>
    </row>
    <row r="48" spans="2:11" ht="32.25" customHeight="1" x14ac:dyDescent="0.2">
      <c r="B48" s="327"/>
      <c r="C48" s="328"/>
      <c r="D48" s="328"/>
      <c r="E48" s="328"/>
      <c r="F48" s="328"/>
      <c r="G48" s="328"/>
      <c r="H48" s="328"/>
      <c r="I48" s="329"/>
      <c r="J48" s="41"/>
      <c r="K48" s="41"/>
    </row>
    <row r="49" spans="2:11" ht="83.25" customHeight="1" x14ac:dyDescent="0.2">
      <c r="B49" s="21" t="s">
        <v>127</v>
      </c>
      <c r="C49" s="349" t="s">
        <v>224</v>
      </c>
      <c r="D49" s="349"/>
      <c r="E49" s="349"/>
      <c r="F49" s="349"/>
      <c r="G49" s="349"/>
      <c r="H49" s="349"/>
      <c r="I49" s="350"/>
      <c r="J49" s="42"/>
      <c r="K49" s="42"/>
    </row>
    <row r="50" spans="2:11" ht="34.5" customHeight="1" x14ac:dyDescent="0.2">
      <c r="B50" s="21" t="s">
        <v>128</v>
      </c>
      <c r="C50" s="351" t="s">
        <v>182</v>
      </c>
      <c r="D50" s="351"/>
      <c r="E50" s="351"/>
      <c r="F50" s="351"/>
      <c r="G50" s="351"/>
      <c r="H50" s="351"/>
      <c r="I50" s="352"/>
      <c r="J50" s="42"/>
      <c r="K50" s="42"/>
    </row>
    <row r="51" spans="2:11" ht="34.5" customHeight="1" x14ac:dyDescent="0.2">
      <c r="B51" s="121" t="s">
        <v>129</v>
      </c>
      <c r="C51" s="353" t="s">
        <v>225</v>
      </c>
      <c r="D51" s="354"/>
      <c r="E51" s="354"/>
      <c r="F51" s="354"/>
      <c r="G51" s="354"/>
      <c r="H51" s="354"/>
      <c r="I51" s="355"/>
      <c r="J51" s="42"/>
      <c r="K51" s="42"/>
    </row>
    <row r="52" spans="2:11" ht="29.25" customHeight="1" x14ac:dyDescent="0.2">
      <c r="B52" s="346" t="s">
        <v>130</v>
      </c>
      <c r="C52" s="347"/>
      <c r="D52" s="347"/>
      <c r="E52" s="347"/>
      <c r="F52" s="347"/>
      <c r="G52" s="347"/>
      <c r="H52" s="347"/>
      <c r="I52" s="348"/>
      <c r="J52" s="42"/>
      <c r="K52" s="42"/>
    </row>
    <row r="53" spans="2:11" ht="33" customHeight="1" x14ac:dyDescent="0.2">
      <c r="B53" s="356" t="s">
        <v>131</v>
      </c>
      <c r="C53" s="118" t="s">
        <v>132</v>
      </c>
      <c r="D53" s="357" t="s">
        <v>133</v>
      </c>
      <c r="E53" s="357"/>
      <c r="F53" s="357"/>
      <c r="G53" s="357" t="s">
        <v>134</v>
      </c>
      <c r="H53" s="357"/>
      <c r="I53" s="358"/>
      <c r="J53" s="43"/>
      <c r="K53" s="43"/>
    </row>
    <row r="54" spans="2:11" ht="31.5" customHeight="1" x14ac:dyDescent="0.2">
      <c r="B54" s="356"/>
      <c r="C54" s="44"/>
      <c r="D54" s="351"/>
      <c r="E54" s="351"/>
      <c r="F54" s="351"/>
      <c r="G54" s="359"/>
      <c r="H54" s="359"/>
      <c r="I54" s="360"/>
      <c r="J54" s="43"/>
      <c r="K54" s="43"/>
    </row>
    <row r="55" spans="2:11" ht="31.5" customHeight="1" x14ac:dyDescent="0.2">
      <c r="B55" s="121" t="s">
        <v>135</v>
      </c>
      <c r="C55" s="372" t="s">
        <v>164</v>
      </c>
      <c r="D55" s="372"/>
      <c r="E55" s="373" t="s">
        <v>136</v>
      </c>
      <c r="F55" s="373"/>
      <c r="G55" s="372" t="s">
        <v>186</v>
      </c>
      <c r="H55" s="372"/>
      <c r="I55" s="374"/>
      <c r="J55" s="45"/>
      <c r="K55" s="45"/>
    </row>
    <row r="56" spans="2:11" ht="31.5" customHeight="1" x14ac:dyDescent="0.2">
      <c r="B56" s="121" t="s">
        <v>137</v>
      </c>
      <c r="C56" s="351" t="str">
        <f>+'[3]HV 1'!C56:D56</f>
        <v>NICOLAS ADOLFO CORREAL HUERTAS</v>
      </c>
      <c r="D56" s="351"/>
      <c r="E56" s="375" t="s">
        <v>138</v>
      </c>
      <c r="F56" s="375"/>
      <c r="G56" s="372" t="str">
        <f>+'[4]HV 1'!G56:I56</f>
        <v>DIANA VIDAL</v>
      </c>
      <c r="H56" s="372"/>
      <c r="I56" s="374"/>
      <c r="J56" s="45"/>
      <c r="K56" s="45"/>
    </row>
    <row r="57" spans="2:11" ht="31.5" customHeight="1" x14ac:dyDescent="0.2">
      <c r="B57" s="121" t="s">
        <v>139</v>
      </c>
      <c r="C57" s="351"/>
      <c r="D57" s="351"/>
      <c r="E57" s="361" t="s">
        <v>140</v>
      </c>
      <c r="F57" s="362"/>
      <c r="G57" s="365"/>
      <c r="H57" s="366"/>
      <c r="I57" s="367"/>
      <c r="J57" s="46"/>
      <c r="K57" s="46"/>
    </row>
    <row r="58" spans="2:11" ht="31.5" customHeight="1" thickBot="1" x14ac:dyDescent="0.25">
      <c r="B58" s="85" t="s">
        <v>141</v>
      </c>
      <c r="C58" s="371"/>
      <c r="D58" s="371"/>
      <c r="E58" s="363"/>
      <c r="F58" s="364"/>
      <c r="G58" s="368"/>
      <c r="H58" s="369"/>
      <c r="I58" s="37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0"/>
      <c r="C1" s="383" t="s">
        <v>24</v>
      </c>
      <c r="D1" s="384"/>
      <c r="E1" s="384"/>
      <c r="F1" s="384"/>
      <c r="G1" s="384"/>
      <c r="H1" s="385"/>
      <c r="I1" s="386"/>
      <c r="J1" s="387"/>
    </row>
    <row r="2" spans="2:13" ht="18" customHeight="1" thickBot="1" x14ac:dyDescent="0.3">
      <c r="B2" s="381"/>
      <c r="C2" s="392" t="s">
        <v>25</v>
      </c>
      <c r="D2" s="393"/>
      <c r="E2" s="393"/>
      <c r="F2" s="393"/>
      <c r="G2" s="393"/>
      <c r="H2" s="394"/>
      <c r="I2" s="388"/>
      <c r="J2" s="389"/>
    </row>
    <row r="3" spans="2:13" ht="18" customHeight="1" thickBot="1" x14ac:dyDescent="0.3">
      <c r="B3" s="381"/>
      <c r="C3" s="392" t="s">
        <v>142</v>
      </c>
      <c r="D3" s="393"/>
      <c r="E3" s="393"/>
      <c r="F3" s="393"/>
      <c r="G3" s="393"/>
      <c r="H3" s="394"/>
      <c r="I3" s="388"/>
      <c r="J3" s="389"/>
    </row>
    <row r="4" spans="2:13" ht="18" customHeight="1" thickBot="1" x14ac:dyDescent="0.3">
      <c r="B4" s="382"/>
      <c r="C4" s="392" t="s">
        <v>143</v>
      </c>
      <c r="D4" s="393"/>
      <c r="E4" s="393"/>
      <c r="F4" s="394"/>
      <c r="G4" s="395" t="s">
        <v>190</v>
      </c>
      <c r="H4" s="396"/>
      <c r="I4" s="390"/>
      <c r="J4" s="391"/>
    </row>
    <row r="5" spans="2:13" ht="18" customHeight="1" thickBot="1" x14ac:dyDescent="0.3">
      <c r="B5" s="57"/>
      <c r="C5" s="58"/>
      <c r="D5" s="58"/>
      <c r="E5" s="58"/>
      <c r="F5" s="58"/>
      <c r="G5" s="58"/>
      <c r="H5" s="58"/>
      <c r="I5" s="58"/>
      <c r="J5" s="59"/>
    </row>
    <row r="6" spans="2:13" ht="51.75" customHeight="1" thickBot="1" x14ac:dyDescent="0.3">
      <c r="B6" s="1" t="s">
        <v>185</v>
      </c>
      <c r="C6" s="399" t="str">
        <f>+'[5]Sección 1. Metas - Magnitud'!C7</f>
        <v>1032 - Gestión y control de tránsito y transporte</v>
      </c>
      <c r="D6" s="400"/>
      <c r="E6" s="401"/>
      <c r="F6" s="60"/>
      <c r="G6" s="58"/>
      <c r="H6" s="58"/>
      <c r="I6" s="58"/>
      <c r="J6" s="59"/>
    </row>
    <row r="7" spans="2:13" ht="32.25" customHeight="1" thickBot="1" x14ac:dyDescent="0.3">
      <c r="B7" s="2" t="s">
        <v>0</v>
      </c>
      <c r="C7" s="399" t="str">
        <f>+'[5]Sección 1. Metas - Magnitud'!C8:F8</f>
        <v>Dirección de Control y Vigilancia</v>
      </c>
      <c r="D7" s="400"/>
      <c r="E7" s="401"/>
      <c r="F7" s="60"/>
      <c r="G7" s="58"/>
      <c r="H7" s="58"/>
      <c r="I7" s="58"/>
      <c r="J7" s="59"/>
    </row>
    <row r="8" spans="2:13" ht="32.25" customHeight="1" thickBot="1" x14ac:dyDescent="0.3">
      <c r="B8" s="2" t="s">
        <v>144</v>
      </c>
      <c r="C8" s="399" t="str">
        <f>+'[5]Sección 1. Metas - Magnitud'!C9:F9</f>
        <v>Subsecretaría de Servicios de la Movilidad</v>
      </c>
      <c r="D8" s="400"/>
      <c r="E8" s="401"/>
      <c r="F8" s="4"/>
      <c r="G8" s="58"/>
      <c r="H8" s="58"/>
      <c r="I8" s="58"/>
      <c r="J8" s="59"/>
    </row>
    <row r="9" spans="2:13" ht="33.75" customHeight="1" thickBot="1" x14ac:dyDescent="0.3">
      <c r="B9" s="2" t="s">
        <v>28</v>
      </c>
      <c r="C9" s="399" t="s">
        <v>184</v>
      </c>
      <c r="D9" s="400"/>
      <c r="E9" s="401"/>
      <c r="F9" s="60"/>
      <c r="G9" s="58"/>
      <c r="H9" s="58"/>
      <c r="I9" s="58"/>
      <c r="J9" s="59"/>
    </row>
    <row r="10" spans="2:13" ht="32.25" customHeight="1" thickBot="1" x14ac:dyDescent="0.3">
      <c r="B10" s="2" t="s">
        <v>197</v>
      </c>
      <c r="C10" s="399" t="s">
        <v>202</v>
      </c>
      <c r="D10" s="400"/>
      <c r="E10" s="401"/>
    </row>
    <row r="12" spans="2:13" x14ac:dyDescent="0.25">
      <c r="B12" s="409" t="s">
        <v>217</v>
      </c>
      <c r="C12" s="410"/>
      <c r="D12" s="410"/>
      <c r="E12" s="410"/>
      <c r="F12" s="410"/>
      <c r="G12" s="410"/>
      <c r="H12" s="411"/>
      <c r="I12" s="403" t="s">
        <v>145</v>
      </c>
      <c r="J12" s="404"/>
      <c r="K12" s="404"/>
    </row>
    <row r="13" spans="2:13" s="62" customFormat="1" ht="30" customHeight="1" x14ac:dyDescent="0.25">
      <c r="B13" s="397" t="s">
        <v>146</v>
      </c>
      <c r="C13" s="397" t="s">
        <v>147</v>
      </c>
      <c r="D13" s="397" t="s">
        <v>196</v>
      </c>
      <c r="E13" s="397" t="s">
        <v>148</v>
      </c>
      <c r="F13" s="397" t="s">
        <v>149</v>
      </c>
      <c r="G13" s="397" t="s">
        <v>191</v>
      </c>
      <c r="H13" s="397" t="s">
        <v>192</v>
      </c>
      <c r="I13" s="405" t="s">
        <v>193</v>
      </c>
      <c r="J13" s="407" t="s">
        <v>194</v>
      </c>
      <c r="K13" s="402" t="s">
        <v>195</v>
      </c>
    </row>
    <row r="14" spans="2:13" s="62" customFormat="1" x14ac:dyDescent="0.25">
      <c r="B14" s="398"/>
      <c r="C14" s="398"/>
      <c r="D14" s="398"/>
      <c r="E14" s="398"/>
      <c r="F14" s="398"/>
      <c r="G14" s="398"/>
      <c r="H14" s="398"/>
      <c r="I14" s="406"/>
      <c r="J14" s="408"/>
      <c r="K14" s="402"/>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76" t="s">
        <v>17</v>
      </c>
      <c r="C18" s="377"/>
      <c r="D18" s="63">
        <f>SUM(D15:D17)</f>
        <v>0.25</v>
      </c>
      <c r="E18" s="378" t="s">
        <v>17</v>
      </c>
      <c r="F18" s="379"/>
      <c r="G18" s="63">
        <f>SUM(G15:G17)</f>
        <v>0.25</v>
      </c>
      <c r="H18" s="174"/>
      <c r="I18" s="112">
        <f>SUM(I15:I17)</f>
        <v>0.19</v>
      </c>
      <c r="J18" s="110"/>
      <c r="K18" s="11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B21"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17"/>
      <c r="K5" s="17"/>
      <c r="N5" s="6" t="s">
        <v>57</v>
      </c>
    </row>
    <row r="6" spans="2:14" ht="30.75" customHeight="1" x14ac:dyDescent="0.2">
      <c r="B6" s="177" t="s">
        <v>242</v>
      </c>
      <c r="C6" s="194">
        <v>1</v>
      </c>
      <c r="D6" s="420" t="s">
        <v>243</v>
      </c>
      <c r="E6" s="420"/>
      <c r="F6" s="421" t="s">
        <v>366</v>
      </c>
      <c r="G6" s="421"/>
      <c r="H6" s="421"/>
      <c r="I6" s="421"/>
      <c r="J6" s="18"/>
      <c r="K6" s="18"/>
      <c r="M6" s="14" t="s">
        <v>60</v>
      </c>
      <c r="N6" s="6" t="s">
        <v>61</v>
      </c>
    </row>
    <row r="7" spans="2:14" ht="30.75" customHeight="1" x14ac:dyDescent="0.2">
      <c r="B7" s="177" t="s">
        <v>244</v>
      </c>
      <c r="C7" s="194" t="s">
        <v>81</v>
      </c>
      <c r="D7" s="420" t="s">
        <v>245</v>
      </c>
      <c r="E7" s="420"/>
      <c r="F7" s="421" t="s">
        <v>289</v>
      </c>
      <c r="G7" s="421"/>
      <c r="H7" s="180" t="s">
        <v>246</v>
      </c>
      <c r="I7" s="194" t="s">
        <v>81</v>
      </c>
      <c r="J7" s="20"/>
      <c r="K7" s="20"/>
      <c r="M7" s="14" t="s">
        <v>65</v>
      </c>
      <c r="N7" s="6" t="s">
        <v>66</v>
      </c>
    </row>
    <row r="8" spans="2:14" ht="30.75" customHeight="1" x14ac:dyDescent="0.2">
      <c r="B8" s="177" t="s">
        <v>247</v>
      </c>
      <c r="C8" s="421" t="s">
        <v>290</v>
      </c>
      <c r="D8" s="421"/>
      <c r="E8" s="421"/>
      <c r="F8" s="421"/>
      <c r="G8" s="180" t="s">
        <v>248</v>
      </c>
      <c r="H8" s="422">
        <v>7555</v>
      </c>
      <c r="I8" s="422"/>
      <c r="J8" s="22"/>
      <c r="K8" s="22"/>
      <c r="M8" s="14" t="s">
        <v>69</v>
      </c>
      <c r="N8" s="6" t="s">
        <v>70</v>
      </c>
    </row>
    <row r="9" spans="2:14" ht="30.75" customHeight="1" x14ac:dyDescent="0.2">
      <c r="B9" s="177" t="s">
        <v>48</v>
      </c>
      <c r="C9" s="423" t="s">
        <v>65</v>
      </c>
      <c r="D9" s="423"/>
      <c r="E9" s="423"/>
      <c r="F9" s="423"/>
      <c r="G9" s="180" t="s">
        <v>249</v>
      </c>
      <c r="H9" s="424" t="s">
        <v>157</v>
      </c>
      <c r="I9" s="424"/>
      <c r="J9" s="23"/>
      <c r="K9" s="23"/>
      <c r="M9" s="24" t="s">
        <v>73</v>
      </c>
    </row>
    <row r="10" spans="2:14" ht="30.75" customHeight="1" x14ac:dyDescent="0.2">
      <c r="B10" s="177" t="s">
        <v>250</v>
      </c>
      <c r="C10" s="421" t="s">
        <v>291</v>
      </c>
      <c r="D10" s="421"/>
      <c r="E10" s="421"/>
      <c r="F10" s="421"/>
      <c r="G10" s="421"/>
      <c r="H10" s="421"/>
      <c r="I10" s="421"/>
      <c r="J10" s="25"/>
      <c r="K10" s="25"/>
      <c r="M10" s="24"/>
    </row>
    <row r="11" spans="2:14" ht="30.75" customHeight="1" x14ac:dyDescent="0.2">
      <c r="B11" s="177" t="s">
        <v>251</v>
      </c>
      <c r="C11" s="425" t="s">
        <v>292</v>
      </c>
      <c r="D11" s="425"/>
      <c r="E11" s="425"/>
      <c r="F11" s="425"/>
      <c r="G11" s="425"/>
      <c r="H11" s="425"/>
      <c r="I11" s="425"/>
      <c r="J11" s="20"/>
      <c r="K11" s="20"/>
      <c r="M11" s="24"/>
      <c r="N11" s="6" t="s">
        <v>76</v>
      </c>
    </row>
    <row r="12" spans="2:14" ht="30.75" customHeight="1" x14ac:dyDescent="0.2">
      <c r="B12" s="177" t="s">
        <v>254</v>
      </c>
      <c r="C12" s="308" t="s">
        <v>293</v>
      </c>
      <c r="D12" s="308"/>
      <c r="E12" s="308"/>
      <c r="F12" s="308"/>
      <c r="G12" s="180" t="s">
        <v>252</v>
      </c>
      <c r="H12" s="309" t="s">
        <v>79</v>
      </c>
      <c r="I12" s="309"/>
      <c r="J12" s="20"/>
      <c r="K12" s="20"/>
      <c r="M12" s="24" t="s">
        <v>80</v>
      </c>
      <c r="N12" s="6" t="s">
        <v>81</v>
      </c>
    </row>
    <row r="13" spans="2:14" ht="30.75" customHeight="1" x14ac:dyDescent="0.2">
      <c r="B13" s="177" t="s">
        <v>255</v>
      </c>
      <c r="C13" s="426" t="s">
        <v>363</v>
      </c>
      <c r="D13" s="426"/>
      <c r="E13" s="426"/>
      <c r="F13" s="426"/>
      <c r="G13" s="180" t="s">
        <v>253</v>
      </c>
      <c r="H13" s="425" t="s">
        <v>70</v>
      </c>
      <c r="I13" s="425"/>
      <c r="J13" s="20"/>
      <c r="K13" s="20"/>
      <c r="M13" s="24" t="s">
        <v>84</v>
      </c>
    </row>
    <row r="14" spans="2:14" ht="64.5" customHeight="1" x14ac:dyDescent="0.2">
      <c r="B14" s="177" t="s">
        <v>256</v>
      </c>
      <c r="C14" s="305" t="s">
        <v>301</v>
      </c>
      <c r="D14" s="305"/>
      <c r="E14" s="305"/>
      <c r="F14" s="305"/>
      <c r="G14" s="305"/>
      <c r="H14" s="305"/>
      <c r="I14" s="305"/>
      <c r="J14" s="25"/>
      <c r="K14" s="25"/>
      <c r="M14" s="24" t="s">
        <v>86</v>
      </c>
      <c r="N14" s="6"/>
    </row>
    <row r="15" spans="2:14" ht="30.75" customHeight="1" x14ac:dyDescent="0.2">
      <c r="B15" s="177" t="s">
        <v>257</v>
      </c>
      <c r="C15" s="308" t="s">
        <v>294</v>
      </c>
      <c r="D15" s="308"/>
      <c r="E15" s="308"/>
      <c r="F15" s="308"/>
      <c r="G15" s="308"/>
      <c r="H15" s="308"/>
      <c r="I15" s="308"/>
      <c r="J15" s="26"/>
      <c r="K15" s="26"/>
      <c r="M15" s="24" t="s">
        <v>88</v>
      </c>
      <c r="N15" s="6"/>
    </row>
    <row r="16" spans="2:14" ht="24" customHeight="1" x14ac:dyDescent="0.2">
      <c r="B16" s="177" t="s">
        <v>258</v>
      </c>
      <c r="C16" s="421" t="s">
        <v>300</v>
      </c>
      <c r="D16" s="421"/>
      <c r="E16" s="421"/>
      <c r="F16" s="421"/>
      <c r="G16" s="421"/>
      <c r="H16" s="421"/>
      <c r="I16" s="421"/>
      <c r="J16" s="27"/>
      <c r="K16" s="27"/>
      <c r="M16" s="24"/>
      <c r="N16" s="6"/>
    </row>
    <row r="17" spans="2:14" ht="30.75" customHeight="1" x14ac:dyDescent="0.2">
      <c r="B17" s="177" t="s">
        <v>259</v>
      </c>
      <c r="C17" s="425" t="s">
        <v>295</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297</v>
      </c>
      <c r="D19" s="421"/>
      <c r="E19" s="421"/>
      <c r="F19" s="421" t="s">
        <v>296</v>
      </c>
      <c r="G19" s="421"/>
      <c r="H19" s="421"/>
      <c r="I19" s="421"/>
      <c r="J19" s="27"/>
      <c r="K19" s="27"/>
      <c r="M19" s="24" t="s">
        <v>95</v>
      </c>
      <c r="N19" s="6"/>
    </row>
    <row r="20" spans="2:14" ht="39.75" customHeight="1" x14ac:dyDescent="0.2">
      <c r="B20" s="178" t="s">
        <v>266</v>
      </c>
      <c r="C20" s="415" t="s">
        <v>298</v>
      </c>
      <c r="D20" s="416"/>
      <c r="E20" s="417"/>
      <c r="F20" s="309" t="s">
        <v>299</v>
      </c>
      <c r="G20" s="309"/>
      <c r="H20" s="309"/>
      <c r="I20" s="310"/>
      <c r="J20" s="20"/>
      <c r="K20" s="20"/>
      <c r="M20" s="24"/>
      <c r="N20" s="6"/>
    </row>
    <row r="21" spans="2:14" ht="42" customHeight="1" x14ac:dyDescent="0.2">
      <c r="B21" s="178" t="s">
        <v>267</v>
      </c>
      <c r="C21" s="434" t="s">
        <v>303</v>
      </c>
      <c r="D21" s="435"/>
      <c r="E21" s="436"/>
      <c r="F21" s="437" t="s">
        <v>302</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2</v>
      </c>
      <c r="H23" s="445"/>
      <c r="I23" s="446"/>
      <c r="J23" s="32"/>
      <c r="K23" s="32"/>
      <c r="M23" s="30"/>
    </row>
    <row r="24" spans="2:14" ht="30.75" customHeight="1" x14ac:dyDescent="0.2">
      <c r="B24" s="179" t="s">
        <v>270</v>
      </c>
      <c r="C24" s="343" t="s">
        <v>88</v>
      </c>
      <c r="D24" s="344"/>
      <c r="E24" s="345"/>
      <c r="F24" s="181" t="s">
        <v>274</v>
      </c>
      <c r="G24" s="437" t="s">
        <v>304</v>
      </c>
      <c r="H24" s="438"/>
      <c r="I24" s="443"/>
      <c r="J24" s="29"/>
      <c r="K24" s="29"/>
      <c r="M24" s="30"/>
    </row>
    <row r="25" spans="2:14" ht="22.5" customHeight="1" x14ac:dyDescent="0.2">
      <c r="B25" s="447" t="s">
        <v>235</v>
      </c>
      <c r="C25" s="448"/>
      <c r="D25" s="448"/>
      <c r="E25" s="448"/>
      <c r="F25" s="448"/>
      <c r="G25" s="448"/>
      <c r="H25" s="448"/>
      <c r="I25" s="449"/>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3">
        <f t="shared" ref="E27:E32" si="0">+IF(ISERROR(D27/C27),0,D27/C27)</f>
        <v>0</v>
      </c>
      <c r="F27" s="450">
        <f>+SUM(C27:C32)</f>
        <v>2</v>
      </c>
      <c r="G27" s="450">
        <f>+SUM(D27:D32)</f>
        <v>1</v>
      </c>
      <c r="H27" s="452">
        <f>+G27/F27</f>
        <v>0.5</v>
      </c>
      <c r="I27" s="452">
        <f>+H27+I22</f>
        <v>0.5</v>
      </c>
      <c r="J27" s="39"/>
      <c r="K27" s="39"/>
    </row>
    <row r="28" spans="2:14" ht="19.5" customHeight="1" x14ac:dyDescent="0.2">
      <c r="B28" s="186" t="s">
        <v>120</v>
      </c>
      <c r="C28" s="191">
        <v>0</v>
      </c>
      <c r="D28" s="195">
        <v>0</v>
      </c>
      <c r="E28" s="203">
        <f t="shared" si="0"/>
        <v>0</v>
      </c>
      <c r="F28" s="450"/>
      <c r="G28" s="450"/>
      <c r="H28" s="452"/>
      <c r="I28" s="452"/>
      <c r="J28" s="39"/>
      <c r="K28" s="39"/>
    </row>
    <row r="29" spans="2:14" ht="19.5" customHeight="1" x14ac:dyDescent="0.2">
      <c r="B29" s="186" t="s">
        <v>121</v>
      </c>
      <c r="C29" s="191">
        <v>0</v>
      </c>
      <c r="D29" s="195">
        <v>1</v>
      </c>
      <c r="E29" s="203">
        <f t="shared" si="0"/>
        <v>0</v>
      </c>
      <c r="F29" s="450"/>
      <c r="G29" s="450"/>
      <c r="H29" s="452"/>
      <c r="I29" s="452"/>
      <c r="J29" s="39"/>
      <c r="K29" s="39"/>
    </row>
    <row r="30" spans="2:14" ht="19.5" customHeight="1" x14ac:dyDescent="0.2">
      <c r="B30" s="186" t="s">
        <v>122</v>
      </c>
      <c r="C30" s="75">
        <v>1</v>
      </c>
      <c r="D30" s="195">
        <v>0</v>
      </c>
      <c r="E30" s="203">
        <f t="shared" si="0"/>
        <v>0</v>
      </c>
      <c r="F30" s="450"/>
      <c r="G30" s="450"/>
      <c r="H30" s="452"/>
      <c r="I30" s="452"/>
      <c r="J30" s="39"/>
      <c r="K30" s="39"/>
    </row>
    <row r="31" spans="2:14" ht="19.5" customHeight="1" x14ac:dyDescent="0.2">
      <c r="B31" s="186" t="s">
        <v>123</v>
      </c>
      <c r="C31" s="75">
        <v>0</v>
      </c>
      <c r="D31" s="195">
        <v>0</v>
      </c>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31" t="s">
        <v>374</v>
      </c>
      <c r="D33" s="432"/>
      <c r="E33" s="432"/>
      <c r="F33" s="432"/>
      <c r="G33" s="432"/>
      <c r="H33" s="432"/>
      <c r="I33" s="433"/>
      <c r="J33" s="40"/>
      <c r="K33" s="40"/>
    </row>
    <row r="34" spans="2:11" ht="34.5" customHeight="1" x14ac:dyDescent="0.2">
      <c r="B34" s="457"/>
      <c r="C34" s="322"/>
      <c r="D34" s="322"/>
      <c r="E34" s="322"/>
      <c r="F34" s="322"/>
      <c r="G34" s="322"/>
      <c r="H34" s="322"/>
      <c r="I34" s="458"/>
      <c r="J34" s="17"/>
      <c r="K34" s="17"/>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138" customHeight="1" x14ac:dyDescent="0.2">
      <c r="B39" s="177" t="s">
        <v>278</v>
      </c>
      <c r="C39" s="463" t="s">
        <v>373</v>
      </c>
      <c r="D39" s="464"/>
      <c r="E39" s="464"/>
      <c r="F39" s="464"/>
      <c r="G39" s="464"/>
      <c r="H39" s="464"/>
      <c r="I39" s="465"/>
      <c r="J39" s="42"/>
      <c r="K39" s="42"/>
    </row>
    <row r="40" spans="2:11" ht="32.25" customHeight="1" x14ac:dyDescent="0.2">
      <c r="B40" s="177" t="s">
        <v>279</v>
      </c>
      <c r="C40" s="463" t="s">
        <v>317</v>
      </c>
      <c r="D40" s="464"/>
      <c r="E40" s="464"/>
      <c r="F40" s="464"/>
      <c r="G40" s="464"/>
      <c r="H40" s="464"/>
      <c r="I40" s="465"/>
      <c r="J40" s="42"/>
      <c r="K40" s="42"/>
    </row>
    <row r="41" spans="2:11" ht="66" customHeight="1" x14ac:dyDescent="0.2">
      <c r="B41" s="188" t="s">
        <v>280</v>
      </c>
      <c r="C41" s="466" t="s">
        <v>307</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19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xFAk2032zXo5jMSQQv1EL+YZMlEbiFQNc0xmKpb0uuw1c+97RERSdhJg1lk+yrj2u3KroM9V/NokPNyIXqUs/g==" saltValue="q3W6H6BJE2MTFqdNrNcepQ=="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22"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2</v>
      </c>
      <c r="D6" s="420" t="s">
        <v>243</v>
      </c>
      <c r="E6" s="420"/>
      <c r="F6" s="421" t="s">
        <v>367</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7555</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291</v>
      </c>
      <c r="D10" s="421"/>
      <c r="E10" s="421"/>
      <c r="F10" s="421"/>
      <c r="G10" s="421"/>
      <c r="H10" s="421"/>
      <c r="I10" s="421"/>
      <c r="J10" s="25"/>
      <c r="K10" s="25"/>
      <c r="M10" s="24"/>
    </row>
    <row r="11" spans="2:14" ht="30.75" customHeight="1" x14ac:dyDescent="0.2">
      <c r="B11" s="199" t="s">
        <v>251</v>
      </c>
      <c r="C11" s="425" t="s">
        <v>292</v>
      </c>
      <c r="D11" s="425"/>
      <c r="E11" s="425"/>
      <c r="F11" s="425"/>
      <c r="G11" s="425"/>
      <c r="H11" s="425"/>
      <c r="I11" s="425"/>
      <c r="J11" s="20"/>
      <c r="K11" s="20"/>
      <c r="M11" s="24"/>
      <c r="N11" s="6" t="s">
        <v>76</v>
      </c>
    </row>
    <row r="12" spans="2:14" ht="30.75" customHeight="1" x14ac:dyDescent="0.2">
      <c r="B12" s="199" t="s">
        <v>254</v>
      </c>
      <c r="C12" s="308" t="s">
        <v>308</v>
      </c>
      <c r="D12" s="308"/>
      <c r="E12" s="308"/>
      <c r="F12" s="308"/>
      <c r="G12" s="180" t="s">
        <v>252</v>
      </c>
      <c r="H12" s="309" t="s">
        <v>79</v>
      </c>
      <c r="I12" s="309"/>
      <c r="J12" s="20"/>
      <c r="K12" s="20"/>
      <c r="M12" s="24" t="s">
        <v>80</v>
      </c>
      <c r="N12" s="6" t="s">
        <v>81</v>
      </c>
    </row>
    <row r="13" spans="2:14" ht="30.75" customHeight="1" x14ac:dyDescent="0.2">
      <c r="B13" s="199" t="s">
        <v>255</v>
      </c>
      <c r="C13" s="426" t="s">
        <v>363</v>
      </c>
      <c r="D13" s="426"/>
      <c r="E13" s="426"/>
      <c r="F13" s="426"/>
      <c r="G13" s="180" t="s">
        <v>253</v>
      </c>
      <c r="H13" s="425" t="s">
        <v>70</v>
      </c>
      <c r="I13" s="425"/>
      <c r="J13" s="20"/>
      <c r="K13" s="20"/>
      <c r="M13" s="24" t="s">
        <v>84</v>
      </c>
    </row>
    <row r="14" spans="2:14" ht="64.5" customHeight="1" x14ac:dyDescent="0.2">
      <c r="B14" s="199" t="s">
        <v>256</v>
      </c>
      <c r="C14" s="305" t="s">
        <v>309</v>
      </c>
      <c r="D14" s="305"/>
      <c r="E14" s="305"/>
      <c r="F14" s="305"/>
      <c r="G14" s="305"/>
      <c r="H14" s="305"/>
      <c r="I14" s="305"/>
      <c r="J14" s="25"/>
      <c r="K14" s="25"/>
      <c r="M14" s="24" t="s">
        <v>86</v>
      </c>
      <c r="N14" s="6"/>
    </row>
    <row r="15" spans="2:14" ht="30.75" customHeight="1" x14ac:dyDescent="0.2">
      <c r="B15" s="199" t="s">
        <v>257</v>
      </c>
      <c r="C15" s="308" t="s">
        <v>294</v>
      </c>
      <c r="D15" s="308"/>
      <c r="E15" s="308"/>
      <c r="F15" s="308"/>
      <c r="G15" s="308"/>
      <c r="H15" s="308"/>
      <c r="I15" s="308"/>
      <c r="J15" s="26"/>
      <c r="K15" s="26"/>
      <c r="M15" s="24" t="s">
        <v>88</v>
      </c>
      <c r="N15" s="6"/>
    </row>
    <row r="16" spans="2:14" ht="24" customHeight="1" x14ac:dyDescent="0.2">
      <c r="B16" s="199" t="s">
        <v>258</v>
      </c>
      <c r="C16" s="421" t="s">
        <v>321</v>
      </c>
      <c r="D16" s="421"/>
      <c r="E16" s="421"/>
      <c r="F16" s="421"/>
      <c r="G16" s="421"/>
      <c r="H16" s="421"/>
      <c r="I16" s="421"/>
      <c r="J16" s="27"/>
      <c r="K16" s="27"/>
      <c r="M16" s="24"/>
      <c r="N16" s="6"/>
    </row>
    <row r="17" spans="2:14" ht="30.75" customHeight="1" x14ac:dyDescent="0.2">
      <c r="B17" s="199" t="s">
        <v>259</v>
      </c>
      <c r="C17" s="425" t="s">
        <v>310</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311</v>
      </c>
      <c r="D19" s="421"/>
      <c r="E19" s="421"/>
      <c r="F19" s="421" t="s">
        <v>312</v>
      </c>
      <c r="G19" s="421"/>
      <c r="H19" s="421"/>
      <c r="I19" s="421"/>
      <c r="J19" s="27"/>
      <c r="K19" s="27"/>
      <c r="M19" s="24" t="s">
        <v>95</v>
      </c>
      <c r="N19" s="6"/>
    </row>
    <row r="20" spans="2:14" ht="39.75" customHeight="1" x14ac:dyDescent="0.2">
      <c r="B20" s="178" t="s">
        <v>266</v>
      </c>
      <c r="C20" s="415" t="s">
        <v>313</v>
      </c>
      <c r="D20" s="416"/>
      <c r="E20" s="417"/>
      <c r="F20" s="309" t="s">
        <v>314</v>
      </c>
      <c r="G20" s="309"/>
      <c r="H20" s="309"/>
      <c r="I20" s="310"/>
      <c r="J20" s="20"/>
      <c r="K20" s="20"/>
      <c r="M20" s="24"/>
      <c r="N20" s="6"/>
    </row>
    <row r="21" spans="2:14" ht="42" customHeight="1" x14ac:dyDescent="0.2">
      <c r="B21" s="178" t="s">
        <v>267</v>
      </c>
      <c r="C21" s="434" t="s">
        <v>316</v>
      </c>
      <c r="D21" s="435"/>
      <c r="E21" s="436"/>
      <c r="F21" s="437" t="s">
        <v>315</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304</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v>0</v>
      </c>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31" t="s">
        <v>375</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105" customHeight="1" x14ac:dyDescent="0.2">
      <c r="B39" s="199" t="s">
        <v>278</v>
      </c>
      <c r="C39" s="463" t="s">
        <v>371</v>
      </c>
      <c r="D39" s="464"/>
      <c r="E39" s="464"/>
      <c r="F39" s="464"/>
      <c r="G39" s="464"/>
      <c r="H39" s="464"/>
      <c r="I39" s="465"/>
      <c r="J39" s="42"/>
      <c r="K39" s="42"/>
    </row>
    <row r="40" spans="2:11" ht="32.25" customHeight="1" x14ac:dyDescent="0.2">
      <c r="B40" s="199" t="s">
        <v>279</v>
      </c>
      <c r="C40" s="463" t="s">
        <v>317</v>
      </c>
      <c r="D40" s="464"/>
      <c r="E40" s="464"/>
      <c r="F40" s="464"/>
      <c r="G40" s="464"/>
      <c r="H40" s="464"/>
      <c r="I40" s="465"/>
      <c r="J40" s="42"/>
      <c r="K40" s="42"/>
    </row>
    <row r="41" spans="2:11" ht="66" customHeight="1" x14ac:dyDescent="0.2">
      <c r="B41" s="188" t="s">
        <v>280</v>
      </c>
      <c r="C41" s="466" t="s">
        <v>318</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B/XjPcnT2FnhkLMtLxgCi4NL7O1LQuOKf9DlRa9b4CCqvX8YWexIaYurXUYhLzxscniTTZ7jzCJ49fo0hGK9wA==" saltValue="bnU7kOtKQbNVM60m5j20N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28"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3</v>
      </c>
      <c r="D6" s="420" t="s">
        <v>243</v>
      </c>
      <c r="E6" s="420"/>
      <c r="F6" s="421" t="s">
        <v>368</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7555</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291</v>
      </c>
      <c r="D10" s="421"/>
      <c r="E10" s="421"/>
      <c r="F10" s="421"/>
      <c r="G10" s="421"/>
      <c r="H10" s="421"/>
      <c r="I10" s="421"/>
      <c r="J10" s="25"/>
      <c r="K10" s="25"/>
      <c r="M10" s="24"/>
    </row>
    <row r="11" spans="2:14" ht="30.75" customHeight="1" x14ac:dyDescent="0.2">
      <c r="B11" s="199" t="s">
        <v>251</v>
      </c>
      <c r="C11" s="425" t="s">
        <v>292</v>
      </c>
      <c r="D11" s="425"/>
      <c r="E11" s="425"/>
      <c r="F11" s="425"/>
      <c r="G11" s="425"/>
      <c r="H11" s="425"/>
      <c r="I11" s="425"/>
      <c r="J11" s="20"/>
      <c r="K11" s="20"/>
      <c r="M11" s="24"/>
      <c r="N11" s="6" t="s">
        <v>76</v>
      </c>
    </row>
    <row r="12" spans="2:14" ht="30.75" customHeight="1" x14ac:dyDescent="0.2">
      <c r="B12" s="199" t="s">
        <v>254</v>
      </c>
      <c r="C12" s="308" t="s">
        <v>319</v>
      </c>
      <c r="D12" s="308"/>
      <c r="E12" s="308"/>
      <c r="F12" s="308"/>
      <c r="G12" s="180" t="s">
        <v>252</v>
      </c>
      <c r="H12" s="309" t="s">
        <v>79</v>
      </c>
      <c r="I12" s="309"/>
      <c r="J12" s="20"/>
      <c r="K12" s="20"/>
      <c r="M12" s="24" t="s">
        <v>80</v>
      </c>
      <c r="N12" s="6" t="s">
        <v>81</v>
      </c>
    </row>
    <row r="13" spans="2:14" ht="30.75" customHeight="1" x14ac:dyDescent="0.2">
      <c r="B13" s="199" t="s">
        <v>255</v>
      </c>
      <c r="C13" s="426" t="s">
        <v>363</v>
      </c>
      <c r="D13" s="426"/>
      <c r="E13" s="426"/>
      <c r="F13" s="426"/>
      <c r="G13" s="180" t="s">
        <v>253</v>
      </c>
      <c r="H13" s="425" t="s">
        <v>57</v>
      </c>
      <c r="I13" s="425"/>
      <c r="J13" s="20"/>
      <c r="K13" s="20"/>
      <c r="M13" s="24" t="s">
        <v>84</v>
      </c>
    </row>
    <row r="14" spans="2:14" ht="64.5" customHeight="1" x14ac:dyDescent="0.2">
      <c r="B14" s="199" t="s">
        <v>256</v>
      </c>
      <c r="C14" s="305" t="s">
        <v>330</v>
      </c>
      <c r="D14" s="305"/>
      <c r="E14" s="305"/>
      <c r="F14" s="305"/>
      <c r="G14" s="305"/>
      <c r="H14" s="305"/>
      <c r="I14" s="305"/>
      <c r="J14" s="25"/>
      <c r="K14" s="25"/>
      <c r="M14" s="24" t="s">
        <v>86</v>
      </c>
      <c r="N14" s="6"/>
    </row>
    <row r="15" spans="2:14" ht="30.75" customHeight="1" x14ac:dyDescent="0.2">
      <c r="B15" s="199" t="s">
        <v>257</v>
      </c>
      <c r="C15" s="308" t="s">
        <v>294</v>
      </c>
      <c r="D15" s="308"/>
      <c r="E15" s="308"/>
      <c r="F15" s="308"/>
      <c r="G15" s="308"/>
      <c r="H15" s="308"/>
      <c r="I15" s="308"/>
      <c r="J15" s="26"/>
      <c r="K15" s="26"/>
      <c r="M15" s="24" t="s">
        <v>88</v>
      </c>
      <c r="N15" s="6"/>
    </row>
    <row r="16" spans="2:14" ht="24" customHeight="1" x14ac:dyDescent="0.2">
      <c r="B16" s="199" t="s">
        <v>258</v>
      </c>
      <c r="C16" s="421" t="s">
        <v>320</v>
      </c>
      <c r="D16" s="421"/>
      <c r="E16" s="421"/>
      <c r="F16" s="421"/>
      <c r="G16" s="421"/>
      <c r="H16" s="421"/>
      <c r="I16" s="421"/>
      <c r="J16" s="27"/>
      <c r="K16" s="27"/>
      <c r="M16" s="24"/>
      <c r="N16" s="6"/>
    </row>
    <row r="17" spans="2:14" ht="30.75" customHeight="1" x14ac:dyDescent="0.2">
      <c r="B17" s="199" t="s">
        <v>259</v>
      </c>
      <c r="C17" s="425" t="s">
        <v>151</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322</v>
      </c>
      <c r="D19" s="421"/>
      <c r="E19" s="421"/>
      <c r="F19" s="421" t="s">
        <v>323</v>
      </c>
      <c r="G19" s="421"/>
      <c r="H19" s="421"/>
      <c r="I19" s="421"/>
      <c r="J19" s="27"/>
      <c r="K19" s="27"/>
      <c r="M19" s="24" t="s">
        <v>95</v>
      </c>
      <c r="N19" s="6"/>
    </row>
    <row r="20" spans="2:14" ht="39.75" customHeight="1" x14ac:dyDescent="0.2">
      <c r="B20" s="178" t="s">
        <v>266</v>
      </c>
      <c r="C20" s="437" t="s">
        <v>324</v>
      </c>
      <c r="D20" s="438"/>
      <c r="E20" s="443"/>
      <c r="F20" s="309" t="s">
        <v>325</v>
      </c>
      <c r="G20" s="309"/>
      <c r="H20" s="309"/>
      <c r="I20" s="310"/>
      <c r="J20" s="20"/>
      <c r="K20" s="20"/>
      <c r="M20" s="24"/>
      <c r="N20" s="6"/>
    </row>
    <row r="21" spans="2:14" ht="42" customHeight="1" x14ac:dyDescent="0.2">
      <c r="B21" s="178" t="s">
        <v>267</v>
      </c>
      <c r="C21" s="434" t="s">
        <v>327</v>
      </c>
      <c r="D21" s="435"/>
      <c r="E21" s="436"/>
      <c r="F21" s="437" t="s">
        <v>326</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304</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v>0</v>
      </c>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31" t="s">
        <v>377</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103.5" customHeight="1" x14ac:dyDescent="0.2">
      <c r="B39" s="199" t="s">
        <v>278</v>
      </c>
      <c r="C39" s="463" t="s">
        <v>376</v>
      </c>
      <c r="D39" s="464"/>
      <c r="E39" s="464"/>
      <c r="F39" s="464"/>
      <c r="G39" s="464"/>
      <c r="H39" s="464"/>
      <c r="I39" s="465"/>
      <c r="J39" s="42"/>
      <c r="K39" s="42"/>
    </row>
    <row r="40" spans="2:11" ht="32.25" customHeight="1" x14ac:dyDescent="0.2">
      <c r="B40" s="199" t="s">
        <v>279</v>
      </c>
      <c r="C40" s="463" t="s">
        <v>317</v>
      </c>
      <c r="D40" s="464"/>
      <c r="E40" s="464"/>
      <c r="F40" s="464"/>
      <c r="G40" s="464"/>
      <c r="H40" s="464"/>
      <c r="I40" s="465"/>
      <c r="J40" s="42"/>
      <c r="K40" s="42"/>
    </row>
    <row r="41" spans="2:11" ht="66" customHeight="1" x14ac:dyDescent="0.2">
      <c r="B41" s="188" t="s">
        <v>280</v>
      </c>
      <c r="C41" s="466" t="s">
        <v>318</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ZtaFMfBtLQ6YB6HbNy9pP39ZQc22duonq8ZHrLJkSU6BCPH/vKZ3KsLicLiT/8asH0S1cLKSjFfxqT6i5vA9Sg==" saltValue="2Y53seen5mBCgkwTDVLwv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A26"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4</v>
      </c>
      <c r="D6" s="420" t="s">
        <v>243</v>
      </c>
      <c r="E6" s="420"/>
      <c r="F6" s="421" t="s">
        <v>369</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7555</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291</v>
      </c>
      <c r="D10" s="421"/>
      <c r="E10" s="421"/>
      <c r="F10" s="421"/>
      <c r="G10" s="421"/>
      <c r="H10" s="421"/>
      <c r="I10" s="421"/>
      <c r="J10" s="25"/>
      <c r="K10" s="25"/>
      <c r="M10" s="24"/>
    </row>
    <row r="11" spans="2:14" ht="30.75" customHeight="1" x14ac:dyDescent="0.2">
      <c r="B11" s="199" t="s">
        <v>251</v>
      </c>
      <c r="C11" s="425" t="s">
        <v>292</v>
      </c>
      <c r="D11" s="425"/>
      <c r="E11" s="425"/>
      <c r="F11" s="425"/>
      <c r="G11" s="425"/>
      <c r="H11" s="425"/>
      <c r="I11" s="425"/>
      <c r="J11" s="20"/>
      <c r="K11" s="20"/>
      <c r="M11" s="24"/>
      <c r="N11" s="6" t="s">
        <v>76</v>
      </c>
    </row>
    <row r="12" spans="2:14" ht="30.75" customHeight="1" x14ac:dyDescent="0.2">
      <c r="B12" s="199" t="s">
        <v>254</v>
      </c>
      <c r="C12" s="308" t="s">
        <v>328</v>
      </c>
      <c r="D12" s="308"/>
      <c r="E12" s="308"/>
      <c r="F12" s="308"/>
      <c r="G12" s="180" t="s">
        <v>252</v>
      </c>
      <c r="H12" s="309" t="s">
        <v>79</v>
      </c>
      <c r="I12" s="309"/>
      <c r="J12" s="20"/>
      <c r="K12" s="20"/>
      <c r="M12" s="24" t="s">
        <v>80</v>
      </c>
      <c r="N12" s="6" t="s">
        <v>81</v>
      </c>
    </row>
    <row r="13" spans="2:14" ht="30.75" customHeight="1" x14ac:dyDescent="0.2">
      <c r="B13" s="199" t="s">
        <v>255</v>
      </c>
      <c r="C13" s="426" t="s">
        <v>363</v>
      </c>
      <c r="D13" s="426"/>
      <c r="E13" s="426"/>
      <c r="F13" s="426"/>
      <c r="G13" s="180" t="s">
        <v>253</v>
      </c>
      <c r="H13" s="425" t="s">
        <v>70</v>
      </c>
      <c r="I13" s="425"/>
      <c r="J13" s="20"/>
      <c r="K13" s="20"/>
      <c r="M13" s="24" t="s">
        <v>84</v>
      </c>
    </row>
    <row r="14" spans="2:14" ht="64.5" customHeight="1" x14ac:dyDescent="0.2">
      <c r="B14" s="199" t="s">
        <v>256</v>
      </c>
      <c r="C14" s="305" t="s">
        <v>331</v>
      </c>
      <c r="D14" s="305"/>
      <c r="E14" s="305"/>
      <c r="F14" s="305"/>
      <c r="G14" s="305"/>
      <c r="H14" s="305"/>
      <c r="I14" s="305"/>
      <c r="J14" s="25"/>
      <c r="K14" s="25"/>
      <c r="M14" s="24" t="s">
        <v>86</v>
      </c>
      <c r="N14" s="6"/>
    </row>
    <row r="15" spans="2:14" ht="30.75" customHeight="1" x14ac:dyDescent="0.2">
      <c r="B15" s="199" t="s">
        <v>257</v>
      </c>
      <c r="C15" s="308" t="s">
        <v>294</v>
      </c>
      <c r="D15" s="308"/>
      <c r="E15" s="308"/>
      <c r="F15" s="308"/>
      <c r="G15" s="308"/>
      <c r="H15" s="308"/>
      <c r="I15" s="308"/>
      <c r="J15" s="26"/>
      <c r="K15" s="26"/>
      <c r="M15" s="24" t="s">
        <v>88</v>
      </c>
      <c r="N15" s="6"/>
    </row>
    <row r="16" spans="2:14" ht="24" customHeight="1" x14ac:dyDescent="0.2">
      <c r="B16" s="199" t="s">
        <v>258</v>
      </c>
      <c r="C16" s="421" t="s">
        <v>332</v>
      </c>
      <c r="D16" s="421"/>
      <c r="E16" s="421"/>
      <c r="F16" s="421"/>
      <c r="G16" s="421"/>
      <c r="H16" s="421"/>
      <c r="I16" s="421"/>
      <c r="J16" s="27"/>
      <c r="K16" s="27"/>
      <c r="M16" s="24"/>
      <c r="N16" s="6"/>
    </row>
    <row r="17" spans="2:14" ht="30.75" customHeight="1" x14ac:dyDescent="0.2">
      <c r="B17" s="199" t="s">
        <v>259</v>
      </c>
      <c r="C17" s="425" t="s">
        <v>334</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333</v>
      </c>
      <c r="D19" s="421"/>
      <c r="E19" s="421"/>
      <c r="F19" s="421" t="s">
        <v>335</v>
      </c>
      <c r="G19" s="421"/>
      <c r="H19" s="421"/>
      <c r="I19" s="421"/>
      <c r="J19" s="27"/>
      <c r="K19" s="27"/>
      <c r="M19" s="24" t="s">
        <v>95</v>
      </c>
      <c r="N19" s="6"/>
    </row>
    <row r="20" spans="2:14" ht="39.75" customHeight="1" x14ac:dyDescent="0.2">
      <c r="B20" s="178" t="s">
        <v>266</v>
      </c>
      <c r="C20" s="437" t="s">
        <v>337</v>
      </c>
      <c r="D20" s="438"/>
      <c r="E20" s="443"/>
      <c r="F20" s="309" t="s">
        <v>336</v>
      </c>
      <c r="G20" s="309"/>
      <c r="H20" s="309"/>
      <c r="I20" s="310"/>
      <c r="J20" s="20"/>
      <c r="K20" s="20"/>
      <c r="M20" s="24"/>
      <c r="N20" s="6"/>
    </row>
    <row r="21" spans="2:14" ht="42" customHeight="1" x14ac:dyDescent="0.2">
      <c r="B21" s="178" t="s">
        <v>267</v>
      </c>
      <c r="C21" s="434" t="s">
        <v>351</v>
      </c>
      <c r="D21" s="435"/>
      <c r="E21" s="436"/>
      <c r="F21" s="437" t="s">
        <v>338</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304</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v>0</v>
      </c>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84" customHeight="1" x14ac:dyDescent="0.2">
      <c r="B33" s="187" t="s">
        <v>277</v>
      </c>
      <c r="C33" s="431" t="s">
        <v>372</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72.75" customHeight="1" x14ac:dyDescent="0.2">
      <c r="B39" s="199" t="s">
        <v>278</v>
      </c>
      <c r="C39" s="463" t="s">
        <v>378</v>
      </c>
      <c r="D39" s="464"/>
      <c r="E39" s="464"/>
      <c r="F39" s="464"/>
      <c r="G39" s="464"/>
      <c r="H39" s="464"/>
      <c r="I39" s="465"/>
      <c r="J39" s="42"/>
      <c r="K39" s="42"/>
    </row>
    <row r="40" spans="2:11" ht="32.25" customHeight="1" x14ac:dyDescent="0.2">
      <c r="B40" s="199" t="s">
        <v>279</v>
      </c>
      <c r="C40" s="463" t="s">
        <v>317</v>
      </c>
      <c r="D40" s="464"/>
      <c r="E40" s="464"/>
      <c r="F40" s="464"/>
      <c r="G40" s="464"/>
      <c r="H40" s="464"/>
      <c r="I40" s="465"/>
      <c r="J40" s="42"/>
      <c r="K40" s="42"/>
    </row>
    <row r="41" spans="2:11" ht="66" customHeight="1" x14ac:dyDescent="0.2">
      <c r="B41" s="188" t="s">
        <v>280</v>
      </c>
      <c r="C41" s="466" t="s">
        <v>339</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zv+ejVsiIkVzjTpQgKzAn/EM1dArCrzXg0iW0KxtEBp/x0PuNaZbHNV7rJzzuWZX9cxYI6BkIZmW/9AnaUungA==" saltValue="h07w+SMs8sKGgnhxEJc94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7"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5</v>
      </c>
      <c r="D6" s="420" t="s">
        <v>243</v>
      </c>
      <c r="E6" s="420"/>
      <c r="F6" s="421" t="s">
        <v>370</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76</v>
      </c>
      <c r="J7" s="20"/>
      <c r="K7" s="20"/>
      <c r="M7" s="14" t="s">
        <v>65</v>
      </c>
      <c r="N7" s="6" t="s">
        <v>66</v>
      </c>
    </row>
    <row r="8" spans="2:14" ht="30.75" customHeight="1" x14ac:dyDescent="0.2">
      <c r="B8" s="199" t="s">
        <v>247</v>
      </c>
      <c r="C8" s="421" t="s">
        <v>290</v>
      </c>
      <c r="D8" s="421"/>
      <c r="E8" s="421"/>
      <c r="F8" s="421"/>
      <c r="G8" s="180" t="s">
        <v>248</v>
      </c>
      <c r="H8" s="422">
        <v>7555</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291</v>
      </c>
      <c r="D10" s="421"/>
      <c r="E10" s="421"/>
      <c r="F10" s="421"/>
      <c r="G10" s="421"/>
      <c r="H10" s="421"/>
      <c r="I10" s="421"/>
      <c r="J10" s="25"/>
      <c r="K10" s="25"/>
      <c r="M10" s="24"/>
    </row>
    <row r="11" spans="2:14" ht="30.75" customHeight="1" x14ac:dyDescent="0.2">
      <c r="B11" s="199" t="s">
        <v>251</v>
      </c>
      <c r="C11" s="425" t="s">
        <v>292</v>
      </c>
      <c r="D11" s="425"/>
      <c r="E11" s="425"/>
      <c r="F11" s="425"/>
      <c r="G11" s="425"/>
      <c r="H11" s="425"/>
      <c r="I11" s="425"/>
      <c r="J11" s="20"/>
      <c r="K11" s="20"/>
      <c r="M11" s="24"/>
      <c r="N11" s="6" t="s">
        <v>76</v>
      </c>
    </row>
    <row r="12" spans="2:14" ht="30.75" customHeight="1" x14ac:dyDescent="0.2">
      <c r="B12" s="199" t="s">
        <v>254</v>
      </c>
      <c r="C12" s="308" t="s">
        <v>340</v>
      </c>
      <c r="D12" s="308"/>
      <c r="E12" s="308"/>
      <c r="F12" s="308"/>
      <c r="G12" s="180" t="s">
        <v>252</v>
      </c>
      <c r="H12" s="309" t="s">
        <v>79</v>
      </c>
      <c r="I12" s="309"/>
      <c r="J12" s="20"/>
      <c r="K12" s="20"/>
      <c r="M12" s="24" t="s">
        <v>80</v>
      </c>
      <c r="N12" s="6" t="s">
        <v>81</v>
      </c>
    </row>
    <row r="13" spans="2:14" ht="30.75" customHeight="1" x14ac:dyDescent="0.2">
      <c r="B13" s="199" t="s">
        <v>255</v>
      </c>
      <c r="C13" s="426" t="s">
        <v>363</v>
      </c>
      <c r="D13" s="426"/>
      <c r="E13" s="426"/>
      <c r="F13" s="426"/>
      <c r="G13" s="180" t="s">
        <v>253</v>
      </c>
      <c r="H13" s="425" t="s">
        <v>70</v>
      </c>
      <c r="I13" s="425"/>
      <c r="J13" s="20"/>
      <c r="K13" s="20"/>
      <c r="M13" s="24" t="s">
        <v>84</v>
      </c>
    </row>
    <row r="14" spans="2:14" ht="64.5" customHeight="1" x14ac:dyDescent="0.2">
      <c r="B14" s="199" t="s">
        <v>256</v>
      </c>
      <c r="C14" s="305" t="s">
        <v>342</v>
      </c>
      <c r="D14" s="305"/>
      <c r="E14" s="305"/>
      <c r="F14" s="305"/>
      <c r="G14" s="305"/>
      <c r="H14" s="305"/>
      <c r="I14" s="305"/>
      <c r="J14" s="25"/>
      <c r="K14" s="25"/>
      <c r="M14" s="24" t="s">
        <v>86</v>
      </c>
      <c r="N14" s="6"/>
    </row>
    <row r="15" spans="2:14" ht="30.75" customHeight="1" x14ac:dyDescent="0.2">
      <c r="B15" s="199" t="s">
        <v>257</v>
      </c>
      <c r="C15" s="308" t="s">
        <v>294</v>
      </c>
      <c r="D15" s="308"/>
      <c r="E15" s="308"/>
      <c r="F15" s="308"/>
      <c r="G15" s="308"/>
      <c r="H15" s="308"/>
      <c r="I15" s="308"/>
      <c r="J15" s="26"/>
      <c r="K15" s="26"/>
      <c r="M15" s="24" t="s">
        <v>88</v>
      </c>
      <c r="N15" s="6"/>
    </row>
    <row r="16" spans="2:14" ht="24" customHeight="1" x14ac:dyDescent="0.2">
      <c r="B16" s="199" t="s">
        <v>258</v>
      </c>
      <c r="C16" s="421" t="s">
        <v>343</v>
      </c>
      <c r="D16" s="421"/>
      <c r="E16" s="421"/>
      <c r="F16" s="421"/>
      <c r="G16" s="421"/>
      <c r="H16" s="421"/>
      <c r="I16" s="421"/>
      <c r="J16" s="27"/>
      <c r="K16" s="27"/>
      <c r="M16" s="24"/>
      <c r="N16" s="6"/>
    </row>
    <row r="17" spans="2:14" ht="30.75" customHeight="1" x14ac:dyDescent="0.2">
      <c r="B17" s="199" t="s">
        <v>259</v>
      </c>
      <c r="C17" s="425" t="s">
        <v>344</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345</v>
      </c>
      <c r="D19" s="421"/>
      <c r="E19" s="421"/>
      <c r="F19" s="421" t="s">
        <v>346</v>
      </c>
      <c r="G19" s="421"/>
      <c r="H19" s="421"/>
      <c r="I19" s="421"/>
      <c r="J19" s="27"/>
      <c r="K19" s="27"/>
      <c r="M19" s="24" t="s">
        <v>95</v>
      </c>
      <c r="N19" s="6"/>
    </row>
    <row r="20" spans="2:14" ht="39.75" customHeight="1" x14ac:dyDescent="0.2">
      <c r="B20" s="178" t="s">
        <v>266</v>
      </c>
      <c r="C20" s="437" t="s">
        <v>348</v>
      </c>
      <c r="D20" s="438"/>
      <c r="E20" s="443"/>
      <c r="F20" s="309" t="s">
        <v>347</v>
      </c>
      <c r="G20" s="309"/>
      <c r="H20" s="309"/>
      <c r="I20" s="310"/>
      <c r="J20" s="20"/>
      <c r="K20" s="20"/>
      <c r="M20" s="24"/>
      <c r="N20" s="6"/>
    </row>
    <row r="21" spans="2:14" ht="42" customHeight="1" x14ac:dyDescent="0.2">
      <c r="B21" s="178" t="s">
        <v>267</v>
      </c>
      <c r="C21" s="434" t="s">
        <v>350</v>
      </c>
      <c r="D21" s="435"/>
      <c r="E21" s="436"/>
      <c r="F21" s="437" t="s">
        <v>349</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304</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v>0</v>
      </c>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84" customHeight="1" x14ac:dyDescent="0.2">
      <c r="B33" s="187" t="s">
        <v>277</v>
      </c>
      <c r="C33" s="431" t="s">
        <v>380</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108" customHeight="1" x14ac:dyDescent="0.2">
      <c r="B39" s="199" t="s">
        <v>278</v>
      </c>
      <c r="C39" s="463" t="s">
        <v>379</v>
      </c>
      <c r="D39" s="464"/>
      <c r="E39" s="464"/>
      <c r="F39" s="464"/>
      <c r="G39" s="464"/>
      <c r="H39" s="464"/>
      <c r="I39" s="465"/>
      <c r="J39" s="42"/>
      <c r="K39" s="42"/>
    </row>
    <row r="40" spans="2:11" ht="32.25" customHeight="1" x14ac:dyDescent="0.2">
      <c r="B40" s="199" t="s">
        <v>279</v>
      </c>
      <c r="C40" s="463" t="s">
        <v>317</v>
      </c>
      <c r="D40" s="464"/>
      <c r="E40" s="464"/>
      <c r="F40" s="464"/>
      <c r="G40" s="464"/>
      <c r="H40" s="464"/>
      <c r="I40" s="465"/>
      <c r="J40" s="42"/>
      <c r="K40" s="42"/>
    </row>
    <row r="41" spans="2:11" ht="66" customHeight="1" x14ac:dyDescent="0.2">
      <c r="B41" s="188" t="s">
        <v>280</v>
      </c>
      <c r="C41" s="466" t="s">
        <v>341</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kO61GGEc588l8F87p+qeMH+tC9xwL18n9QnONvhY1EQlNdq4QkdQbxehNMhxj30PVVfvVmO4uE76dX3oQozFSQ==" saltValue="QjLtEIZ90hppjGmIvMbYQ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A22" zoomScaleNormal="100" workbookViewId="0">
      <selection activeCell="A33" sqref="A33"/>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6</v>
      </c>
      <c r="D6" s="420" t="s">
        <v>243</v>
      </c>
      <c r="E6" s="420"/>
      <c r="F6" s="421" t="s">
        <v>352</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7555</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291</v>
      </c>
      <c r="D10" s="421"/>
      <c r="E10" s="421"/>
      <c r="F10" s="421"/>
      <c r="G10" s="421"/>
      <c r="H10" s="421"/>
      <c r="I10" s="421"/>
      <c r="J10" s="25"/>
      <c r="K10" s="25"/>
      <c r="M10" s="24"/>
    </row>
    <row r="11" spans="2:14" ht="30.75" customHeight="1" x14ac:dyDescent="0.2">
      <c r="B11" s="199" t="s">
        <v>251</v>
      </c>
      <c r="C11" s="425" t="s">
        <v>292</v>
      </c>
      <c r="D11" s="425"/>
      <c r="E11" s="425"/>
      <c r="F11" s="425"/>
      <c r="G11" s="425"/>
      <c r="H11" s="425"/>
      <c r="I11" s="425"/>
      <c r="J11" s="20"/>
      <c r="K11" s="20"/>
      <c r="M11" s="24"/>
      <c r="N11" s="6" t="s">
        <v>76</v>
      </c>
    </row>
    <row r="12" spans="2:14" ht="30.75" customHeight="1" x14ac:dyDescent="0.2">
      <c r="B12" s="199" t="s">
        <v>254</v>
      </c>
      <c r="C12" s="308" t="s">
        <v>354</v>
      </c>
      <c r="D12" s="308"/>
      <c r="E12" s="308"/>
      <c r="F12" s="308"/>
      <c r="G12" s="180" t="s">
        <v>252</v>
      </c>
      <c r="H12" s="309" t="s">
        <v>79</v>
      </c>
      <c r="I12" s="309"/>
      <c r="J12" s="20"/>
      <c r="K12" s="20"/>
      <c r="M12" s="24" t="s">
        <v>80</v>
      </c>
      <c r="N12" s="6" t="s">
        <v>81</v>
      </c>
    </row>
    <row r="13" spans="2:14" ht="30.75" customHeight="1" x14ac:dyDescent="0.2">
      <c r="B13" s="199" t="s">
        <v>255</v>
      </c>
      <c r="C13" s="426" t="s">
        <v>363</v>
      </c>
      <c r="D13" s="426"/>
      <c r="E13" s="426"/>
      <c r="F13" s="426"/>
      <c r="G13" s="180" t="s">
        <v>253</v>
      </c>
      <c r="H13" s="425" t="s">
        <v>57</v>
      </c>
      <c r="I13" s="425"/>
      <c r="J13" s="20"/>
      <c r="K13" s="20"/>
      <c r="M13" s="24" t="s">
        <v>84</v>
      </c>
    </row>
    <row r="14" spans="2:14" ht="64.5" customHeight="1" x14ac:dyDescent="0.2">
      <c r="B14" s="199" t="s">
        <v>256</v>
      </c>
      <c r="C14" s="305" t="s">
        <v>355</v>
      </c>
      <c r="D14" s="305"/>
      <c r="E14" s="305"/>
      <c r="F14" s="305"/>
      <c r="G14" s="305"/>
      <c r="H14" s="305"/>
      <c r="I14" s="305"/>
      <c r="J14" s="25"/>
      <c r="K14" s="25"/>
      <c r="M14" s="24" t="s">
        <v>86</v>
      </c>
      <c r="N14" s="6"/>
    </row>
    <row r="15" spans="2:14" ht="30.75" customHeight="1" x14ac:dyDescent="0.2">
      <c r="B15" s="199" t="s">
        <v>257</v>
      </c>
      <c r="C15" s="308" t="s">
        <v>294</v>
      </c>
      <c r="D15" s="308"/>
      <c r="E15" s="308"/>
      <c r="F15" s="308"/>
      <c r="G15" s="308"/>
      <c r="H15" s="308"/>
      <c r="I15" s="308"/>
      <c r="J15" s="26"/>
      <c r="K15" s="26"/>
      <c r="M15" s="24" t="s">
        <v>88</v>
      </c>
      <c r="N15" s="6"/>
    </row>
    <row r="16" spans="2:14" ht="24" customHeight="1" x14ac:dyDescent="0.2">
      <c r="B16" s="199" t="s">
        <v>258</v>
      </c>
      <c r="C16" s="421" t="s">
        <v>356</v>
      </c>
      <c r="D16" s="421"/>
      <c r="E16" s="421"/>
      <c r="F16" s="421"/>
      <c r="G16" s="421"/>
      <c r="H16" s="421"/>
      <c r="I16" s="421"/>
      <c r="J16" s="27"/>
      <c r="K16" s="27"/>
      <c r="M16" s="24"/>
      <c r="N16" s="6"/>
    </row>
    <row r="17" spans="1:14" ht="30.75" customHeight="1" x14ac:dyDescent="0.2">
      <c r="B17" s="199" t="s">
        <v>259</v>
      </c>
      <c r="C17" s="425" t="s">
        <v>353</v>
      </c>
      <c r="D17" s="427"/>
      <c r="E17" s="427"/>
      <c r="F17" s="427"/>
      <c r="G17" s="427"/>
      <c r="H17" s="427"/>
      <c r="I17" s="427"/>
      <c r="J17" s="28"/>
      <c r="K17" s="28"/>
      <c r="M17" s="24" t="s">
        <v>91</v>
      </c>
      <c r="N17" s="6"/>
    </row>
    <row r="18" spans="1:14" ht="18" customHeight="1" x14ac:dyDescent="0.2">
      <c r="B18" s="428" t="s">
        <v>265</v>
      </c>
      <c r="C18" s="429" t="s">
        <v>237</v>
      </c>
      <c r="D18" s="429"/>
      <c r="E18" s="429"/>
      <c r="F18" s="430" t="s">
        <v>238</v>
      </c>
      <c r="G18" s="430"/>
      <c r="H18" s="430"/>
      <c r="I18" s="430"/>
      <c r="J18" s="29"/>
      <c r="K18" s="29"/>
      <c r="M18" s="24" t="s">
        <v>79</v>
      </c>
      <c r="N18" s="6"/>
    </row>
    <row r="19" spans="1:14" ht="39.75" customHeight="1" x14ac:dyDescent="0.2">
      <c r="B19" s="428"/>
      <c r="C19" s="421" t="s">
        <v>357</v>
      </c>
      <c r="D19" s="421"/>
      <c r="E19" s="421"/>
      <c r="F19" s="421" t="s">
        <v>358</v>
      </c>
      <c r="G19" s="421"/>
      <c r="H19" s="421"/>
      <c r="I19" s="421"/>
      <c r="J19" s="27"/>
      <c r="K19" s="27"/>
      <c r="M19" s="24" t="s">
        <v>95</v>
      </c>
      <c r="N19" s="6"/>
    </row>
    <row r="20" spans="1:14" ht="39.75" customHeight="1" x14ac:dyDescent="0.2">
      <c r="B20" s="178" t="s">
        <v>266</v>
      </c>
      <c r="C20" s="437" t="s">
        <v>360</v>
      </c>
      <c r="D20" s="438"/>
      <c r="E20" s="443"/>
      <c r="F20" s="309" t="s">
        <v>359</v>
      </c>
      <c r="G20" s="309"/>
      <c r="H20" s="309"/>
      <c r="I20" s="310"/>
      <c r="J20" s="20"/>
      <c r="K20" s="20"/>
      <c r="M20" s="24"/>
      <c r="N20" s="6"/>
    </row>
    <row r="21" spans="1:14" ht="42" customHeight="1" x14ac:dyDescent="0.2">
      <c r="B21" s="178" t="s">
        <v>267</v>
      </c>
      <c r="C21" s="434" t="s">
        <v>361</v>
      </c>
      <c r="D21" s="435"/>
      <c r="E21" s="436"/>
      <c r="F21" s="437" t="s">
        <v>362</v>
      </c>
      <c r="G21" s="438"/>
      <c r="H21" s="438"/>
      <c r="I21" s="439"/>
      <c r="J21" s="26"/>
      <c r="K21" s="26"/>
      <c r="M21" s="30"/>
      <c r="N21" s="6"/>
    </row>
    <row r="22" spans="1:14" ht="23.25" customHeight="1" x14ac:dyDescent="0.2">
      <c r="B22" s="178" t="s">
        <v>268</v>
      </c>
      <c r="C22" s="440">
        <v>44043</v>
      </c>
      <c r="D22" s="441"/>
      <c r="E22" s="442"/>
      <c r="F22" s="180" t="s">
        <v>271</v>
      </c>
      <c r="G22" s="192">
        <v>0</v>
      </c>
      <c r="H22" s="180" t="s">
        <v>275</v>
      </c>
      <c r="I22" s="193">
        <v>0</v>
      </c>
      <c r="J22" s="31"/>
      <c r="K22" s="31"/>
      <c r="M22" s="30"/>
    </row>
    <row r="23" spans="1:14" ht="27" customHeight="1" x14ac:dyDescent="0.2">
      <c r="B23" s="178" t="s">
        <v>269</v>
      </c>
      <c r="C23" s="440">
        <v>44196</v>
      </c>
      <c r="D23" s="438"/>
      <c r="E23" s="443"/>
      <c r="F23" s="180" t="s">
        <v>272</v>
      </c>
      <c r="G23" s="444">
        <v>3</v>
      </c>
      <c r="H23" s="445"/>
      <c r="I23" s="446"/>
      <c r="J23" s="201"/>
      <c r="K23" s="32"/>
      <c r="M23" s="30"/>
    </row>
    <row r="24" spans="1:14" ht="30.75" customHeight="1" x14ac:dyDescent="0.2">
      <c r="B24" s="179" t="s">
        <v>270</v>
      </c>
      <c r="C24" s="343" t="s">
        <v>88</v>
      </c>
      <c r="D24" s="344"/>
      <c r="E24" s="345"/>
      <c r="F24" s="181" t="s">
        <v>274</v>
      </c>
      <c r="G24" s="437" t="s">
        <v>304</v>
      </c>
      <c r="H24" s="438"/>
      <c r="I24" s="443"/>
      <c r="J24" s="29"/>
      <c r="K24" s="29"/>
      <c r="M24" s="30"/>
    </row>
    <row r="25" spans="1:14" ht="22.5" customHeight="1" x14ac:dyDescent="0.2">
      <c r="B25" s="447" t="s">
        <v>235</v>
      </c>
      <c r="C25" s="448"/>
      <c r="D25" s="448"/>
      <c r="E25" s="448"/>
      <c r="F25" s="448"/>
      <c r="G25" s="448"/>
      <c r="H25" s="448"/>
      <c r="I25" s="449"/>
      <c r="J25" s="64"/>
      <c r="K25" s="64"/>
      <c r="M25" s="30"/>
    </row>
    <row r="26" spans="1:14" ht="43.5" customHeight="1" x14ac:dyDescent="0.2">
      <c r="B26" s="182" t="s">
        <v>105</v>
      </c>
      <c r="C26" s="197" t="s">
        <v>261</v>
      </c>
      <c r="D26" s="197" t="s">
        <v>260</v>
      </c>
      <c r="E26" s="184" t="s">
        <v>264</v>
      </c>
      <c r="F26" s="202" t="s">
        <v>263</v>
      </c>
      <c r="G26" s="202" t="s">
        <v>262</v>
      </c>
      <c r="H26" s="184" t="s">
        <v>276</v>
      </c>
      <c r="I26" s="185" t="s">
        <v>273</v>
      </c>
      <c r="J26" s="27"/>
      <c r="K26" s="27"/>
      <c r="M26" s="30"/>
    </row>
    <row r="27" spans="1:14" ht="19.5" customHeight="1" x14ac:dyDescent="0.2">
      <c r="B27" s="186" t="s">
        <v>119</v>
      </c>
      <c r="C27" s="191">
        <v>2</v>
      </c>
      <c r="D27" s="204">
        <v>2</v>
      </c>
      <c r="E27" s="203">
        <f>+IF(ISERROR(D27/C27),0,D27/C27)</f>
        <v>1</v>
      </c>
      <c r="F27" s="450">
        <f>+SUM(C27:C32)</f>
        <v>3</v>
      </c>
      <c r="G27" s="450">
        <f>+SUM(D27:D32)</f>
        <v>2</v>
      </c>
      <c r="H27" s="452">
        <f>+G27/F27</f>
        <v>0.66666666666666663</v>
      </c>
      <c r="I27" s="452">
        <f>+H27+I22</f>
        <v>0.66666666666666663</v>
      </c>
      <c r="J27" s="39"/>
      <c r="K27" s="39"/>
      <c r="M27" s="30"/>
    </row>
    <row r="28" spans="1:14" ht="19.5" customHeight="1" x14ac:dyDescent="0.2">
      <c r="B28" s="186" t="s">
        <v>120</v>
      </c>
      <c r="C28" s="191">
        <v>0</v>
      </c>
      <c r="D28" s="195">
        <v>0</v>
      </c>
      <c r="E28" s="203">
        <f t="shared" ref="E28:E32" si="0">+IF(ISERROR(D28/C28),0,D28/C28)</f>
        <v>0</v>
      </c>
      <c r="F28" s="450"/>
      <c r="G28" s="450"/>
      <c r="H28" s="452"/>
      <c r="I28" s="452"/>
      <c r="J28" s="39"/>
      <c r="K28" s="39"/>
    </row>
    <row r="29" spans="1:14" ht="19.5" customHeight="1" x14ac:dyDescent="0.2">
      <c r="B29" s="186" t="s">
        <v>121</v>
      </c>
      <c r="C29" s="191">
        <v>0</v>
      </c>
      <c r="D29" s="195">
        <v>0</v>
      </c>
      <c r="E29" s="203">
        <f t="shared" si="0"/>
        <v>0</v>
      </c>
      <c r="F29" s="450"/>
      <c r="G29" s="450"/>
      <c r="H29" s="452"/>
      <c r="I29" s="452"/>
      <c r="J29" s="39"/>
      <c r="K29" s="39"/>
    </row>
    <row r="30" spans="1:14" ht="19.5" customHeight="1" x14ac:dyDescent="0.2">
      <c r="B30" s="186" t="s">
        <v>122</v>
      </c>
      <c r="C30" s="75">
        <v>0</v>
      </c>
      <c r="D30" s="195">
        <v>0</v>
      </c>
      <c r="E30" s="203">
        <f t="shared" si="0"/>
        <v>0</v>
      </c>
      <c r="F30" s="450"/>
      <c r="G30" s="450"/>
      <c r="H30" s="452"/>
      <c r="I30" s="452"/>
      <c r="J30" s="39"/>
      <c r="K30" s="39"/>
    </row>
    <row r="31" spans="1:14" ht="19.5" customHeight="1" x14ac:dyDescent="0.2">
      <c r="B31" s="186" t="s">
        <v>123</v>
      </c>
      <c r="C31" s="75">
        <v>0</v>
      </c>
      <c r="D31" s="195">
        <v>0</v>
      </c>
      <c r="E31" s="203">
        <f t="shared" si="0"/>
        <v>0</v>
      </c>
      <c r="F31" s="450"/>
      <c r="G31" s="450"/>
      <c r="H31" s="452"/>
      <c r="I31" s="452"/>
      <c r="J31" s="39"/>
      <c r="K31" s="39"/>
    </row>
    <row r="32" spans="1:14" ht="19.5" customHeight="1" x14ac:dyDescent="0.2">
      <c r="A32" s="10" t="s">
        <v>383</v>
      </c>
      <c r="B32" s="186" t="s">
        <v>124</v>
      </c>
      <c r="C32" s="75">
        <v>1</v>
      </c>
      <c r="D32" s="195"/>
      <c r="E32" s="203">
        <f t="shared" si="0"/>
        <v>0</v>
      </c>
      <c r="F32" s="451"/>
      <c r="G32" s="451"/>
      <c r="H32" s="453"/>
      <c r="I32" s="453"/>
      <c r="J32" s="39"/>
      <c r="K32" s="39"/>
    </row>
    <row r="33" spans="2:11" ht="53.25" customHeight="1" x14ac:dyDescent="0.2">
      <c r="B33" s="187" t="s">
        <v>277</v>
      </c>
      <c r="C33" s="431" t="s">
        <v>382</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70.5" customHeight="1" x14ac:dyDescent="0.2">
      <c r="B39" s="199" t="s">
        <v>278</v>
      </c>
      <c r="C39" s="463" t="s">
        <v>381</v>
      </c>
      <c r="D39" s="464"/>
      <c r="E39" s="464"/>
      <c r="F39" s="464"/>
      <c r="G39" s="464"/>
      <c r="H39" s="464"/>
      <c r="I39" s="465"/>
      <c r="J39" s="42"/>
      <c r="K39" s="42"/>
    </row>
    <row r="40" spans="2:11" ht="32.25" customHeight="1" x14ac:dyDescent="0.2">
      <c r="B40" s="199" t="s">
        <v>279</v>
      </c>
      <c r="C40" s="463" t="s">
        <v>317</v>
      </c>
      <c r="D40" s="464"/>
      <c r="E40" s="464"/>
      <c r="F40" s="464"/>
      <c r="G40" s="464"/>
      <c r="H40" s="464"/>
      <c r="I40" s="465"/>
      <c r="J40" s="42"/>
      <c r="K40" s="42"/>
    </row>
    <row r="41" spans="2:11" ht="66" customHeight="1" x14ac:dyDescent="0.2">
      <c r="B41" s="188" t="s">
        <v>280</v>
      </c>
      <c r="C41" s="466" t="s">
        <v>329</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365</v>
      </c>
      <c r="D45" s="414"/>
      <c r="E45" s="414"/>
      <c r="F45" s="414"/>
      <c r="G45" s="414"/>
      <c r="H45" s="414"/>
      <c r="I45" s="414"/>
      <c r="J45" s="46"/>
      <c r="K45" s="46"/>
    </row>
    <row r="46" spans="2:11" ht="28.5" customHeight="1" x14ac:dyDescent="0.2">
      <c r="B46" s="180" t="s">
        <v>286</v>
      </c>
      <c r="C46" s="415" t="s">
        <v>364</v>
      </c>
      <c r="D46" s="416"/>
      <c r="E46" s="416"/>
      <c r="F46" s="416"/>
      <c r="G46" s="416"/>
      <c r="H46" s="416"/>
      <c r="I46" s="417"/>
      <c r="J46" s="46"/>
      <c r="K46" s="46"/>
    </row>
    <row r="47" spans="2:11" ht="30" customHeight="1" x14ac:dyDescent="0.2">
      <c r="B47" s="188" t="s">
        <v>287</v>
      </c>
      <c r="C47" s="414" t="s">
        <v>305</v>
      </c>
      <c r="D47" s="414"/>
      <c r="E47" s="414"/>
      <c r="F47" s="414"/>
      <c r="G47" s="414"/>
      <c r="H47" s="414"/>
      <c r="I47" s="414"/>
      <c r="J47" s="47"/>
      <c r="K47" s="47"/>
    </row>
    <row r="48" spans="2:11" ht="31.5" customHeight="1" x14ac:dyDescent="0.2">
      <c r="B48" s="188" t="s">
        <v>288</v>
      </c>
      <c r="C48" s="414" t="s">
        <v>306</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ZEQvxmc5zdMWAWMo+48KnuKBfrplYRY6O1D8+yEDJRiFnSVtUe4qkGhcMbpW4dqA4tRa0IJhJeDEH8A+VZ1qgw==" saltValue="P7bhWbwDEU9CUZ/DzTVrv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C9:F9" xr:uid="{00000000-0002-0000-0800-000002000000}">
      <formula1>$M$6:$M$9</formula1>
    </dataValidation>
    <dataValidation type="list" allowBlank="1" showInputMessage="1" showErrorMessage="1" sqref="C24:E24" xr:uid="{00000000-0002-0000-0800-000003000000}">
      <formula1>$M$12:$M$15</formula1>
    </dataValidation>
    <dataValidation type="list" allowBlank="1" showInputMessage="1" showErrorMessage="1" sqref="H12:I12" xr:uid="{00000000-0002-0000-0800-000004000000}">
      <formula1>M17:M19</formula1>
    </dataValidation>
    <dataValidation type="list" showDropDown="1" showInputMessage="1" showErrorMessage="1" sqref="K12" xr:uid="{00000000-0002-0000-0800-000005000000}">
      <formula1>O17:O19</formula1>
    </dataValidation>
    <dataValidation type="list" allowBlank="1" showInputMessage="1" showErrorMessage="1" sqref="J10:K10" xr:uid="{00000000-0002-0000-0800-000006000000}">
      <formula1>$M$21:$M$27</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purl.org/dc/dcmitype/"/>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08ebe415-1e9a-4b26-acfc-09642d3d19df"/>
    <ds:schemaRef ds:uri="http://schemas.openxmlformats.org/package/2006/metadata/core-properties"/>
    <ds:schemaRef ds:uri="d472a95f-029e-48ed-8556-580ff62e7833"/>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2020-12-10T21:40:23Z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