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NOVIEMBRE\Indicadores\REPORTEOCTUBRE\"/>
    </mc:Choice>
  </mc:AlternateContent>
  <xr:revisionPtr revIDLastSave="0" documentId="13_ncr:1_{05D0949E-5410-47D4-A243-233E60E3D613}" xr6:coauthVersionLast="45" xr6:coauthVersionMax="45"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 name="METAS" localSheetId="5">#REF!</definedName>
    <definedName name="METAS" localSheetId="6">#REF!</definedName>
    <definedName name="METAS" localSheetId="7">#REF!</definedName>
    <definedName name="METAS" localSheetId="8">#REF!</definedName>
    <definedName name="ME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24" l="1"/>
  <c r="E28" i="24"/>
  <c r="E32" i="71" l="1"/>
  <c r="E31" i="71"/>
  <c r="E30" i="71"/>
  <c r="E29" i="71"/>
  <c r="E28" i="71"/>
  <c r="G27" i="71"/>
  <c r="H27" i="71" s="1"/>
  <c r="I27" i="71" s="1"/>
  <c r="F27" i="71"/>
  <c r="E27" i="71"/>
  <c r="E32" i="70"/>
  <c r="E31" i="70"/>
  <c r="E30" i="70"/>
  <c r="E29" i="70"/>
  <c r="E28" i="70"/>
  <c r="G27" i="70"/>
  <c r="H27" i="70" s="1"/>
  <c r="I27" i="70" s="1"/>
  <c r="F27" i="70"/>
  <c r="E27" i="70"/>
  <c r="E32" i="69"/>
  <c r="E31" i="69"/>
  <c r="E30" i="69"/>
  <c r="E29" i="69"/>
  <c r="E28" i="69"/>
  <c r="G27" i="69"/>
  <c r="F27" i="69"/>
  <c r="E27" i="69"/>
  <c r="E32" i="68"/>
  <c r="E31" i="68"/>
  <c r="E30" i="68"/>
  <c r="E29" i="68"/>
  <c r="E28" i="68"/>
  <c r="G27" i="68"/>
  <c r="H27" i="68" s="1"/>
  <c r="I27" i="68" s="1"/>
  <c r="F27" i="68"/>
  <c r="E27" i="68"/>
  <c r="E32" i="67"/>
  <c r="E31" i="67"/>
  <c r="E30" i="67"/>
  <c r="E29" i="67"/>
  <c r="E28" i="67"/>
  <c r="G27" i="67"/>
  <c r="H27" i="67" s="1"/>
  <c r="I27" i="67" s="1"/>
  <c r="F27" i="67"/>
  <c r="E27" i="67"/>
  <c r="G27" i="24"/>
  <c r="F27" i="24"/>
  <c r="E32" i="24"/>
  <c r="E31" i="24"/>
  <c r="E30" i="24"/>
  <c r="E29" i="24"/>
  <c r="H27" i="24" l="1"/>
  <c r="I27" i="24" s="1"/>
  <c r="H27" i="69"/>
  <c r="I27" i="69" s="1"/>
  <c r="I18" i="63"/>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J13" i="5"/>
  <c r="I13" i="5" s="1"/>
  <c r="J15" i="5"/>
  <c r="I30" i="62"/>
  <c r="AC19" i="5" l="1"/>
  <c r="D32" i="62"/>
  <c r="I31" i="62"/>
  <c r="D31" i="47"/>
  <c r="H30" i="47"/>
  <c r="AC21" i="5"/>
  <c r="L27" i="66"/>
  <c r="M27" i="66" s="1"/>
  <c r="AB13" i="5"/>
  <c r="F32" i="47"/>
  <c r="I32" i="62"/>
  <c r="D33" i="62"/>
  <c r="I15" i="5"/>
  <c r="AA15" i="5"/>
  <c r="AB15" i="5" s="1"/>
  <c r="AC17" i="5"/>
  <c r="F31" i="62"/>
  <c r="F32" i="62" s="1"/>
  <c r="F33" i="62" s="1"/>
  <c r="F34" i="62" s="1"/>
  <c r="F35" i="62" s="1"/>
  <c r="F36" i="62" s="1"/>
  <c r="F37" i="62" s="1"/>
  <c r="F38" i="62" s="1"/>
  <c r="F39" i="62" s="1"/>
  <c r="H30" i="62"/>
  <c r="AC13" i="5"/>
  <c r="I31" i="47" l="1"/>
  <c r="D32" i="47"/>
  <c r="H31" i="62"/>
  <c r="H31" i="47"/>
  <c r="AC15" i="5"/>
  <c r="H33" i="62"/>
  <c r="I33" i="62"/>
  <c r="D34" i="62"/>
  <c r="F33" i="47"/>
  <c r="H32" i="62"/>
  <c r="F40" i="62"/>
  <c r="I32" i="47" l="1"/>
  <c r="D33" i="47"/>
  <c r="H32" i="47"/>
  <c r="F34" i="47"/>
  <c r="D35" i="62"/>
  <c r="H34" i="62"/>
  <c r="I34" i="62"/>
  <c r="F41" i="62"/>
  <c r="D34" i="47" l="1"/>
  <c r="I33" i="47"/>
  <c r="H33" i="47"/>
  <c r="D36" i="62"/>
  <c r="I35" i="62"/>
  <c r="H35" i="62"/>
  <c r="F35" i="47"/>
  <c r="H34" i="47"/>
  <c r="D35" i="47" l="1"/>
  <c r="I34" i="47"/>
  <c r="F36" i="47"/>
  <c r="H35" i="47"/>
  <c r="I36" i="62"/>
  <c r="D37" i="62"/>
  <c r="H36" i="62"/>
  <c r="I35" i="47" l="1"/>
  <c r="D36" i="47"/>
  <c r="D38" i="62"/>
  <c r="I37" i="62"/>
  <c r="H37" i="62"/>
  <c r="F37" i="47"/>
  <c r="H36" i="47"/>
  <c r="D37" i="47" l="1"/>
  <c r="I36" i="47"/>
  <c r="F38" i="47"/>
  <c r="H37" i="47"/>
  <c r="I38" i="62"/>
  <c r="D39" i="62"/>
  <c r="H38" i="62"/>
  <c r="I37" i="47" l="1"/>
  <c r="D38" i="47"/>
  <c r="H38" i="47" s="1"/>
  <c r="I39" i="62"/>
  <c r="D40" i="62"/>
  <c r="H39" i="62"/>
  <c r="F39" i="47"/>
  <c r="D39" i="47" l="1"/>
  <c r="I38" i="47"/>
  <c r="F40" i="47"/>
  <c r="H39" i="47"/>
  <c r="D41" i="62"/>
  <c r="I40" i="62"/>
  <c r="H40" i="62"/>
  <c r="I39" i="47" l="1"/>
  <c r="D40" i="47"/>
  <c r="H40" i="47" s="1"/>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<sst xmlns="http://schemas.openxmlformats.org/spreadsheetml/2006/main" count="1122" uniqueCount="383">
  <si>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</si>
  <si>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</si>
  <si>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</si>
  <si>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</si>
  <si>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</si>
  <si>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</si>
  <si>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</si>
  <si>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</si>
  <si>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</si>
  <si>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</si>
  <si>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</si>
  <si>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</si>
  <si>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</si>
  <si>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</si>
  <si>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</si>
  <si>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</si>
  <si>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</si>
  <si>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</si>
  <si>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</si>
  <si>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</si>
  <si>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</si>
  <si>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</si>
  <si>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</si>
  <si>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</si>
  <si>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</si>
  <si>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</si>
  <si>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</si>
  <si>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</si>
  <si>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</si>
  <si>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</si>
  <si>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</si>
  <si>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</si>
  <si>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</si>
  <si>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</si>
  <si>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</si>
  <si>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</si>
  <si>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</si>
  <si>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</si>
  <si>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</si>
  <si>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</si>
  <si>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</si>
  <si>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</si>
  <si>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</si>
  <si>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</si>
  <si>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</si>
  <si>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</si>
  <si>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</si>
  <si>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</si>
  <si>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</si>
  <si>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</si>
  <si>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</si>
  <si>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</si>
  <si>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</si>
  <si>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</si>
  <si>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</si>
  <si>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</si>
  <si>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</si>
  <si>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</si>
  <si>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</si>
  <si>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</si>
  <si>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</si>
  <si>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</si>
  <si>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</si>
  <si>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</si>
  <si>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</si>
  <si>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</si>
  <si>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</si>
  <si>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</si>
  <si>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</si>
  <si>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</si>
  <si>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</si>
  <si>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</si>
  <si>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</si>
  <si>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</si>
  <si>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</si>
  <si>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</si>
  <si>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</si>
  <si>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</si>
  <si>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</si>
  <si>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</si>
  <si>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</si>
  <si>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</si>
  <si>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</si>
  <si>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</si>
  <si>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</si>
  <si>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</si>
  <si>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</si>
  <si>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</si>
  <si>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</si>
  <si>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</si>
  <si>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</si>
  <si>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</si>
  <si>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</si>
  <si>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</si>
  <si>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</si>
  <si>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</si>
  <si>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</si>
  <si>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</si>
  <si>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</si>
  <si>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</si>
  <si>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</si>
  <si>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</si>
  <si>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</si>
  <si>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</si>
  <si>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</si>
  <si>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</si>
  <si>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</si>
  <si>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</si>
  <si>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</si>
  <si>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</si>
  <si>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</si>
  <si>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</si>
  <si>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</si>
  <si>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</si>
  <si>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</si>
  <si>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</si>
  <si>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</si>
  <si>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</si>
  <si>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</si>
  <si>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</si>
  <si>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</si>
  <si>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</si>
  <si>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</si>
  <si>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</si>
  <si>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</si>
  <si>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</si>
  <si>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</si>
  <si>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</si>
  <si>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</si>
  <si>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</si>
  <si>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</si>
  <si>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</si>
  <si>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</si>
  <si>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</si>
  <si>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</si>
  <si>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</si>
  <si>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</si>
  <si>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</si>
  <si>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</si>
  <si>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</si>
  <si>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</si>
  <si>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</si>
  <si>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</si>
  <si>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</si>
  <si>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</si>
  <si>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</si>
  <si>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</si>
  <si>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</si>
  <si>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</si>
  <si>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</si>
  <si>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</si>
  <si>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</si>
  <si>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</si>
  <si>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</si>
  <si>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</si>
  <si>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</si>
  <si>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</si>
  <si>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</si>
  <si>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</si>
  <si>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</si>
  <si>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</si>
  <si>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</si>
  <si>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</si>
  <si>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</si>
  <si>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</si>
  <si>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</si>
  <si>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</si>
  <si>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</si>
  <si>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</si>
  <si>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</si>
  <si>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</si>
  <si>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</si>
  <si>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</si>
  <si>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</si>
  <si>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</si>
  <si>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</si>
  <si>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</si>
  <si>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</si>
  <si>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</si>
  <si>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</si>
  <si>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</si>
  <si>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</si>
  <si>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</si>
  <si>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</si>
  <si>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</si>
  <si>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</si>
  <si>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</si>
  <si>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</si>
  <si>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</si>
  <si>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</si>
  <si>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</si>
  <si>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</si>
  <si>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</si>
  <si>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</si>
  <si>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</si>
  <si>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</si>
  <si>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</si>
  <si>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</si>
  <si>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</si>
  <si>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</si>
  <si>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</si>
  <si>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</si>
  <si>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</si>
  <si>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</si>
  <si>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</si>
  <si>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</si>
  <si>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</si>
  <si>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</si>
  <si>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</si>
  <si>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</si>
  <si>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</si>
  <si>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</si>
  <si>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</si>
  <si>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</si>
  <si>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</si>
  <si>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</si>
  <si>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</si>
  <si>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</si>
  <si>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</si>
  <si>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</si>
  <si>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</si>
  <si>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</si>
  <si>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</si>
  <si>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</si>
  <si>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</si>
  <si>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</si>
  <si>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</si>
  <si>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</si>
  <si>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</si>
  <si>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</si>
  <si>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</si>
  <si>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</si>
  <si>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</si>
  <si>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</si>
  <si>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</si>
  <si>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</si>
  <si>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</si>
  <si>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</si>
  <si>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</si>
  <si>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</si>
  <si>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</si>
  <si>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</si>
  <si>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</si>
  <si>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</si>
  <si>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</si>
  <si>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</si>
  <si>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</si>
  <si>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</si>
  <si>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</si>
  <si>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</si>
  <si>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</si>
  <si>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</si>
  <si>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</si>
  <si>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</si>
  <si>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</si>
  <si>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</si>
  <si>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</si>
  <si>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</si>
  <si>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</si>
  <si>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</si>
  <si>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</si>
  <si>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</si>
  <si>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</si>
  <si>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</si>
  <si>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</si>
  <si>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</si>
  <si>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</si>
  <si>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</si>
  <si>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</si>
  <si>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</si>
  <si>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</si>
  <si>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</si>
  <si>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</si>
  <si>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</si>
  <si>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</si>
  <si>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</si>
  <si>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</si>
  <si>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</si>
  <si>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</si>
  <si>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</si>
  <si>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</si>
  <si>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</si>
  <si>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</si>
  <si>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</si>
  <si>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</si>
  <si>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</si>
  <si>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</si>
  <si>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</si>
  <si>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</si>
  <si>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Subdireccion de Cultura Ciudadana y Gestion del Conocimiento</t>
  </si>
  <si>
    <t>Implementación de un proceso institucional de investigación y gestión del conocimiento para la defensa, protección y bienestar animal en Bogotá</t>
  </si>
  <si>
    <t>Desarrollar un proceso institucional de investigación y gestión del conocimiento en temas de defensa, protección y bienestar animal</t>
  </si>
  <si>
    <t>505 - Formular y desarrollar dos (2) procesos institucionales de investigación y gestión del conocimiento ambiental y animal</t>
  </si>
  <si>
    <t>Reportes en la actualizacion de los indicadores de la política pública</t>
  </si>
  <si>
    <t xml:space="preserve"> Equipo de investigación de la  Subdirección de Cultura Ciudadana y Gestión del Conocimiento. </t>
  </si>
  <si>
    <t>Numero de Reportes</t>
  </si>
  <si>
    <t>Reportes Programados sobre la actualización de indicadores de la Política Pública de Protección y Bienestar Animal</t>
  </si>
  <si>
    <t xml:space="preserve">Reportes Realizados sobre la actualización de indicadores de la Política Pública de Protección y Bienestar Animal </t>
  </si>
  <si>
    <t>Numero de Reportes realizados</t>
  </si>
  <si>
    <t>Numero de Reportes programados</t>
  </si>
  <si>
    <t>Reportes Realizados sobre la actualización de indicadores de la Política Pública de Protección y Bienestar Animal / Reportes Programados sobre la actualización de indicadores de la Política Pública de Protección y Bienestar Animal * 100</t>
  </si>
  <si>
    <t>Realizar reportes para la actualización de indicadores que den cuenta del avance de la implementación de la Política Pública de Protección y Bienestar Animal 2014 - 2033</t>
  </si>
  <si>
    <t>Los Reportes sobre la actualización de indicadores de la Política Pública de Protección y Bienestar Animal programados para el cumplimiento de la meta</t>
  </si>
  <si>
    <t>Los Reportes realizados sobre la actualización de indicadores de la Política Pública de Protección y Bienestar Animal que den soporte para cumplimiento de la meta</t>
  </si>
  <si>
    <t>N.A.</t>
  </si>
  <si>
    <t>Natalia Parra Osorio</t>
  </si>
  <si>
    <t>Ingrid Elizabeth Torres Rodriguez</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</si>
  <si>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</si>
  <si>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</si>
  <si>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</si>
  <si>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</si>
  <si>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</si>
  <si>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</si>
  <si>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</si>
  <si>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</si>
  <si>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programados para el cumplimiento de la meta</t>
  </si>
  <si>
    <t>Diagnósticos de necesidades de producción de investigación y gestión del conocimiento de la áreas institucionales que den soporte para cumplimiento de la meta</t>
  </si>
  <si>
    <t>Ninguno.</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</si>
  <si>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</si>
  <si>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Diseñar una batería para las herramientas metodológicas, estudios e investigaciones identificadas en el diagnóstico para dar cuenta de las necesidades de las áreas</t>
  </si>
  <si>
    <t>Batería de herramientas metodológicas, estudios e investigaciones Realizadas / Batería de herramientas metodológicas, estudios e investigaciones Programadas</t>
  </si>
  <si>
    <t>Diagnósticos de necesidades Realizadas / Diagnósticos de necesidades Programadas * 100</t>
  </si>
  <si>
    <t>Batería de herramientas metodológicas, estudios e investigaciones Realizadas</t>
  </si>
  <si>
    <t>Batería de herramientas metodológicas, estudios e investigaciones Programadas</t>
  </si>
  <si>
    <t>Numero de herramientas metodológicas, estudios e investigaciones Realizadas</t>
  </si>
  <si>
    <t>Numero de herramientas metodológicas, estudios e investigaciones programadas</t>
  </si>
  <si>
    <t>Documentos de Herramientas metodológicas, estudios e investigaciones programadas para el cumplimiento de la meta</t>
  </si>
  <si>
    <t>Documentos de Herramientas metodológicas, estudios e investigaciones que den soporte para cumplimiento de la meta</t>
  </si>
  <si>
    <t>Productos de investigación que contribuyan a generar conocimiento y acciones respetuosas y justas hacia los animales no humanos</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</si>
  <si>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</si>
  <si>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</si>
  <si>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Elaborar productos de investigación que contribuyan a generar conocimiento y acciones respetuosas y justas hacia los animales no humanos</t>
  </si>
  <si>
    <t>Productos de investigación realizados / Productos de investigacion programados</t>
  </si>
  <si>
    <t xml:space="preserve">Productos de investigación realizados </t>
  </si>
  <si>
    <t>Numero de Productos</t>
  </si>
  <si>
    <t>Productos de investigacion programados</t>
  </si>
  <si>
    <t>Numero de Productos de investigacion programados</t>
  </si>
  <si>
    <t>Numero de Productos de investigacion Realizados</t>
  </si>
  <si>
    <t>Productos de investigacion programados para el cumplimiento de la meta</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</si>
  <si>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</si>
  <si>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Convenios para el fomento de la investigación y la gestión de conocimiento con instituciones educativas y organizaciones, ambas a nivel nacional e internacional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</si>
  <si>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</si>
  <si>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</si>
  <si>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</si>
  <si>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</si>
  <si>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</si>
  <si>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</si>
  <si>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programados</t>
  </si>
  <si>
    <t>Numero de Convenios Realizados</t>
  </si>
  <si>
    <t>Convenios con instituciones educativas y organizaciones, ambas a nivel nacional e internacional programados para el cumplimiento de la meta</t>
  </si>
  <si>
    <t>Convenios con instituciones educativas y organizaciones, ambas a nivel nacional e internacional realizados que den soporte para cumplimiento de la meta</t>
  </si>
  <si>
    <t>Productos de investigacion realizados que den soporte para cumplimiento de la meta</t>
  </si>
  <si>
    <t>Implementar 3 semilleros de investigación que vinculen a la ciudadanía de manera incidente</t>
  </si>
  <si>
    <t>Numero de Semilleros</t>
  </si>
  <si>
    <t>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</si>
  <si>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</si>
  <si>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</si>
  <si>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Semilleros de investigacion Creados e Implementados</t>
  </si>
  <si>
    <t>Semilleros de investigacion programados</t>
  </si>
  <si>
    <t>Numero de Semilleros de investigacion programados</t>
  </si>
  <si>
    <t>Numero de Semilleros de investigacion Realizados</t>
  </si>
  <si>
    <t>Semilleros de investigacion Creados e implementados que den soporte para cumplimiento de la meta</t>
  </si>
  <si>
    <t>Semilleros de investigacion programados para el cumplimiento de la meta</t>
  </si>
  <si>
    <t>31/07/2020</t>
  </si>
  <si>
    <t>Ivan Dario Narvaez Quintero</t>
  </si>
  <si>
    <t>Juan Felipe Cardona</t>
  </si>
  <si>
    <t>Actualizar 16 reportes en el observatorio de protección y bienestar animal los indicadores que den cuenta del avance de la política pública</t>
  </si>
  <si>
    <t>Elaborar 5 diagnósticos de necesidades de producción de investigación y gestión del conocimiento de la áreas institucionales</t>
  </si>
  <si>
    <t>Aportar 1 batería de herramientas metodológicas, estudios e investigaciones identificadas en el diagnóstico para dar cuenta de las necesidades de las área</t>
  </si>
  <si>
    <t>Elaborar 8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</si>
  <si>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</si>
  <si>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Ya que se viene construyendo el diagnostico de necesidades de las diferentes áreas del Instituto Distrital de Protección y Bienestar Animal, se viene proyectando el consolidados de dichos documentos para el acceso interno y externo de los actores involucrados.
Una vez estén terminados los productos se cargaran en la batería de productos identificados en la meta 2</t>
  </si>
  <si>
    <t xml:space="preserve">Con el fin de identificar, sistematizar y priorizar las distintas necesidades investigativas de las subdirecciones y áreas misionales del IDPYBA, se construyó una herramienta cualitativa de diagnóstico basada en cinco elementos: (i) detección de necesidades a partir de objetivos, (ii) detección de necesidades a partir de procesos, (iii) detección de necesidades a partir de actuaciones, (iv) congruencia entre variables y (v) priorización </t>
  </si>
  <si>
    <t>se elaboraro un primer diagnóstico y propuesta de indicadores que den cuenta del avance de la política pública titulado "Hacia una medicion de la PP - Indicadores de Gestion del IDPYBA", el cual, consolida los indicadores misionales y de gestión de las diferentes subdirecciones y áreas del Instituto Distrital de Protección y Bienestar Animal de Bogotá</t>
  </si>
  <si>
    <t>Con el fin de conocer los indicadores de gestión utilizados por las distintas subdirecciones y áreas del IDPYBA y, a partir de allí, determinar cuáles resultan útiles, cuáles deben ser reformados o cuáles necesitan ser creados para medir los avances de la Política Pública PyBA. Esto se hizo a partir de los informes de gestión del IDPYBA para el periodo 2018 - 2020 y el trabajo previo realizado por el Observatorio PyBA durante 2019. se elaboraro un primer diagnóstico y propuesta de indicadores que den cuenta del avance de la política pública titulado "Hacia una medicion de la PP - Indicadores de Gestion del IDPYBA", el cual, consolida los indicadores misionales y de gestión de las diferentes subdirecciones y áreas del Instituto Distrital de Protección y Bienestar Animal de Bogotá</t>
  </si>
  <si>
    <t>Con el fin de identificar, sistematizar y priorizar las distintas necesidades investigativas de las subdirecciones y áreas misionales del IDPYBA, se construyó una herramienta cualitativa de diagnóstico basada en cinco elementos: (i) detección de necesidades a partir de objetivos, (ii) detección de necesidades a partir de procesos, (iii) detección de necesidades a partir de actuaciones, (iv) congruencia entre variables y (v) priorización.
En esta primera fase de pilotaje se lograron identificar cuatro tipos de necesidades del área de Investigación: (i) tecnológicas, (ii) comunicativas, (iii) normativas y (iv) metodológicas. Paralelamente, se establecieron protocolos para darle respuesta a estos hallazgos.</t>
  </si>
  <si>
    <t>Con el fin de construir y cualificar indicadores que den cuenta de los cambios culturales en la relación entre los animales humanos y no humanos y del impacto de  las políticas públicas de protección y bienestar animal, así como identificar buenas prácticas y lecciones aprendidas internacionales de educación ciudadana, participación social y gestión del conocimiento para la protección y el bienestar animal, se elaboró un proyecto de investigación en el tema.  Los resultados de este producto de investigación servirán como insumo para cualificar la batería de indicadores de avance de la política pública PyBA. 
Ya que se viene construyendo el diagnostico de necesidades de las diferentes áreas del Instituto Distrital de Protección y Bienestar Animal, se viene proyectando el consolidados de dichos documentos para el acceso interno y externo de los actores involucrados.</t>
  </si>
  <si>
    <t>Se elaboró el producto de investigación “Ampliar el horizonte: ideas para mejorar la política de adopción de animales de compañía en Bogotá”, el primer número de la serie Policy Paper PYBA.  Este documento presenta un diagnóstico sobre las causas internas y externas que ocasionan que las adopciones que se hacen a través del IDPYBA estén sobreconcentradas en una parte específica del país, se evalúan las consecuencias de este escenario y se proponen líneas de acción para corregir esta información.</t>
  </si>
  <si>
    <t>Producto de investigacion finalizados: Adopciones de animales de compañía - Policy Paper No. 1: Se elaboró el producto de investigación “Ampliar el horizonte: ideas para mejorar la política de adopción de animales de compañía en Bogotá”, el primer número de la serie Policy Paper PYBA.
Lanzamiento del Seres sintientes: museo virtual de la PyBA: Se elaboró el producto de investigación “Seres sintientes: Museo virtual de la protección y el bienestar animal de Bogotá”,  que inaguro durante la Semana Distrital de la Protección y el Bienestar Animal 2020, #ZoomosBogotá, se divide en cinco salas de exposición: Sala - Saberes, Sala - Sonido, Sala - Imaginacion, Sala - Imagenes y sala - Invitados.
Entre los productos de investigación que se vienen realizando, según las necesidades encontradas:
• Se viene adelantando la fase exploratoria y se elaboró el anteproyecto para el producto de investigación “Bioética en la protección y el bienestar animal: alcances, dilemas y recomendaciones”
• Se adelantando la fase exploratoria y se está en el proceso de elaboración del anteproyecto para el producto de investigación “Indicadores de cultura ciudadana en protección y bienestar animal: experiencias internacionales comparadas” 
• Se adelantando la fase exploratoria y se está en el proceso de elaboración del anteproyecto para el producto de investigación “Políticas públicas de protección y bienestar animal con enfoque de género”</t>
  </si>
  <si>
    <t xml:space="preserve">• Se elaboró un documento base conceptual para avanzar en el establecimiento de un convenio con la Universidad del Bosque para la creación de un Comité de Bioética en el IDPYBA.
• Se está avanzando en la concertación (etapa de anteproyecto) de un convenio de investigación entre el IDPYBA y el Proyecto de Conservación de Aguas y Tierras ─PROCAT, dirigido a generar la base de información para la gestión, manejo y monitoreo de fauna feral y su interacción con la integridad de ecosistemas urbanos y periurbanos. 
• Se está avanzando en la concertación (etapa de anteproyecto) de un convenio de investigación entre el IDPYBA y el Colegio de Abogados de Catamarca, Argentina, con el objetivo de construir indicadores de avance de la cultura ciudadana en protección y bienestar animal, así como  un índice internacional comparado en el tema.  
• Se está etapa exploratoria de un convenio de investigación entre el IDPYBA y la Universidad Nacional Abierta y a Distancia ─UNAD, con el fin fomentar la investigación sobre Ética y Ciencia Animal y crear sinergias entre sus plataformas virtuales de educación y las plataformas de formación del IDPYBA, así como elaborar en conjunto un diplomado en ética animal. </t>
  </si>
  <si>
    <t>Se encuentra en mesa de trabajo para consolidar las siguientes propuestas de convenio:
• la Universidad del Bosque 
• El Proyecto de Conservación de Aguas y Tierras ─PROCAT
• El Colegio de Abogados de Catamarca, Argentina
• la Universidad Nacional Abierta y a Distancia ─UNAD</t>
  </si>
  <si>
    <t>Durante el mes de Octubre se realizaron 2 sesiones en el semillero de investigación en “Ética animal” y  2 sesiones en el semillero de investigación en “Ciencia animal”</t>
  </si>
  <si>
    <t>Se dio inicio a los semilleros ciudadanos de investigación en “Ética animal” (85 personas de 17 localidades) y en “Ciencia animal” (67 personas de 15 localidades), disponiendo en la plataforma del Instituto de las herramientas, contenido y actividades virtuales para la ciudadanía participante. Cada uno de los semilleros ha realizado cuatro sesiones de trabajo. Se encuentra en Elaboracion de la propuesta del tercer semillero de investigacion con enfoque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</si>
</sst>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498">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67" fontId="65" fillId="24" borderId="10" xfId="1250" applyFont="1" applyFill="1" applyBorder="1" applyAlignment="1">
      <alignment horizontal="center" vertical="center"/>
    </xf>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71" fontId="65" fillId="24" borderId="10" xfId="1250" applyNumberFormat="1" applyFont="1" applyFill="1" applyBorder="1" applyAlignment="1">
      <alignment horizontal="center"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67" fontId="9" fillId="24" borderId="20" xfId="1250"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2" fontId="12" fillId="0" borderId="0" xfId="1250" applyNumberFormat="1" applyFont="1" applyFill="1" applyBorder="1" applyAlignment="1">
      <alignment horizontal="center" vertical="top" wrapText="1"/>
    </xf>
    <xf numFmtId="0" fontId="8" fillId="61" borderId="10" xfId="1371" applyFont="1" applyFill="1" applyBorder="1" applyAlignment="1">
      <alignment horizontal="center" vertical="center" wrapText="1"/>
    </xf>
    <xf numFmtId="9" fontId="56" fillId="0" borderId="10" xfId="1495" applyFont="1" applyBorder="1"/>
    <xf numFmtId="172" fontId="9" fillId="24" borderId="20" xfId="1250" applyNumberFormat="1" applyFont="1" applyFill="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67" fontId="9" fillId="24" borderId="20" xfId="1250" applyFont="1" applyFill="1" applyBorder="1" applyAlignment="1">
      <alignment horizontal="center" vertical="center" wrapText="1"/>
    </xf>
    <xf numFmtId="167" fontId="9" fillId="24" borderId="33" xfId="1250" applyFont="1" applyFill="1" applyBorder="1" applyAlignment="1">
      <alignment horizontal="center" vertical="center" wrapText="1"/>
    </xf>
    <xf numFmtId="167" fontId="9" fillId="24" borderId="47" xfId="1250"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49" fontId="9" fillId="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7F4F-4DDA-8C12-D5D7914A0CFA}"/>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7F4F-4DDA-8C12-D5D7914A0CFA}"/>
            </c:ext>
          </c:extLst>
        </c:ser>
        <c:dLbls>
          <c:showLegendKey val="0"/>
          <c:showVal val="0"/>
          <c:showCatName val="0"/>
          <c:showSerName val="0"/>
          <c:showPercent val="0"/>
          <c:showBubbleSize val="0"/>
        </c:dLbls>
        <c:marker val="1"/>
        <c:smooth val="0"/>
        <c:axId val="213001552"/>
        <c:axId val="212999312"/>
      </c:lineChart>
      <c:catAx>
        <c:axId val="2130015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999312"/>
        <c:crosses val="autoZero"/>
        <c:auto val="1"/>
        <c:lblAlgn val="ctr"/>
        <c:lblOffset val="100"/>
        <c:noMultiLvlLbl val="0"/>
      </c:catAx>
      <c:valAx>
        <c:axId val="21299931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3001552"/>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1'!$C$27:$C$32</c:f>
              <c:numCache>
                <c:formatCode>_(* #,##0.0_);_(* \(#,##0.0\);_(* "-"??_);_(@_)</c:formatCode>
                <c:ptCount val="6"/>
                <c:pt idx="0">
                  <c:v>0</c:v>
                </c:pt>
                <c:pt idx="1">
                  <c:v>0</c:v>
                </c:pt>
                <c:pt idx="2">
                  <c:v>0</c:v>
                </c:pt>
                <c:pt idx="3" formatCode="_(* #,##0.00_);_(* \(#,##0.00\);_(* &quot;-&quot;??_);_(@_)">
                  <c:v>1</c:v>
                </c:pt>
                <c:pt idx="4" formatCode="_(* #,##0.00_);_(* \(#,##0.00\);_(* &quot;-&quot;??_);_(@_)">
                  <c:v>0</c:v>
                </c:pt>
                <c:pt idx="5" formatCode="_(* #,##0.00_);_(* \(#,##0.00\);_(* &quot;-&quot;??_);_(@_)">
                  <c:v>1</c:v>
                </c:pt>
              </c:numCache>
            </c:numRef>
          </c:val>
          <c:extLst>
            <c:ext xmlns:c16="http://schemas.microsoft.com/office/drawing/2014/chart" uri="{C3380CC4-5D6E-409C-BE32-E72D297353CC}">
              <c16:uniqueId val="{00000000-8785-425C-BACA-92F2C11202D6}"/>
            </c:ext>
          </c:extLst>
        </c:ser>
        <c:ser>
          <c:idx val="1"/>
          <c:order val="1"/>
          <c:tx>
            <c:strRef>
              <c:f>'META No. 1'!$D$26</c:f>
              <c:strCache>
                <c:ptCount val="1"/>
                <c:pt idx="0">
                  <c:v>Magnitud ejecutada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1'!$D$27:$D$32</c:f>
              <c:numCache>
                <c:formatCode>_(* #,##0.00_);_(* \(#,##0.00\);_(* "-"??_);_(@_)</c:formatCode>
                <c:ptCount val="6"/>
                <c:pt idx="0">
                  <c:v>0</c:v>
                </c:pt>
                <c:pt idx="1">
                  <c:v>0</c:v>
                </c:pt>
                <c:pt idx="2">
                  <c:v>1</c:v>
                </c:pt>
                <c:pt idx="3">
                  <c:v>0</c:v>
                </c:pt>
              </c:numCache>
            </c:numRef>
          </c:val>
          <c:extLst>
            <c:ext xmlns:c16="http://schemas.microsoft.com/office/drawing/2014/chart" uri="{C3380CC4-5D6E-409C-BE32-E72D297353CC}">
              <c16:uniqueId val="{00000001-8785-425C-BACA-92F2C11202D6}"/>
            </c:ext>
          </c:extLst>
        </c:ser>
        <c:dLbls>
          <c:showLegendKey val="0"/>
          <c:showVal val="0"/>
          <c:showCatName val="0"/>
          <c:showSerName val="0"/>
          <c:showPercent val="0"/>
          <c:showBubbleSize val="0"/>
        </c:dLbls>
        <c:gapWidth val="150"/>
        <c:axId val="262454064"/>
        <c:axId val="262454624"/>
      </c:barChart>
      <c:lineChart>
        <c:grouping val="percentStacked"/>
        <c:varyColors val="0"/>
        <c:ser>
          <c:idx val="2"/>
          <c:order val="2"/>
          <c:tx>
            <c:strRef>
              <c:f>'META No. 1'!$E$26</c:f>
              <c:strCache>
                <c:ptCount val="1"/>
                <c:pt idx="0">
                  <c:v>% Avance frente a la meta mensual</c:v>
                </c:pt>
              </c:strCache>
            </c:strRef>
          </c:tx>
          <c:marker>
            <c:symbol val="none"/>
          </c:marker>
          <c:cat>
            <c:strRef>
              <c:f>'META No. 1'!$B$27:$B$32</c:f>
              <c:strCache>
                <c:ptCount val="6"/>
                <c:pt idx="0">
                  <c:v>Julio</c:v>
                </c:pt>
                <c:pt idx="1">
                  <c:v>Agosto</c:v>
                </c:pt>
                <c:pt idx="2">
                  <c:v>Septiembre</c:v>
                </c:pt>
                <c:pt idx="3">
                  <c:v>Octubre</c:v>
                </c:pt>
                <c:pt idx="4">
                  <c:v>Noviembre</c:v>
                </c:pt>
                <c:pt idx="5">
                  <c:v>Diciembre</c:v>
                </c:pt>
              </c:strCache>
            </c:strRef>
          </c:cat>
          <c:val>
            <c:numRef>
              <c:f>'META No. 1'!$E$27:$E$32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78CD-4B7C-9D08-4104E5C2A6ED}"/>
            </c:ext>
          </c:extLst>
        </c:ser>
        <c:dLbls>
          <c:showLegendKey val="0"/>
          <c:showVal val="0"/>
          <c:showCatName val="0"/>
          <c:showSerName val="0"/>
          <c:showPercent val="0"/>
          <c:showBubbleSize val="0"/>
        </c:dLbls>
        <c:marker val="1"/>
        <c:smooth val="0"/>
        <c:axId val="262454064"/>
        <c:axId val="262454624"/>
      </c:lineChart>
      <c:catAx>
        <c:axId val="2624540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2454624"/>
        <c:crosses val="autoZero"/>
        <c:auto val="1"/>
        <c:lblAlgn val="ctr"/>
        <c:lblOffset val="100"/>
        <c:noMultiLvlLbl val="0"/>
      </c:catAx>
      <c:valAx>
        <c:axId val="26245462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245406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8E1C-4040-BB40-D984951C36CA}"/>
            </c:ext>
          </c:extLst>
        </c:ser>
        <c:ser>
          <c:idx val="1"/>
          <c:order val="1"/>
          <c:tx>
            <c:strRef>
              <c:f>'META No. 2'!$D$26</c:f>
              <c:strCache>
                <c:ptCount val="1"/>
                <c:pt idx="0">
                  <c:v>Magnitud ejecutada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2'!$D$27:$D$32</c:f>
              <c:numCache>
                <c:formatCode>_(* #,##0.00_);_(* \(#,##0.00\);_(* "-"??_);_(@_)</c:formatCode>
                <c:ptCount val="6"/>
                <c:pt idx="0">
                  <c:v>0</c:v>
                </c:pt>
                <c:pt idx="1">
                  <c:v>0</c:v>
                </c:pt>
                <c:pt idx="2">
                  <c:v>0</c:v>
                </c:pt>
                <c:pt idx="3">
                  <c:v>0</c:v>
                </c:pt>
              </c:numCache>
            </c:numRef>
          </c:val>
          <c:extLst>
            <c:ext xmlns:c16="http://schemas.microsoft.com/office/drawing/2014/chart" uri="{C3380CC4-5D6E-409C-BE32-E72D297353CC}">
              <c16:uniqueId val="{00000001-8E1C-4040-BB40-D984951C36CA}"/>
            </c:ext>
          </c:extLst>
        </c:ser>
        <c:dLbls>
          <c:showLegendKey val="0"/>
          <c:showVal val="0"/>
          <c:showCatName val="0"/>
          <c:showSerName val="0"/>
          <c:showPercent val="0"/>
          <c:showBubbleSize val="0"/>
        </c:dLbls>
        <c:gapWidth val="150"/>
        <c:axId val="262457984"/>
        <c:axId val="262458544"/>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2'!$B$27:$B$32</c:f>
              <c:strCache>
                <c:ptCount val="6"/>
                <c:pt idx="0">
                  <c:v>Julio</c:v>
                </c:pt>
                <c:pt idx="1">
                  <c:v>Agosto</c:v>
                </c:pt>
                <c:pt idx="2">
                  <c:v>Septiembre</c:v>
                </c:pt>
                <c:pt idx="3">
                  <c:v>Octubre</c:v>
                </c:pt>
                <c:pt idx="4">
                  <c:v>Noviembre</c:v>
                </c:pt>
                <c:pt idx="5">
                  <c:v>Diciembre</c:v>
                </c:pt>
              </c:strCache>
            </c:strRef>
          </c:cat>
          <c:val>
            <c:numRef>
              <c:f>'META No. 2'!$E$27:$E$32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8E1C-4040-BB40-D984951C36CA}"/>
            </c:ext>
          </c:extLst>
        </c:ser>
        <c:dLbls>
          <c:showLegendKey val="0"/>
          <c:showVal val="0"/>
          <c:showCatName val="0"/>
          <c:showSerName val="0"/>
          <c:showPercent val="0"/>
          <c:showBubbleSize val="0"/>
        </c:dLbls>
        <c:marker val="1"/>
        <c:smooth val="0"/>
        <c:axId val="262457984"/>
        <c:axId val="262458544"/>
      </c:lineChart>
      <c:catAx>
        <c:axId val="262457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2458544"/>
        <c:crosses val="autoZero"/>
        <c:auto val="1"/>
        <c:lblAlgn val="ctr"/>
        <c:lblOffset val="100"/>
        <c:noMultiLvlLbl val="0"/>
      </c:catAx>
      <c:valAx>
        <c:axId val="26245854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245798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92F1-4C24-85CF-9A53024AE1BF}"/>
            </c:ext>
          </c:extLst>
        </c:ser>
        <c:ser>
          <c:idx val="1"/>
          <c:order val="1"/>
          <c:tx>
            <c:strRef>
              <c:f>'META No. 3'!$D$26</c:f>
              <c:strCache>
                <c:ptCount val="1"/>
                <c:pt idx="0">
                  <c:v>Magnitud ejecutada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3'!$D$27:$D$32</c:f>
              <c:numCache>
                <c:formatCode>_(* #,##0.00_);_(* \(#,##0.00\);_(* "-"??_);_(@_)</c:formatCode>
                <c:ptCount val="6"/>
                <c:pt idx="0">
                  <c:v>0</c:v>
                </c:pt>
                <c:pt idx="1">
                  <c:v>0</c:v>
                </c:pt>
                <c:pt idx="2">
                  <c:v>0</c:v>
                </c:pt>
                <c:pt idx="3">
                  <c:v>0</c:v>
                </c:pt>
              </c:numCache>
            </c:numRef>
          </c:val>
          <c:extLst>
            <c:ext xmlns:c16="http://schemas.microsoft.com/office/drawing/2014/chart" uri="{C3380CC4-5D6E-409C-BE32-E72D297353CC}">
              <c16:uniqueId val="{00000001-92F1-4C24-85CF-9A53024AE1BF}"/>
            </c:ext>
          </c:extLst>
        </c:ser>
        <c:dLbls>
          <c:showLegendKey val="0"/>
          <c:showVal val="0"/>
          <c:showCatName val="0"/>
          <c:showSerName val="0"/>
          <c:showPercent val="0"/>
          <c:showBubbleSize val="0"/>
        </c:dLbls>
        <c:gapWidth val="150"/>
        <c:axId val="5809104"/>
        <c:axId val="5815824"/>
      </c:barChart>
      <c:lineChart>
        <c:grouping val="percentStacked"/>
        <c:varyColors val="0"/>
        <c:ser>
          <c:idx val="2"/>
          <c:order val="2"/>
          <c:tx>
            <c:strRef>
              <c:f>'META No. 3'!$E$26</c:f>
              <c:strCache>
                <c:ptCount val="1"/>
                <c:pt idx="0">
                  <c:v>% Avance frente a la meta mensual</c:v>
                </c:pt>
              </c:strCache>
            </c:strRef>
          </c:tx>
          <c:marker>
            <c:symbol val="none"/>
          </c:marker>
          <c:cat>
            <c:strRef>
              <c:f>'META No. 3'!$B$27:$B$32</c:f>
              <c:strCache>
                <c:ptCount val="6"/>
                <c:pt idx="0">
                  <c:v>Julio</c:v>
                </c:pt>
                <c:pt idx="1">
                  <c:v>Agosto</c:v>
                </c:pt>
                <c:pt idx="2">
                  <c:v>Septiembre</c:v>
                </c:pt>
                <c:pt idx="3">
                  <c:v>Octubre</c:v>
                </c:pt>
                <c:pt idx="4">
                  <c:v>Noviembre</c:v>
                </c:pt>
                <c:pt idx="5">
                  <c:v>Diciembre</c:v>
                </c:pt>
              </c:strCache>
            </c:strRef>
          </c:cat>
          <c:val>
            <c:numRef>
              <c:f>'META No. 3'!$E$27:$E$32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92F1-4C24-85CF-9A53024AE1BF}"/>
            </c:ext>
          </c:extLst>
        </c:ser>
        <c:dLbls>
          <c:showLegendKey val="0"/>
          <c:showVal val="0"/>
          <c:showCatName val="0"/>
          <c:showSerName val="0"/>
          <c:showPercent val="0"/>
          <c:showBubbleSize val="0"/>
        </c:dLbls>
        <c:marker val="1"/>
        <c:smooth val="0"/>
        <c:axId val="5809104"/>
        <c:axId val="5815824"/>
      </c:lineChart>
      <c:catAx>
        <c:axId val="58091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5815824"/>
        <c:crosses val="autoZero"/>
        <c:auto val="1"/>
        <c:lblAlgn val="ctr"/>
        <c:lblOffset val="100"/>
        <c:noMultiLvlLbl val="0"/>
      </c:catAx>
      <c:valAx>
        <c:axId val="581582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80910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3FA0-466E-8A1E-52E8215BEC39}"/>
            </c:ext>
          </c:extLst>
        </c:ser>
        <c:ser>
          <c:idx val="1"/>
          <c:order val="1"/>
          <c:tx>
            <c:strRef>
              <c:f>'META No. 4'!$D$26</c:f>
              <c:strCache>
                <c:ptCount val="1"/>
                <c:pt idx="0">
                  <c:v>Magnitud ejecutada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4'!$D$27:$D$32</c:f>
              <c:numCache>
                <c:formatCode>_(* #,##0.00_);_(* \(#,##0.00\);_(* "-"??_);_(@_)</c:formatCode>
                <c:ptCount val="6"/>
                <c:pt idx="0">
                  <c:v>0</c:v>
                </c:pt>
                <c:pt idx="1">
                  <c:v>0</c:v>
                </c:pt>
                <c:pt idx="2">
                  <c:v>0</c:v>
                </c:pt>
                <c:pt idx="3">
                  <c:v>0</c:v>
                </c:pt>
              </c:numCache>
            </c:numRef>
          </c:val>
          <c:extLst>
            <c:ext xmlns:c16="http://schemas.microsoft.com/office/drawing/2014/chart" uri="{C3380CC4-5D6E-409C-BE32-E72D297353CC}">
              <c16:uniqueId val="{00000001-3FA0-466E-8A1E-52E8215BEC39}"/>
            </c:ext>
          </c:extLst>
        </c:ser>
        <c:dLbls>
          <c:showLegendKey val="0"/>
          <c:showVal val="0"/>
          <c:showCatName val="0"/>
          <c:showSerName val="0"/>
          <c:showPercent val="0"/>
          <c:showBubbleSize val="0"/>
        </c:dLbls>
        <c:gapWidth val="150"/>
        <c:axId val="213847872"/>
        <c:axId val="213850112"/>
      </c:barChart>
      <c:lineChart>
        <c:grouping val="percentStacked"/>
        <c:varyColors val="0"/>
        <c:ser>
          <c:idx val="2"/>
          <c:order val="2"/>
          <c:tx>
            <c:strRef>
              <c:f>'META No. 4'!$E$26</c:f>
              <c:strCache>
                <c:ptCount val="1"/>
                <c:pt idx="0">
                  <c:v>% Avance frente a la meta mensual</c:v>
                </c:pt>
              </c:strCache>
            </c:strRef>
          </c:tx>
          <c:marker>
            <c:symbol val="none"/>
          </c:marker>
          <c:cat>
            <c:strRef>
              <c:f>'META No. 4'!$B$27:$B$32</c:f>
              <c:strCache>
                <c:ptCount val="6"/>
                <c:pt idx="0">
                  <c:v>Julio</c:v>
                </c:pt>
                <c:pt idx="1">
                  <c:v>Agosto</c:v>
                </c:pt>
                <c:pt idx="2">
                  <c:v>Septiembre</c:v>
                </c:pt>
                <c:pt idx="3">
                  <c:v>Octubre</c:v>
                </c:pt>
                <c:pt idx="4">
                  <c:v>Noviembre</c:v>
                </c:pt>
                <c:pt idx="5">
                  <c:v>Diciembre</c:v>
                </c:pt>
              </c:strCache>
            </c:strRef>
          </c:cat>
          <c:val>
            <c:numRef>
              <c:f>'META No. 4'!$E$27:$E$32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FA0-466E-8A1E-52E8215BEC39}"/>
            </c:ext>
          </c:extLst>
        </c:ser>
        <c:dLbls>
          <c:showLegendKey val="0"/>
          <c:showVal val="0"/>
          <c:showCatName val="0"/>
          <c:showSerName val="0"/>
          <c:showPercent val="0"/>
          <c:showBubbleSize val="0"/>
        </c:dLbls>
        <c:marker val="1"/>
        <c:smooth val="0"/>
        <c:axId val="213847872"/>
        <c:axId val="213850112"/>
      </c:lineChart>
      <c:catAx>
        <c:axId val="2138478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3850112"/>
        <c:crosses val="autoZero"/>
        <c:auto val="1"/>
        <c:lblAlgn val="ctr"/>
        <c:lblOffset val="100"/>
        <c:noMultiLvlLbl val="0"/>
      </c:catAx>
      <c:valAx>
        <c:axId val="21385011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384787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5C73-4C98-8647-6FDFC1FDEA16}"/>
            </c:ext>
          </c:extLst>
        </c:ser>
        <c:ser>
          <c:idx val="1"/>
          <c:order val="1"/>
          <c:tx>
            <c:strRef>
              <c:f>'META No. 5'!$D$26</c:f>
              <c:strCache>
                <c:ptCount val="1"/>
                <c:pt idx="0">
                  <c:v>Magnitud ejecutada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5'!$D$27:$D$32</c:f>
              <c:numCache>
                <c:formatCode>_(* #,##0.00_);_(* \(#,##0.00\);_(* "-"??_);_(@_)</c:formatCode>
                <c:ptCount val="6"/>
                <c:pt idx="0">
                  <c:v>0</c:v>
                </c:pt>
                <c:pt idx="1">
                  <c:v>0</c:v>
                </c:pt>
                <c:pt idx="2">
                  <c:v>0</c:v>
                </c:pt>
                <c:pt idx="3">
                  <c:v>0</c:v>
                </c:pt>
              </c:numCache>
            </c:numRef>
          </c:val>
          <c:extLst>
            <c:ext xmlns:c16="http://schemas.microsoft.com/office/drawing/2014/chart" uri="{C3380CC4-5D6E-409C-BE32-E72D297353CC}">
              <c16:uniqueId val="{00000001-5C73-4C98-8647-6FDFC1FDEA16}"/>
            </c:ext>
          </c:extLst>
        </c:ser>
        <c:dLbls>
          <c:showLegendKey val="0"/>
          <c:showVal val="0"/>
          <c:showCatName val="0"/>
          <c:showSerName val="0"/>
          <c:showPercent val="0"/>
          <c:showBubbleSize val="0"/>
        </c:dLbls>
        <c:gapWidth val="150"/>
        <c:axId val="208639600"/>
        <c:axId val="211019024"/>
      </c:barChart>
      <c:lineChart>
        <c:grouping val="percentStacked"/>
        <c:varyColors val="0"/>
        <c:ser>
          <c:idx val="2"/>
          <c:order val="2"/>
          <c:tx>
            <c:strRef>
              <c:f>'META No. 5'!$E$26</c:f>
              <c:strCache>
                <c:ptCount val="1"/>
                <c:pt idx="0">
                  <c:v>% Avance frente a la meta mensual</c:v>
                </c:pt>
              </c:strCache>
            </c:strRef>
          </c:tx>
          <c:marker>
            <c:symbol val="none"/>
          </c:marker>
          <c:cat>
            <c:strRef>
              <c:f>'META No. 5'!$B$27:$B$32</c:f>
              <c:strCache>
                <c:ptCount val="6"/>
                <c:pt idx="0">
                  <c:v>Julio</c:v>
                </c:pt>
                <c:pt idx="1">
                  <c:v>Agosto</c:v>
                </c:pt>
                <c:pt idx="2">
                  <c:v>Septiembre</c:v>
                </c:pt>
                <c:pt idx="3">
                  <c:v>Octubre</c:v>
                </c:pt>
                <c:pt idx="4">
                  <c:v>Noviembre</c:v>
                </c:pt>
                <c:pt idx="5">
                  <c:v>Diciembre</c:v>
                </c:pt>
              </c:strCache>
            </c:strRef>
          </c:cat>
          <c:val>
            <c:numRef>
              <c:f>'META No. 5'!$E$27:$E$32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5C73-4C98-8647-6FDFC1FDEA16}"/>
            </c:ext>
          </c:extLst>
        </c:ser>
        <c:dLbls>
          <c:showLegendKey val="0"/>
          <c:showVal val="0"/>
          <c:showCatName val="0"/>
          <c:showSerName val="0"/>
          <c:showPercent val="0"/>
          <c:showBubbleSize val="0"/>
        </c:dLbls>
        <c:marker val="1"/>
        <c:smooth val="0"/>
        <c:axId val="208639600"/>
        <c:axId val="211019024"/>
      </c:lineChart>
      <c:catAx>
        <c:axId val="2086396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1019024"/>
        <c:crosses val="autoZero"/>
        <c:auto val="1"/>
        <c:lblAlgn val="ctr"/>
        <c:lblOffset val="100"/>
        <c:noMultiLvlLbl val="0"/>
      </c:catAx>
      <c:valAx>
        <c:axId val="21101902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863960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6'!$C$27:$C$32</c:f>
              <c:numCache>
                <c:formatCode>_(* #,##0.0_);_(* \(#,##0.0\);_(* "-"??_);_(@_)</c:formatCode>
                <c:ptCount val="6"/>
                <c:pt idx="0">
                  <c:v>2</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804C-469C-8A8C-478D23FCF5B0}"/>
            </c:ext>
          </c:extLst>
        </c:ser>
        <c:ser>
          <c:idx val="1"/>
          <c:order val="1"/>
          <c:tx>
            <c:strRef>
              <c:f>'META No. 6'!$D$26</c:f>
              <c:strCache>
                <c:ptCount val="1"/>
                <c:pt idx="0">
                  <c:v>Magnitud ejecutada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6'!$D$27:$D$32</c:f>
              <c:numCache>
                <c:formatCode>_(* #,##0.00_);_(* \(#,##0.00\);_(* "-"??_);_(@_)</c:formatCode>
                <c:ptCount val="6"/>
                <c:pt idx="0" formatCode="_(* #,##0_);_(* \(#,##0\);_(* &quot;-&quot;??_);_(@_)">
                  <c:v>2</c:v>
                </c:pt>
                <c:pt idx="1">
                  <c:v>0</c:v>
                </c:pt>
                <c:pt idx="2">
                  <c:v>0</c:v>
                </c:pt>
                <c:pt idx="3">
                  <c:v>0</c:v>
                </c:pt>
              </c:numCache>
            </c:numRef>
          </c:val>
          <c:extLst>
            <c:ext xmlns:c16="http://schemas.microsoft.com/office/drawing/2014/chart" uri="{C3380CC4-5D6E-409C-BE32-E72D297353CC}">
              <c16:uniqueId val="{00000001-804C-469C-8A8C-478D23FCF5B0}"/>
            </c:ext>
          </c:extLst>
        </c:ser>
        <c:dLbls>
          <c:showLegendKey val="0"/>
          <c:showVal val="0"/>
          <c:showCatName val="0"/>
          <c:showSerName val="0"/>
          <c:showPercent val="0"/>
          <c:showBubbleSize val="0"/>
        </c:dLbls>
        <c:gapWidth val="150"/>
        <c:axId val="209758800"/>
        <c:axId val="209759360"/>
      </c:barChart>
      <c:catAx>
        <c:axId val="209758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9759360"/>
        <c:crosses val="autoZero"/>
        <c:auto val="1"/>
        <c:lblAlgn val="ctr"/>
        <c:lblOffset val="100"/>
        <c:noMultiLvlLbl val="0"/>
      </c:catAx>
      <c:valAx>
        <c:axId val="209759360"/>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975880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62E-4189-829E-EC175CF8EC2E}"/>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62E-4189-829E-EC175CF8EC2E}"/>
            </c:ext>
          </c:extLst>
        </c:ser>
        <c:dLbls>
          <c:showLegendKey val="0"/>
          <c:showVal val="0"/>
          <c:showCatName val="0"/>
          <c:showSerName val="0"/>
          <c:showPercent val="0"/>
          <c:showBubbleSize val="0"/>
        </c:dLbls>
        <c:marker val="1"/>
        <c:smooth val="0"/>
        <c:axId val="263120832"/>
        <c:axId val="263121392"/>
      </c:lineChart>
      <c:catAx>
        <c:axId val="2631208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3121392"/>
        <c:crosses val="autoZero"/>
        <c:auto val="1"/>
        <c:lblAlgn val="ctr"/>
        <c:lblOffset val="100"/>
        <c:noMultiLvlLbl val="0"/>
      </c:catAx>
      <c:valAx>
        <c:axId val="26312139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3120832"/>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200025</xdr:colOff>
      <xdr:row>33</xdr:row>
      <xdr:rowOff>104775</xdr:rowOff>
    </xdr:from>
    <xdr:to>
      <xdr:col>7</xdr:col>
      <xdr:colOff>857250</xdr:colOff>
      <xdr:row>37</xdr:row>
      <xdr:rowOff>371475</xdr:rowOff>
    </xdr:to>
    <xdr:graphicFrame macro="">
      <xdr:nvGraphicFramePr>
        <xdr:cNvPr id="35784912" name="3 Gráfico">
          <a:extLst>
            <a:ext uri="{FF2B5EF4-FFF2-40B4-BE49-F238E27FC236}">
              <a16:creationId xmlns:a16="http://schemas.microsoft.com/office/drawing/2014/main" id="{00000000-0008-0000-0300-0000D0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1447800</xdr:colOff>
      <xdr:row>33</xdr:row>
      <xdr:rowOff>66675</xdr:rowOff>
    </xdr:from>
    <xdr:to>
      <xdr:col>6</xdr:col>
      <xdr:colOff>904875</xdr:colOff>
      <xdr:row>37</xdr:row>
      <xdr:rowOff>333375</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1295400</xdr:colOff>
      <xdr:row>33</xdr:row>
      <xdr:rowOff>85725</xdr:rowOff>
    </xdr:from>
    <xdr:to>
      <xdr:col>6</xdr:col>
      <xdr:colOff>752475</xdr:colOff>
      <xdr:row>37</xdr:row>
      <xdr:rowOff>352425</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1266825</xdr:colOff>
      <xdr:row>33</xdr:row>
      <xdr:rowOff>66675</xdr:rowOff>
    </xdr:from>
    <xdr:to>
      <xdr:col>6</xdr:col>
      <xdr:colOff>723900</xdr:colOff>
      <xdr:row>37</xdr:row>
      <xdr:rowOff>333375</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1666875</xdr:colOff>
      <xdr:row>33</xdr:row>
      <xdr:rowOff>38100</xdr:rowOff>
    </xdr:from>
    <xdr:to>
      <xdr:col>6</xdr:col>
      <xdr:colOff>1123950</xdr:colOff>
      <xdr:row>37</xdr:row>
      <xdr:rowOff>304800</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40822</xdr:colOff>
      <xdr:row>33</xdr:row>
      <xdr:rowOff>54429</xdr:rowOff>
    </xdr:from>
    <xdr:to>
      <xdr:col>6</xdr:col>
      <xdr:colOff>1183822</xdr:colOff>
      <xdr:row>37</xdr:row>
      <xdr:rowOff>325210</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1" customWidth="1"/>
    <col min="2" max="2" width="23.140625" style="81" customWidth="1"/>
    <col min="3" max="3" width="16.140625" style="81" customWidth="1"/>
    <col min="4" max="4" width="16.42578125" style="89" customWidth="1"/>
    <col min="5" max="5" width="17.42578125" style="81" customWidth="1"/>
    <col min="6" max="6" width="23.42578125" style="81" customWidth="1"/>
    <col min="7" max="7" width="17.140625" style="81" customWidth="1"/>
    <col min="8" max="8" width="16.5703125" style="81" customWidth="1"/>
    <col min="9" max="9" width="18.140625" style="81" customWidth="1"/>
    <col min="10" max="10" width="13.85546875" style="81" customWidth="1"/>
    <col min="11" max="11" width="13.85546875" style="101" customWidth="1"/>
    <col min="12" max="14" width="13.85546875" style="81" customWidth="1"/>
    <col min="15" max="17" width="13.7109375" style="81" customWidth="1"/>
    <col min="18" max="18" width="11.7109375" style="81" customWidth="1"/>
    <col min="19" max="19" width="9.85546875" style="81" customWidth="1"/>
    <col min="20" max="20" width="10.28515625" style="81" customWidth="1"/>
    <col min="21" max="21" width="14.140625" style="81" customWidth="1"/>
    <col min="22" max="22" width="11.7109375" style="81" customWidth="1"/>
    <col min="23" max="23" width="12.42578125" style="81" customWidth="1"/>
    <col min="24" max="26" width="14.7109375" style="81" customWidth="1"/>
    <col min="27" max="27" width="16.42578125" style="123" customWidth="1"/>
    <col min="28" max="28" width="14.85546875" style="81" customWidth="1"/>
    <col min="29" max="29" width="14.42578125" style="81" customWidth="1"/>
    <col min="30" max="30" width="89.85546875" style="81" customWidth="1"/>
    <col min="31" max="31" width="79.5703125" style="81" customWidth="1"/>
    <col min="32" max="32" width="87.42578125" style="81" customWidth="1"/>
    <col min="33" max="16384" width="11.42578125" style="81"/>
  </cols>
  <sheetData>
    <row r="2" spans="1:67" s="125" customFormat="1" ht="45.75" customHeight="1" x14ac:dyDescent="0.25">
      <c r="A2" s="271"/>
      <c r="B2" s="271"/>
      <c r="C2" s="256" t="s">
        <v>24</v>
      </c>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63"/>
    </row>
    <row r="3" spans="1:67" s="125" customFormat="1" ht="45.75" customHeight="1" x14ac:dyDescent="0.25">
      <c r="A3" s="271"/>
      <c r="B3" s="271"/>
      <c r="C3" s="256" t="s">
        <v>25</v>
      </c>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64"/>
    </row>
    <row r="4" spans="1:67" s="125" customFormat="1" ht="45.75" customHeight="1" x14ac:dyDescent="0.25">
      <c r="A4" s="271"/>
      <c r="B4" s="271"/>
      <c r="C4" s="256" t="s">
        <v>198</v>
      </c>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64"/>
    </row>
    <row r="5" spans="1:67" s="125" customFormat="1" ht="45.75" customHeight="1" x14ac:dyDescent="0.25">
      <c r="A5" s="271"/>
      <c r="B5" s="271"/>
      <c r="C5" s="274" t="s">
        <v>29</v>
      </c>
      <c r="D5" s="274"/>
      <c r="E5" s="274"/>
      <c r="F5" s="274"/>
      <c r="G5" s="274"/>
      <c r="H5" s="274"/>
      <c r="I5" s="274"/>
      <c r="J5" s="274"/>
      <c r="K5" s="274"/>
      <c r="L5" s="274"/>
      <c r="M5" s="274"/>
      <c r="N5" s="274"/>
      <c r="O5" s="274"/>
      <c r="P5" s="274"/>
      <c r="Q5" s="274"/>
      <c r="R5" s="261" t="s">
        <v>189</v>
      </c>
      <c r="S5" s="261"/>
      <c r="T5" s="261"/>
      <c r="U5" s="261"/>
      <c r="V5" s="261"/>
      <c r="W5" s="261"/>
      <c r="X5" s="261"/>
      <c r="Y5" s="261"/>
      <c r="Z5" s="261"/>
      <c r="AA5" s="261"/>
      <c r="AB5" s="261"/>
      <c r="AC5" s="261"/>
      <c r="AD5" s="261"/>
      <c r="AE5" s="261"/>
      <c r="AF5" s="265"/>
    </row>
    <row r="6" spans="1:67" s="126" customFormat="1" ht="30.75" customHeight="1" x14ac:dyDescent="0.25">
      <c r="D6" s="127"/>
      <c r="K6" s="128"/>
      <c r="AA6" s="129"/>
    </row>
    <row r="7" spans="1:67" s="126" customFormat="1" ht="42" customHeight="1" x14ac:dyDescent="0.25">
      <c r="B7" s="130" t="s">
        <v>32</v>
      </c>
      <c r="C7" s="270" t="e">
        <f>+#REF!</f>
        <v>#REF!</v>
      </c>
      <c r="D7" s="270"/>
      <c r="E7" s="270"/>
      <c r="F7" s="270"/>
      <c r="G7" s="270"/>
      <c r="K7" s="128"/>
      <c r="AA7" s="129"/>
    </row>
    <row r="8" spans="1:67" s="126" customFormat="1" ht="42" customHeight="1" x14ac:dyDescent="0.25">
      <c r="B8" s="130" t="s">
        <v>1</v>
      </c>
      <c r="C8" s="270" t="e">
        <f>+#REF!</f>
        <v>#REF!</v>
      </c>
      <c r="D8" s="270"/>
      <c r="E8" s="270"/>
      <c r="F8" s="270"/>
      <c r="G8" s="270"/>
      <c r="K8" s="128"/>
      <c r="AA8" s="129"/>
    </row>
    <row r="9" spans="1:67" s="126" customFormat="1" ht="42" customHeight="1" x14ac:dyDescent="0.25">
      <c r="B9" s="131" t="s">
        <v>30</v>
      </c>
      <c r="C9" s="270" t="e">
        <f>+#REF!</f>
        <v>#REF!</v>
      </c>
      <c r="D9" s="270"/>
      <c r="E9" s="270"/>
      <c r="F9" s="270"/>
      <c r="G9" s="270"/>
      <c r="K9" s="128"/>
      <c r="Q9" s="132"/>
      <c r="R9" s="133"/>
      <c r="AA9" s="129"/>
    </row>
    <row r="10" spans="1:67" s="92" customFormat="1" ht="24.75" customHeight="1" x14ac:dyDescent="0.2">
      <c r="A10" s="90"/>
      <c r="B10" s="90"/>
      <c r="C10" s="90"/>
      <c r="D10" s="90"/>
      <c r="E10" s="91"/>
      <c r="F10" s="91"/>
      <c r="G10" s="91"/>
      <c r="H10" s="91"/>
      <c r="I10" s="91"/>
      <c r="J10" s="91"/>
      <c r="K10" s="106"/>
      <c r="L10" s="91"/>
      <c r="M10" s="91"/>
      <c r="N10" s="91"/>
      <c r="O10" s="91"/>
      <c r="P10" s="91"/>
      <c r="Q10" s="91"/>
      <c r="R10" s="91"/>
      <c r="S10" s="91"/>
      <c r="T10" s="91"/>
      <c r="U10" s="91"/>
      <c r="V10" s="91"/>
      <c r="W10" s="91"/>
      <c r="X10" s="91"/>
      <c r="Y10" s="91"/>
      <c r="Z10" s="91"/>
      <c r="AA10" s="124"/>
      <c r="AB10" s="91"/>
      <c r="AC10" s="91"/>
    </row>
    <row r="11" spans="1:67" s="93" customFormat="1" ht="35.25" customHeight="1" x14ac:dyDescent="0.2">
      <c r="A11" s="245" t="str">
        <f>+'[1]Sección 1. Metas - Magnitud'!B13</f>
        <v>PLAN DE DESARROLLO - BOGOTÁ MEJOR PARA TODOS 2016-2020</v>
      </c>
      <c r="B11" s="246"/>
      <c r="C11" s="246"/>
      <c r="D11" s="246"/>
      <c r="E11" s="246"/>
      <c r="F11" s="246"/>
      <c r="G11" s="246"/>
      <c r="H11" s="247"/>
      <c r="I11" s="267" t="s">
        <v>36</v>
      </c>
      <c r="J11" s="268"/>
      <c r="K11" s="268"/>
      <c r="L11" s="268"/>
      <c r="M11" s="268"/>
      <c r="N11" s="269"/>
      <c r="O11" s="262" t="s">
        <v>38</v>
      </c>
      <c r="P11" s="262"/>
      <c r="Q11" s="262"/>
      <c r="R11" s="262"/>
      <c r="S11" s="262"/>
      <c r="T11" s="262"/>
      <c r="U11" s="262"/>
      <c r="V11" s="262"/>
      <c r="W11" s="262"/>
      <c r="X11" s="262"/>
      <c r="Y11" s="262"/>
      <c r="Z11" s="262"/>
      <c r="AA11" s="262"/>
      <c r="AB11" s="262"/>
      <c r="AC11" s="262"/>
      <c r="AD11" s="245" t="s">
        <v>18</v>
      </c>
      <c r="AE11" s="246"/>
      <c r="AF11" s="247"/>
    </row>
    <row r="12" spans="1:67" s="93" customFormat="1" ht="56.25" customHeight="1" x14ac:dyDescent="0.2">
      <c r="A12" s="86" t="s">
        <v>35</v>
      </c>
      <c r="B12" s="86" t="s">
        <v>27</v>
      </c>
      <c r="C12" s="86" t="s">
        <v>34</v>
      </c>
      <c r="D12" s="86" t="s">
        <v>33</v>
      </c>
      <c r="E12" s="86" t="s">
        <v>26</v>
      </c>
      <c r="F12" s="86" t="s">
        <v>3</v>
      </c>
      <c r="G12" s="86" t="s">
        <v>2</v>
      </c>
      <c r="H12" s="86" t="s">
        <v>150</v>
      </c>
      <c r="I12" s="88" t="s">
        <v>31</v>
      </c>
      <c r="J12" s="88">
        <v>2016</v>
      </c>
      <c r="K12" s="88">
        <v>2017</v>
      </c>
      <c r="L12" s="88">
        <v>2018</v>
      </c>
      <c r="M12" s="88">
        <v>2019</v>
      </c>
      <c r="N12" s="88">
        <v>2020</v>
      </c>
      <c r="O12" s="96" t="s">
        <v>23</v>
      </c>
      <c r="P12" s="96" t="s">
        <v>19</v>
      </c>
      <c r="Q12" s="96" t="s">
        <v>20</v>
      </c>
      <c r="R12" s="96" t="s">
        <v>21</v>
      </c>
      <c r="S12" s="96" t="s">
        <v>22</v>
      </c>
      <c r="T12" s="96" t="s">
        <v>10</v>
      </c>
      <c r="U12" s="96" t="s">
        <v>11</v>
      </c>
      <c r="V12" s="96" t="s">
        <v>12</v>
      </c>
      <c r="W12" s="96" t="s">
        <v>13</v>
      </c>
      <c r="X12" s="96" t="s">
        <v>14</v>
      </c>
      <c r="Y12" s="96" t="s">
        <v>15</v>
      </c>
      <c r="Z12" s="96" t="s">
        <v>16</v>
      </c>
      <c r="AA12" s="96" t="s">
        <v>37</v>
      </c>
      <c r="AB12" s="97" t="s">
        <v>5</v>
      </c>
      <c r="AC12" s="96" t="s">
        <v>6</v>
      </c>
      <c r="AD12" s="87" t="s">
        <v>7</v>
      </c>
      <c r="AE12" s="87" t="s">
        <v>9</v>
      </c>
      <c r="AF12" s="87" t="s">
        <v>8</v>
      </c>
    </row>
    <row r="13" spans="1:67" s="95" customFormat="1" ht="84.75" customHeight="1" x14ac:dyDescent="0.25">
      <c r="A13" s="211" t="s">
        <v>154</v>
      </c>
      <c r="B13" s="211" t="str">
        <f>+'[2]Sección 1. Metas - Magnitud'!I15</f>
        <v>Demarcar 2.600 kilómetro carril de vías</v>
      </c>
      <c r="C13" s="211">
        <v>224</v>
      </c>
      <c r="D13" s="211" t="s">
        <v>187</v>
      </c>
      <c r="E13" s="211">
        <v>171</v>
      </c>
      <c r="F13" s="215" t="s">
        <v>175</v>
      </c>
      <c r="G13" s="211" t="s">
        <v>152</v>
      </c>
      <c r="H13" s="211" t="s">
        <v>70</v>
      </c>
      <c r="I13" s="266" t="e">
        <f>SUM(J13:N14)</f>
        <v>#REF!</v>
      </c>
      <c r="J13" s="248" t="e">
        <f>+#REF!</f>
        <v>#REF!</v>
      </c>
      <c r="K13" s="250" t="e">
        <f>+#REF!</f>
        <v>#REF!</v>
      </c>
      <c r="L13" s="272" t="e">
        <f>+#REF!</f>
        <v>#REF!</v>
      </c>
      <c r="M13" s="248" t="e">
        <f>+#REF!</f>
        <v>#REF!</v>
      </c>
      <c r="N13" s="248" t="e">
        <f>+#REF!</f>
        <v>#REF!</v>
      </c>
      <c r="O13" s="243" t="e">
        <f>+#REF!</f>
        <v>#REF!</v>
      </c>
      <c r="P13" s="243">
        <v>6.45</v>
      </c>
      <c r="Q13" s="243">
        <v>31.03</v>
      </c>
      <c r="R13" s="243"/>
      <c r="S13" s="243" t="e">
        <f>+#REF!</f>
        <v>#REF!</v>
      </c>
      <c r="T13" s="243" t="e">
        <f>+#REF!</f>
        <v>#REF!</v>
      </c>
      <c r="U13" s="243" t="e">
        <f>+#REF!</f>
        <v>#REF!</v>
      </c>
      <c r="V13" s="243" t="e">
        <f>+#REF!</f>
        <v>#REF!</v>
      </c>
      <c r="W13" s="243" t="e">
        <f>+#REF!</f>
        <v>#REF!</v>
      </c>
      <c r="X13" s="243" t="e">
        <f>+#REF!</f>
        <v>#REF!</v>
      </c>
      <c r="Y13" s="243" t="e">
        <f>+#REF!</f>
        <v>#REF!</v>
      </c>
      <c r="Z13" s="243" t="e">
        <f>+#REF!</f>
        <v>#REF!</v>
      </c>
      <c r="AA13" s="254" t="e">
        <f>SUM(O13:Z14)</f>
        <v>#REF!</v>
      </c>
      <c r="AB13" s="218" t="e">
        <f>+AA13/K13</f>
        <v>#REF!</v>
      </c>
      <c r="AC13" s="218" t="e">
        <f>+(J13+AA13)/I13</f>
        <v>#REF!</v>
      </c>
      <c r="AD13" s="252" t="s">
        <v>219</v>
      </c>
      <c r="AE13" s="205" t="s">
        <v>223</v>
      </c>
      <c r="AF13" s="252" t="s">
        <v>220</v>
      </c>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row>
    <row r="14" spans="1:67" ht="195.75" customHeight="1" x14ac:dyDescent="0.25">
      <c r="A14" s="211"/>
      <c r="B14" s="211"/>
      <c r="C14" s="211"/>
      <c r="D14" s="211"/>
      <c r="E14" s="211"/>
      <c r="F14" s="215"/>
      <c r="G14" s="211"/>
      <c r="H14" s="211"/>
      <c r="I14" s="266"/>
      <c r="J14" s="249"/>
      <c r="K14" s="251"/>
      <c r="L14" s="273"/>
      <c r="M14" s="249"/>
      <c r="N14" s="249"/>
      <c r="O14" s="244"/>
      <c r="P14" s="244"/>
      <c r="Q14" s="244"/>
      <c r="R14" s="244"/>
      <c r="S14" s="244"/>
      <c r="T14" s="244"/>
      <c r="U14" s="244"/>
      <c r="V14" s="244"/>
      <c r="W14" s="244"/>
      <c r="X14" s="244"/>
      <c r="Y14" s="244"/>
      <c r="Z14" s="244"/>
      <c r="AA14" s="255"/>
      <c r="AB14" s="218"/>
      <c r="AC14" s="218"/>
      <c r="AD14" s="253"/>
      <c r="AE14" s="206"/>
      <c r="AF14" s="253"/>
    </row>
    <row r="15" spans="1:67" ht="89.25" customHeight="1" x14ac:dyDescent="0.25">
      <c r="A15" s="211" t="s">
        <v>154</v>
      </c>
      <c r="B15" s="211" t="str">
        <f>+'[2]Sección 1. Metas - Magnitud'!I18</f>
        <v>Instalar 35.000 señales verticales de pedestal</v>
      </c>
      <c r="C15" s="211">
        <v>223</v>
      </c>
      <c r="D15" s="211" t="s">
        <v>188</v>
      </c>
      <c r="E15" s="211">
        <v>170</v>
      </c>
      <c r="F15" s="215" t="s">
        <v>174</v>
      </c>
      <c r="G15" s="211" t="s">
        <v>152</v>
      </c>
      <c r="H15" s="211" t="s">
        <v>70</v>
      </c>
      <c r="I15" s="266" t="e">
        <f>SUM(J15:N16)</f>
        <v>#REF!</v>
      </c>
      <c r="J15" s="241" t="e">
        <f>+#REF!</f>
        <v>#REF!</v>
      </c>
      <c r="K15" s="257" t="e">
        <f>+#REF!</f>
        <v>#REF!</v>
      </c>
      <c r="L15" s="259" t="e">
        <f>+#REF!</f>
        <v>#REF!</v>
      </c>
      <c r="M15" s="241" t="e">
        <f>+#REF!</f>
        <v>#REF!</v>
      </c>
      <c r="N15" s="241" t="e">
        <f>+#REF!</f>
        <v>#REF!</v>
      </c>
      <c r="O15" s="243">
        <v>53</v>
      </c>
      <c r="P15" s="243">
        <v>712</v>
      </c>
      <c r="Q15" s="243">
        <v>881</v>
      </c>
      <c r="R15" s="243"/>
      <c r="S15" s="243" t="e">
        <f>+#REF!</f>
        <v>#REF!</v>
      </c>
      <c r="T15" s="243" t="e">
        <f>+#REF!</f>
        <v>#REF!</v>
      </c>
      <c r="U15" s="243" t="e">
        <f>+#REF!</f>
        <v>#REF!</v>
      </c>
      <c r="V15" s="243" t="e">
        <f>+#REF!</f>
        <v>#REF!</v>
      </c>
      <c r="W15" s="243" t="e">
        <f>+#REF!</f>
        <v>#REF!</v>
      </c>
      <c r="X15" s="243" t="e">
        <f>+#REF!</f>
        <v>#REF!</v>
      </c>
      <c r="Y15" s="243" t="e">
        <f>+#REF!</f>
        <v>#REF!</v>
      </c>
      <c r="Z15" s="243" t="e">
        <f>+#REF!</f>
        <v>#REF!</v>
      </c>
      <c r="AA15" s="254" t="e">
        <f>SUM(O15:Z16)</f>
        <v>#REF!</v>
      </c>
      <c r="AB15" s="218" t="e">
        <f>+AA15/K15</f>
        <v>#REF!</v>
      </c>
      <c r="AC15" s="218" t="e">
        <f>+(J15+AA15)/I15</f>
        <v>#REF!</v>
      </c>
      <c r="AD15" s="252" t="s">
        <v>221</v>
      </c>
      <c r="AE15" s="205" t="s">
        <v>223</v>
      </c>
      <c r="AF15" s="252" t="s">
        <v>222</v>
      </c>
    </row>
    <row r="16" spans="1:67" ht="140.25" customHeight="1" x14ac:dyDescent="0.25">
      <c r="A16" s="211"/>
      <c r="B16" s="211"/>
      <c r="C16" s="211"/>
      <c r="D16" s="211"/>
      <c r="E16" s="211"/>
      <c r="F16" s="215"/>
      <c r="G16" s="211"/>
      <c r="H16" s="211"/>
      <c r="I16" s="266"/>
      <c r="J16" s="242"/>
      <c r="K16" s="258"/>
      <c r="L16" s="260"/>
      <c r="M16" s="242"/>
      <c r="N16" s="242"/>
      <c r="O16" s="244"/>
      <c r="P16" s="244"/>
      <c r="Q16" s="244"/>
      <c r="R16" s="244"/>
      <c r="S16" s="244"/>
      <c r="T16" s="244"/>
      <c r="U16" s="244"/>
      <c r="V16" s="244"/>
      <c r="W16" s="244"/>
      <c r="X16" s="244"/>
      <c r="Y16" s="244"/>
      <c r="Z16" s="244"/>
      <c r="AA16" s="255"/>
      <c r="AB16" s="218"/>
      <c r="AC16" s="218"/>
      <c r="AD16" s="253"/>
      <c r="AE16" s="206"/>
      <c r="AF16" s="253"/>
    </row>
    <row r="17" spans="1:32" ht="62.25" customHeight="1" x14ac:dyDescent="0.25">
      <c r="A17" s="211" t="s">
        <v>154</v>
      </c>
      <c r="B17" s="212" t="str">
        <f>+'[2]Sección 1. Metas - Magnitud'!I45</f>
        <v>Realizar el 100% de las actividades para la segunda fase del Sistema Inteligente de Tranporte - SIT</v>
      </c>
      <c r="C17" s="211">
        <v>231</v>
      </c>
      <c r="D17" s="211" t="s">
        <v>176</v>
      </c>
      <c r="E17" s="211">
        <v>178</v>
      </c>
      <c r="F17" s="215" t="s">
        <v>177</v>
      </c>
      <c r="G17" s="211" t="s">
        <v>151</v>
      </c>
      <c r="H17" s="211" t="s">
        <v>70</v>
      </c>
      <c r="I17" s="219">
        <f>SUM(J17:N18)</f>
        <v>1</v>
      </c>
      <c r="J17" s="216">
        <v>0.05</v>
      </c>
      <c r="K17" s="213">
        <v>0.28999999999999998</v>
      </c>
      <c r="L17" s="229">
        <v>0.25</v>
      </c>
      <c r="M17" s="213">
        <v>0.4</v>
      </c>
      <c r="N17" s="213">
        <v>0.01</v>
      </c>
      <c r="O17" s="221">
        <v>0.19</v>
      </c>
      <c r="P17" s="222"/>
      <c r="Q17" s="222"/>
      <c r="R17" s="225">
        <v>0</v>
      </c>
      <c r="S17" s="226"/>
      <c r="T17" s="226"/>
      <c r="U17" s="235">
        <v>0</v>
      </c>
      <c r="V17" s="236"/>
      <c r="W17" s="236"/>
      <c r="X17" s="235">
        <v>0</v>
      </c>
      <c r="Y17" s="236"/>
      <c r="Z17" s="236"/>
      <c r="AA17" s="239">
        <f>+R17+O17+U17+X17</f>
        <v>0.19</v>
      </c>
      <c r="AB17" s="218">
        <f>+AA17/K17</f>
        <v>0.65517241379310354</v>
      </c>
      <c r="AC17" s="218">
        <f>+(J17+AA17)/I17</f>
        <v>0.24</v>
      </c>
      <c r="AD17" s="231" t="s">
        <v>224</v>
      </c>
      <c r="AE17" s="205" t="s">
        <v>223</v>
      </c>
      <c r="AF17" s="231" t="s">
        <v>225</v>
      </c>
    </row>
    <row r="18" spans="1:32" ht="200.25" customHeight="1" x14ac:dyDescent="0.25">
      <c r="A18" s="211"/>
      <c r="B18" s="212"/>
      <c r="C18" s="211"/>
      <c r="D18" s="211"/>
      <c r="E18" s="211"/>
      <c r="F18" s="215"/>
      <c r="G18" s="211"/>
      <c r="H18" s="211"/>
      <c r="I18" s="220"/>
      <c r="J18" s="217"/>
      <c r="K18" s="214"/>
      <c r="L18" s="230"/>
      <c r="M18" s="214"/>
      <c r="N18" s="214"/>
      <c r="O18" s="223"/>
      <c r="P18" s="224"/>
      <c r="Q18" s="224"/>
      <c r="R18" s="227"/>
      <c r="S18" s="228"/>
      <c r="T18" s="228"/>
      <c r="U18" s="237"/>
      <c r="V18" s="238"/>
      <c r="W18" s="238"/>
      <c r="X18" s="237"/>
      <c r="Y18" s="238"/>
      <c r="Z18" s="238"/>
      <c r="AA18" s="240"/>
      <c r="AB18" s="218"/>
      <c r="AC18" s="218"/>
      <c r="AD18" s="232"/>
      <c r="AE18" s="206"/>
      <c r="AF18" s="232"/>
    </row>
    <row r="19" spans="1:32" ht="62.25" customHeight="1" x14ac:dyDescent="0.25">
      <c r="A19" s="211" t="s">
        <v>154</v>
      </c>
      <c r="B19" s="212" t="str">
        <f>+'[2]Sección 1. Metas - Magnitud'!I48</f>
        <v>Realizar el 100% de las actividades para la segunda fase de Semáforos Inteligentes.</v>
      </c>
      <c r="C19" s="211">
        <v>232</v>
      </c>
      <c r="D19" s="211" t="s">
        <v>178</v>
      </c>
      <c r="E19" s="211">
        <v>179</v>
      </c>
      <c r="F19" s="215" t="s">
        <v>179</v>
      </c>
      <c r="G19" s="211" t="s">
        <v>151</v>
      </c>
      <c r="H19" s="211" t="s">
        <v>70</v>
      </c>
      <c r="I19" s="219">
        <f>SUM(J19:N20)</f>
        <v>1</v>
      </c>
      <c r="J19" s="216">
        <v>0.01</v>
      </c>
      <c r="K19" s="213">
        <v>0.15</v>
      </c>
      <c r="L19" s="229">
        <v>0.42</v>
      </c>
      <c r="M19" s="213">
        <v>0.42</v>
      </c>
      <c r="N19" s="213">
        <v>0</v>
      </c>
      <c r="O19" s="207">
        <v>0.35</v>
      </c>
      <c r="P19" s="208"/>
      <c r="Q19" s="208"/>
      <c r="R19" s="221">
        <v>0</v>
      </c>
      <c r="S19" s="222"/>
      <c r="T19" s="222"/>
      <c r="U19" s="207">
        <v>0</v>
      </c>
      <c r="V19" s="208"/>
      <c r="W19" s="208"/>
      <c r="X19" s="207">
        <v>0</v>
      </c>
      <c r="Y19" s="208"/>
      <c r="Z19" s="208"/>
      <c r="AA19" s="233">
        <f>+R19+O19+U19+X19</f>
        <v>0.35</v>
      </c>
      <c r="AB19" s="218">
        <f>+AA19/K19</f>
        <v>2.3333333333333335</v>
      </c>
      <c r="AC19" s="218">
        <f>+(J19+AA19)/I19</f>
        <v>0.36</v>
      </c>
      <c r="AD19" s="231" t="s">
        <v>227</v>
      </c>
      <c r="AE19" s="205" t="s">
        <v>223</v>
      </c>
      <c r="AF19" s="231" t="s">
        <v>225</v>
      </c>
    </row>
    <row r="20" spans="1:32" ht="298.5" customHeight="1" x14ac:dyDescent="0.25">
      <c r="A20" s="211"/>
      <c r="B20" s="212"/>
      <c r="C20" s="211"/>
      <c r="D20" s="211"/>
      <c r="E20" s="211"/>
      <c r="F20" s="215"/>
      <c r="G20" s="211"/>
      <c r="H20" s="211"/>
      <c r="I20" s="220"/>
      <c r="J20" s="217"/>
      <c r="K20" s="214"/>
      <c r="L20" s="230"/>
      <c r="M20" s="214"/>
      <c r="N20" s="214"/>
      <c r="O20" s="209"/>
      <c r="P20" s="210"/>
      <c r="Q20" s="210"/>
      <c r="R20" s="223"/>
      <c r="S20" s="224"/>
      <c r="T20" s="224"/>
      <c r="U20" s="209"/>
      <c r="V20" s="210"/>
      <c r="W20" s="210"/>
      <c r="X20" s="209"/>
      <c r="Y20" s="210"/>
      <c r="Z20" s="210"/>
      <c r="AA20" s="234"/>
      <c r="AB20" s="218"/>
      <c r="AC20" s="218"/>
      <c r="AD20" s="232"/>
      <c r="AE20" s="206"/>
      <c r="AF20" s="232"/>
    </row>
    <row r="21" spans="1:32" ht="62.25" customHeight="1" x14ac:dyDescent="0.25">
      <c r="A21" s="211" t="s">
        <v>154</v>
      </c>
      <c r="B21" s="212" t="str">
        <f>+'[2]Sección 1. Metas - Magnitud'!I51</f>
        <v>Realizar el 100% de las actividades para la primera fase de Detección Electrónica DEI</v>
      </c>
      <c r="C21" s="211">
        <v>233</v>
      </c>
      <c r="D21" s="211" t="s">
        <v>180</v>
      </c>
      <c r="E21" s="211">
        <v>180</v>
      </c>
      <c r="F21" s="215" t="s">
        <v>181</v>
      </c>
      <c r="G21" s="211" t="s">
        <v>151</v>
      </c>
      <c r="H21" s="211" t="s">
        <v>70</v>
      </c>
      <c r="I21" s="219">
        <f>SUM(J21:N22)</f>
        <v>1</v>
      </c>
      <c r="J21" s="216">
        <v>0.01</v>
      </c>
      <c r="K21" s="213">
        <v>0.1</v>
      </c>
      <c r="L21" s="229">
        <v>0.3</v>
      </c>
      <c r="M21" s="213">
        <v>0.55000000000000004</v>
      </c>
      <c r="N21" s="213">
        <v>0.04</v>
      </c>
      <c r="O21" s="207">
        <v>4.4999999999999998E-2</v>
      </c>
      <c r="P21" s="208"/>
      <c r="Q21" s="208"/>
      <c r="R21" s="207">
        <v>0</v>
      </c>
      <c r="S21" s="208"/>
      <c r="T21" s="208"/>
      <c r="U21" s="207">
        <v>0</v>
      </c>
      <c r="V21" s="208"/>
      <c r="W21" s="208"/>
      <c r="X21" s="207">
        <v>0</v>
      </c>
      <c r="Y21" s="208"/>
      <c r="Z21" s="208"/>
      <c r="AA21" s="233">
        <f>+R21+O21+U21+X21</f>
        <v>4.4999999999999998E-2</v>
      </c>
      <c r="AB21" s="218">
        <f>+AA21/K21</f>
        <v>0.44999999999999996</v>
      </c>
      <c r="AC21" s="218">
        <f>+(J21+AA21)/I21</f>
        <v>5.5E-2</v>
      </c>
      <c r="AD21" s="231" t="s">
        <v>228</v>
      </c>
      <c r="AE21" s="205" t="s">
        <v>223</v>
      </c>
      <c r="AF21" s="231" t="s">
        <v>225</v>
      </c>
    </row>
    <row r="22" spans="1:32" ht="124.5" customHeight="1" x14ac:dyDescent="0.25">
      <c r="A22" s="211"/>
      <c r="B22" s="212"/>
      <c r="C22" s="211"/>
      <c r="D22" s="211"/>
      <c r="E22" s="211"/>
      <c r="F22" s="215"/>
      <c r="G22" s="211"/>
      <c r="H22" s="211"/>
      <c r="I22" s="220"/>
      <c r="J22" s="217"/>
      <c r="K22" s="214"/>
      <c r="L22" s="230"/>
      <c r="M22" s="214"/>
      <c r="N22" s="214"/>
      <c r="O22" s="209"/>
      <c r="P22" s="210"/>
      <c r="Q22" s="210"/>
      <c r="R22" s="209"/>
      <c r="S22" s="210"/>
      <c r="T22" s="210"/>
      <c r="U22" s="209"/>
      <c r="V22" s="210"/>
      <c r="W22" s="210"/>
      <c r="X22" s="209"/>
      <c r="Y22" s="210"/>
      <c r="Z22" s="210"/>
      <c r="AA22" s="234"/>
      <c r="AB22" s="218"/>
      <c r="AC22" s="218"/>
      <c r="AD22" s="232"/>
      <c r="AE22" s="206"/>
      <c r="AF22" s="232"/>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71"/>
      <c r="C2" s="369" t="s">
        <v>24</v>
      </c>
      <c r="D2" s="369"/>
      <c r="E2" s="369"/>
      <c r="F2" s="369"/>
      <c r="G2" s="369"/>
      <c r="H2" s="369"/>
      <c r="I2" s="373"/>
      <c r="J2" s="13"/>
      <c r="K2" s="13"/>
      <c r="M2" s="14" t="s">
        <v>47</v>
      </c>
    </row>
    <row r="3" spans="2:14" ht="25.5" customHeight="1" x14ac:dyDescent="0.2">
      <c r="B3" s="372"/>
      <c r="C3" s="370" t="s">
        <v>25</v>
      </c>
      <c r="D3" s="370"/>
      <c r="E3" s="370"/>
      <c r="F3" s="370"/>
      <c r="G3" s="370"/>
      <c r="H3" s="370"/>
      <c r="I3" s="374"/>
      <c r="J3" s="13"/>
      <c r="K3" s="13"/>
      <c r="M3" s="14" t="s">
        <v>48</v>
      </c>
    </row>
    <row r="4" spans="2:14" ht="25.5" customHeight="1" x14ac:dyDescent="0.2">
      <c r="B4" s="372"/>
      <c r="C4" s="370" t="s">
        <v>49</v>
      </c>
      <c r="D4" s="370"/>
      <c r="E4" s="370"/>
      <c r="F4" s="370"/>
      <c r="G4" s="370"/>
      <c r="H4" s="370"/>
      <c r="I4" s="374"/>
      <c r="J4" s="13"/>
      <c r="K4" s="13"/>
      <c r="M4" s="14" t="s">
        <v>50</v>
      </c>
    </row>
    <row r="5" spans="2:14" ht="25.5" customHeight="1" x14ac:dyDescent="0.2">
      <c r="B5" s="372"/>
      <c r="C5" s="370" t="s">
        <v>51</v>
      </c>
      <c r="D5" s="370"/>
      <c r="E5" s="370"/>
      <c r="F5" s="370"/>
      <c r="G5" s="375" t="s">
        <v>52</v>
      </c>
      <c r="H5" s="375"/>
      <c r="I5" s="374"/>
      <c r="J5" s="13"/>
      <c r="K5" s="13"/>
      <c r="M5" s="14" t="s">
        <v>53</v>
      </c>
    </row>
    <row r="6" spans="2:14" ht="23.25" customHeight="1" x14ac:dyDescent="0.2">
      <c r="B6" s="354" t="s">
        <v>54</v>
      </c>
      <c r="C6" s="355"/>
      <c r="D6" s="355"/>
      <c r="E6" s="355"/>
      <c r="F6" s="355"/>
      <c r="G6" s="355"/>
      <c r="H6" s="355"/>
      <c r="I6" s="356"/>
      <c r="J6" s="15"/>
      <c r="K6" s="15"/>
    </row>
    <row r="7" spans="2:14" ht="24" customHeight="1" x14ac:dyDescent="0.2">
      <c r="B7" s="357" t="s">
        <v>55</v>
      </c>
      <c r="C7" s="358"/>
      <c r="D7" s="358"/>
      <c r="E7" s="358"/>
      <c r="F7" s="358"/>
      <c r="G7" s="358"/>
      <c r="H7" s="358"/>
      <c r="I7" s="359"/>
      <c r="J7" s="16"/>
      <c r="K7" s="16"/>
    </row>
    <row r="8" spans="2:14" ht="24" customHeight="1" x14ac:dyDescent="0.2">
      <c r="B8" s="360" t="s">
        <v>56</v>
      </c>
      <c r="C8" s="361"/>
      <c r="D8" s="361"/>
      <c r="E8" s="361"/>
      <c r="F8" s="361"/>
      <c r="G8" s="361"/>
      <c r="H8" s="361"/>
      <c r="I8" s="362"/>
      <c r="J8" s="64"/>
      <c r="K8" s="64"/>
      <c r="N8" s="6" t="s">
        <v>57</v>
      </c>
    </row>
    <row r="9" spans="2:14" ht="30.75" customHeight="1" x14ac:dyDescent="0.2">
      <c r="B9" s="105" t="s">
        <v>58</v>
      </c>
      <c r="C9" s="65">
        <v>14</v>
      </c>
      <c r="D9" s="366" t="s">
        <v>59</v>
      </c>
      <c r="E9" s="366"/>
      <c r="F9" s="317" t="s">
        <v>207</v>
      </c>
      <c r="G9" s="318"/>
      <c r="H9" s="318"/>
      <c r="I9" s="319"/>
      <c r="J9" s="18"/>
      <c r="K9" s="18"/>
      <c r="M9" s="14" t="s">
        <v>60</v>
      </c>
      <c r="N9" s="6" t="s">
        <v>61</v>
      </c>
    </row>
    <row r="10" spans="2:14" ht="30.75" customHeight="1" x14ac:dyDescent="0.2">
      <c r="B10" s="21" t="s">
        <v>62</v>
      </c>
      <c r="C10" s="66" t="s">
        <v>81</v>
      </c>
      <c r="D10" s="367" t="s">
        <v>63</v>
      </c>
      <c r="E10" s="368"/>
      <c r="F10" s="351" t="s">
        <v>155</v>
      </c>
      <c r="G10" s="352"/>
      <c r="H10" s="19" t="s">
        <v>64</v>
      </c>
      <c r="I10" s="83" t="s">
        <v>81</v>
      </c>
      <c r="J10" s="20"/>
      <c r="K10" s="20"/>
      <c r="M10" s="14" t="s">
        <v>65</v>
      </c>
      <c r="N10" s="6" t="s">
        <v>66</v>
      </c>
    </row>
    <row r="11" spans="2:14" ht="30.75" customHeight="1" x14ac:dyDescent="0.2">
      <c r="B11" s="21" t="s">
        <v>67</v>
      </c>
      <c r="C11" s="363" t="s">
        <v>156</v>
      </c>
      <c r="D11" s="363"/>
      <c r="E11" s="363"/>
      <c r="F11" s="363"/>
      <c r="G11" s="19" t="s">
        <v>68</v>
      </c>
      <c r="H11" s="364">
        <v>1032</v>
      </c>
      <c r="I11" s="365"/>
      <c r="J11" s="22"/>
      <c r="K11" s="22"/>
      <c r="M11" s="14" t="s">
        <v>69</v>
      </c>
      <c r="N11" s="6" t="s">
        <v>70</v>
      </c>
    </row>
    <row r="12" spans="2:14" ht="30.75" customHeight="1" x14ac:dyDescent="0.2">
      <c r="B12" s="21" t="s">
        <v>71</v>
      </c>
      <c r="C12" s="348" t="s">
        <v>65</v>
      </c>
      <c r="D12" s="348"/>
      <c r="E12" s="348"/>
      <c r="F12" s="348"/>
      <c r="G12" s="19" t="s">
        <v>72</v>
      </c>
      <c r="H12" s="469" t="s">
        <v>165</v>
      </c>
      <c r="I12" s="470"/>
      <c r="J12" s="23"/>
      <c r="K12" s="23"/>
      <c r="M12" s="24" t="s">
        <v>73</v>
      </c>
    </row>
    <row r="13" spans="2:14" ht="30.75" customHeight="1" x14ac:dyDescent="0.2">
      <c r="B13" s="21" t="s">
        <v>74</v>
      </c>
      <c r="C13" s="344" t="s">
        <v>45</v>
      </c>
      <c r="D13" s="344"/>
      <c r="E13" s="344"/>
      <c r="F13" s="344"/>
      <c r="G13" s="344"/>
      <c r="H13" s="344"/>
      <c r="I13" s="345"/>
      <c r="J13" s="25"/>
      <c r="K13" s="25"/>
      <c r="M13" s="24"/>
    </row>
    <row r="14" spans="2:14" ht="30.75" customHeight="1" x14ac:dyDescent="0.2">
      <c r="B14" s="21" t="s">
        <v>75</v>
      </c>
      <c r="C14" s="351" t="s">
        <v>153</v>
      </c>
      <c r="D14" s="352"/>
      <c r="E14" s="352"/>
      <c r="F14" s="352"/>
      <c r="G14" s="352"/>
      <c r="H14" s="352"/>
      <c r="I14" s="353"/>
      <c r="J14" s="20"/>
      <c r="K14" s="20"/>
      <c r="M14" s="24"/>
      <c r="N14" s="6" t="s">
        <v>76</v>
      </c>
    </row>
    <row r="15" spans="2:14" ht="30.75" customHeight="1" x14ac:dyDescent="0.2">
      <c r="B15" s="21" t="s">
        <v>77</v>
      </c>
      <c r="C15" s="317" t="s">
        <v>166</v>
      </c>
      <c r="D15" s="318"/>
      <c r="E15" s="318"/>
      <c r="F15" s="471"/>
      <c r="G15" s="19" t="s">
        <v>78</v>
      </c>
      <c r="H15" s="340" t="s">
        <v>91</v>
      </c>
      <c r="I15" s="341"/>
      <c r="J15" s="20"/>
      <c r="K15" s="20"/>
      <c r="M15" s="24" t="s">
        <v>80</v>
      </c>
      <c r="N15" s="6" t="s">
        <v>81</v>
      </c>
    </row>
    <row r="16" spans="2:14" ht="30.75" customHeight="1" x14ac:dyDescent="0.2">
      <c r="B16" s="21" t="s">
        <v>82</v>
      </c>
      <c r="C16" s="342" t="s">
        <v>215</v>
      </c>
      <c r="D16" s="343"/>
      <c r="E16" s="343"/>
      <c r="F16" s="343"/>
      <c r="G16" s="19" t="s">
        <v>83</v>
      </c>
      <c r="H16" s="340" t="s">
        <v>70</v>
      </c>
      <c r="I16" s="341"/>
      <c r="J16" s="20"/>
      <c r="K16" s="20"/>
      <c r="M16" s="24" t="s">
        <v>84</v>
      </c>
    </row>
    <row r="17" spans="2:14" ht="36" customHeight="1" x14ac:dyDescent="0.2">
      <c r="B17" s="21" t="s">
        <v>85</v>
      </c>
      <c r="C17" s="472" t="s">
        <v>167</v>
      </c>
      <c r="D17" s="473"/>
      <c r="E17" s="473"/>
      <c r="F17" s="473"/>
      <c r="G17" s="473"/>
      <c r="H17" s="473"/>
      <c r="I17" s="474"/>
      <c r="J17" s="25"/>
      <c r="K17" s="25"/>
      <c r="M17" s="24" t="s">
        <v>86</v>
      </c>
      <c r="N17" s="6" t="s">
        <v>39</v>
      </c>
    </row>
    <row r="18" spans="2:14" ht="30.75" customHeight="1" x14ac:dyDescent="0.2">
      <c r="B18" s="21" t="s">
        <v>87</v>
      </c>
      <c r="C18" s="317" t="s">
        <v>168</v>
      </c>
      <c r="D18" s="318"/>
      <c r="E18" s="318"/>
      <c r="F18" s="318"/>
      <c r="G18" s="318"/>
      <c r="H18" s="318"/>
      <c r="I18" s="319"/>
      <c r="J18" s="26"/>
      <c r="K18" s="26"/>
      <c r="M18" s="24" t="s">
        <v>88</v>
      </c>
      <c r="N18" s="6" t="s">
        <v>40</v>
      </c>
    </row>
    <row r="19" spans="2:14" ht="30.75" customHeight="1" x14ac:dyDescent="0.2">
      <c r="B19" s="21" t="s">
        <v>89</v>
      </c>
      <c r="C19" s="438" t="s">
        <v>200</v>
      </c>
      <c r="D19" s="439"/>
      <c r="E19" s="439"/>
      <c r="F19" s="439"/>
      <c r="G19" s="439"/>
      <c r="H19" s="439"/>
      <c r="I19" s="440"/>
      <c r="J19" s="27"/>
      <c r="K19" s="27"/>
      <c r="M19" s="24"/>
      <c r="N19" s="6" t="s">
        <v>41</v>
      </c>
    </row>
    <row r="20" spans="2:14" ht="30.75" customHeight="1" x14ac:dyDescent="0.2">
      <c r="B20" s="21" t="s">
        <v>90</v>
      </c>
      <c r="C20" s="475" t="s">
        <v>152</v>
      </c>
      <c r="D20" s="476"/>
      <c r="E20" s="476"/>
      <c r="F20" s="476"/>
      <c r="G20" s="476"/>
      <c r="H20" s="476"/>
      <c r="I20" s="477"/>
      <c r="J20" s="28"/>
      <c r="K20" s="28"/>
      <c r="M20" s="24" t="s">
        <v>91</v>
      </c>
      <c r="N20" s="6" t="s">
        <v>42</v>
      </c>
    </row>
    <row r="21" spans="2:14" ht="27.75" customHeight="1" x14ac:dyDescent="0.2">
      <c r="B21" s="333" t="s">
        <v>92</v>
      </c>
      <c r="C21" s="335" t="s">
        <v>93</v>
      </c>
      <c r="D21" s="335"/>
      <c r="E21" s="335"/>
      <c r="F21" s="336" t="s">
        <v>94</v>
      </c>
      <c r="G21" s="336"/>
      <c r="H21" s="336"/>
      <c r="I21" s="337"/>
      <c r="J21" s="29"/>
      <c r="K21" s="29"/>
      <c r="M21" s="24" t="s">
        <v>79</v>
      </c>
      <c r="N21" s="6" t="s">
        <v>43</v>
      </c>
    </row>
    <row r="22" spans="2:14" ht="27" customHeight="1" x14ac:dyDescent="0.2">
      <c r="B22" s="334"/>
      <c r="C22" s="438" t="s">
        <v>169</v>
      </c>
      <c r="D22" s="439"/>
      <c r="E22" s="444"/>
      <c r="F22" s="438" t="s">
        <v>171</v>
      </c>
      <c r="G22" s="439"/>
      <c r="H22" s="439"/>
      <c r="I22" s="440"/>
      <c r="J22" s="27"/>
      <c r="K22" s="27"/>
      <c r="M22" s="24" t="s">
        <v>95</v>
      </c>
      <c r="N22" s="6" t="s">
        <v>44</v>
      </c>
    </row>
    <row r="23" spans="2:14" ht="39.75" customHeight="1" x14ac:dyDescent="0.2">
      <c r="B23" s="21" t="s">
        <v>96</v>
      </c>
      <c r="C23" s="351" t="s">
        <v>152</v>
      </c>
      <c r="D23" s="352"/>
      <c r="E23" s="478"/>
      <c r="F23" s="351" t="s">
        <v>152</v>
      </c>
      <c r="G23" s="352"/>
      <c r="H23" s="352"/>
      <c r="I23" s="353"/>
      <c r="J23" s="20"/>
      <c r="K23" s="20"/>
      <c r="M23" s="24"/>
      <c r="N23" s="6" t="s">
        <v>45</v>
      </c>
    </row>
    <row r="24" spans="2:14" ht="44.25" customHeight="1" x14ac:dyDescent="0.2">
      <c r="B24" s="21" t="s">
        <v>97</v>
      </c>
      <c r="C24" s="435" t="s">
        <v>170</v>
      </c>
      <c r="D24" s="436"/>
      <c r="E24" s="437"/>
      <c r="F24" s="438" t="s">
        <v>172</v>
      </c>
      <c r="G24" s="439"/>
      <c r="H24" s="439"/>
      <c r="I24" s="440"/>
      <c r="J24" s="26"/>
      <c r="K24" s="26"/>
      <c r="M24" s="30"/>
      <c r="N24" s="6" t="s">
        <v>46</v>
      </c>
    </row>
    <row r="25" spans="2:14" ht="29.25" customHeight="1" x14ac:dyDescent="0.2">
      <c r="B25" s="21" t="s">
        <v>98</v>
      </c>
      <c r="C25" s="320" t="s">
        <v>215</v>
      </c>
      <c r="D25" s="321"/>
      <c r="E25" s="322"/>
      <c r="F25" s="19" t="s">
        <v>99</v>
      </c>
      <c r="G25" s="479">
        <v>74</v>
      </c>
      <c r="H25" s="480"/>
      <c r="I25" s="481"/>
      <c r="J25" s="31"/>
      <c r="K25" s="31"/>
      <c r="M25" s="30"/>
    </row>
    <row r="26" spans="2:14" ht="27" customHeight="1" x14ac:dyDescent="0.2">
      <c r="B26" s="21" t="s">
        <v>100</v>
      </c>
      <c r="C26" s="317" t="s">
        <v>216</v>
      </c>
      <c r="D26" s="318"/>
      <c r="E26" s="471"/>
      <c r="F26" s="19" t="s">
        <v>101</v>
      </c>
      <c r="G26" s="479">
        <v>0</v>
      </c>
      <c r="H26" s="480"/>
      <c r="I26" s="481"/>
      <c r="J26" s="32"/>
      <c r="K26" s="32"/>
      <c r="M26" s="30"/>
    </row>
    <row r="27" spans="2:14" ht="47.25" customHeight="1" x14ac:dyDescent="0.2">
      <c r="B27" s="104" t="s">
        <v>102</v>
      </c>
      <c r="C27" s="351" t="s">
        <v>86</v>
      </c>
      <c r="D27" s="352"/>
      <c r="E27" s="478"/>
      <c r="F27" s="33" t="s">
        <v>103</v>
      </c>
      <c r="G27" s="327" t="s">
        <v>182</v>
      </c>
      <c r="H27" s="328"/>
      <c r="I27" s="329"/>
      <c r="J27" s="29"/>
      <c r="K27" s="29"/>
      <c r="M27" s="30"/>
    </row>
    <row r="28" spans="2:14" ht="30" customHeight="1" x14ac:dyDescent="0.2">
      <c r="B28" s="297" t="s">
        <v>104</v>
      </c>
      <c r="C28" s="298"/>
      <c r="D28" s="298"/>
      <c r="E28" s="298"/>
      <c r="F28" s="298"/>
      <c r="G28" s="298"/>
      <c r="H28" s="298"/>
      <c r="I28" s="299"/>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148">
        <v>0</v>
      </c>
      <c r="D30" s="149">
        <f>+C30</f>
        <v>0</v>
      </c>
      <c r="E30" s="150">
        <v>0</v>
      </c>
      <c r="F30" s="151">
        <f>+E30</f>
        <v>0</v>
      </c>
      <c r="G30" s="152" t="e">
        <f>+C30/E30</f>
        <v>#DIV/0!</v>
      </c>
      <c r="H30" s="153" t="e">
        <f>+D30/F30</f>
        <v>#DIV/0!</v>
      </c>
      <c r="I30" s="154" t="e">
        <f>+D30/$G$26</f>
        <v>#DIV/0!</v>
      </c>
      <c r="J30" s="76">
        <v>0.99</v>
      </c>
      <c r="K30" s="39"/>
      <c r="M30" s="30"/>
    </row>
    <row r="31" spans="2:14" ht="19.5" customHeight="1" x14ac:dyDescent="0.2">
      <c r="B31" s="38" t="s">
        <v>114</v>
      </c>
      <c r="C31" s="148">
        <v>0</v>
      </c>
      <c r="D31" s="149">
        <f>+D30+C31</f>
        <v>0</v>
      </c>
      <c r="E31" s="150">
        <v>0</v>
      </c>
      <c r="F31" s="151">
        <f>+F30+E31</f>
        <v>0</v>
      </c>
      <c r="G31" s="152" t="e">
        <f t="shared" ref="G31:G41" si="0">+C31/E31</f>
        <v>#DIV/0!</v>
      </c>
      <c r="H31" s="153" t="e">
        <f t="shared" ref="H31:H41" si="1">+D31/F31</f>
        <v>#DIV/0!</v>
      </c>
      <c r="I31" s="154" t="e">
        <f t="shared" ref="I31:I40" si="2">+D31/$G$26</f>
        <v>#DIV/0!</v>
      </c>
      <c r="J31" s="76">
        <v>0.99</v>
      </c>
      <c r="K31" s="39"/>
      <c r="M31" s="30"/>
    </row>
    <row r="32" spans="2:14" ht="19.5" customHeight="1" x14ac:dyDescent="0.2">
      <c r="B32" s="38" t="s">
        <v>115</v>
      </c>
      <c r="C32" s="148">
        <v>0</v>
      </c>
      <c r="D32" s="149">
        <f t="shared" ref="D32:D41" si="3">+D31+C32</f>
        <v>0</v>
      </c>
      <c r="E32" s="150">
        <v>0</v>
      </c>
      <c r="F32" s="151">
        <f t="shared" ref="F32:F41" si="4">+F31+E32</f>
        <v>0</v>
      </c>
      <c r="G32" s="152" t="e">
        <f t="shared" si="0"/>
        <v>#DIV/0!</v>
      </c>
      <c r="H32" s="153" t="e">
        <f t="shared" si="1"/>
        <v>#DIV/0!</v>
      </c>
      <c r="I32" s="154" t="e">
        <f t="shared" si="2"/>
        <v>#DIV/0!</v>
      </c>
      <c r="J32" s="76">
        <v>0.99</v>
      </c>
      <c r="K32" s="39"/>
      <c r="M32" s="30"/>
    </row>
    <row r="33" spans="2:11" ht="19.5" customHeight="1" x14ac:dyDescent="0.2">
      <c r="B33" s="38" t="s">
        <v>116</v>
      </c>
      <c r="C33" s="148">
        <v>0</v>
      </c>
      <c r="D33" s="149">
        <f t="shared" si="3"/>
        <v>0</v>
      </c>
      <c r="E33" s="150">
        <v>0</v>
      </c>
      <c r="F33" s="151">
        <f t="shared" si="4"/>
        <v>0</v>
      </c>
      <c r="G33" s="152" t="e">
        <f t="shared" si="0"/>
        <v>#DIV/0!</v>
      </c>
      <c r="H33" s="153" t="e">
        <f t="shared" si="1"/>
        <v>#DIV/0!</v>
      </c>
      <c r="I33" s="154" t="e">
        <f t="shared" si="2"/>
        <v>#DIV/0!</v>
      </c>
      <c r="J33" s="76">
        <v>0.99</v>
      </c>
      <c r="K33" s="39"/>
    </row>
    <row r="34" spans="2:11" ht="19.5" customHeight="1" x14ac:dyDescent="0.2">
      <c r="B34" s="38" t="s">
        <v>117</v>
      </c>
      <c r="C34" s="148">
        <v>0</v>
      </c>
      <c r="D34" s="149">
        <f t="shared" si="3"/>
        <v>0</v>
      </c>
      <c r="E34" s="150">
        <v>0</v>
      </c>
      <c r="F34" s="151">
        <f t="shared" si="4"/>
        <v>0</v>
      </c>
      <c r="G34" s="152" t="e">
        <f t="shared" si="0"/>
        <v>#DIV/0!</v>
      </c>
      <c r="H34" s="153" t="e">
        <f t="shared" si="1"/>
        <v>#DIV/0!</v>
      </c>
      <c r="I34" s="154" t="e">
        <f t="shared" si="2"/>
        <v>#DIV/0!</v>
      </c>
      <c r="J34" s="76">
        <v>0.99</v>
      </c>
      <c r="K34" s="39"/>
    </row>
    <row r="35" spans="2:11" ht="19.5" customHeight="1" x14ac:dyDescent="0.2">
      <c r="B35" s="38" t="s">
        <v>118</v>
      </c>
      <c r="C35" s="148">
        <v>0</v>
      </c>
      <c r="D35" s="149">
        <f t="shared" si="3"/>
        <v>0</v>
      </c>
      <c r="E35" s="150">
        <v>0</v>
      </c>
      <c r="F35" s="151">
        <f t="shared" si="4"/>
        <v>0</v>
      </c>
      <c r="G35" s="152" t="e">
        <f t="shared" si="0"/>
        <v>#DIV/0!</v>
      </c>
      <c r="H35" s="153" t="e">
        <f t="shared" si="1"/>
        <v>#DIV/0!</v>
      </c>
      <c r="I35" s="154" t="e">
        <f t="shared" si="2"/>
        <v>#DIV/0!</v>
      </c>
      <c r="J35" s="76">
        <v>0.99</v>
      </c>
      <c r="K35" s="39"/>
    </row>
    <row r="36" spans="2:11" ht="19.5" customHeight="1" x14ac:dyDescent="0.2">
      <c r="B36" s="38" t="s">
        <v>119</v>
      </c>
      <c r="C36" s="148">
        <v>0</v>
      </c>
      <c r="D36" s="149">
        <f t="shared" si="3"/>
        <v>0</v>
      </c>
      <c r="E36" s="150">
        <v>0</v>
      </c>
      <c r="F36" s="151">
        <f t="shared" si="4"/>
        <v>0</v>
      </c>
      <c r="G36" s="152" t="e">
        <f t="shared" si="0"/>
        <v>#DIV/0!</v>
      </c>
      <c r="H36" s="153" t="e">
        <f t="shared" si="1"/>
        <v>#DIV/0!</v>
      </c>
      <c r="I36" s="154" t="e">
        <f t="shared" si="2"/>
        <v>#DIV/0!</v>
      </c>
      <c r="J36" s="76">
        <v>0.99</v>
      </c>
      <c r="K36" s="39"/>
    </row>
    <row r="37" spans="2:11" ht="19.5" customHeight="1" x14ac:dyDescent="0.2">
      <c r="B37" s="38" t="s">
        <v>120</v>
      </c>
      <c r="C37" s="148">
        <v>0</v>
      </c>
      <c r="D37" s="149">
        <f t="shared" si="3"/>
        <v>0</v>
      </c>
      <c r="E37" s="150">
        <v>0</v>
      </c>
      <c r="F37" s="151">
        <f t="shared" si="4"/>
        <v>0</v>
      </c>
      <c r="G37" s="152" t="e">
        <f t="shared" si="0"/>
        <v>#DIV/0!</v>
      </c>
      <c r="H37" s="153" t="e">
        <f t="shared" si="1"/>
        <v>#DIV/0!</v>
      </c>
      <c r="I37" s="154" t="e">
        <f t="shared" si="2"/>
        <v>#DIV/0!</v>
      </c>
      <c r="J37" s="76">
        <v>0.99</v>
      </c>
      <c r="K37" s="39"/>
    </row>
    <row r="38" spans="2:11" ht="19.5" customHeight="1" x14ac:dyDescent="0.2">
      <c r="B38" s="38" t="s">
        <v>121</v>
      </c>
      <c r="C38" s="148">
        <v>0</v>
      </c>
      <c r="D38" s="149">
        <f t="shared" si="3"/>
        <v>0</v>
      </c>
      <c r="E38" s="150">
        <v>0</v>
      </c>
      <c r="F38" s="151">
        <f t="shared" si="4"/>
        <v>0</v>
      </c>
      <c r="G38" s="152" t="e">
        <f t="shared" si="0"/>
        <v>#DIV/0!</v>
      </c>
      <c r="H38" s="153" t="e">
        <f t="shared" si="1"/>
        <v>#DIV/0!</v>
      </c>
      <c r="I38" s="154" t="e">
        <f t="shared" si="2"/>
        <v>#DIV/0!</v>
      </c>
      <c r="J38" s="76">
        <v>0.99</v>
      </c>
      <c r="K38" s="39"/>
    </row>
    <row r="39" spans="2:11" ht="19.5" customHeight="1" x14ac:dyDescent="0.2">
      <c r="B39" s="38" t="s">
        <v>122</v>
      </c>
      <c r="C39" s="148">
        <v>0</v>
      </c>
      <c r="D39" s="149">
        <f t="shared" si="3"/>
        <v>0</v>
      </c>
      <c r="E39" s="150">
        <v>0</v>
      </c>
      <c r="F39" s="151">
        <f t="shared" si="4"/>
        <v>0</v>
      </c>
      <c r="G39" s="152" t="e">
        <f t="shared" si="0"/>
        <v>#DIV/0!</v>
      </c>
      <c r="H39" s="153" t="e">
        <f t="shared" si="1"/>
        <v>#DIV/0!</v>
      </c>
      <c r="I39" s="154" t="e">
        <f t="shared" si="2"/>
        <v>#DIV/0!</v>
      </c>
      <c r="J39" s="76">
        <v>0.99</v>
      </c>
      <c r="K39" s="39"/>
    </row>
    <row r="40" spans="2:11" ht="19.5" customHeight="1" x14ac:dyDescent="0.2">
      <c r="B40" s="38" t="s">
        <v>123</v>
      </c>
      <c r="C40" s="148">
        <v>0</v>
      </c>
      <c r="D40" s="149">
        <f t="shared" si="3"/>
        <v>0</v>
      </c>
      <c r="E40" s="150">
        <v>0</v>
      </c>
      <c r="F40" s="151">
        <f t="shared" si="4"/>
        <v>0</v>
      </c>
      <c r="G40" s="152" t="e">
        <f t="shared" si="0"/>
        <v>#DIV/0!</v>
      </c>
      <c r="H40" s="153" t="e">
        <f t="shared" si="1"/>
        <v>#DIV/0!</v>
      </c>
      <c r="I40" s="154" t="e">
        <f t="shared" si="2"/>
        <v>#DIV/0!</v>
      </c>
      <c r="J40" s="76">
        <v>0.99</v>
      </c>
      <c r="K40" s="39"/>
    </row>
    <row r="41" spans="2:11" ht="19.5" customHeight="1" x14ac:dyDescent="0.2">
      <c r="B41" s="38" t="s">
        <v>124</v>
      </c>
      <c r="C41" s="148">
        <v>0</v>
      </c>
      <c r="D41" s="149">
        <f t="shared" si="3"/>
        <v>0</v>
      </c>
      <c r="E41" s="150">
        <v>0</v>
      </c>
      <c r="F41" s="151">
        <f t="shared" si="4"/>
        <v>0</v>
      </c>
      <c r="G41" s="152" t="e">
        <f t="shared" si="0"/>
        <v>#DIV/0!</v>
      </c>
      <c r="H41" s="153" t="e">
        <f t="shared" si="1"/>
        <v>#DIV/0!</v>
      </c>
      <c r="I41" s="154" t="e">
        <f>+D41/$G$26</f>
        <v>#DIV/0!</v>
      </c>
      <c r="J41" s="76">
        <v>0.99</v>
      </c>
      <c r="K41" s="39"/>
    </row>
    <row r="42" spans="2:11" ht="54.75" customHeight="1" x14ac:dyDescent="0.2">
      <c r="B42" s="84" t="s">
        <v>125</v>
      </c>
      <c r="C42" s="275"/>
      <c r="D42" s="275"/>
      <c r="E42" s="275"/>
      <c r="F42" s="275"/>
      <c r="G42" s="275"/>
      <c r="H42" s="275"/>
      <c r="I42" s="293"/>
      <c r="J42" s="40"/>
      <c r="K42" s="40"/>
    </row>
    <row r="43" spans="2:11" ht="29.25" customHeight="1" x14ac:dyDescent="0.2">
      <c r="B43" s="297" t="s">
        <v>126</v>
      </c>
      <c r="C43" s="298"/>
      <c r="D43" s="298"/>
      <c r="E43" s="298"/>
      <c r="F43" s="298"/>
      <c r="G43" s="298"/>
      <c r="H43" s="298"/>
      <c r="I43" s="299"/>
      <c r="J43" s="64"/>
      <c r="K43" s="64"/>
    </row>
    <row r="44" spans="2:11" ht="32.25" customHeight="1" x14ac:dyDescent="0.2">
      <c r="B44" s="305"/>
      <c r="C44" s="306"/>
      <c r="D44" s="306"/>
      <c r="E44" s="306"/>
      <c r="F44" s="306"/>
      <c r="G44" s="306"/>
      <c r="H44" s="306"/>
      <c r="I44" s="307"/>
      <c r="J44" s="64"/>
      <c r="K44" s="64"/>
    </row>
    <row r="45" spans="2:11" ht="32.25" customHeight="1" x14ac:dyDescent="0.2">
      <c r="B45" s="308"/>
      <c r="C45" s="309"/>
      <c r="D45" s="309"/>
      <c r="E45" s="309"/>
      <c r="F45" s="309"/>
      <c r="G45" s="309"/>
      <c r="H45" s="309"/>
      <c r="I45" s="310"/>
      <c r="J45" s="40"/>
      <c r="K45" s="40"/>
    </row>
    <row r="46" spans="2:11" ht="32.25" customHeight="1" x14ac:dyDescent="0.2">
      <c r="B46" s="308"/>
      <c r="C46" s="309"/>
      <c r="D46" s="309"/>
      <c r="E46" s="309"/>
      <c r="F46" s="309"/>
      <c r="G46" s="309"/>
      <c r="H46" s="309"/>
      <c r="I46" s="310"/>
      <c r="J46" s="40"/>
      <c r="K46" s="40"/>
    </row>
    <row r="47" spans="2:11" ht="32.25" customHeight="1" x14ac:dyDescent="0.2">
      <c r="B47" s="308"/>
      <c r="C47" s="309"/>
      <c r="D47" s="309"/>
      <c r="E47" s="309"/>
      <c r="F47" s="309"/>
      <c r="G47" s="309"/>
      <c r="H47" s="309"/>
      <c r="I47" s="310"/>
      <c r="J47" s="40"/>
      <c r="K47" s="40"/>
    </row>
    <row r="48" spans="2:11" ht="32.25" customHeight="1" x14ac:dyDescent="0.2">
      <c r="B48" s="311"/>
      <c r="C48" s="312"/>
      <c r="D48" s="312"/>
      <c r="E48" s="312"/>
      <c r="F48" s="312"/>
      <c r="G48" s="312"/>
      <c r="H48" s="312"/>
      <c r="I48" s="313"/>
      <c r="J48" s="41"/>
      <c r="K48" s="41"/>
    </row>
    <row r="49" spans="2:11" ht="79.5" customHeight="1" x14ac:dyDescent="0.2">
      <c r="B49" s="21" t="s">
        <v>127</v>
      </c>
      <c r="C49" s="482"/>
      <c r="D49" s="483"/>
      <c r="E49" s="483"/>
      <c r="F49" s="483"/>
      <c r="G49" s="483"/>
      <c r="H49" s="483"/>
      <c r="I49" s="484"/>
      <c r="J49" s="42"/>
      <c r="K49" s="42"/>
    </row>
    <row r="50" spans="2:11" ht="26.25" customHeight="1" x14ac:dyDescent="0.2">
      <c r="B50" s="21" t="s">
        <v>128</v>
      </c>
      <c r="C50" s="485"/>
      <c r="D50" s="486"/>
      <c r="E50" s="486"/>
      <c r="F50" s="486"/>
      <c r="G50" s="486"/>
      <c r="H50" s="486"/>
      <c r="I50" s="487"/>
      <c r="J50" s="42"/>
      <c r="K50" s="42"/>
    </row>
    <row r="51" spans="2:11" ht="64.5" customHeight="1" x14ac:dyDescent="0.2">
      <c r="B51" s="134" t="s">
        <v>129</v>
      </c>
      <c r="C51" s="482"/>
      <c r="D51" s="483"/>
      <c r="E51" s="483"/>
      <c r="F51" s="483"/>
      <c r="G51" s="483"/>
      <c r="H51" s="483"/>
      <c r="I51" s="484"/>
      <c r="J51" s="42"/>
      <c r="K51" s="42"/>
    </row>
    <row r="52" spans="2:11" ht="29.25" customHeight="1" x14ac:dyDescent="0.2">
      <c r="B52" s="297" t="s">
        <v>130</v>
      </c>
      <c r="C52" s="298"/>
      <c r="D52" s="298"/>
      <c r="E52" s="298"/>
      <c r="F52" s="298"/>
      <c r="G52" s="298"/>
      <c r="H52" s="298"/>
      <c r="I52" s="299"/>
      <c r="J52" s="42"/>
      <c r="K52" s="42"/>
    </row>
    <row r="53" spans="2:11" ht="33" customHeight="1" x14ac:dyDescent="0.2">
      <c r="B53" s="300" t="s">
        <v>131</v>
      </c>
      <c r="C53" s="135" t="s">
        <v>132</v>
      </c>
      <c r="D53" s="301" t="s">
        <v>133</v>
      </c>
      <c r="E53" s="301"/>
      <c r="F53" s="301"/>
      <c r="G53" s="301" t="s">
        <v>134</v>
      </c>
      <c r="H53" s="301"/>
      <c r="I53" s="302"/>
      <c r="J53" s="43"/>
      <c r="K53" s="43"/>
    </row>
    <row r="54" spans="2:11" ht="31.5" customHeight="1" x14ac:dyDescent="0.2">
      <c r="B54" s="300"/>
      <c r="C54" s="114"/>
      <c r="D54" s="275"/>
      <c r="E54" s="275"/>
      <c r="F54" s="275"/>
      <c r="G54" s="303"/>
      <c r="H54" s="303"/>
      <c r="I54" s="304"/>
      <c r="J54" s="43"/>
      <c r="K54" s="43"/>
    </row>
    <row r="55" spans="2:11" ht="31.5" customHeight="1" x14ac:dyDescent="0.2">
      <c r="B55" s="134" t="s">
        <v>135</v>
      </c>
      <c r="C55" s="488" t="s">
        <v>173</v>
      </c>
      <c r="D55" s="489"/>
      <c r="E55" s="288" t="s">
        <v>136</v>
      </c>
      <c r="F55" s="288"/>
      <c r="G55" s="287" t="s">
        <v>158</v>
      </c>
      <c r="H55" s="287"/>
      <c r="I55" s="289"/>
      <c r="J55" s="45"/>
      <c r="K55" s="45"/>
    </row>
    <row r="56" spans="2:11" ht="31.5" customHeight="1" x14ac:dyDescent="0.2">
      <c r="B56" s="134" t="s">
        <v>137</v>
      </c>
      <c r="C56" s="275" t="str">
        <f>+'[3]HV 1'!C56:D56</f>
        <v>NICOLAS ADOLFO CORREAL HUERTAS</v>
      </c>
      <c r="D56" s="275"/>
      <c r="E56" s="290" t="s">
        <v>138</v>
      </c>
      <c r="F56" s="290"/>
      <c r="G56" s="287" t="str">
        <f>+'[6]HV 1'!G59:I59</f>
        <v>DIANA VIDAL</v>
      </c>
      <c r="H56" s="287"/>
      <c r="I56" s="289"/>
      <c r="J56" s="45"/>
      <c r="K56" s="45"/>
    </row>
    <row r="57" spans="2:11" ht="31.5" customHeight="1" x14ac:dyDescent="0.2">
      <c r="B57" s="134" t="s">
        <v>139</v>
      </c>
      <c r="C57" s="275"/>
      <c r="D57" s="275"/>
      <c r="E57" s="276" t="s">
        <v>140</v>
      </c>
      <c r="F57" s="277"/>
      <c r="G57" s="280"/>
      <c r="H57" s="281"/>
      <c r="I57" s="282"/>
      <c r="J57" s="46"/>
      <c r="K57" s="46"/>
    </row>
    <row r="58" spans="2:11" ht="31.5" customHeight="1" thickBot="1" x14ac:dyDescent="0.25">
      <c r="B58" s="85" t="s">
        <v>141</v>
      </c>
      <c r="C58" s="286"/>
      <c r="D58" s="286"/>
      <c r="E58" s="278"/>
      <c r="F58" s="279"/>
      <c r="G58" s="283"/>
      <c r="H58" s="284"/>
      <c r="I58" s="28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92"/>
      <c r="C1" s="395" t="s">
        <v>24</v>
      </c>
      <c r="D1" s="396"/>
      <c r="E1" s="396"/>
      <c r="F1" s="396"/>
      <c r="G1" s="396"/>
      <c r="H1" s="397"/>
      <c r="I1" s="398"/>
      <c r="J1" s="399"/>
    </row>
    <row r="2" spans="2:11" ht="18" customHeight="1" thickBot="1" x14ac:dyDescent="0.3">
      <c r="B2" s="393"/>
      <c r="C2" s="404" t="s">
        <v>25</v>
      </c>
      <c r="D2" s="405"/>
      <c r="E2" s="405"/>
      <c r="F2" s="405"/>
      <c r="G2" s="405"/>
      <c r="H2" s="406"/>
      <c r="I2" s="400"/>
      <c r="J2" s="401"/>
    </row>
    <row r="3" spans="2:11" ht="18" customHeight="1" thickBot="1" x14ac:dyDescent="0.3">
      <c r="B3" s="393"/>
      <c r="C3" s="404" t="s">
        <v>183</v>
      </c>
      <c r="D3" s="405"/>
      <c r="E3" s="405"/>
      <c r="F3" s="405"/>
      <c r="G3" s="405"/>
      <c r="H3" s="406"/>
      <c r="I3" s="400"/>
      <c r="J3" s="401"/>
    </row>
    <row r="4" spans="2:11" ht="18" customHeight="1" thickBot="1" x14ac:dyDescent="0.3">
      <c r="B4" s="394"/>
      <c r="C4" s="404" t="s">
        <v>143</v>
      </c>
      <c r="D4" s="405"/>
      <c r="E4" s="405"/>
      <c r="F4" s="406"/>
      <c r="G4" s="407" t="s">
        <v>190</v>
      </c>
      <c r="H4" s="408"/>
      <c r="I4" s="402"/>
      <c r="J4" s="403"/>
    </row>
    <row r="5" spans="2:11" ht="18" customHeight="1" thickBot="1" x14ac:dyDescent="0.3">
      <c r="B5" s="57"/>
      <c r="C5" s="58"/>
      <c r="D5" s="58"/>
      <c r="E5" s="58"/>
      <c r="F5" s="58"/>
      <c r="G5" s="58"/>
      <c r="H5" s="58"/>
      <c r="I5" s="58"/>
      <c r="J5" s="59"/>
    </row>
    <row r="6" spans="2:11" ht="51.75" customHeight="1" thickBot="1" x14ac:dyDescent="0.3">
      <c r="B6" s="1" t="s">
        <v>199</v>
      </c>
      <c r="C6" s="409" t="str">
        <f>+'[5]Sección 1. Metas - Magnitud'!C7</f>
        <v>1032 - Gestión y control de tránsito y transporte</v>
      </c>
      <c r="D6" s="410"/>
      <c r="E6" s="411"/>
      <c r="F6" s="60"/>
      <c r="G6" s="58"/>
      <c r="H6" s="58"/>
      <c r="I6" s="58"/>
      <c r="J6" s="59"/>
    </row>
    <row r="7" spans="2:11" ht="32.25" customHeight="1" thickBot="1" x14ac:dyDescent="0.3">
      <c r="B7" s="2" t="s">
        <v>0</v>
      </c>
      <c r="C7" s="409" t="str">
        <f>+'[5]Sección 1. Metas - Magnitud'!C8:F8</f>
        <v>Dirección de Control y Vigilancia</v>
      </c>
      <c r="D7" s="410"/>
      <c r="E7" s="411"/>
      <c r="F7" s="60"/>
      <c r="G7" s="58"/>
      <c r="H7" s="58"/>
      <c r="I7" s="58"/>
      <c r="J7" s="59"/>
    </row>
    <row r="8" spans="2:11" ht="32.25" customHeight="1" thickBot="1" x14ac:dyDescent="0.3">
      <c r="B8" s="2" t="s">
        <v>144</v>
      </c>
      <c r="C8" s="409" t="str">
        <f>+'[5]Sección 1. Metas - Magnitud'!C9:F9</f>
        <v>Subsecretaría de Servicios de la Movilidad</v>
      </c>
      <c r="D8" s="410"/>
      <c r="E8" s="411"/>
      <c r="F8" s="4"/>
      <c r="G8" s="58"/>
      <c r="H8" s="58"/>
      <c r="I8" s="58"/>
      <c r="J8" s="59"/>
    </row>
    <row r="9" spans="2:11" ht="33.75" customHeight="1" thickBot="1" x14ac:dyDescent="0.3">
      <c r="B9" s="2" t="s">
        <v>28</v>
      </c>
      <c r="C9" s="409" t="s">
        <v>184</v>
      </c>
      <c r="D9" s="410"/>
      <c r="E9" s="411"/>
      <c r="F9" s="60"/>
      <c r="G9" s="58"/>
      <c r="H9" s="58"/>
      <c r="I9" s="58"/>
      <c r="J9" s="59"/>
    </row>
    <row r="10" spans="2:11" ht="33.75" customHeight="1" thickBot="1" x14ac:dyDescent="0.3">
      <c r="B10" s="107" t="s">
        <v>197</v>
      </c>
      <c r="C10" s="409" t="str">
        <f>+'[6]HV 14'!F9</f>
        <v>14. Realizar 241 visitas administrativas y de seguimiento a empresas prestadoras del servicio público de transporte.</v>
      </c>
      <c r="D10" s="410"/>
      <c r="E10" s="411"/>
      <c r="F10" s="60"/>
      <c r="G10" s="58"/>
      <c r="H10" s="58"/>
      <c r="I10" s="58"/>
      <c r="J10" s="59"/>
    </row>
    <row r="11" spans="2:11" ht="34.5" customHeight="1" x14ac:dyDescent="0.25"/>
    <row r="12" spans="2:11" ht="21.75" customHeight="1" x14ac:dyDescent="0.25">
      <c r="B12" s="385" t="s">
        <v>218</v>
      </c>
      <c r="C12" s="386"/>
      <c r="D12" s="386"/>
      <c r="E12" s="386"/>
      <c r="F12" s="386"/>
      <c r="G12" s="386"/>
      <c r="H12" s="387"/>
      <c r="I12" s="496" t="s">
        <v>145</v>
      </c>
      <c r="J12" s="497"/>
      <c r="K12" s="497"/>
    </row>
    <row r="13" spans="2:11" s="62" customFormat="1" ht="30" customHeight="1" x14ac:dyDescent="0.25">
      <c r="B13" s="137" t="s">
        <v>146</v>
      </c>
      <c r="C13" s="137" t="s">
        <v>147</v>
      </c>
      <c r="D13" s="137" t="s">
        <v>196</v>
      </c>
      <c r="E13" s="137" t="s">
        <v>148</v>
      </c>
      <c r="F13" s="137" t="s">
        <v>149</v>
      </c>
      <c r="G13" s="137" t="s">
        <v>191</v>
      </c>
      <c r="H13" s="137" t="s">
        <v>192</v>
      </c>
      <c r="I13" s="136" t="s">
        <v>193</v>
      </c>
      <c r="J13" s="136" t="s">
        <v>194</v>
      </c>
      <c r="K13" s="136" t="s">
        <v>195</v>
      </c>
    </row>
    <row r="14" spans="2:11" s="62" customFormat="1" x14ac:dyDescent="0.25">
      <c r="B14" s="155"/>
      <c r="C14" s="156"/>
      <c r="D14" s="157"/>
      <c r="E14" s="158"/>
      <c r="F14" s="156"/>
      <c r="G14" s="157"/>
      <c r="H14" s="159"/>
      <c r="I14" s="160"/>
      <c r="J14" s="161"/>
      <c r="K14" s="162"/>
    </row>
    <row r="15" spans="2:11" ht="165" customHeight="1" x14ac:dyDescent="0.25">
      <c r="B15" s="155"/>
      <c r="C15" s="163"/>
      <c r="D15" s="157"/>
      <c r="E15" s="164"/>
      <c r="F15" s="165"/>
      <c r="G15" s="157"/>
      <c r="H15" s="159"/>
      <c r="I15" s="160"/>
      <c r="J15" s="161"/>
      <c r="K15" s="494"/>
    </row>
    <row r="16" spans="2:11" x14ac:dyDescent="0.25">
      <c r="B16" s="155"/>
      <c r="C16" s="156"/>
      <c r="D16" s="157"/>
      <c r="E16" s="158"/>
      <c r="F16" s="156"/>
      <c r="G16" s="157"/>
      <c r="H16" s="159"/>
      <c r="I16" s="160"/>
      <c r="J16" s="161"/>
      <c r="K16" s="495"/>
    </row>
    <row r="17" spans="2:12" x14ac:dyDescent="0.25">
      <c r="B17" s="155"/>
      <c r="C17" s="166"/>
      <c r="D17" s="157"/>
      <c r="E17" s="158"/>
      <c r="F17" s="166"/>
      <c r="G17" s="157"/>
      <c r="H17" s="167"/>
      <c r="I17" s="160"/>
      <c r="J17" s="161"/>
      <c r="K17" s="162"/>
    </row>
    <row r="18" spans="2:12" x14ac:dyDescent="0.25">
      <c r="B18" s="155"/>
      <c r="C18" s="166"/>
      <c r="D18" s="157"/>
      <c r="E18" s="158"/>
      <c r="F18" s="166"/>
      <c r="G18" s="157"/>
      <c r="H18" s="167"/>
      <c r="I18" s="168"/>
      <c r="J18" s="161"/>
      <c r="K18" s="169"/>
    </row>
    <row r="19" spans="2:12" ht="15" customHeight="1" x14ac:dyDescent="0.25">
      <c r="B19" s="490" t="s">
        <v>17</v>
      </c>
      <c r="C19" s="491"/>
      <c r="D19" s="170">
        <f>SUM(D15:D16)</f>
        <v>0</v>
      </c>
      <c r="E19" s="492" t="s">
        <v>17</v>
      </c>
      <c r="F19" s="493"/>
      <c r="G19" s="170">
        <v>1</v>
      </c>
      <c r="H19" s="171"/>
      <c r="I19" s="172">
        <f>SUM(I14:I18)</f>
        <v>0</v>
      </c>
      <c r="J19" s="173"/>
      <c r="K19" s="173"/>
    </row>
    <row r="23" spans="2:12" x14ac:dyDescent="0.25">
      <c r="L23" s="144"/>
    </row>
    <row r="24" spans="2:12" x14ac:dyDescent="0.25">
      <c r="L24" s="144"/>
    </row>
    <row r="25" spans="2:12" x14ac:dyDescent="0.25">
      <c r="L25" s="144"/>
    </row>
    <row r="26" spans="2:12" x14ac:dyDescent="0.25">
      <c r="L26" s="144"/>
    </row>
    <row r="27" spans="2:12" x14ac:dyDescent="0.25">
      <c r="L27" s="144"/>
    </row>
    <row r="28" spans="2:12" x14ac:dyDescent="0.25">
      <c r="L28" s="144"/>
    </row>
    <row r="30" spans="2:12" x14ac:dyDescent="0.25">
      <c r="L30" s="145"/>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3" t="s">
        <v>213</v>
      </c>
      <c r="L9" s="143" t="s">
        <v>214</v>
      </c>
    </row>
    <row r="10" spans="10:12" x14ac:dyDescent="0.25">
      <c r="J10" s="140" t="s">
        <v>208</v>
      </c>
      <c r="K10" s="140">
        <v>77</v>
      </c>
      <c r="L10" s="140">
        <v>2</v>
      </c>
    </row>
    <row r="11" spans="10:12" x14ac:dyDescent="0.25">
      <c r="J11" s="109"/>
      <c r="K11" s="109"/>
      <c r="L11" s="109">
        <v>37</v>
      </c>
    </row>
    <row r="12" spans="10:12" x14ac:dyDescent="0.25">
      <c r="J12" s="109"/>
      <c r="K12" s="109"/>
      <c r="L12" s="109">
        <v>43</v>
      </c>
    </row>
    <row r="13" spans="10:12" x14ac:dyDescent="0.25">
      <c r="K13" s="109" t="s">
        <v>4</v>
      </c>
      <c r="L13" s="138">
        <f>SUM(L10:L12)</f>
        <v>82</v>
      </c>
    </row>
    <row r="14" spans="10:12" x14ac:dyDescent="0.25">
      <c r="J14" s="140" t="s">
        <v>209</v>
      </c>
      <c r="K14" s="140">
        <v>115</v>
      </c>
      <c r="L14" s="140">
        <v>16</v>
      </c>
    </row>
    <row r="15" spans="10:12" x14ac:dyDescent="0.25">
      <c r="J15" s="109"/>
      <c r="K15" s="109"/>
      <c r="L15" s="109">
        <v>27</v>
      </c>
    </row>
    <row r="16" spans="10:12" x14ac:dyDescent="0.25">
      <c r="J16" s="109"/>
      <c r="K16" s="109"/>
      <c r="L16" s="109">
        <v>10</v>
      </c>
    </row>
    <row r="17" spans="10:14" x14ac:dyDescent="0.25">
      <c r="J17" s="109"/>
      <c r="K17" s="109" t="s">
        <v>4</v>
      </c>
      <c r="L17" s="138">
        <f>SUM(L14:L16)</f>
        <v>53</v>
      </c>
    </row>
    <row r="18" spans="10:14" x14ac:dyDescent="0.25">
      <c r="J18" s="140" t="s">
        <v>210</v>
      </c>
      <c r="K18" s="140">
        <v>7</v>
      </c>
      <c r="L18" s="140">
        <v>13</v>
      </c>
    </row>
    <row r="19" spans="10:14" x14ac:dyDescent="0.25">
      <c r="J19" s="109"/>
      <c r="K19" s="109"/>
      <c r="L19" s="109">
        <v>14</v>
      </c>
    </row>
    <row r="20" spans="10:14" x14ac:dyDescent="0.25">
      <c r="J20" s="109"/>
      <c r="K20" s="109"/>
      <c r="L20" s="109">
        <v>10</v>
      </c>
    </row>
    <row r="21" spans="10:14" x14ac:dyDescent="0.25">
      <c r="J21" s="109"/>
      <c r="K21" s="109" t="s">
        <v>4</v>
      </c>
      <c r="L21" s="138">
        <f>SUM(L18:L20)</f>
        <v>37</v>
      </c>
    </row>
    <row r="22" spans="10:14" x14ac:dyDescent="0.25">
      <c r="J22" s="140" t="s">
        <v>211</v>
      </c>
      <c r="K22" s="140">
        <v>52</v>
      </c>
      <c r="L22" s="140">
        <v>10</v>
      </c>
    </row>
    <row r="23" spans="10:14" x14ac:dyDescent="0.25">
      <c r="J23" s="109"/>
      <c r="K23" s="109"/>
      <c r="L23" s="109">
        <v>0</v>
      </c>
    </row>
    <row r="24" spans="10:14" x14ac:dyDescent="0.25">
      <c r="J24" s="109"/>
      <c r="K24" s="109"/>
      <c r="L24" s="109">
        <v>59</v>
      </c>
    </row>
    <row r="25" spans="10:14" x14ac:dyDescent="0.25">
      <c r="J25" s="109"/>
      <c r="K25" s="109" t="s">
        <v>4</v>
      </c>
      <c r="L25" s="138">
        <f>SUM(L22:L24)</f>
        <v>69</v>
      </c>
    </row>
    <row r="27" spans="10:14" x14ac:dyDescent="0.25">
      <c r="J27" s="141" t="s">
        <v>212</v>
      </c>
      <c r="K27" s="141">
        <f>SUM(K10:K22)</f>
        <v>251</v>
      </c>
      <c r="L27" s="141">
        <f>+L13+L17+L21+L25</f>
        <v>241</v>
      </c>
      <c r="M27" s="142">
        <f>+L27/K27</f>
        <v>0.96015936254980083</v>
      </c>
      <c r="N27" s="1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71"/>
      <c r="C2" s="369" t="s">
        <v>24</v>
      </c>
      <c r="D2" s="369"/>
      <c r="E2" s="369"/>
      <c r="F2" s="369"/>
      <c r="G2" s="369"/>
      <c r="H2" s="369"/>
      <c r="I2" s="373"/>
      <c r="J2" s="13"/>
      <c r="K2" s="13"/>
      <c r="M2" s="14" t="s">
        <v>47</v>
      </c>
    </row>
    <row r="3" spans="2:14" ht="25.5" customHeight="1" x14ac:dyDescent="0.2">
      <c r="B3" s="372"/>
      <c r="C3" s="370" t="s">
        <v>25</v>
      </c>
      <c r="D3" s="370"/>
      <c r="E3" s="370"/>
      <c r="F3" s="370"/>
      <c r="G3" s="370"/>
      <c r="H3" s="370"/>
      <c r="I3" s="374"/>
      <c r="J3" s="13"/>
      <c r="K3" s="13"/>
      <c r="M3" s="14" t="s">
        <v>48</v>
      </c>
    </row>
    <row r="4" spans="2:14" ht="25.5" customHeight="1" x14ac:dyDescent="0.2">
      <c r="B4" s="372"/>
      <c r="C4" s="370" t="s">
        <v>49</v>
      </c>
      <c r="D4" s="370"/>
      <c r="E4" s="370"/>
      <c r="F4" s="370"/>
      <c r="G4" s="370"/>
      <c r="H4" s="370"/>
      <c r="I4" s="374"/>
      <c r="J4" s="13"/>
      <c r="K4" s="13"/>
      <c r="M4" s="14" t="s">
        <v>50</v>
      </c>
    </row>
    <row r="5" spans="2:14" ht="25.5" customHeight="1" x14ac:dyDescent="0.2">
      <c r="B5" s="372"/>
      <c r="C5" s="370" t="s">
        <v>51</v>
      </c>
      <c r="D5" s="370"/>
      <c r="E5" s="370"/>
      <c r="F5" s="370"/>
      <c r="G5" s="375" t="s">
        <v>52</v>
      </c>
      <c r="H5" s="375"/>
      <c r="I5" s="374"/>
      <c r="J5" s="13"/>
      <c r="K5" s="13"/>
      <c r="M5" s="14" t="s">
        <v>53</v>
      </c>
    </row>
    <row r="6" spans="2:14" ht="23.25" customHeight="1" x14ac:dyDescent="0.2">
      <c r="B6" s="354" t="s">
        <v>54</v>
      </c>
      <c r="C6" s="355"/>
      <c r="D6" s="355"/>
      <c r="E6" s="355"/>
      <c r="F6" s="355"/>
      <c r="G6" s="355"/>
      <c r="H6" s="355"/>
      <c r="I6" s="356"/>
      <c r="J6" s="15"/>
      <c r="K6" s="15"/>
    </row>
    <row r="7" spans="2:14" ht="24" customHeight="1" x14ac:dyDescent="0.2">
      <c r="B7" s="357" t="s">
        <v>55</v>
      </c>
      <c r="C7" s="358"/>
      <c r="D7" s="358"/>
      <c r="E7" s="358"/>
      <c r="F7" s="358"/>
      <c r="G7" s="358"/>
      <c r="H7" s="358"/>
      <c r="I7" s="359"/>
      <c r="J7" s="16"/>
      <c r="K7" s="16"/>
    </row>
    <row r="8" spans="2:14" ht="24" customHeight="1" x14ac:dyDescent="0.2">
      <c r="B8" s="360" t="s">
        <v>56</v>
      </c>
      <c r="C8" s="361"/>
      <c r="D8" s="361"/>
      <c r="E8" s="361"/>
      <c r="F8" s="361"/>
      <c r="G8" s="361"/>
      <c r="H8" s="361"/>
      <c r="I8" s="362"/>
      <c r="J8" s="64"/>
      <c r="K8" s="64"/>
      <c r="N8" s="6" t="s">
        <v>57</v>
      </c>
    </row>
    <row r="9" spans="2:14" ht="30.75" customHeight="1" x14ac:dyDescent="0.2">
      <c r="B9" s="120" t="s">
        <v>58</v>
      </c>
      <c r="C9" s="65">
        <v>231</v>
      </c>
      <c r="D9" s="366" t="s">
        <v>59</v>
      </c>
      <c r="E9" s="366"/>
      <c r="F9" s="317" t="s">
        <v>201</v>
      </c>
      <c r="G9" s="318"/>
      <c r="H9" s="318"/>
      <c r="I9" s="319"/>
      <c r="J9" s="18"/>
      <c r="K9" s="18"/>
      <c r="M9" s="14" t="s">
        <v>60</v>
      </c>
      <c r="N9" s="6" t="s">
        <v>61</v>
      </c>
    </row>
    <row r="10" spans="2:14" ht="30.75" customHeight="1" x14ac:dyDescent="0.2">
      <c r="B10" s="21" t="s">
        <v>62</v>
      </c>
      <c r="C10" s="66" t="s">
        <v>81</v>
      </c>
      <c r="D10" s="367" t="s">
        <v>63</v>
      </c>
      <c r="E10" s="368"/>
      <c r="F10" s="351" t="s">
        <v>155</v>
      </c>
      <c r="G10" s="352"/>
      <c r="H10" s="19" t="s">
        <v>64</v>
      </c>
      <c r="I10" s="122" t="s">
        <v>81</v>
      </c>
      <c r="J10" s="20"/>
      <c r="K10" s="20"/>
      <c r="M10" s="14" t="s">
        <v>65</v>
      </c>
      <c r="N10" s="6" t="s">
        <v>66</v>
      </c>
    </row>
    <row r="11" spans="2:14" ht="30.75" customHeight="1" x14ac:dyDescent="0.2">
      <c r="B11" s="21" t="s">
        <v>67</v>
      </c>
      <c r="C11" s="363" t="s">
        <v>156</v>
      </c>
      <c r="D11" s="363"/>
      <c r="E11" s="363"/>
      <c r="F11" s="363"/>
      <c r="G11" s="19" t="s">
        <v>68</v>
      </c>
      <c r="H11" s="364">
        <v>1032</v>
      </c>
      <c r="I11" s="365"/>
      <c r="J11" s="22"/>
      <c r="K11" s="22"/>
      <c r="M11" s="14" t="s">
        <v>69</v>
      </c>
      <c r="N11" s="6" t="s">
        <v>70</v>
      </c>
    </row>
    <row r="12" spans="2:14" ht="30.75" customHeight="1" x14ac:dyDescent="0.2">
      <c r="B12" s="21" t="s">
        <v>71</v>
      </c>
      <c r="C12" s="348" t="s">
        <v>65</v>
      </c>
      <c r="D12" s="348"/>
      <c r="E12" s="348"/>
      <c r="F12" s="348"/>
      <c r="G12" s="19" t="s">
        <v>72</v>
      </c>
      <c r="H12" s="349" t="s">
        <v>157</v>
      </c>
      <c r="I12" s="350"/>
      <c r="J12" s="23"/>
      <c r="K12" s="23"/>
      <c r="M12" s="24" t="s">
        <v>73</v>
      </c>
    </row>
    <row r="13" spans="2:14" ht="30.75" customHeight="1" x14ac:dyDescent="0.2">
      <c r="B13" s="21" t="s">
        <v>74</v>
      </c>
      <c r="C13" s="344" t="s">
        <v>45</v>
      </c>
      <c r="D13" s="344"/>
      <c r="E13" s="344"/>
      <c r="F13" s="344"/>
      <c r="G13" s="344"/>
      <c r="H13" s="344"/>
      <c r="I13" s="345"/>
      <c r="J13" s="25"/>
      <c r="K13" s="25"/>
      <c r="M13" s="24"/>
    </row>
    <row r="14" spans="2:14" ht="30.75" customHeight="1" x14ac:dyDescent="0.2">
      <c r="B14" s="21" t="s">
        <v>75</v>
      </c>
      <c r="C14" s="351" t="s">
        <v>202</v>
      </c>
      <c r="D14" s="352"/>
      <c r="E14" s="352"/>
      <c r="F14" s="352"/>
      <c r="G14" s="352"/>
      <c r="H14" s="352"/>
      <c r="I14" s="353"/>
      <c r="J14" s="20"/>
      <c r="K14" s="20"/>
      <c r="M14" s="24"/>
      <c r="N14" s="6" t="s">
        <v>76</v>
      </c>
    </row>
    <row r="15" spans="2:14" ht="30.75" customHeight="1" x14ac:dyDescent="0.2">
      <c r="B15" s="21" t="s">
        <v>77</v>
      </c>
      <c r="C15" s="338" t="s">
        <v>203</v>
      </c>
      <c r="D15" s="338"/>
      <c r="E15" s="338"/>
      <c r="F15" s="338"/>
      <c r="G15" s="19" t="s">
        <v>78</v>
      </c>
      <c r="H15" s="340" t="s">
        <v>91</v>
      </c>
      <c r="I15" s="341"/>
      <c r="J15" s="20"/>
      <c r="K15" s="20"/>
      <c r="M15" s="24" t="s">
        <v>80</v>
      </c>
      <c r="N15" s="6" t="s">
        <v>81</v>
      </c>
    </row>
    <row r="16" spans="2:14" ht="30.75" customHeight="1" x14ac:dyDescent="0.2">
      <c r="B16" s="21" t="s">
        <v>82</v>
      </c>
      <c r="C16" s="342" t="s">
        <v>215</v>
      </c>
      <c r="D16" s="343"/>
      <c r="E16" s="343"/>
      <c r="F16" s="343"/>
      <c r="G16" s="19" t="s">
        <v>83</v>
      </c>
      <c r="H16" s="340" t="s">
        <v>70</v>
      </c>
      <c r="I16" s="341"/>
      <c r="J16" s="20"/>
      <c r="K16" s="20"/>
      <c r="M16" s="24" t="s">
        <v>84</v>
      </c>
    </row>
    <row r="17" spans="2:14" ht="36" customHeight="1" x14ac:dyDescent="0.2">
      <c r="B17" s="21" t="s">
        <v>85</v>
      </c>
      <c r="C17" s="344" t="s">
        <v>204</v>
      </c>
      <c r="D17" s="344"/>
      <c r="E17" s="344"/>
      <c r="F17" s="344"/>
      <c r="G17" s="344"/>
      <c r="H17" s="344"/>
      <c r="I17" s="345"/>
      <c r="J17" s="25"/>
      <c r="K17" s="25"/>
      <c r="M17" s="24" t="s">
        <v>86</v>
      </c>
      <c r="N17" s="6" t="s">
        <v>39</v>
      </c>
    </row>
    <row r="18" spans="2:14" ht="30.75" customHeight="1" x14ac:dyDescent="0.2">
      <c r="B18" s="21" t="s">
        <v>87</v>
      </c>
      <c r="C18" s="338" t="s">
        <v>163</v>
      </c>
      <c r="D18" s="338"/>
      <c r="E18" s="338"/>
      <c r="F18" s="338"/>
      <c r="G18" s="338"/>
      <c r="H18" s="338"/>
      <c r="I18" s="339"/>
      <c r="J18" s="26"/>
      <c r="K18" s="26"/>
      <c r="M18" s="24" t="s">
        <v>88</v>
      </c>
      <c r="N18" s="6" t="s">
        <v>40</v>
      </c>
    </row>
    <row r="19" spans="2:14" ht="30.75" customHeight="1" x14ac:dyDescent="0.2">
      <c r="B19" s="21" t="s">
        <v>89</v>
      </c>
      <c r="C19" s="338" t="s">
        <v>159</v>
      </c>
      <c r="D19" s="338"/>
      <c r="E19" s="338"/>
      <c r="F19" s="338"/>
      <c r="G19" s="338"/>
      <c r="H19" s="338"/>
      <c r="I19" s="339"/>
      <c r="J19" s="27"/>
      <c r="K19" s="27"/>
      <c r="M19" s="24"/>
      <c r="N19" s="6" t="s">
        <v>41</v>
      </c>
    </row>
    <row r="20" spans="2:14" ht="30.75" customHeight="1" x14ac:dyDescent="0.2">
      <c r="B20" s="21" t="s">
        <v>90</v>
      </c>
      <c r="C20" s="346" t="s">
        <v>151</v>
      </c>
      <c r="D20" s="346"/>
      <c r="E20" s="346"/>
      <c r="F20" s="346"/>
      <c r="G20" s="346"/>
      <c r="H20" s="346"/>
      <c r="I20" s="347"/>
      <c r="J20" s="28"/>
      <c r="K20" s="28"/>
      <c r="M20" s="24" t="s">
        <v>91</v>
      </c>
      <c r="N20" s="6" t="s">
        <v>42</v>
      </c>
    </row>
    <row r="21" spans="2:14" ht="27.75" customHeight="1" x14ac:dyDescent="0.2">
      <c r="B21" s="333" t="s">
        <v>92</v>
      </c>
      <c r="C21" s="335" t="s">
        <v>93</v>
      </c>
      <c r="D21" s="335"/>
      <c r="E21" s="335"/>
      <c r="F21" s="336" t="s">
        <v>94</v>
      </c>
      <c r="G21" s="336"/>
      <c r="H21" s="336"/>
      <c r="I21" s="337"/>
      <c r="J21" s="29"/>
      <c r="K21" s="29"/>
      <c r="M21" s="24" t="s">
        <v>79</v>
      </c>
      <c r="N21" s="6" t="s">
        <v>43</v>
      </c>
    </row>
    <row r="22" spans="2:14" ht="27" customHeight="1" x14ac:dyDescent="0.2">
      <c r="B22" s="334"/>
      <c r="C22" s="338" t="s">
        <v>160</v>
      </c>
      <c r="D22" s="338"/>
      <c r="E22" s="338"/>
      <c r="F22" s="338" t="s">
        <v>161</v>
      </c>
      <c r="G22" s="338"/>
      <c r="H22" s="338"/>
      <c r="I22" s="339"/>
      <c r="J22" s="27"/>
      <c r="K22" s="27"/>
      <c r="M22" s="24" t="s">
        <v>95</v>
      </c>
      <c r="N22" s="6" t="s">
        <v>44</v>
      </c>
    </row>
    <row r="23" spans="2:14" ht="39.75" customHeight="1" x14ac:dyDescent="0.2">
      <c r="B23" s="21" t="s">
        <v>96</v>
      </c>
      <c r="C23" s="340" t="s">
        <v>151</v>
      </c>
      <c r="D23" s="340"/>
      <c r="E23" s="340"/>
      <c r="F23" s="340" t="s">
        <v>151</v>
      </c>
      <c r="G23" s="340"/>
      <c r="H23" s="340"/>
      <c r="I23" s="341"/>
      <c r="J23" s="20"/>
      <c r="K23" s="20"/>
      <c r="M23" s="24"/>
      <c r="N23" s="6" t="s">
        <v>45</v>
      </c>
    </row>
    <row r="24" spans="2:14" ht="44.25" customHeight="1" x14ac:dyDescent="0.2">
      <c r="B24" s="21" t="s">
        <v>97</v>
      </c>
      <c r="C24" s="314" t="s">
        <v>205</v>
      </c>
      <c r="D24" s="315"/>
      <c r="E24" s="316"/>
      <c r="F24" s="317" t="s">
        <v>206</v>
      </c>
      <c r="G24" s="318"/>
      <c r="H24" s="318"/>
      <c r="I24" s="319"/>
      <c r="J24" s="26"/>
      <c r="K24" s="26"/>
      <c r="M24" s="30"/>
      <c r="N24" s="6" t="s">
        <v>46</v>
      </c>
    </row>
    <row r="25" spans="2:14" ht="29.25" customHeight="1" x14ac:dyDescent="0.2">
      <c r="B25" s="21" t="s">
        <v>98</v>
      </c>
      <c r="C25" s="320" t="s">
        <v>215</v>
      </c>
      <c r="D25" s="321"/>
      <c r="E25" s="322"/>
      <c r="F25" s="19" t="s">
        <v>99</v>
      </c>
      <c r="G25" s="323">
        <v>0.3</v>
      </c>
      <c r="H25" s="324"/>
      <c r="I25" s="325"/>
      <c r="J25" s="31"/>
      <c r="K25" s="31"/>
      <c r="M25" s="30"/>
    </row>
    <row r="26" spans="2:14" ht="27" customHeight="1" x14ac:dyDescent="0.2">
      <c r="B26" s="21" t="s">
        <v>100</v>
      </c>
      <c r="C26" s="317" t="s">
        <v>216</v>
      </c>
      <c r="D26" s="318"/>
      <c r="E26" s="326"/>
      <c r="F26" s="19" t="s">
        <v>101</v>
      </c>
      <c r="G26" s="327">
        <v>0.3</v>
      </c>
      <c r="H26" s="328"/>
      <c r="I26" s="329"/>
      <c r="J26" s="32"/>
      <c r="K26" s="32"/>
      <c r="M26" s="30"/>
    </row>
    <row r="27" spans="2:14" ht="47.25" customHeight="1" x14ac:dyDescent="0.2">
      <c r="B27" s="119" t="s">
        <v>102</v>
      </c>
      <c r="C27" s="330" t="s">
        <v>86</v>
      </c>
      <c r="D27" s="331"/>
      <c r="E27" s="332"/>
      <c r="F27" s="33" t="s">
        <v>103</v>
      </c>
      <c r="G27" s="327" t="s">
        <v>182</v>
      </c>
      <c r="H27" s="328"/>
      <c r="I27" s="329"/>
      <c r="J27" s="29"/>
      <c r="K27" s="29"/>
      <c r="M27" s="30"/>
    </row>
    <row r="28" spans="2:14" ht="30" customHeight="1" x14ac:dyDescent="0.2">
      <c r="B28" s="297" t="s">
        <v>104</v>
      </c>
      <c r="C28" s="298"/>
      <c r="D28" s="298"/>
      <c r="E28" s="298"/>
      <c r="F28" s="298"/>
      <c r="G28" s="298"/>
      <c r="H28" s="298"/>
      <c r="I28" s="299"/>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78">
        <v>0</v>
      </c>
      <c r="D30" s="79">
        <f>+C30</f>
        <v>0</v>
      </c>
      <c r="E30" s="99">
        <v>0</v>
      </c>
      <c r="F30" s="80">
        <f>+E30</f>
        <v>0</v>
      </c>
      <c r="G30" s="54" t="e">
        <f>+C30/E30</f>
        <v>#DIV/0!</v>
      </c>
      <c r="H30" s="55" t="e">
        <f>+D30/F30</f>
        <v>#DIV/0!</v>
      </c>
      <c r="I30" s="56">
        <f>+D30/$G$26</f>
        <v>0</v>
      </c>
      <c r="J30" s="76">
        <v>0.99</v>
      </c>
      <c r="K30" s="39"/>
      <c r="M30" s="30"/>
    </row>
    <row r="31" spans="2:14" ht="19.5" customHeight="1" x14ac:dyDescent="0.2">
      <c r="B31" s="38" t="s">
        <v>114</v>
      </c>
      <c r="C31" s="78">
        <v>0</v>
      </c>
      <c r="D31" s="79">
        <f>+D30+C31</f>
        <v>0</v>
      </c>
      <c r="E31" s="99">
        <v>0</v>
      </c>
      <c r="F31" s="80">
        <f>+F30+E31</f>
        <v>0</v>
      </c>
      <c r="G31" s="54" t="e">
        <f t="shared" ref="G31:H40" si="0">+C31/E31</f>
        <v>#DIV/0!</v>
      </c>
      <c r="H31" s="55" t="e">
        <f t="shared" si="0"/>
        <v>#DIV/0!</v>
      </c>
      <c r="I31" s="56">
        <f t="shared" ref="I31:I41" si="1">+D31/$G$26</f>
        <v>0</v>
      </c>
      <c r="J31" s="76">
        <v>0.99</v>
      </c>
      <c r="K31" s="39"/>
      <c r="M31" s="30"/>
    </row>
    <row r="32" spans="2:14" ht="19.5" customHeight="1" x14ac:dyDescent="0.2">
      <c r="B32" s="38" t="s">
        <v>115</v>
      </c>
      <c r="C32" s="78">
        <v>0</v>
      </c>
      <c r="D32" s="79">
        <f t="shared" ref="D32:D40" si="2">+D31+C32</f>
        <v>0</v>
      </c>
      <c r="E32" s="99">
        <v>0.19</v>
      </c>
      <c r="F32" s="80">
        <f t="shared" ref="F32:F41" si="3">+F31+E32</f>
        <v>0.19</v>
      </c>
      <c r="G32" s="54">
        <f t="shared" si="0"/>
        <v>0</v>
      </c>
      <c r="H32" s="55">
        <f t="shared" si="0"/>
        <v>0</v>
      </c>
      <c r="I32" s="56">
        <f t="shared" si="1"/>
        <v>0</v>
      </c>
      <c r="J32" s="76">
        <v>0.99</v>
      </c>
      <c r="K32" s="39"/>
      <c r="M32" s="30"/>
    </row>
    <row r="33" spans="2:11" ht="19.5" customHeight="1" x14ac:dyDescent="0.2">
      <c r="B33" s="38" t="s">
        <v>116</v>
      </c>
      <c r="C33" s="78">
        <v>0</v>
      </c>
      <c r="D33" s="79">
        <f t="shared" si="2"/>
        <v>0</v>
      </c>
      <c r="E33" s="99">
        <v>0</v>
      </c>
      <c r="F33" s="80">
        <f t="shared" si="3"/>
        <v>0.19</v>
      </c>
      <c r="G33" s="54" t="e">
        <f t="shared" si="0"/>
        <v>#DIV/0!</v>
      </c>
      <c r="H33" s="55">
        <f t="shared" si="0"/>
        <v>0</v>
      </c>
      <c r="I33" s="56">
        <f t="shared" si="1"/>
        <v>0</v>
      </c>
      <c r="J33" s="76">
        <v>0.99</v>
      </c>
      <c r="K33" s="39"/>
    </row>
    <row r="34" spans="2:11" ht="19.5" customHeight="1" x14ac:dyDescent="0.2">
      <c r="B34" s="38" t="s">
        <v>117</v>
      </c>
      <c r="C34" s="78">
        <v>0</v>
      </c>
      <c r="D34" s="79">
        <f t="shared" si="2"/>
        <v>0</v>
      </c>
      <c r="E34" s="99">
        <v>0</v>
      </c>
      <c r="F34" s="80">
        <f t="shared" si="3"/>
        <v>0.19</v>
      </c>
      <c r="G34" s="54" t="e">
        <f t="shared" si="0"/>
        <v>#DIV/0!</v>
      </c>
      <c r="H34" s="55">
        <f t="shared" si="0"/>
        <v>0</v>
      </c>
      <c r="I34" s="56">
        <f t="shared" si="1"/>
        <v>0</v>
      </c>
      <c r="J34" s="76">
        <v>0.99</v>
      </c>
      <c r="K34" s="39"/>
    </row>
    <row r="35" spans="2:11" ht="19.5" customHeight="1" x14ac:dyDescent="0.2">
      <c r="B35" s="38" t="s">
        <v>118</v>
      </c>
      <c r="C35" s="78">
        <v>0</v>
      </c>
      <c r="D35" s="79">
        <f t="shared" si="2"/>
        <v>0</v>
      </c>
      <c r="E35" s="99">
        <v>0</v>
      </c>
      <c r="F35" s="80">
        <f t="shared" si="3"/>
        <v>0.19</v>
      </c>
      <c r="G35" s="54" t="e">
        <f t="shared" si="0"/>
        <v>#DIV/0!</v>
      </c>
      <c r="H35" s="55">
        <f t="shared" si="0"/>
        <v>0</v>
      </c>
      <c r="I35" s="56">
        <f t="shared" si="1"/>
        <v>0</v>
      </c>
      <c r="J35" s="76">
        <v>0.99</v>
      </c>
      <c r="K35" s="39"/>
    </row>
    <row r="36" spans="2:11" ht="19.5" customHeight="1" x14ac:dyDescent="0.2">
      <c r="B36" s="38" t="s">
        <v>119</v>
      </c>
      <c r="C36" s="78">
        <v>0</v>
      </c>
      <c r="D36" s="79">
        <f t="shared" si="2"/>
        <v>0</v>
      </c>
      <c r="E36" s="99">
        <v>0</v>
      </c>
      <c r="F36" s="80">
        <f t="shared" si="3"/>
        <v>0.19</v>
      </c>
      <c r="G36" s="54" t="e">
        <f t="shared" si="0"/>
        <v>#DIV/0!</v>
      </c>
      <c r="H36" s="55">
        <f t="shared" si="0"/>
        <v>0</v>
      </c>
      <c r="I36" s="56">
        <f t="shared" si="1"/>
        <v>0</v>
      </c>
      <c r="J36" s="76">
        <v>0.99</v>
      </c>
      <c r="K36" s="39"/>
    </row>
    <row r="37" spans="2:11" ht="19.5" customHeight="1" x14ac:dyDescent="0.2">
      <c r="B37" s="38" t="s">
        <v>120</v>
      </c>
      <c r="C37" s="78">
        <v>0</v>
      </c>
      <c r="D37" s="79">
        <f t="shared" si="2"/>
        <v>0</v>
      </c>
      <c r="E37" s="99">
        <v>0</v>
      </c>
      <c r="F37" s="80">
        <f t="shared" si="3"/>
        <v>0.19</v>
      </c>
      <c r="G37" s="54" t="e">
        <f t="shared" si="0"/>
        <v>#DIV/0!</v>
      </c>
      <c r="H37" s="55">
        <f t="shared" si="0"/>
        <v>0</v>
      </c>
      <c r="I37" s="56">
        <f t="shared" si="1"/>
        <v>0</v>
      </c>
      <c r="J37" s="76">
        <v>0.99</v>
      </c>
      <c r="K37" s="39"/>
    </row>
    <row r="38" spans="2:11" ht="19.5" customHeight="1" x14ac:dyDescent="0.2">
      <c r="B38" s="38" t="s">
        <v>121</v>
      </c>
      <c r="C38" s="78">
        <v>0</v>
      </c>
      <c r="D38" s="79">
        <f t="shared" si="2"/>
        <v>0</v>
      </c>
      <c r="E38" s="99">
        <v>0.02</v>
      </c>
      <c r="F38" s="80">
        <f t="shared" si="3"/>
        <v>0.21</v>
      </c>
      <c r="G38" s="54">
        <f t="shared" si="0"/>
        <v>0</v>
      </c>
      <c r="H38" s="55">
        <f t="shared" si="0"/>
        <v>0</v>
      </c>
      <c r="I38" s="56">
        <f t="shared" si="1"/>
        <v>0</v>
      </c>
      <c r="J38" s="76">
        <v>0.99</v>
      </c>
      <c r="K38" s="39"/>
    </row>
    <row r="39" spans="2:11" ht="19.5" customHeight="1" x14ac:dyDescent="0.2">
      <c r="B39" s="38" t="s">
        <v>122</v>
      </c>
      <c r="C39" s="78">
        <v>0</v>
      </c>
      <c r="D39" s="79">
        <f t="shared" si="2"/>
        <v>0</v>
      </c>
      <c r="E39" s="99">
        <v>0</v>
      </c>
      <c r="F39" s="80">
        <f t="shared" si="3"/>
        <v>0.21</v>
      </c>
      <c r="G39" s="54" t="e">
        <f t="shared" si="0"/>
        <v>#DIV/0!</v>
      </c>
      <c r="H39" s="55">
        <f t="shared" si="0"/>
        <v>0</v>
      </c>
      <c r="I39" s="56">
        <f t="shared" si="1"/>
        <v>0</v>
      </c>
      <c r="J39" s="76">
        <v>0.99</v>
      </c>
      <c r="K39" s="39"/>
    </row>
    <row r="40" spans="2:11" ht="19.5" customHeight="1" x14ac:dyDescent="0.2">
      <c r="B40" s="38" t="s">
        <v>123</v>
      </c>
      <c r="C40" s="78">
        <v>0</v>
      </c>
      <c r="D40" s="79">
        <f t="shared" si="2"/>
        <v>0</v>
      </c>
      <c r="E40" s="99">
        <v>0</v>
      </c>
      <c r="F40" s="80">
        <f t="shared" si="3"/>
        <v>0.21</v>
      </c>
      <c r="G40" s="54" t="e">
        <f t="shared" si="0"/>
        <v>#DIV/0!</v>
      </c>
      <c r="H40" s="55">
        <f t="shared" si="0"/>
        <v>0</v>
      </c>
      <c r="I40" s="56">
        <f t="shared" si="1"/>
        <v>0</v>
      </c>
      <c r="J40" s="76">
        <v>0.99</v>
      </c>
      <c r="K40" s="39"/>
    </row>
    <row r="41" spans="2:11" ht="19.5" customHeight="1" x14ac:dyDescent="0.2">
      <c r="B41" s="38" t="s">
        <v>124</v>
      </c>
      <c r="C41" s="78">
        <v>0</v>
      </c>
      <c r="D41" s="79">
        <f>+D40+C41</f>
        <v>0</v>
      </c>
      <c r="E41" s="99">
        <v>0.04</v>
      </c>
      <c r="F41" s="80">
        <f t="shared" si="3"/>
        <v>0.25</v>
      </c>
      <c r="G41" s="54">
        <f>+C41/E41</f>
        <v>0</v>
      </c>
      <c r="H41" s="55">
        <f>+D41/F41</f>
        <v>0</v>
      </c>
      <c r="I41" s="56">
        <f t="shared" si="1"/>
        <v>0</v>
      </c>
      <c r="J41" s="76">
        <v>0.99</v>
      </c>
      <c r="K41" s="39"/>
    </row>
    <row r="42" spans="2:11" ht="54.75" customHeight="1" x14ac:dyDescent="0.2">
      <c r="B42" s="84" t="s">
        <v>125</v>
      </c>
      <c r="C42" s="291" t="s">
        <v>224</v>
      </c>
      <c r="D42" s="291"/>
      <c r="E42" s="291"/>
      <c r="F42" s="291"/>
      <c r="G42" s="291"/>
      <c r="H42" s="291"/>
      <c r="I42" s="292"/>
      <c r="J42" s="40"/>
      <c r="K42" s="40"/>
    </row>
    <row r="43" spans="2:11" ht="29.25" customHeight="1" x14ac:dyDescent="0.2">
      <c r="B43" s="297" t="s">
        <v>126</v>
      </c>
      <c r="C43" s="298"/>
      <c r="D43" s="298"/>
      <c r="E43" s="298"/>
      <c r="F43" s="298"/>
      <c r="G43" s="298"/>
      <c r="H43" s="298"/>
      <c r="I43" s="299"/>
      <c r="J43" s="64"/>
      <c r="K43" s="64"/>
    </row>
    <row r="44" spans="2:11" ht="32.25" customHeight="1" x14ac:dyDescent="0.2">
      <c r="B44" s="305"/>
      <c r="C44" s="306"/>
      <c r="D44" s="306"/>
      <c r="E44" s="306"/>
      <c r="F44" s="306"/>
      <c r="G44" s="306"/>
      <c r="H44" s="306"/>
      <c r="I44" s="307"/>
      <c r="J44" s="64"/>
      <c r="K44" s="64"/>
    </row>
    <row r="45" spans="2:11" ht="32.25" customHeight="1" x14ac:dyDescent="0.2">
      <c r="B45" s="308"/>
      <c r="C45" s="309"/>
      <c r="D45" s="309"/>
      <c r="E45" s="309"/>
      <c r="F45" s="309"/>
      <c r="G45" s="309"/>
      <c r="H45" s="309"/>
      <c r="I45" s="310"/>
      <c r="J45" s="40"/>
      <c r="K45" s="40"/>
    </row>
    <row r="46" spans="2:11" ht="32.25" customHeight="1" x14ac:dyDescent="0.2">
      <c r="B46" s="308"/>
      <c r="C46" s="309"/>
      <c r="D46" s="309"/>
      <c r="E46" s="309"/>
      <c r="F46" s="309"/>
      <c r="G46" s="309"/>
      <c r="H46" s="309"/>
      <c r="I46" s="310"/>
      <c r="J46" s="40"/>
      <c r="K46" s="40"/>
    </row>
    <row r="47" spans="2:11" ht="32.25" customHeight="1" x14ac:dyDescent="0.2">
      <c r="B47" s="308"/>
      <c r="C47" s="309"/>
      <c r="D47" s="309"/>
      <c r="E47" s="309"/>
      <c r="F47" s="309"/>
      <c r="G47" s="309"/>
      <c r="H47" s="309"/>
      <c r="I47" s="310"/>
      <c r="J47" s="40"/>
      <c r="K47" s="40"/>
    </row>
    <row r="48" spans="2:11" ht="32.25" customHeight="1" x14ac:dyDescent="0.2">
      <c r="B48" s="311"/>
      <c r="C48" s="312"/>
      <c r="D48" s="312"/>
      <c r="E48" s="312"/>
      <c r="F48" s="312"/>
      <c r="G48" s="312"/>
      <c r="H48" s="312"/>
      <c r="I48" s="313"/>
      <c r="J48" s="41"/>
      <c r="K48" s="41"/>
    </row>
    <row r="49" spans="2:11" ht="83.25" customHeight="1" x14ac:dyDescent="0.2">
      <c r="B49" s="21" t="s">
        <v>127</v>
      </c>
      <c r="C49" s="291" t="s">
        <v>224</v>
      </c>
      <c r="D49" s="291"/>
      <c r="E49" s="291"/>
      <c r="F49" s="291"/>
      <c r="G49" s="291"/>
      <c r="H49" s="291"/>
      <c r="I49" s="292"/>
      <c r="J49" s="42"/>
      <c r="K49" s="42"/>
    </row>
    <row r="50" spans="2:11" ht="34.5" customHeight="1" x14ac:dyDescent="0.2">
      <c r="B50" s="21" t="s">
        <v>128</v>
      </c>
      <c r="C50" s="275" t="s">
        <v>182</v>
      </c>
      <c r="D50" s="275"/>
      <c r="E50" s="275"/>
      <c r="F50" s="275"/>
      <c r="G50" s="275"/>
      <c r="H50" s="275"/>
      <c r="I50" s="293"/>
      <c r="J50" s="42"/>
      <c r="K50" s="42"/>
    </row>
    <row r="51" spans="2:11" ht="34.5" customHeight="1" x14ac:dyDescent="0.2">
      <c r="B51" s="121" t="s">
        <v>129</v>
      </c>
      <c r="C51" s="294" t="s">
        <v>225</v>
      </c>
      <c r="D51" s="295"/>
      <c r="E51" s="295"/>
      <c r="F51" s="295"/>
      <c r="G51" s="295"/>
      <c r="H51" s="295"/>
      <c r="I51" s="296"/>
      <c r="J51" s="42"/>
      <c r="K51" s="42"/>
    </row>
    <row r="52" spans="2:11" ht="29.25" customHeight="1" x14ac:dyDescent="0.2">
      <c r="B52" s="297" t="s">
        <v>130</v>
      </c>
      <c r="C52" s="298"/>
      <c r="D52" s="298"/>
      <c r="E52" s="298"/>
      <c r="F52" s="298"/>
      <c r="G52" s="298"/>
      <c r="H52" s="298"/>
      <c r="I52" s="299"/>
      <c r="J52" s="42"/>
      <c r="K52" s="42"/>
    </row>
    <row r="53" spans="2:11" ht="33" customHeight="1" x14ac:dyDescent="0.2">
      <c r="B53" s="300" t="s">
        <v>131</v>
      </c>
      <c r="C53" s="118" t="s">
        <v>132</v>
      </c>
      <c r="D53" s="301" t="s">
        <v>133</v>
      </c>
      <c r="E53" s="301"/>
      <c r="F53" s="301"/>
      <c r="G53" s="301" t="s">
        <v>134</v>
      </c>
      <c r="H53" s="301"/>
      <c r="I53" s="302"/>
      <c r="J53" s="43"/>
      <c r="K53" s="43"/>
    </row>
    <row r="54" spans="2:11" ht="31.5" customHeight="1" x14ac:dyDescent="0.2">
      <c r="B54" s="300"/>
      <c r="C54" s="44"/>
      <c r="D54" s="275"/>
      <c r="E54" s="275"/>
      <c r="F54" s="275"/>
      <c r="G54" s="303"/>
      <c r="H54" s="303"/>
      <c r="I54" s="304"/>
      <c r="J54" s="43"/>
      <c r="K54" s="43"/>
    </row>
    <row r="55" spans="2:11" ht="31.5" customHeight="1" x14ac:dyDescent="0.2">
      <c r="B55" s="121" t="s">
        <v>135</v>
      </c>
      <c r="C55" s="287" t="s">
        <v>164</v>
      </c>
      <c r="D55" s="287"/>
      <c r="E55" s="288" t="s">
        <v>136</v>
      </c>
      <c r="F55" s="288"/>
      <c r="G55" s="287" t="s">
        <v>186</v>
      </c>
      <c r="H55" s="287"/>
      <c r="I55" s="289"/>
      <c r="J55" s="45"/>
      <c r="K55" s="45"/>
    </row>
    <row r="56" spans="2:11" ht="31.5" customHeight="1" x14ac:dyDescent="0.2">
      <c r="B56" s="121" t="s">
        <v>137</v>
      </c>
      <c r="C56" s="275" t="str">
        <f>+'[3]HV 1'!C56:D56</f>
        <v>NICOLAS ADOLFO CORREAL HUERTAS</v>
      </c>
      <c r="D56" s="275"/>
      <c r="E56" s="290" t="s">
        <v>138</v>
      </c>
      <c r="F56" s="290"/>
      <c r="G56" s="287" t="str">
        <f>+'[4]HV 1'!G56:I56</f>
        <v>DIANA VIDAL</v>
      </c>
      <c r="H56" s="287"/>
      <c r="I56" s="289"/>
      <c r="J56" s="45"/>
      <c r="K56" s="45"/>
    </row>
    <row r="57" spans="2:11" ht="31.5" customHeight="1" x14ac:dyDescent="0.2">
      <c r="B57" s="121" t="s">
        <v>139</v>
      </c>
      <c r="C57" s="275"/>
      <c r="D57" s="275"/>
      <c r="E57" s="276" t="s">
        <v>140</v>
      </c>
      <c r="F57" s="277"/>
      <c r="G57" s="280"/>
      <c r="H57" s="281"/>
      <c r="I57" s="282"/>
      <c r="J57" s="46"/>
      <c r="K57" s="46"/>
    </row>
    <row r="58" spans="2:11" ht="31.5" customHeight="1" thickBot="1" x14ac:dyDescent="0.25">
      <c r="B58" s="85" t="s">
        <v>141</v>
      </c>
      <c r="C58" s="286"/>
      <c r="D58" s="286"/>
      <c r="E58" s="278"/>
      <c r="F58" s="279"/>
      <c r="G58" s="283"/>
      <c r="H58" s="284"/>
      <c r="I58" s="28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92"/>
      <c r="C1" s="395" t="s">
        <v>24</v>
      </c>
      <c r="D1" s="396"/>
      <c r="E1" s="396"/>
      <c r="F1" s="396"/>
      <c r="G1" s="396"/>
      <c r="H1" s="397"/>
      <c r="I1" s="398"/>
      <c r="J1" s="399"/>
    </row>
    <row r="2" spans="2:13" ht="18" customHeight="1" thickBot="1" x14ac:dyDescent="0.3">
      <c r="B2" s="393"/>
      <c r="C2" s="404" t="s">
        <v>25</v>
      </c>
      <c r="D2" s="405"/>
      <c r="E2" s="405"/>
      <c r="F2" s="405"/>
      <c r="G2" s="405"/>
      <c r="H2" s="406"/>
      <c r="I2" s="400"/>
      <c r="J2" s="401"/>
    </row>
    <row r="3" spans="2:13" ht="18" customHeight="1" thickBot="1" x14ac:dyDescent="0.3">
      <c r="B3" s="393"/>
      <c r="C3" s="404" t="s">
        <v>142</v>
      </c>
      <c r="D3" s="405"/>
      <c r="E3" s="405"/>
      <c r="F3" s="405"/>
      <c r="G3" s="405"/>
      <c r="H3" s="406"/>
      <c r="I3" s="400"/>
      <c r="J3" s="401"/>
    </row>
    <row r="4" spans="2:13" ht="18" customHeight="1" thickBot="1" x14ac:dyDescent="0.3">
      <c r="B4" s="394"/>
      <c r="C4" s="404" t="s">
        <v>143</v>
      </c>
      <c r="D4" s="405"/>
      <c r="E4" s="405"/>
      <c r="F4" s="406"/>
      <c r="G4" s="407" t="s">
        <v>190</v>
      </c>
      <c r="H4" s="408"/>
      <c r="I4" s="402"/>
      <c r="J4" s="403"/>
    </row>
    <row r="5" spans="2:13" ht="18" customHeight="1" thickBot="1" x14ac:dyDescent="0.3">
      <c r="B5" s="57"/>
      <c r="C5" s="58"/>
      <c r="D5" s="58"/>
      <c r="E5" s="58"/>
      <c r="F5" s="58"/>
      <c r="G5" s="58"/>
      <c r="H5" s="58"/>
      <c r="I5" s="58"/>
      <c r="J5" s="59"/>
    </row>
    <row r="6" spans="2:13" ht="51.75" customHeight="1" thickBot="1" x14ac:dyDescent="0.3">
      <c r="B6" s="1" t="s">
        <v>185</v>
      </c>
      <c r="C6" s="409" t="str">
        <f>+'[5]Sección 1. Metas - Magnitud'!C7</f>
        <v>1032 - Gestión y control de tránsito y transporte</v>
      </c>
      <c r="D6" s="410"/>
      <c r="E6" s="411"/>
      <c r="F6" s="60"/>
      <c r="G6" s="58"/>
      <c r="H6" s="58"/>
      <c r="I6" s="58"/>
      <c r="J6" s="59"/>
    </row>
    <row r="7" spans="2:13" ht="32.25" customHeight="1" thickBot="1" x14ac:dyDescent="0.3">
      <c r="B7" s="2" t="s">
        <v>0</v>
      </c>
      <c r="C7" s="409" t="str">
        <f>+'[5]Sección 1. Metas - Magnitud'!C8:F8</f>
        <v>Dirección de Control y Vigilancia</v>
      </c>
      <c r="D7" s="410"/>
      <c r="E7" s="411"/>
      <c r="F7" s="60"/>
      <c r="G7" s="58"/>
      <c r="H7" s="58"/>
      <c r="I7" s="58"/>
      <c r="J7" s="59"/>
    </row>
    <row r="8" spans="2:13" ht="32.25" customHeight="1" thickBot="1" x14ac:dyDescent="0.3">
      <c r="B8" s="2" t="s">
        <v>144</v>
      </c>
      <c r="C8" s="409" t="str">
        <f>+'[5]Sección 1. Metas - Magnitud'!C9:F9</f>
        <v>Subsecretaría de Servicios de la Movilidad</v>
      </c>
      <c r="D8" s="410"/>
      <c r="E8" s="411"/>
      <c r="F8" s="4"/>
      <c r="G8" s="58"/>
      <c r="H8" s="58"/>
      <c r="I8" s="58"/>
      <c r="J8" s="59"/>
    </row>
    <row r="9" spans="2:13" ht="33.75" customHeight="1" thickBot="1" x14ac:dyDescent="0.3">
      <c r="B9" s="2" t="s">
        <v>28</v>
      </c>
      <c r="C9" s="409" t="s">
        <v>184</v>
      </c>
      <c r="D9" s="410"/>
      <c r="E9" s="411"/>
      <c r="F9" s="60"/>
      <c r="G9" s="58"/>
      <c r="H9" s="58"/>
      <c r="I9" s="58"/>
      <c r="J9" s="59"/>
    </row>
    <row r="10" spans="2:13" ht="32.25" customHeight="1" thickBot="1" x14ac:dyDescent="0.3">
      <c r="B10" s="2" t="s">
        <v>197</v>
      </c>
      <c r="C10" s="409" t="s">
        <v>202</v>
      </c>
      <c r="D10" s="410"/>
      <c r="E10" s="411"/>
    </row>
    <row r="12" spans="2:13" x14ac:dyDescent="0.25">
      <c r="B12" s="385" t="s">
        <v>217</v>
      </c>
      <c r="C12" s="386"/>
      <c r="D12" s="386"/>
      <c r="E12" s="386"/>
      <c r="F12" s="386"/>
      <c r="G12" s="386"/>
      <c r="H12" s="387"/>
      <c r="I12" s="377" t="s">
        <v>145</v>
      </c>
      <c r="J12" s="378"/>
      <c r="K12" s="378"/>
    </row>
    <row r="13" spans="2:13" s="62" customFormat="1" ht="30" customHeight="1" x14ac:dyDescent="0.25">
      <c r="B13" s="379" t="s">
        <v>146</v>
      </c>
      <c r="C13" s="379" t="s">
        <v>147</v>
      </c>
      <c r="D13" s="379" t="s">
        <v>196</v>
      </c>
      <c r="E13" s="379" t="s">
        <v>148</v>
      </c>
      <c r="F13" s="379" t="s">
        <v>149</v>
      </c>
      <c r="G13" s="379" t="s">
        <v>191</v>
      </c>
      <c r="H13" s="379" t="s">
        <v>192</v>
      </c>
      <c r="I13" s="381" t="s">
        <v>193</v>
      </c>
      <c r="J13" s="383" t="s">
        <v>194</v>
      </c>
      <c r="K13" s="376" t="s">
        <v>195</v>
      </c>
    </row>
    <row r="14" spans="2:13" s="62" customFormat="1" x14ac:dyDescent="0.25">
      <c r="B14" s="380"/>
      <c r="C14" s="380"/>
      <c r="D14" s="380"/>
      <c r="E14" s="380"/>
      <c r="F14" s="380"/>
      <c r="G14" s="380"/>
      <c r="H14" s="380"/>
      <c r="I14" s="382"/>
      <c r="J14" s="384"/>
      <c r="K14" s="376"/>
    </row>
    <row r="15" spans="2:13" s="62" customFormat="1" ht="105" x14ac:dyDescent="0.25">
      <c r="B15" s="103">
        <v>1</v>
      </c>
      <c r="C15" s="147" t="s">
        <v>229</v>
      </c>
      <c r="D15" s="102">
        <v>0.19</v>
      </c>
      <c r="E15" s="98"/>
      <c r="F15" s="100" t="s">
        <v>230</v>
      </c>
      <c r="G15" s="176">
        <v>0.19</v>
      </c>
      <c r="H15" s="113">
        <v>43160</v>
      </c>
      <c r="I15" s="111">
        <v>0.19</v>
      </c>
      <c r="J15" s="117">
        <v>43132</v>
      </c>
      <c r="K15" s="108"/>
      <c r="M15" s="115"/>
    </row>
    <row r="16" spans="2:13" ht="60" x14ac:dyDescent="0.25">
      <c r="B16" s="146">
        <v>2</v>
      </c>
      <c r="C16" s="109" t="s">
        <v>231</v>
      </c>
      <c r="D16" s="102">
        <v>0.02</v>
      </c>
      <c r="E16" s="98"/>
      <c r="F16" s="100" t="s">
        <v>232</v>
      </c>
      <c r="G16" s="176">
        <v>0.02</v>
      </c>
      <c r="H16" s="113">
        <v>43344</v>
      </c>
      <c r="I16" s="111"/>
      <c r="J16" s="117"/>
      <c r="K16" s="108"/>
      <c r="M16" s="116"/>
    </row>
    <row r="17" spans="2:11" ht="75" x14ac:dyDescent="0.25">
      <c r="B17" s="175">
        <v>3</v>
      </c>
      <c r="C17" s="82" t="s">
        <v>226</v>
      </c>
      <c r="D17" s="102">
        <v>0.04</v>
      </c>
      <c r="E17" s="98"/>
      <c r="F17" s="100" t="s">
        <v>233</v>
      </c>
      <c r="G17" s="176">
        <v>0.04</v>
      </c>
      <c r="H17" s="113">
        <v>43435</v>
      </c>
      <c r="I17" s="111"/>
      <c r="J17" s="117"/>
      <c r="K17" s="108"/>
    </row>
    <row r="18" spans="2:11" x14ac:dyDescent="0.25">
      <c r="B18" s="388" t="s">
        <v>17</v>
      </c>
      <c r="C18" s="389"/>
      <c r="D18" s="63">
        <f>SUM(D15:D17)</f>
        <v>0.25</v>
      </c>
      <c r="E18" s="390" t="s">
        <v>17</v>
      </c>
      <c r="F18" s="391"/>
      <c r="G18" s="63">
        <f>SUM(G15:G17)</f>
        <v>0.25</v>
      </c>
      <c r="H18" s="174"/>
      <c r="I18" s="112">
        <f>SUM(I15:I17)</f>
        <v>0.19</v>
      </c>
      <c r="J18" s="110"/>
      <c r="K18" s="110"/>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topLeftCell="A2"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4"/>
      <c r="C1" s="370" t="s">
        <v>25</v>
      </c>
      <c r="D1" s="370"/>
      <c r="E1" s="370"/>
      <c r="F1" s="370"/>
      <c r="G1" s="370"/>
      <c r="H1" s="370"/>
      <c r="I1" s="465"/>
      <c r="J1" s="13"/>
      <c r="K1" s="13"/>
      <c r="M1" s="14" t="s">
        <v>47</v>
      </c>
    </row>
    <row r="2" spans="2:14" ht="37.5" customHeight="1" x14ac:dyDescent="0.2">
      <c r="B2" s="464"/>
      <c r="C2" s="370" t="s">
        <v>239</v>
      </c>
      <c r="D2" s="370"/>
      <c r="E2" s="370"/>
      <c r="F2" s="370"/>
      <c r="G2" s="370"/>
      <c r="H2" s="370"/>
      <c r="I2" s="465"/>
      <c r="J2" s="13"/>
      <c r="K2" s="13"/>
      <c r="M2" s="14" t="s">
        <v>48</v>
      </c>
    </row>
    <row r="3" spans="2:14" ht="37.5" customHeight="1" x14ac:dyDescent="0.2">
      <c r="B3" s="464"/>
      <c r="C3" s="370" t="s">
        <v>240</v>
      </c>
      <c r="D3" s="370"/>
      <c r="E3" s="370"/>
      <c r="F3" s="370" t="s">
        <v>241</v>
      </c>
      <c r="G3" s="370"/>
      <c r="H3" s="370"/>
      <c r="I3" s="465"/>
      <c r="J3" s="13"/>
      <c r="K3" s="13"/>
      <c r="M3" s="14" t="s">
        <v>50</v>
      </c>
    </row>
    <row r="4" spans="2:14" ht="23.25" customHeight="1" x14ac:dyDescent="0.2">
      <c r="B4" s="466"/>
      <c r="C4" s="466"/>
      <c r="D4" s="466"/>
      <c r="E4" s="466"/>
      <c r="F4" s="466"/>
      <c r="G4" s="466"/>
      <c r="H4" s="466"/>
      <c r="I4" s="466"/>
      <c r="J4" s="15"/>
      <c r="K4" s="15"/>
    </row>
    <row r="5" spans="2:14" ht="24" customHeight="1" x14ac:dyDescent="0.2">
      <c r="B5" s="467" t="s">
        <v>234</v>
      </c>
      <c r="C5" s="467"/>
      <c r="D5" s="467"/>
      <c r="E5" s="467"/>
      <c r="F5" s="467"/>
      <c r="G5" s="467"/>
      <c r="H5" s="467"/>
      <c r="I5" s="467"/>
      <c r="J5" s="17"/>
      <c r="K5" s="17"/>
      <c r="N5" s="6" t="s">
        <v>57</v>
      </c>
    </row>
    <row r="6" spans="2:14" ht="30.75" customHeight="1" x14ac:dyDescent="0.2">
      <c r="B6" s="177" t="s">
        <v>242</v>
      </c>
      <c r="C6" s="194">
        <v>1</v>
      </c>
      <c r="D6" s="468" t="s">
        <v>243</v>
      </c>
      <c r="E6" s="468"/>
      <c r="F6" s="454" t="s">
        <v>366</v>
      </c>
      <c r="G6" s="454"/>
      <c r="H6" s="454"/>
      <c r="I6" s="454"/>
      <c r="J6" s="18"/>
      <c r="K6" s="18"/>
      <c r="M6" s="14" t="s">
        <v>60</v>
      </c>
      <c r="N6" s="6" t="s">
        <v>61</v>
      </c>
    </row>
    <row r="7" spans="2:14" ht="30.75" customHeight="1" x14ac:dyDescent="0.2">
      <c r="B7" s="177" t="s">
        <v>244</v>
      </c>
      <c r="C7" s="194" t="s">
        <v>81</v>
      </c>
      <c r="D7" s="468" t="s">
        <v>245</v>
      </c>
      <c r="E7" s="468"/>
      <c r="F7" s="454" t="s">
        <v>289</v>
      </c>
      <c r="G7" s="454"/>
      <c r="H7" s="180" t="s">
        <v>246</v>
      </c>
      <c r="I7" s="194" t="s">
        <v>81</v>
      </c>
      <c r="J7" s="20"/>
      <c r="K7" s="20"/>
      <c r="M7" s="14" t="s">
        <v>65</v>
      </c>
      <c r="N7" s="6" t="s">
        <v>66</v>
      </c>
    </row>
    <row r="8" spans="2:14" ht="30.75" customHeight="1" x14ac:dyDescent="0.2">
      <c r="B8" s="177" t="s">
        <v>247</v>
      </c>
      <c r="C8" s="454" t="s">
        <v>290</v>
      </c>
      <c r="D8" s="454"/>
      <c r="E8" s="454"/>
      <c r="F8" s="454"/>
      <c r="G8" s="180" t="s">
        <v>248</v>
      </c>
      <c r="H8" s="460">
        <v>7555</v>
      </c>
      <c r="I8" s="460"/>
      <c r="J8" s="22"/>
      <c r="K8" s="22"/>
      <c r="M8" s="14" t="s">
        <v>69</v>
      </c>
      <c r="N8" s="6" t="s">
        <v>70</v>
      </c>
    </row>
    <row r="9" spans="2:14" ht="30.75" customHeight="1" x14ac:dyDescent="0.2">
      <c r="B9" s="177" t="s">
        <v>48</v>
      </c>
      <c r="C9" s="461" t="s">
        <v>65</v>
      </c>
      <c r="D9" s="461"/>
      <c r="E9" s="461"/>
      <c r="F9" s="461"/>
      <c r="G9" s="180" t="s">
        <v>249</v>
      </c>
      <c r="H9" s="462" t="s">
        <v>157</v>
      </c>
      <c r="I9" s="462"/>
      <c r="J9" s="23"/>
      <c r="K9" s="23"/>
      <c r="M9" s="24" t="s">
        <v>73</v>
      </c>
    </row>
    <row r="10" spans="2:14" ht="30.75" customHeight="1" x14ac:dyDescent="0.2">
      <c r="B10" s="177" t="s">
        <v>250</v>
      </c>
      <c r="C10" s="454" t="s">
        <v>291</v>
      </c>
      <c r="D10" s="454"/>
      <c r="E10" s="454"/>
      <c r="F10" s="454"/>
      <c r="G10" s="454"/>
      <c r="H10" s="454"/>
      <c r="I10" s="454"/>
      <c r="J10" s="25"/>
      <c r="K10" s="25"/>
      <c r="M10" s="24"/>
    </row>
    <row r="11" spans="2:14" ht="30.75" customHeight="1" x14ac:dyDescent="0.2">
      <c r="B11" s="177" t="s">
        <v>251</v>
      </c>
      <c r="C11" s="455" t="s">
        <v>292</v>
      </c>
      <c r="D11" s="455"/>
      <c r="E11" s="455"/>
      <c r="F11" s="455"/>
      <c r="G11" s="455"/>
      <c r="H11" s="455"/>
      <c r="I11" s="455"/>
      <c r="J11" s="20"/>
      <c r="K11" s="20"/>
      <c r="M11" s="24"/>
      <c r="N11" s="6" t="s">
        <v>76</v>
      </c>
    </row>
    <row r="12" spans="2:14" ht="30.75" customHeight="1" x14ac:dyDescent="0.2">
      <c r="B12" s="177" t="s">
        <v>254</v>
      </c>
      <c r="C12" s="338" t="s">
        <v>293</v>
      </c>
      <c r="D12" s="338"/>
      <c r="E12" s="338"/>
      <c r="F12" s="338"/>
      <c r="G12" s="180" t="s">
        <v>252</v>
      </c>
      <c r="H12" s="340" t="s">
        <v>79</v>
      </c>
      <c r="I12" s="340"/>
      <c r="J12" s="20"/>
      <c r="K12" s="20"/>
      <c r="M12" s="24" t="s">
        <v>80</v>
      </c>
      <c r="N12" s="6" t="s">
        <v>81</v>
      </c>
    </row>
    <row r="13" spans="2:14" ht="30.75" customHeight="1" x14ac:dyDescent="0.2">
      <c r="B13" s="177" t="s">
        <v>255</v>
      </c>
      <c r="C13" s="463" t="s">
        <v>363</v>
      </c>
      <c r="D13" s="463"/>
      <c r="E13" s="463"/>
      <c r="F13" s="463"/>
      <c r="G13" s="180" t="s">
        <v>253</v>
      </c>
      <c r="H13" s="455" t="s">
        <v>70</v>
      </c>
      <c r="I13" s="455"/>
      <c r="J13" s="20"/>
      <c r="K13" s="20"/>
      <c r="M13" s="24" t="s">
        <v>84</v>
      </c>
    </row>
    <row r="14" spans="2:14" ht="64.5" customHeight="1" x14ac:dyDescent="0.2">
      <c r="B14" s="177" t="s">
        <v>256</v>
      </c>
      <c r="C14" s="344" t="s">
        <v>301</v>
      </c>
      <c r="D14" s="344"/>
      <c r="E14" s="344"/>
      <c r="F14" s="344"/>
      <c r="G14" s="344"/>
      <c r="H14" s="344"/>
      <c r="I14" s="344"/>
      <c r="J14" s="25"/>
      <c r="K14" s="25"/>
      <c r="M14" s="24" t="s">
        <v>86</v>
      </c>
      <c r="N14" s="6"/>
    </row>
    <row r="15" spans="2:14" ht="30.75" customHeight="1" x14ac:dyDescent="0.2">
      <c r="B15" s="177" t="s">
        <v>257</v>
      </c>
      <c r="C15" s="338" t="s">
        <v>294</v>
      </c>
      <c r="D15" s="338"/>
      <c r="E15" s="338"/>
      <c r="F15" s="338"/>
      <c r="G15" s="338"/>
      <c r="H15" s="338"/>
      <c r="I15" s="338"/>
      <c r="J15" s="26"/>
      <c r="K15" s="26"/>
      <c r="M15" s="24" t="s">
        <v>88</v>
      </c>
      <c r="N15" s="6"/>
    </row>
    <row r="16" spans="2:14" ht="24" customHeight="1" x14ac:dyDescent="0.2">
      <c r="B16" s="177" t="s">
        <v>258</v>
      </c>
      <c r="C16" s="454" t="s">
        <v>300</v>
      </c>
      <c r="D16" s="454"/>
      <c r="E16" s="454"/>
      <c r="F16" s="454"/>
      <c r="G16" s="454"/>
      <c r="H16" s="454"/>
      <c r="I16" s="454"/>
      <c r="J16" s="27"/>
      <c r="K16" s="27"/>
      <c r="M16" s="24"/>
      <c r="N16" s="6"/>
    </row>
    <row r="17" spans="2:14" ht="30.75" customHeight="1" x14ac:dyDescent="0.2">
      <c r="B17" s="177" t="s">
        <v>259</v>
      </c>
      <c r="C17" s="455" t="s">
        <v>295</v>
      </c>
      <c r="D17" s="456"/>
      <c r="E17" s="456"/>
      <c r="F17" s="456"/>
      <c r="G17" s="456"/>
      <c r="H17" s="456"/>
      <c r="I17" s="456"/>
      <c r="J17" s="28"/>
      <c r="K17" s="28"/>
      <c r="M17" s="24" t="s">
        <v>91</v>
      </c>
      <c r="N17" s="6"/>
    </row>
    <row r="18" spans="2:14" ht="18" customHeight="1" x14ac:dyDescent="0.2">
      <c r="B18" s="457" t="s">
        <v>265</v>
      </c>
      <c r="C18" s="458" t="s">
        <v>237</v>
      </c>
      <c r="D18" s="458"/>
      <c r="E18" s="458"/>
      <c r="F18" s="459" t="s">
        <v>238</v>
      </c>
      <c r="G18" s="459"/>
      <c r="H18" s="459"/>
      <c r="I18" s="459"/>
      <c r="J18" s="29"/>
      <c r="K18" s="29"/>
      <c r="M18" s="24" t="s">
        <v>79</v>
      </c>
      <c r="N18" s="6"/>
    </row>
    <row r="19" spans="2:14" ht="39.75" customHeight="1" x14ac:dyDescent="0.2">
      <c r="B19" s="457"/>
      <c r="C19" s="454" t="s">
        <v>297</v>
      </c>
      <c r="D19" s="454"/>
      <c r="E19" s="454"/>
      <c r="F19" s="454" t="s">
        <v>296</v>
      </c>
      <c r="G19" s="454"/>
      <c r="H19" s="454"/>
      <c r="I19" s="454"/>
      <c r="J19" s="27"/>
      <c r="K19" s="27"/>
      <c r="M19" s="24" t="s">
        <v>95</v>
      </c>
      <c r="N19" s="6"/>
    </row>
    <row r="20" spans="2:14" ht="39.75" customHeight="1" x14ac:dyDescent="0.2">
      <c r="B20" s="178" t="s">
        <v>266</v>
      </c>
      <c r="C20" s="432" t="s">
        <v>298</v>
      </c>
      <c r="D20" s="433"/>
      <c r="E20" s="434"/>
      <c r="F20" s="340" t="s">
        <v>299</v>
      </c>
      <c r="G20" s="340"/>
      <c r="H20" s="340"/>
      <c r="I20" s="341"/>
      <c r="J20" s="20"/>
      <c r="K20" s="20"/>
      <c r="M20" s="24"/>
      <c r="N20" s="6"/>
    </row>
    <row r="21" spans="2:14" ht="42" customHeight="1" x14ac:dyDescent="0.2">
      <c r="B21" s="178" t="s">
        <v>267</v>
      </c>
      <c r="C21" s="435" t="s">
        <v>303</v>
      </c>
      <c r="D21" s="436"/>
      <c r="E21" s="437"/>
      <c r="F21" s="438" t="s">
        <v>302</v>
      </c>
      <c r="G21" s="439"/>
      <c r="H21" s="439"/>
      <c r="I21" s="440"/>
      <c r="J21" s="26"/>
      <c r="K21" s="26"/>
      <c r="M21" s="30"/>
      <c r="N21" s="6"/>
    </row>
    <row r="22" spans="2:14" ht="23.25" customHeight="1" x14ac:dyDescent="0.2">
      <c r="B22" s="178" t="s">
        <v>268</v>
      </c>
      <c r="C22" s="441">
        <v>44043</v>
      </c>
      <c r="D22" s="442"/>
      <c r="E22" s="443"/>
      <c r="F22" s="180" t="s">
        <v>271</v>
      </c>
      <c r="G22" s="192">
        <v>0</v>
      </c>
      <c r="H22" s="180" t="s">
        <v>275</v>
      </c>
      <c r="I22" s="193">
        <v>0</v>
      </c>
      <c r="J22" s="31"/>
      <c r="K22" s="31"/>
      <c r="M22" s="30"/>
    </row>
    <row r="23" spans="2:14" ht="27" customHeight="1" x14ac:dyDescent="0.2">
      <c r="B23" s="178" t="s">
        <v>269</v>
      </c>
      <c r="C23" s="441">
        <v>44196</v>
      </c>
      <c r="D23" s="439"/>
      <c r="E23" s="444"/>
      <c r="F23" s="180" t="s">
        <v>272</v>
      </c>
      <c r="G23" s="445">
        <v>2</v>
      </c>
      <c r="H23" s="446"/>
      <c r="I23" s="447"/>
      <c r="J23" s="32"/>
      <c r="K23" s="32"/>
      <c r="M23" s="30"/>
    </row>
    <row r="24" spans="2:14" ht="30.75" customHeight="1" x14ac:dyDescent="0.2">
      <c r="B24" s="179" t="s">
        <v>270</v>
      </c>
      <c r="C24" s="330" t="s">
        <v>88</v>
      </c>
      <c r="D24" s="331"/>
      <c r="E24" s="332"/>
      <c r="F24" s="181" t="s">
        <v>274</v>
      </c>
      <c r="G24" s="438" t="s">
        <v>304</v>
      </c>
      <c r="H24" s="439"/>
      <c r="I24" s="444"/>
      <c r="J24" s="29"/>
      <c r="K24" s="29"/>
      <c r="M24" s="30"/>
    </row>
    <row r="25" spans="2:14" ht="22.5" customHeight="1" x14ac:dyDescent="0.2">
      <c r="B25" s="448" t="s">
        <v>235</v>
      </c>
      <c r="C25" s="428"/>
      <c r="D25" s="428"/>
      <c r="E25" s="428"/>
      <c r="F25" s="428"/>
      <c r="G25" s="428"/>
      <c r="H25" s="428"/>
      <c r="I25" s="449"/>
      <c r="J25" s="17"/>
      <c r="K25" s="17"/>
      <c r="M25" s="30"/>
    </row>
    <row r="26" spans="2:14" ht="43.5" customHeight="1" x14ac:dyDescent="0.2">
      <c r="B26" s="182" t="s">
        <v>105</v>
      </c>
      <c r="C26" s="183" t="s">
        <v>261</v>
      </c>
      <c r="D26" s="183" t="s">
        <v>260</v>
      </c>
      <c r="E26" s="184" t="s">
        <v>264</v>
      </c>
      <c r="F26" s="183" t="s">
        <v>263</v>
      </c>
      <c r="G26" s="183" t="s">
        <v>262</v>
      </c>
      <c r="H26" s="184" t="s">
        <v>276</v>
      </c>
      <c r="I26" s="185" t="s">
        <v>273</v>
      </c>
      <c r="J26" s="27"/>
      <c r="K26" s="27"/>
      <c r="M26" s="30"/>
    </row>
    <row r="27" spans="2:14" ht="19.5" customHeight="1" x14ac:dyDescent="0.2">
      <c r="B27" s="186" t="s">
        <v>119</v>
      </c>
      <c r="C27" s="191">
        <v>0</v>
      </c>
      <c r="D27" s="195">
        <v>0</v>
      </c>
      <c r="E27" s="203">
        <f t="shared" ref="E27:E32" si="0">+IF(ISERROR(D27/C27),0,D27/C27)</f>
        <v>0</v>
      </c>
      <c r="F27" s="450">
        <f>+SUM(C27:C32)</f>
        <v>2</v>
      </c>
      <c r="G27" s="450">
        <f>+SUM(D27:D32)</f>
        <v>1</v>
      </c>
      <c r="H27" s="452">
        <f>+G27/F27</f>
        <v>0.5</v>
      </c>
      <c r="I27" s="452">
        <f>+H27+I22</f>
        <v>0.5</v>
      </c>
      <c r="J27" s="39"/>
      <c r="K27" s="39"/>
    </row>
    <row r="28" spans="2:14" ht="19.5" customHeight="1" x14ac:dyDescent="0.2">
      <c r="B28" s="186" t="s">
        <v>120</v>
      </c>
      <c r="C28" s="191">
        <v>0</v>
      </c>
      <c r="D28" s="195">
        <v>0</v>
      </c>
      <c r="E28" s="203">
        <f t="shared" si="0"/>
        <v>0</v>
      </c>
      <c r="F28" s="450"/>
      <c r="G28" s="450"/>
      <c r="H28" s="452"/>
      <c r="I28" s="452"/>
      <c r="J28" s="39"/>
      <c r="K28" s="39"/>
    </row>
    <row r="29" spans="2:14" ht="19.5" customHeight="1" x14ac:dyDescent="0.2">
      <c r="B29" s="186" t="s">
        <v>121</v>
      </c>
      <c r="C29" s="191">
        <v>0</v>
      </c>
      <c r="D29" s="195">
        <v>1</v>
      </c>
      <c r="E29" s="203">
        <f t="shared" si="0"/>
        <v>0</v>
      </c>
      <c r="F29" s="450"/>
      <c r="G29" s="450"/>
      <c r="H29" s="452"/>
      <c r="I29" s="452"/>
      <c r="J29" s="39"/>
      <c r="K29" s="39"/>
    </row>
    <row r="30" spans="2:14" ht="19.5" customHeight="1" x14ac:dyDescent="0.2">
      <c r="B30" s="186" t="s">
        <v>122</v>
      </c>
      <c r="C30" s="75">
        <v>1</v>
      </c>
      <c r="D30" s="195">
        <v>0</v>
      </c>
      <c r="E30" s="203">
        <f t="shared" si="0"/>
        <v>0</v>
      </c>
      <c r="F30" s="450"/>
      <c r="G30" s="450"/>
      <c r="H30" s="452"/>
      <c r="I30" s="452"/>
      <c r="J30" s="39"/>
      <c r="K30" s="39"/>
    </row>
    <row r="31" spans="2:14" ht="19.5" customHeight="1" x14ac:dyDescent="0.2">
      <c r="B31" s="186" t="s">
        <v>123</v>
      </c>
      <c r="C31" s="75">
        <v>0</v>
      </c>
      <c r="D31" s="195"/>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66" customHeight="1" x14ac:dyDescent="0.2">
      <c r="B33" s="187" t="s">
        <v>277</v>
      </c>
      <c r="C33" s="429" t="s">
        <v>373</v>
      </c>
      <c r="D33" s="430"/>
      <c r="E33" s="430"/>
      <c r="F33" s="430"/>
      <c r="G33" s="430"/>
      <c r="H33" s="430"/>
      <c r="I33" s="431"/>
      <c r="J33" s="40"/>
      <c r="K33" s="40"/>
    </row>
    <row r="34" spans="2:11" ht="34.5" customHeight="1" x14ac:dyDescent="0.2">
      <c r="B34" s="416"/>
      <c r="C34" s="306"/>
      <c r="D34" s="306"/>
      <c r="E34" s="306"/>
      <c r="F34" s="306"/>
      <c r="G34" s="306"/>
      <c r="H34" s="306"/>
      <c r="I34" s="417"/>
      <c r="J34" s="17"/>
      <c r="K34" s="17"/>
    </row>
    <row r="35" spans="2:11" ht="34.5" customHeight="1" x14ac:dyDescent="0.2">
      <c r="B35" s="418"/>
      <c r="C35" s="309"/>
      <c r="D35" s="309"/>
      <c r="E35" s="309"/>
      <c r="F35" s="309"/>
      <c r="G35" s="309"/>
      <c r="H35" s="309"/>
      <c r="I35" s="419"/>
      <c r="J35" s="40"/>
      <c r="K35" s="40"/>
    </row>
    <row r="36" spans="2:11" ht="34.5" customHeight="1" x14ac:dyDescent="0.2">
      <c r="B36" s="418"/>
      <c r="C36" s="309"/>
      <c r="D36" s="309"/>
      <c r="E36" s="309"/>
      <c r="F36" s="309"/>
      <c r="G36" s="309"/>
      <c r="H36" s="309"/>
      <c r="I36" s="419"/>
      <c r="J36" s="40"/>
      <c r="K36" s="40"/>
    </row>
    <row r="37" spans="2:11" ht="34.5" customHeight="1" x14ac:dyDescent="0.2">
      <c r="B37" s="418"/>
      <c r="C37" s="309"/>
      <c r="D37" s="309"/>
      <c r="E37" s="309"/>
      <c r="F37" s="309"/>
      <c r="G37" s="309"/>
      <c r="H37" s="309"/>
      <c r="I37" s="419"/>
      <c r="J37" s="40"/>
      <c r="K37" s="40"/>
    </row>
    <row r="38" spans="2:11" ht="34.5" customHeight="1" x14ac:dyDescent="0.2">
      <c r="B38" s="420"/>
      <c r="C38" s="312"/>
      <c r="D38" s="312"/>
      <c r="E38" s="312"/>
      <c r="F38" s="312"/>
      <c r="G38" s="312"/>
      <c r="H38" s="312"/>
      <c r="I38" s="421"/>
      <c r="J38" s="41"/>
      <c r="K38" s="41"/>
    </row>
    <row r="39" spans="2:11" ht="138" customHeight="1" x14ac:dyDescent="0.2">
      <c r="B39" s="177" t="s">
        <v>278</v>
      </c>
      <c r="C39" s="422" t="s">
        <v>374</v>
      </c>
      <c r="D39" s="423"/>
      <c r="E39" s="423"/>
      <c r="F39" s="423"/>
      <c r="G39" s="423"/>
      <c r="H39" s="423"/>
      <c r="I39" s="424"/>
      <c r="J39" s="42"/>
      <c r="K39" s="42"/>
    </row>
    <row r="40" spans="2:11" ht="32.25" customHeight="1" x14ac:dyDescent="0.2">
      <c r="B40" s="177" t="s">
        <v>279</v>
      </c>
      <c r="C40" s="422" t="s">
        <v>317</v>
      </c>
      <c r="D40" s="423"/>
      <c r="E40" s="423"/>
      <c r="F40" s="423"/>
      <c r="G40" s="423"/>
      <c r="H40" s="423"/>
      <c r="I40" s="424"/>
      <c r="J40" s="42"/>
      <c r="K40" s="42"/>
    </row>
    <row r="41" spans="2:11" ht="66" customHeight="1" x14ac:dyDescent="0.2">
      <c r="B41" s="188" t="s">
        <v>280</v>
      </c>
      <c r="C41" s="425" t="s">
        <v>307</v>
      </c>
      <c r="D41" s="426"/>
      <c r="E41" s="426"/>
      <c r="F41" s="426"/>
      <c r="G41" s="426"/>
      <c r="H41" s="426"/>
      <c r="I41" s="427"/>
      <c r="J41" s="42"/>
      <c r="K41" s="42"/>
    </row>
    <row r="42" spans="2:11" ht="22.5" customHeight="1" x14ac:dyDescent="0.2">
      <c r="B42" s="428" t="s">
        <v>236</v>
      </c>
      <c r="C42" s="428"/>
      <c r="D42" s="428"/>
      <c r="E42" s="428"/>
      <c r="F42" s="428"/>
      <c r="G42" s="428"/>
      <c r="H42" s="428"/>
      <c r="I42" s="428"/>
      <c r="J42" s="42"/>
      <c r="K42" s="42"/>
    </row>
    <row r="43" spans="2:11" ht="22.5" customHeight="1" x14ac:dyDescent="0.2">
      <c r="B43" s="412" t="s">
        <v>281</v>
      </c>
      <c r="C43" s="190" t="s">
        <v>282</v>
      </c>
      <c r="D43" s="414" t="s">
        <v>283</v>
      </c>
      <c r="E43" s="414"/>
      <c r="F43" s="414"/>
      <c r="G43" s="414" t="s">
        <v>284</v>
      </c>
      <c r="H43" s="414"/>
      <c r="I43" s="414"/>
      <c r="J43" s="43"/>
      <c r="K43" s="43"/>
    </row>
    <row r="44" spans="2:11" ht="30.75" customHeight="1" x14ac:dyDescent="0.2">
      <c r="B44" s="413"/>
      <c r="C44" s="196"/>
      <c r="D44" s="415"/>
      <c r="E44" s="415"/>
      <c r="F44" s="415"/>
      <c r="G44" s="415"/>
      <c r="H44" s="415"/>
      <c r="I44" s="415"/>
      <c r="J44" s="43"/>
      <c r="K44" s="43"/>
    </row>
    <row r="45" spans="2:11" ht="32.25" customHeight="1" x14ac:dyDescent="0.2">
      <c r="B45" s="189" t="s">
        <v>285</v>
      </c>
      <c r="C45" s="415" t="s">
        <v>365</v>
      </c>
      <c r="D45" s="415"/>
      <c r="E45" s="415"/>
      <c r="F45" s="415"/>
      <c r="G45" s="415"/>
      <c r="H45" s="415"/>
      <c r="I45" s="415"/>
      <c r="J45" s="46"/>
      <c r="K45" s="46"/>
    </row>
    <row r="46" spans="2:11" ht="28.5" customHeight="1" x14ac:dyDescent="0.2">
      <c r="B46" s="180" t="s">
        <v>286</v>
      </c>
      <c r="C46" s="432" t="s">
        <v>364</v>
      </c>
      <c r="D46" s="433"/>
      <c r="E46" s="433"/>
      <c r="F46" s="433"/>
      <c r="G46" s="433"/>
      <c r="H46" s="433"/>
      <c r="I46" s="434"/>
      <c r="J46" s="46"/>
      <c r="K46" s="46"/>
    </row>
    <row r="47" spans="2:11" ht="30" customHeight="1" x14ac:dyDescent="0.2">
      <c r="B47" s="188" t="s">
        <v>287</v>
      </c>
      <c r="C47" s="415" t="s">
        <v>305</v>
      </c>
      <c r="D47" s="415"/>
      <c r="E47" s="415"/>
      <c r="F47" s="415"/>
      <c r="G47" s="415"/>
      <c r="H47" s="415"/>
      <c r="I47" s="415"/>
      <c r="J47" s="47"/>
      <c r="K47" s="47"/>
    </row>
    <row r="48" spans="2:11" ht="31.5" customHeight="1" x14ac:dyDescent="0.2">
      <c r="B48" s="188" t="s">
        <v>288</v>
      </c>
      <c r="C48" s="415" t="s">
        <v>306</v>
      </c>
      <c r="D48" s="415"/>
      <c r="E48" s="415"/>
      <c r="F48" s="415"/>
      <c r="G48" s="415"/>
      <c r="H48" s="415"/>
      <c r="I48" s="415"/>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8PWb952ztUYt3i4zhZTQv7puk5Hm4tG6C3ZnO6SerJ7Ra58bs2SyYB3e3zf7SrFHZbB8pjy1HW6YQPJ8y6nzOQ==" saltValue="6jk4fMGttATwrSP/2qiydg==" spinCount="100000" sheet="1" objects="1" scenarios="1"/>
  <mergeCells count="60">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B43:B44"/>
    <mergeCell ref="D43:F43"/>
    <mergeCell ref="G43:I43"/>
    <mergeCell ref="D44:F44"/>
    <mergeCell ref="B34:I38"/>
    <mergeCell ref="C39:I39"/>
    <mergeCell ref="C40:I40"/>
    <mergeCell ref="C41:I41"/>
    <mergeCell ref="G44:I44"/>
    <mergeCell ref="B42:I42"/>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A2"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4"/>
      <c r="C1" s="370" t="s">
        <v>25</v>
      </c>
      <c r="D1" s="370"/>
      <c r="E1" s="370"/>
      <c r="F1" s="370"/>
      <c r="G1" s="370"/>
      <c r="H1" s="370"/>
      <c r="I1" s="465"/>
      <c r="J1" s="13"/>
      <c r="K1" s="13"/>
      <c r="M1" s="14" t="s">
        <v>47</v>
      </c>
    </row>
    <row r="2" spans="2:14" ht="37.5" customHeight="1" x14ac:dyDescent="0.2">
      <c r="B2" s="464"/>
      <c r="C2" s="370" t="s">
        <v>239</v>
      </c>
      <c r="D2" s="370"/>
      <c r="E2" s="370"/>
      <c r="F2" s="370"/>
      <c r="G2" s="370"/>
      <c r="H2" s="370"/>
      <c r="I2" s="465"/>
      <c r="J2" s="13"/>
      <c r="K2" s="13"/>
      <c r="M2" s="14" t="s">
        <v>48</v>
      </c>
    </row>
    <row r="3" spans="2:14" ht="37.5" customHeight="1" x14ac:dyDescent="0.2">
      <c r="B3" s="464"/>
      <c r="C3" s="370" t="s">
        <v>240</v>
      </c>
      <c r="D3" s="370"/>
      <c r="E3" s="370"/>
      <c r="F3" s="370" t="s">
        <v>241</v>
      </c>
      <c r="G3" s="370"/>
      <c r="H3" s="370"/>
      <c r="I3" s="465"/>
      <c r="J3" s="13"/>
      <c r="K3" s="13"/>
      <c r="M3" s="14" t="s">
        <v>50</v>
      </c>
    </row>
    <row r="4" spans="2:14" ht="23.25" customHeight="1" x14ac:dyDescent="0.2">
      <c r="B4" s="466"/>
      <c r="C4" s="466"/>
      <c r="D4" s="466"/>
      <c r="E4" s="466"/>
      <c r="F4" s="466"/>
      <c r="G4" s="466"/>
      <c r="H4" s="466"/>
      <c r="I4" s="466"/>
      <c r="J4" s="15"/>
      <c r="K4" s="15"/>
    </row>
    <row r="5" spans="2:14" ht="24" customHeight="1" x14ac:dyDescent="0.2">
      <c r="B5" s="467" t="s">
        <v>234</v>
      </c>
      <c r="C5" s="467"/>
      <c r="D5" s="467"/>
      <c r="E5" s="467"/>
      <c r="F5" s="467"/>
      <c r="G5" s="467"/>
      <c r="H5" s="467"/>
      <c r="I5" s="467"/>
      <c r="J5" s="64"/>
      <c r="K5" s="64"/>
      <c r="N5" s="6" t="s">
        <v>57</v>
      </c>
    </row>
    <row r="6" spans="2:14" ht="30.75" customHeight="1" x14ac:dyDescent="0.2">
      <c r="B6" s="199" t="s">
        <v>242</v>
      </c>
      <c r="C6" s="198">
        <v>2</v>
      </c>
      <c r="D6" s="468" t="s">
        <v>243</v>
      </c>
      <c r="E6" s="468"/>
      <c r="F6" s="454" t="s">
        <v>367</v>
      </c>
      <c r="G6" s="454"/>
      <c r="H6" s="454"/>
      <c r="I6" s="454"/>
      <c r="J6" s="18"/>
      <c r="K6" s="18"/>
      <c r="M6" s="14" t="s">
        <v>60</v>
      </c>
      <c r="N6" s="6" t="s">
        <v>61</v>
      </c>
    </row>
    <row r="7" spans="2:14" ht="30.75" customHeight="1" x14ac:dyDescent="0.2">
      <c r="B7" s="199" t="s">
        <v>244</v>
      </c>
      <c r="C7" s="198" t="s">
        <v>81</v>
      </c>
      <c r="D7" s="468" t="s">
        <v>245</v>
      </c>
      <c r="E7" s="468"/>
      <c r="F7" s="454" t="s">
        <v>289</v>
      </c>
      <c r="G7" s="454"/>
      <c r="H7" s="180" t="s">
        <v>246</v>
      </c>
      <c r="I7" s="198" t="s">
        <v>81</v>
      </c>
      <c r="J7" s="20"/>
      <c r="K7" s="20"/>
      <c r="M7" s="14" t="s">
        <v>65</v>
      </c>
      <c r="N7" s="6" t="s">
        <v>66</v>
      </c>
    </row>
    <row r="8" spans="2:14" ht="30.75" customHeight="1" x14ac:dyDescent="0.2">
      <c r="B8" s="199" t="s">
        <v>247</v>
      </c>
      <c r="C8" s="454" t="s">
        <v>290</v>
      </c>
      <c r="D8" s="454"/>
      <c r="E8" s="454"/>
      <c r="F8" s="454"/>
      <c r="G8" s="180" t="s">
        <v>248</v>
      </c>
      <c r="H8" s="460">
        <v>7555</v>
      </c>
      <c r="I8" s="460"/>
      <c r="J8" s="22"/>
      <c r="K8" s="22"/>
      <c r="M8" s="14" t="s">
        <v>69</v>
      </c>
      <c r="N8" s="6" t="s">
        <v>70</v>
      </c>
    </row>
    <row r="9" spans="2:14" ht="30.75" customHeight="1" x14ac:dyDescent="0.2">
      <c r="B9" s="199" t="s">
        <v>48</v>
      </c>
      <c r="C9" s="461" t="s">
        <v>65</v>
      </c>
      <c r="D9" s="461"/>
      <c r="E9" s="461"/>
      <c r="F9" s="461"/>
      <c r="G9" s="180" t="s">
        <v>249</v>
      </c>
      <c r="H9" s="462" t="s">
        <v>157</v>
      </c>
      <c r="I9" s="462"/>
      <c r="J9" s="23"/>
      <c r="K9" s="23"/>
      <c r="M9" s="24" t="s">
        <v>73</v>
      </c>
    </row>
    <row r="10" spans="2:14" ht="30.75" customHeight="1" x14ac:dyDescent="0.2">
      <c r="B10" s="199" t="s">
        <v>250</v>
      </c>
      <c r="C10" s="454" t="s">
        <v>291</v>
      </c>
      <c r="D10" s="454"/>
      <c r="E10" s="454"/>
      <c r="F10" s="454"/>
      <c r="G10" s="454"/>
      <c r="H10" s="454"/>
      <c r="I10" s="454"/>
      <c r="J10" s="25"/>
      <c r="K10" s="25"/>
      <c r="M10" s="24"/>
    </row>
    <row r="11" spans="2:14" ht="30.75" customHeight="1" x14ac:dyDescent="0.2">
      <c r="B11" s="199" t="s">
        <v>251</v>
      </c>
      <c r="C11" s="455" t="s">
        <v>292</v>
      </c>
      <c r="D11" s="455"/>
      <c r="E11" s="455"/>
      <c r="F11" s="455"/>
      <c r="G11" s="455"/>
      <c r="H11" s="455"/>
      <c r="I11" s="455"/>
      <c r="J11" s="20"/>
      <c r="K11" s="20"/>
      <c r="M11" s="24"/>
      <c r="N11" s="6" t="s">
        <v>76</v>
      </c>
    </row>
    <row r="12" spans="2:14" ht="30.75" customHeight="1" x14ac:dyDescent="0.2">
      <c r="B12" s="199" t="s">
        <v>254</v>
      </c>
      <c r="C12" s="338" t="s">
        <v>308</v>
      </c>
      <c r="D12" s="338"/>
      <c r="E12" s="338"/>
      <c r="F12" s="338"/>
      <c r="G12" s="180" t="s">
        <v>252</v>
      </c>
      <c r="H12" s="340" t="s">
        <v>79</v>
      </c>
      <c r="I12" s="340"/>
      <c r="J12" s="20"/>
      <c r="K12" s="20"/>
      <c r="M12" s="24" t="s">
        <v>80</v>
      </c>
      <c r="N12" s="6" t="s">
        <v>81</v>
      </c>
    </row>
    <row r="13" spans="2:14" ht="30.75" customHeight="1" x14ac:dyDescent="0.2">
      <c r="B13" s="199" t="s">
        <v>255</v>
      </c>
      <c r="C13" s="463" t="s">
        <v>363</v>
      </c>
      <c r="D13" s="463"/>
      <c r="E13" s="463"/>
      <c r="F13" s="463"/>
      <c r="G13" s="180" t="s">
        <v>253</v>
      </c>
      <c r="H13" s="455" t="s">
        <v>70</v>
      </c>
      <c r="I13" s="455"/>
      <c r="J13" s="20"/>
      <c r="K13" s="20"/>
      <c r="M13" s="24" t="s">
        <v>84</v>
      </c>
    </row>
    <row r="14" spans="2:14" ht="64.5" customHeight="1" x14ac:dyDescent="0.2">
      <c r="B14" s="199" t="s">
        <v>256</v>
      </c>
      <c r="C14" s="344" t="s">
        <v>309</v>
      </c>
      <c r="D14" s="344"/>
      <c r="E14" s="344"/>
      <c r="F14" s="344"/>
      <c r="G14" s="344"/>
      <c r="H14" s="344"/>
      <c r="I14" s="344"/>
      <c r="J14" s="25"/>
      <c r="K14" s="25"/>
      <c r="M14" s="24" t="s">
        <v>86</v>
      </c>
      <c r="N14" s="6"/>
    </row>
    <row r="15" spans="2:14" ht="30.75" customHeight="1" x14ac:dyDescent="0.2">
      <c r="B15" s="199" t="s">
        <v>257</v>
      </c>
      <c r="C15" s="338" t="s">
        <v>294</v>
      </c>
      <c r="D15" s="338"/>
      <c r="E15" s="338"/>
      <c r="F15" s="338"/>
      <c r="G15" s="338"/>
      <c r="H15" s="338"/>
      <c r="I15" s="338"/>
      <c r="J15" s="26"/>
      <c r="K15" s="26"/>
      <c r="M15" s="24" t="s">
        <v>88</v>
      </c>
      <c r="N15" s="6"/>
    </row>
    <row r="16" spans="2:14" ht="24" customHeight="1" x14ac:dyDescent="0.2">
      <c r="B16" s="199" t="s">
        <v>258</v>
      </c>
      <c r="C16" s="454" t="s">
        <v>321</v>
      </c>
      <c r="D16" s="454"/>
      <c r="E16" s="454"/>
      <c r="F16" s="454"/>
      <c r="G16" s="454"/>
      <c r="H16" s="454"/>
      <c r="I16" s="454"/>
      <c r="J16" s="27"/>
      <c r="K16" s="27"/>
      <c r="M16" s="24"/>
      <c r="N16" s="6"/>
    </row>
    <row r="17" spans="2:14" ht="30.75" customHeight="1" x14ac:dyDescent="0.2">
      <c r="B17" s="199" t="s">
        <v>259</v>
      </c>
      <c r="C17" s="455" t="s">
        <v>310</v>
      </c>
      <c r="D17" s="456"/>
      <c r="E17" s="456"/>
      <c r="F17" s="456"/>
      <c r="G17" s="456"/>
      <c r="H17" s="456"/>
      <c r="I17" s="456"/>
      <c r="J17" s="28"/>
      <c r="K17" s="28"/>
      <c r="M17" s="24" t="s">
        <v>91</v>
      </c>
      <c r="N17" s="6"/>
    </row>
    <row r="18" spans="2:14" ht="18" customHeight="1" x14ac:dyDescent="0.2">
      <c r="B18" s="457" t="s">
        <v>265</v>
      </c>
      <c r="C18" s="458" t="s">
        <v>237</v>
      </c>
      <c r="D18" s="458"/>
      <c r="E18" s="458"/>
      <c r="F18" s="459" t="s">
        <v>238</v>
      </c>
      <c r="G18" s="459"/>
      <c r="H18" s="459"/>
      <c r="I18" s="459"/>
      <c r="J18" s="29"/>
      <c r="K18" s="29"/>
      <c r="M18" s="24" t="s">
        <v>79</v>
      </c>
      <c r="N18" s="6"/>
    </row>
    <row r="19" spans="2:14" ht="39.75" customHeight="1" x14ac:dyDescent="0.2">
      <c r="B19" s="457"/>
      <c r="C19" s="454" t="s">
        <v>311</v>
      </c>
      <c r="D19" s="454"/>
      <c r="E19" s="454"/>
      <c r="F19" s="454" t="s">
        <v>312</v>
      </c>
      <c r="G19" s="454"/>
      <c r="H19" s="454"/>
      <c r="I19" s="454"/>
      <c r="J19" s="27"/>
      <c r="K19" s="27"/>
      <c r="M19" s="24" t="s">
        <v>95</v>
      </c>
      <c r="N19" s="6"/>
    </row>
    <row r="20" spans="2:14" ht="39.75" customHeight="1" x14ac:dyDescent="0.2">
      <c r="B20" s="178" t="s">
        <v>266</v>
      </c>
      <c r="C20" s="432" t="s">
        <v>313</v>
      </c>
      <c r="D20" s="433"/>
      <c r="E20" s="434"/>
      <c r="F20" s="340" t="s">
        <v>314</v>
      </c>
      <c r="G20" s="340"/>
      <c r="H20" s="340"/>
      <c r="I20" s="341"/>
      <c r="J20" s="20"/>
      <c r="K20" s="20"/>
      <c r="M20" s="24"/>
      <c r="N20" s="6"/>
    </row>
    <row r="21" spans="2:14" ht="42" customHeight="1" x14ac:dyDescent="0.2">
      <c r="B21" s="178" t="s">
        <v>267</v>
      </c>
      <c r="C21" s="435" t="s">
        <v>316</v>
      </c>
      <c r="D21" s="436"/>
      <c r="E21" s="437"/>
      <c r="F21" s="438" t="s">
        <v>315</v>
      </c>
      <c r="G21" s="439"/>
      <c r="H21" s="439"/>
      <c r="I21" s="440"/>
      <c r="J21" s="26"/>
      <c r="K21" s="26"/>
      <c r="M21" s="30"/>
      <c r="N21" s="6"/>
    </row>
    <row r="22" spans="2:14" ht="23.25" customHeight="1" x14ac:dyDescent="0.2">
      <c r="B22" s="178" t="s">
        <v>268</v>
      </c>
      <c r="C22" s="441">
        <v>44043</v>
      </c>
      <c r="D22" s="442"/>
      <c r="E22" s="443"/>
      <c r="F22" s="180" t="s">
        <v>271</v>
      </c>
      <c r="G22" s="192">
        <v>0</v>
      </c>
      <c r="H22" s="180" t="s">
        <v>275</v>
      </c>
      <c r="I22" s="193">
        <v>0</v>
      </c>
      <c r="J22" s="31"/>
      <c r="K22" s="31"/>
      <c r="M22" s="30"/>
    </row>
    <row r="23" spans="2:14" ht="27" customHeight="1" x14ac:dyDescent="0.2">
      <c r="B23" s="178" t="s">
        <v>269</v>
      </c>
      <c r="C23" s="441">
        <v>44196</v>
      </c>
      <c r="D23" s="439"/>
      <c r="E23" s="444"/>
      <c r="F23" s="180" t="s">
        <v>272</v>
      </c>
      <c r="G23" s="445">
        <v>1</v>
      </c>
      <c r="H23" s="446"/>
      <c r="I23" s="447"/>
      <c r="J23" s="201"/>
      <c r="K23" s="32"/>
      <c r="M23" s="30"/>
    </row>
    <row r="24" spans="2:14" ht="30.75" customHeight="1" x14ac:dyDescent="0.2">
      <c r="B24" s="179" t="s">
        <v>270</v>
      </c>
      <c r="C24" s="330" t="s">
        <v>88</v>
      </c>
      <c r="D24" s="331"/>
      <c r="E24" s="332"/>
      <c r="F24" s="181" t="s">
        <v>274</v>
      </c>
      <c r="G24" s="438" t="s">
        <v>304</v>
      </c>
      <c r="H24" s="439"/>
      <c r="I24" s="444"/>
      <c r="J24" s="29"/>
      <c r="K24" s="29"/>
      <c r="M24" s="30"/>
    </row>
    <row r="25" spans="2:14" ht="22.5" customHeight="1" x14ac:dyDescent="0.2">
      <c r="B25" s="448" t="s">
        <v>235</v>
      </c>
      <c r="C25" s="428"/>
      <c r="D25" s="428"/>
      <c r="E25" s="428"/>
      <c r="F25" s="428"/>
      <c r="G25" s="428"/>
      <c r="H25" s="428"/>
      <c r="I25" s="449"/>
      <c r="J25" s="64"/>
      <c r="K25" s="64"/>
      <c r="M25" s="30"/>
    </row>
    <row r="26" spans="2:14" ht="43.5" customHeight="1" x14ac:dyDescent="0.2">
      <c r="B26" s="182" t="s">
        <v>105</v>
      </c>
      <c r="C26" s="197" t="s">
        <v>261</v>
      </c>
      <c r="D26" s="197" t="s">
        <v>260</v>
      </c>
      <c r="E26" s="184" t="s">
        <v>264</v>
      </c>
      <c r="F26" s="202" t="s">
        <v>263</v>
      </c>
      <c r="G26" s="202" t="s">
        <v>262</v>
      </c>
      <c r="H26" s="184" t="s">
        <v>276</v>
      </c>
      <c r="I26" s="185" t="s">
        <v>273</v>
      </c>
      <c r="J26" s="27"/>
      <c r="K26" s="27"/>
      <c r="M26" s="30"/>
    </row>
    <row r="27" spans="2:14" ht="19.5" customHeight="1" x14ac:dyDescent="0.2">
      <c r="B27" s="186" t="s">
        <v>119</v>
      </c>
      <c r="C27" s="191">
        <v>0</v>
      </c>
      <c r="D27" s="195">
        <v>0</v>
      </c>
      <c r="E27" s="203">
        <f>+IF(ISERROR(D27/C27),0,D27/C27)</f>
        <v>0</v>
      </c>
      <c r="F27" s="450">
        <f>+SUM(C27:C32)</f>
        <v>1</v>
      </c>
      <c r="G27" s="450">
        <f>+SUM(D27:D32)</f>
        <v>0</v>
      </c>
      <c r="H27" s="452">
        <f>+G27/F27</f>
        <v>0</v>
      </c>
      <c r="I27" s="452">
        <f>+H27+I22</f>
        <v>0</v>
      </c>
      <c r="J27" s="39"/>
      <c r="K27" s="39"/>
    </row>
    <row r="28" spans="2:14" ht="19.5" customHeight="1" x14ac:dyDescent="0.2">
      <c r="B28" s="186" t="s">
        <v>120</v>
      </c>
      <c r="C28" s="191">
        <v>0</v>
      </c>
      <c r="D28" s="195">
        <v>0</v>
      </c>
      <c r="E28" s="203">
        <f t="shared" ref="E28:E32" si="0">+IF(ISERROR(D28/C28),0,D28/C28)</f>
        <v>0</v>
      </c>
      <c r="F28" s="450"/>
      <c r="G28" s="450"/>
      <c r="H28" s="452"/>
      <c r="I28" s="452"/>
      <c r="J28" s="39"/>
      <c r="K28" s="39"/>
    </row>
    <row r="29" spans="2:14" ht="19.5" customHeight="1" x14ac:dyDescent="0.2">
      <c r="B29" s="186" t="s">
        <v>121</v>
      </c>
      <c r="C29" s="191">
        <v>0</v>
      </c>
      <c r="D29" s="195">
        <v>0</v>
      </c>
      <c r="E29" s="203">
        <f t="shared" si="0"/>
        <v>0</v>
      </c>
      <c r="F29" s="450"/>
      <c r="G29" s="450"/>
      <c r="H29" s="452"/>
      <c r="I29" s="452"/>
      <c r="J29" s="39"/>
      <c r="K29" s="39"/>
    </row>
    <row r="30" spans="2:14" ht="19.5" customHeight="1" x14ac:dyDescent="0.2">
      <c r="B30" s="186" t="s">
        <v>122</v>
      </c>
      <c r="C30" s="75">
        <v>0</v>
      </c>
      <c r="D30" s="195">
        <v>0</v>
      </c>
      <c r="E30" s="203">
        <f t="shared" si="0"/>
        <v>0</v>
      </c>
      <c r="F30" s="450"/>
      <c r="G30" s="450"/>
      <c r="H30" s="452"/>
      <c r="I30" s="452"/>
      <c r="J30" s="39"/>
      <c r="K30" s="39"/>
    </row>
    <row r="31" spans="2:14" ht="19.5" customHeight="1" x14ac:dyDescent="0.2">
      <c r="B31" s="186" t="s">
        <v>123</v>
      </c>
      <c r="C31" s="75">
        <v>0</v>
      </c>
      <c r="D31" s="195"/>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66" customHeight="1" x14ac:dyDescent="0.2">
      <c r="B33" s="187" t="s">
        <v>277</v>
      </c>
      <c r="C33" s="429" t="s">
        <v>372</v>
      </c>
      <c r="D33" s="430"/>
      <c r="E33" s="430"/>
      <c r="F33" s="430"/>
      <c r="G33" s="430"/>
      <c r="H33" s="430"/>
      <c r="I33" s="431"/>
      <c r="J33" s="40"/>
      <c r="K33" s="40"/>
    </row>
    <row r="34" spans="2:11" ht="34.5" customHeight="1" x14ac:dyDescent="0.2">
      <c r="B34" s="416"/>
      <c r="C34" s="306"/>
      <c r="D34" s="306"/>
      <c r="E34" s="306"/>
      <c r="F34" s="306"/>
      <c r="G34" s="306"/>
      <c r="H34" s="306"/>
      <c r="I34" s="417"/>
      <c r="J34" s="64"/>
      <c r="K34" s="64"/>
    </row>
    <row r="35" spans="2:11" ht="34.5" customHeight="1" x14ac:dyDescent="0.2">
      <c r="B35" s="418"/>
      <c r="C35" s="309"/>
      <c r="D35" s="309"/>
      <c r="E35" s="309"/>
      <c r="F35" s="309"/>
      <c r="G35" s="309"/>
      <c r="H35" s="309"/>
      <c r="I35" s="419"/>
      <c r="J35" s="40"/>
      <c r="K35" s="40"/>
    </row>
    <row r="36" spans="2:11" ht="34.5" customHeight="1" x14ac:dyDescent="0.2">
      <c r="B36" s="418"/>
      <c r="C36" s="309"/>
      <c r="D36" s="309"/>
      <c r="E36" s="309"/>
      <c r="F36" s="309"/>
      <c r="G36" s="309"/>
      <c r="H36" s="309"/>
      <c r="I36" s="419"/>
      <c r="J36" s="40"/>
      <c r="K36" s="40"/>
    </row>
    <row r="37" spans="2:11" ht="34.5" customHeight="1" x14ac:dyDescent="0.2">
      <c r="B37" s="418"/>
      <c r="C37" s="309"/>
      <c r="D37" s="309"/>
      <c r="E37" s="309"/>
      <c r="F37" s="309"/>
      <c r="G37" s="309"/>
      <c r="H37" s="309"/>
      <c r="I37" s="419"/>
      <c r="J37" s="40"/>
      <c r="K37" s="40"/>
    </row>
    <row r="38" spans="2:11" ht="34.5" customHeight="1" x14ac:dyDescent="0.2">
      <c r="B38" s="420"/>
      <c r="C38" s="312"/>
      <c r="D38" s="312"/>
      <c r="E38" s="312"/>
      <c r="F38" s="312"/>
      <c r="G38" s="312"/>
      <c r="H38" s="312"/>
      <c r="I38" s="421"/>
      <c r="J38" s="41"/>
      <c r="K38" s="41"/>
    </row>
    <row r="39" spans="2:11" ht="105" customHeight="1" x14ac:dyDescent="0.2">
      <c r="B39" s="199" t="s">
        <v>278</v>
      </c>
      <c r="C39" s="422" t="s">
        <v>375</v>
      </c>
      <c r="D39" s="423"/>
      <c r="E39" s="423"/>
      <c r="F39" s="423"/>
      <c r="G39" s="423"/>
      <c r="H39" s="423"/>
      <c r="I39" s="424"/>
      <c r="J39" s="42"/>
      <c r="K39" s="42"/>
    </row>
    <row r="40" spans="2:11" ht="32.25" customHeight="1" x14ac:dyDescent="0.2">
      <c r="B40" s="199" t="s">
        <v>279</v>
      </c>
      <c r="C40" s="422" t="s">
        <v>317</v>
      </c>
      <c r="D40" s="423"/>
      <c r="E40" s="423"/>
      <c r="F40" s="423"/>
      <c r="G40" s="423"/>
      <c r="H40" s="423"/>
      <c r="I40" s="424"/>
      <c r="J40" s="42"/>
      <c r="K40" s="42"/>
    </row>
    <row r="41" spans="2:11" ht="66" customHeight="1" x14ac:dyDescent="0.2">
      <c r="B41" s="188" t="s">
        <v>280</v>
      </c>
      <c r="C41" s="425" t="s">
        <v>318</v>
      </c>
      <c r="D41" s="426"/>
      <c r="E41" s="426"/>
      <c r="F41" s="426"/>
      <c r="G41" s="426"/>
      <c r="H41" s="426"/>
      <c r="I41" s="427"/>
      <c r="J41" s="42"/>
      <c r="K41" s="42"/>
    </row>
    <row r="42" spans="2:11" ht="22.5" customHeight="1" x14ac:dyDescent="0.2">
      <c r="B42" s="428" t="s">
        <v>236</v>
      </c>
      <c r="C42" s="428"/>
      <c r="D42" s="428"/>
      <c r="E42" s="428"/>
      <c r="F42" s="428"/>
      <c r="G42" s="428"/>
      <c r="H42" s="428"/>
      <c r="I42" s="428"/>
      <c r="J42" s="42"/>
      <c r="K42" s="42"/>
    </row>
    <row r="43" spans="2:11" ht="22.5" customHeight="1" x14ac:dyDescent="0.2">
      <c r="B43" s="412" t="s">
        <v>281</v>
      </c>
      <c r="C43" s="200" t="s">
        <v>282</v>
      </c>
      <c r="D43" s="414" t="s">
        <v>283</v>
      </c>
      <c r="E43" s="414"/>
      <c r="F43" s="414"/>
      <c r="G43" s="414" t="s">
        <v>284</v>
      </c>
      <c r="H43" s="414"/>
      <c r="I43" s="414"/>
      <c r="J43" s="43"/>
      <c r="K43" s="43"/>
    </row>
    <row r="44" spans="2:11" ht="30.75" customHeight="1" x14ac:dyDescent="0.2">
      <c r="B44" s="413"/>
      <c r="C44" s="196"/>
      <c r="D44" s="415"/>
      <c r="E44" s="415"/>
      <c r="F44" s="415"/>
      <c r="G44" s="415"/>
      <c r="H44" s="415"/>
      <c r="I44" s="415"/>
      <c r="J44" s="43"/>
      <c r="K44" s="43"/>
    </row>
    <row r="45" spans="2:11" ht="32.25" customHeight="1" x14ac:dyDescent="0.2">
      <c r="B45" s="189" t="s">
        <v>285</v>
      </c>
      <c r="C45" s="415" t="s">
        <v>365</v>
      </c>
      <c r="D45" s="415"/>
      <c r="E45" s="415"/>
      <c r="F45" s="415"/>
      <c r="G45" s="415"/>
      <c r="H45" s="415"/>
      <c r="I45" s="415"/>
      <c r="J45" s="46"/>
      <c r="K45" s="46"/>
    </row>
    <row r="46" spans="2:11" ht="28.5" customHeight="1" x14ac:dyDescent="0.2">
      <c r="B46" s="180" t="s">
        <v>286</v>
      </c>
      <c r="C46" s="432" t="s">
        <v>364</v>
      </c>
      <c r="D46" s="433"/>
      <c r="E46" s="433"/>
      <c r="F46" s="433"/>
      <c r="G46" s="433"/>
      <c r="H46" s="433"/>
      <c r="I46" s="434"/>
      <c r="J46" s="46"/>
      <c r="K46" s="46"/>
    </row>
    <row r="47" spans="2:11" ht="30" customHeight="1" x14ac:dyDescent="0.2">
      <c r="B47" s="188" t="s">
        <v>287</v>
      </c>
      <c r="C47" s="415" t="s">
        <v>305</v>
      </c>
      <c r="D47" s="415"/>
      <c r="E47" s="415"/>
      <c r="F47" s="415"/>
      <c r="G47" s="415"/>
      <c r="H47" s="415"/>
      <c r="I47" s="415"/>
      <c r="J47" s="47"/>
      <c r="K47" s="47"/>
    </row>
    <row r="48" spans="2:11" ht="31.5" customHeight="1" x14ac:dyDescent="0.2">
      <c r="B48" s="188" t="s">
        <v>288</v>
      </c>
      <c r="C48" s="415" t="s">
        <v>306</v>
      </c>
      <c r="D48" s="415"/>
      <c r="E48" s="415"/>
      <c r="F48" s="415"/>
      <c r="G48" s="415"/>
      <c r="H48" s="415"/>
      <c r="I48" s="415"/>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Gct+T+BqSrrXpLyNglqYzA6nQJuW668aaDWiVlYIaE1Xz2H6X0t35ddQ5g5lAyickh9iUXQmH6RJYy2gU7Cfqw==" saltValue="H1JxFiBdc1t2bZ741k7SV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B1"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4"/>
      <c r="C1" s="370" t="s">
        <v>25</v>
      </c>
      <c r="D1" s="370"/>
      <c r="E1" s="370"/>
      <c r="F1" s="370"/>
      <c r="G1" s="370"/>
      <c r="H1" s="370"/>
      <c r="I1" s="465"/>
      <c r="J1" s="13"/>
      <c r="K1" s="13"/>
      <c r="M1" s="14" t="s">
        <v>47</v>
      </c>
    </row>
    <row r="2" spans="2:14" ht="37.5" customHeight="1" x14ac:dyDescent="0.2">
      <c r="B2" s="464"/>
      <c r="C2" s="370" t="s">
        <v>239</v>
      </c>
      <c r="D2" s="370"/>
      <c r="E2" s="370"/>
      <c r="F2" s="370"/>
      <c r="G2" s="370"/>
      <c r="H2" s="370"/>
      <c r="I2" s="465"/>
      <c r="J2" s="13"/>
      <c r="K2" s="13"/>
      <c r="M2" s="14" t="s">
        <v>48</v>
      </c>
    </row>
    <row r="3" spans="2:14" ht="37.5" customHeight="1" x14ac:dyDescent="0.2">
      <c r="B3" s="464"/>
      <c r="C3" s="370" t="s">
        <v>240</v>
      </c>
      <c r="D3" s="370"/>
      <c r="E3" s="370"/>
      <c r="F3" s="370" t="s">
        <v>241</v>
      </c>
      <c r="G3" s="370"/>
      <c r="H3" s="370"/>
      <c r="I3" s="465"/>
      <c r="J3" s="13"/>
      <c r="K3" s="13"/>
      <c r="M3" s="14" t="s">
        <v>50</v>
      </c>
    </row>
    <row r="4" spans="2:14" ht="23.25" customHeight="1" x14ac:dyDescent="0.2">
      <c r="B4" s="466"/>
      <c r="C4" s="466"/>
      <c r="D4" s="466"/>
      <c r="E4" s="466"/>
      <c r="F4" s="466"/>
      <c r="G4" s="466"/>
      <c r="H4" s="466"/>
      <c r="I4" s="466"/>
      <c r="J4" s="15"/>
      <c r="K4" s="15"/>
    </row>
    <row r="5" spans="2:14" ht="24" customHeight="1" x14ac:dyDescent="0.2">
      <c r="B5" s="467" t="s">
        <v>234</v>
      </c>
      <c r="C5" s="467"/>
      <c r="D5" s="467"/>
      <c r="E5" s="467"/>
      <c r="F5" s="467"/>
      <c r="G5" s="467"/>
      <c r="H5" s="467"/>
      <c r="I5" s="467"/>
      <c r="J5" s="64"/>
      <c r="K5" s="64"/>
      <c r="N5" s="6" t="s">
        <v>57</v>
      </c>
    </row>
    <row r="6" spans="2:14" ht="30.75" customHeight="1" x14ac:dyDescent="0.2">
      <c r="B6" s="199" t="s">
        <v>242</v>
      </c>
      <c r="C6" s="198">
        <v>3</v>
      </c>
      <c r="D6" s="468" t="s">
        <v>243</v>
      </c>
      <c r="E6" s="468"/>
      <c r="F6" s="454" t="s">
        <v>368</v>
      </c>
      <c r="G6" s="454"/>
      <c r="H6" s="454"/>
      <c r="I6" s="454"/>
      <c r="J6" s="18"/>
      <c r="K6" s="18"/>
      <c r="M6" s="14" t="s">
        <v>60</v>
      </c>
      <c r="N6" s="6" t="s">
        <v>61</v>
      </c>
    </row>
    <row r="7" spans="2:14" ht="30.75" customHeight="1" x14ac:dyDescent="0.2">
      <c r="B7" s="199" t="s">
        <v>244</v>
      </c>
      <c r="C7" s="198" t="s">
        <v>81</v>
      </c>
      <c r="D7" s="468" t="s">
        <v>245</v>
      </c>
      <c r="E7" s="468"/>
      <c r="F7" s="454" t="s">
        <v>289</v>
      </c>
      <c r="G7" s="454"/>
      <c r="H7" s="180" t="s">
        <v>246</v>
      </c>
      <c r="I7" s="198" t="s">
        <v>81</v>
      </c>
      <c r="J7" s="20"/>
      <c r="K7" s="20"/>
      <c r="M7" s="14" t="s">
        <v>65</v>
      </c>
      <c r="N7" s="6" t="s">
        <v>66</v>
      </c>
    </row>
    <row r="8" spans="2:14" ht="30.75" customHeight="1" x14ac:dyDescent="0.2">
      <c r="B8" s="199" t="s">
        <v>247</v>
      </c>
      <c r="C8" s="454" t="s">
        <v>290</v>
      </c>
      <c r="D8" s="454"/>
      <c r="E8" s="454"/>
      <c r="F8" s="454"/>
      <c r="G8" s="180" t="s">
        <v>248</v>
      </c>
      <c r="H8" s="460">
        <v>7555</v>
      </c>
      <c r="I8" s="460"/>
      <c r="J8" s="22"/>
      <c r="K8" s="22"/>
      <c r="M8" s="14" t="s">
        <v>69</v>
      </c>
      <c r="N8" s="6" t="s">
        <v>70</v>
      </c>
    </row>
    <row r="9" spans="2:14" ht="30.75" customHeight="1" x14ac:dyDescent="0.2">
      <c r="B9" s="199" t="s">
        <v>48</v>
      </c>
      <c r="C9" s="461" t="s">
        <v>65</v>
      </c>
      <c r="D9" s="461"/>
      <c r="E9" s="461"/>
      <c r="F9" s="461"/>
      <c r="G9" s="180" t="s">
        <v>249</v>
      </c>
      <c r="H9" s="462" t="s">
        <v>157</v>
      </c>
      <c r="I9" s="462"/>
      <c r="J9" s="23"/>
      <c r="K9" s="23"/>
      <c r="M9" s="24" t="s">
        <v>73</v>
      </c>
    </row>
    <row r="10" spans="2:14" ht="30.75" customHeight="1" x14ac:dyDescent="0.2">
      <c r="B10" s="199" t="s">
        <v>250</v>
      </c>
      <c r="C10" s="454" t="s">
        <v>291</v>
      </c>
      <c r="D10" s="454"/>
      <c r="E10" s="454"/>
      <c r="F10" s="454"/>
      <c r="G10" s="454"/>
      <c r="H10" s="454"/>
      <c r="I10" s="454"/>
      <c r="J10" s="25"/>
      <c r="K10" s="25"/>
      <c r="M10" s="24"/>
    </row>
    <row r="11" spans="2:14" ht="30.75" customHeight="1" x14ac:dyDescent="0.2">
      <c r="B11" s="199" t="s">
        <v>251</v>
      </c>
      <c r="C11" s="455" t="s">
        <v>292</v>
      </c>
      <c r="D11" s="455"/>
      <c r="E11" s="455"/>
      <c r="F11" s="455"/>
      <c r="G11" s="455"/>
      <c r="H11" s="455"/>
      <c r="I11" s="455"/>
      <c r="J11" s="20"/>
      <c r="K11" s="20"/>
      <c r="M11" s="24"/>
      <c r="N11" s="6" t="s">
        <v>76</v>
      </c>
    </row>
    <row r="12" spans="2:14" ht="30.75" customHeight="1" x14ac:dyDescent="0.2">
      <c r="B12" s="199" t="s">
        <v>254</v>
      </c>
      <c r="C12" s="338" t="s">
        <v>319</v>
      </c>
      <c r="D12" s="338"/>
      <c r="E12" s="338"/>
      <c r="F12" s="338"/>
      <c r="G12" s="180" t="s">
        <v>252</v>
      </c>
      <c r="H12" s="340" t="s">
        <v>79</v>
      </c>
      <c r="I12" s="340"/>
      <c r="J12" s="20"/>
      <c r="K12" s="20"/>
      <c r="M12" s="24" t="s">
        <v>80</v>
      </c>
      <c r="N12" s="6" t="s">
        <v>81</v>
      </c>
    </row>
    <row r="13" spans="2:14" ht="30.75" customHeight="1" x14ac:dyDescent="0.2">
      <c r="B13" s="199" t="s">
        <v>255</v>
      </c>
      <c r="C13" s="463" t="s">
        <v>363</v>
      </c>
      <c r="D13" s="463"/>
      <c r="E13" s="463"/>
      <c r="F13" s="463"/>
      <c r="G13" s="180" t="s">
        <v>253</v>
      </c>
      <c r="H13" s="455" t="s">
        <v>57</v>
      </c>
      <c r="I13" s="455"/>
      <c r="J13" s="20"/>
      <c r="K13" s="20"/>
      <c r="M13" s="24" t="s">
        <v>84</v>
      </c>
    </row>
    <row r="14" spans="2:14" ht="64.5" customHeight="1" x14ac:dyDescent="0.2">
      <c r="B14" s="199" t="s">
        <v>256</v>
      </c>
      <c r="C14" s="344" t="s">
        <v>330</v>
      </c>
      <c r="D14" s="344"/>
      <c r="E14" s="344"/>
      <c r="F14" s="344"/>
      <c r="G14" s="344"/>
      <c r="H14" s="344"/>
      <c r="I14" s="344"/>
      <c r="J14" s="25"/>
      <c r="K14" s="25"/>
      <c r="M14" s="24" t="s">
        <v>86</v>
      </c>
      <c r="N14" s="6"/>
    </row>
    <row r="15" spans="2:14" ht="30.75" customHeight="1" x14ac:dyDescent="0.2">
      <c r="B15" s="199" t="s">
        <v>257</v>
      </c>
      <c r="C15" s="338" t="s">
        <v>294</v>
      </c>
      <c r="D15" s="338"/>
      <c r="E15" s="338"/>
      <c r="F15" s="338"/>
      <c r="G15" s="338"/>
      <c r="H15" s="338"/>
      <c r="I15" s="338"/>
      <c r="J15" s="26"/>
      <c r="K15" s="26"/>
      <c r="M15" s="24" t="s">
        <v>88</v>
      </c>
      <c r="N15" s="6"/>
    </row>
    <row r="16" spans="2:14" ht="24" customHeight="1" x14ac:dyDescent="0.2">
      <c r="B16" s="199" t="s">
        <v>258</v>
      </c>
      <c r="C16" s="454" t="s">
        <v>320</v>
      </c>
      <c r="D16" s="454"/>
      <c r="E16" s="454"/>
      <c r="F16" s="454"/>
      <c r="G16" s="454"/>
      <c r="H16" s="454"/>
      <c r="I16" s="454"/>
      <c r="J16" s="27"/>
      <c r="K16" s="27"/>
      <c r="M16" s="24"/>
      <c r="N16" s="6"/>
    </row>
    <row r="17" spans="2:14" ht="30.75" customHeight="1" x14ac:dyDescent="0.2">
      <c r="B17" s="199" t="s">
        <v>259</v>
      </c>
      <c r="C17" s="455" t="s">
        <v>151</v>
      </c>
      <c r="D17" s="456"/>
      <c r="E17" s="456"/>
      <c r="F17" s="456"/>
      <c r="G17" s="456"/>
      <c r="H17" s="456"/>
      <c r="I17" s="456"/>
      <c r="J17" s="28"/>
      <c r="K17" s="28"/>
      <c r="M17" s="24" t="s">
        <v>91</v>
      </c>
      <c r="N17" s="6"/>
    </row>
    <row r="18" spans="2:14" ht="18" customHeight="1" x14ac:dyDescent="0.2">
      <c r="B18" s="457" t="s">
        <v>265</v>
      </c>
      <c r="C18" s="458" t="s">
        <v>237</v>
      </c>
      <c r="D18" s="458"/>
      <c r="E18" s="458"/>
      <c r="F18" s="459" t="s">
        <v>238</v>
      </c>
      <c r="G18" s="459"/>
      <c r="H18" s="459"/>
      <c r="I18" s="459"/>
      <c r="J18" s="29"/>
      <c r="K18" s="29"/>
      <c r="M18" s="24" t="s">
        <v>79</v>
      </c>
      <c r="N18" s="6"/>
    </row>
    <row r="19" spans="2:14" ht="39.75" customHeight="1" x14ac:dyDescent="0.2">
      <c r="B19" s="457"/>
      <c r="C19" s="454" t="s">
        <v>322</v>
      </c>
      <c r="D19" s="454"/>
      <c r="E19" s="454"/>
      <c r="F19" s="454" t="s">
        <v>323</v>
      </c>
      <c r="G19" s="454"/>
      <c r="H19" s="454"/>
      <c r="I19" s="454"/>
      <c r="J19" s="27"/>
      <c r="K19" s="27"/>
      <c r="M19" s="24" t="s">
        <v>95</v>
      </c>
      <c r="N19" s="6"/>
    </row>
    <row r="20" spans="2:14" ht="39.75" customHeight="1" x14ac:dyDescent="0.2">
      <c r="B20" s="178" t="s">
        <v>266</v>
      </c>
      <c r="C20" s="438" t="s">
        <v>324</v>
      </c>
      <c r="D20" s="439"/>
      <c r="E20" s="444"/>
      <c r="F20" s="340" t="s">
        <v>325</v>
      </c>
      <c r="G20" s="340"/>
      <c r="H20" s="340"/>
      <c r="I20" s="341"/>
      <c r="J20" s="20"/>
      <c r="K20" s="20"/>
      <c r="M20" s="24"/>
      <c r="N20" s="6"/>
    </row>
    <row r="21" spans="2:14" ht="42" customHeight="1" x14ac:dyDescent="0.2">
      <c r="B21" s="178" t="s">
        <v>267</v>
      </c>
      <c r="C21" s="435" t="s">
        <v>327</v>
      </c>
      <c r="D21" s="436"/>
      <c r="E21" s="437"/>
      <c r="F21" s="438" t="s">
        <v>326</v>
      </c>
      <c r="G21" s="439"/>
      <c r="H21" s="439"/>
      <c r="I21" s="440"/>
      <c r="J21" s="26"/>
      <c r="K21" s="26"/>
      <c r="M21" s="30"/>
      <c r="N21" s="6"/>
    </row>
    <row r="22" spans="2:14" ht="23.25" customHeight="1" x14ac:dyDescent="0.2">
      <c r="B22" s="178" t="s">
        <v>268</v>
      </c>
      <c r="C22" s="441">
        <v>44043</v>
      </c>
      <c r="D22" s="442"/>
      <c r="E22" s="443"/>
      <c r="F22" s="180" t="s">
        <v>271</v>
      </c>
      <c r="G22" s="192">
        <v>0</v>
      </c>
      <c r="H22" s="180" t="s">
        <v>275</v>
      </c>
      <c r="I22" s="193">
        <v>0</v>
      </c>
      <c r="J22" s="31"/>
      <c r="K22" s="31"/>
      <c r="M22" s="30"/>
    </row>
    <row r="23" spans="2:14" ht="27" customHeight="1" x14ac:dyDescent="0.2">
      <c r="B23" s="178" t="s">
        <v>269</v>
      </c>
      <c r="C23" s="441">
        <v>44196</v>
      </c>
      <c r="D23" s="439"/>
      <c r="E23" s="444"/>
      <c r="F23" s="180" t="s">
        <v>272</v>
      </c>
      <c r="G23" s="445">
        <v>1</v>
      </c>
      <c r="H23" s="446"/>
      <c r="I23" s="447"/>
      <c r="J23" s="201"/>
      <c r="K23" s="32"/>
      <c r="M23" s="30"/>
    </row>
    <row r="24" spans="2:14" ht="30.75" customHeight="1" x14ac:dyDescent="0.2">
      <c r="B24" s="179" t="s">
        <v>270</v>
      </c>
      <c r="C24" s="330" t="s">
        <v>88</v>
      </c>
      <c r="D24" s="331"/>
      <c r="E24" s="332"/>
      <c r="F24" s="181" t="s">
        <v>274</v>
      </c>
      <c r="G24" s="438" t="s">
        <v>304</v>
      </c>
      <c r="H24" s="439"/>
      <c r="I24" s="444"/>
      <c r="J24" s="29"/>
      <c r="K24" s="29"/>
      <c r="M24" s="30"/>
    </row>
    <row r="25" spans="2:14" ht="22.5" customHeight="1" x14ac:dyDescent="0.2">
      <c r="B25" s="448" t="s">
        <v>235</v>
      </c>
      <c r="C25" s="428"/>
      <c r="D25" s="428"/>
      <c r="E25" s="428"/>
      <c r="F25" s="428"/>
      <c r="G25" s="428"/>
      <c r="H25" s="428"/>
      <c r="I25" s="449"/>
      <c r="J25" s="64"/>
      <c r="K25" s="64"/>
      <c r="M25" s="30"/>
    </row>
    <row r="26" spans="2:14" ht="43.5" customHeight="1" x14ac:dyDescent="0.2">
      <c r="B26" s="182" t="s">
        <v>105</v>
      </c>
      <c r="C26" s="197" t="s">
        <v>261</v>
      </c>
      <c r="D26" s="197" t="s">
        <v>260</v>
      </c>
      <c r="E26" s="184" t="s">
        <v>264</v>
      </c>
      <c r="F26" s="202" t="s">
        <v>263</v>
      </c>
      <c r="G26" s="202" t="s">
        <v>262</v>
      </c>
      <c r="H26" s="184" t="s">
        <v>276</v>
      </c>
      <c r="I26" s="185" t="s">
        <v>273</v>
      </c>
      <c r="J26" s="27"/>
      <c r="K26" s="27"/>
      <c r="M26" s="30"/>
    </row>
    <row r="27" spans="2:14" ht="19.5" customHeight="1" x14ac:dyDescent="0.2">
      <c r="B27" s="186" t="s">
        <v>119</v>
      </c>
      <c r="C27" s="191">
        <v>0</v>
      </c>
      <c r="D27" s="195">
        <v>0</v>
      </c>
      <c r="E27" s="203">
        <f>+IF(ISERROR(D27/C27),0,D27/C27)</f>
        <v>0</v>
      </c>
      <c r="F27" s="450">
        <f>+SUM(C27:C32)</f>
        <v>1</v>
      </c>
      <c r="G27" s="450">
        <f>+SUM(D27:D32)</f>
        <v>0</v>
      </c>
      <c r="H27" s="452">
        <f>+G27/F27</f>
        <v>0</v>
      </c>
      <c r="I27" s="452">
        <f>+H27+I22</f>
        <v>0</v>
      </c>
      <c r="J27" s="39"/>
      <c r="K27" s="39"/>
    </row>
    <row r="28" spans="2:14" ht="19.5" customHeight="1" x14ac:dyDescent="0.2">
      <c r="B28" s="186" t="s">
        <v>120</v>
      </c>
      <c r="C28" s="191">
        <v>0</v>
      </c>
      <c r="D28" s="195">
        <v>0</v>
      </c>
      <c r="E28" s="203">
        <f t="shared" ref="E28:E32" si="0">+IF(ISERROR(D28/C28),0,D28/C28)</f>
        <v>0</v>
      </c>
      <c r="F28" s="450"/>
      <c r="G28" s="450"/>
      <c r="H28" s="452"/>
      <c r="I28" s="452"/>
      <c r="J28" s="39"/>
      <c r="K28" s="39"/>
    </row>
    <row r="29" spans="2:14" ht="19.5" customHeight="1" x14ac:dyDescent="0.2">
      <c r="B29" s="186" t="s">
        <v>121</v>
      </c>
      <c r="C29" s="191">
        <v>0</v>
      </c>
      <c r="D29" s="195">
        <v>0</v>
      </c>
      <c r="E29" s="203">
        <f t="shared" si="0"/>
        <v>0</v>
      </c>
      <c r="F29" s="450"/>
      <c r="G29" s="450"/>
      <c r="H29" s="452"/>
      <c r="I29" s="452"/>
      <c r="J29" s="39"/>
      <c r="K29" s="39"/>
    </row>
    <row r="30" spans="2:14" ht="19.5" customHeight="1" x14ac:dyDescent="0.2">
      <c r="B30" s="186" t="s">
        <v>122</v>
      </c>
      <c r="C30" s="75">
        <v>0</v>
      </c>
      <c r="D30" s="195">
        <v>0</v>
      </c>
      <c r="E30" s="203">
        <f t="shared" si="0"/>
        <v>0</v>
      </c>
      <c r="F30" s="450"/>
      <c r="G30" s="450"/>
      <c r="H30" s="452"/>
      <c r="I30" s="452"/>
      <c r="J30" s="39"/>
      <c r="K30" s="39"/>
    </row>
    <row r="31" spans="2:14" ht="19.5" customHeight="1" x14ac:dyDescent="0.2">
      <c r="B31" s="186" t="s">
        <v>123</v>
      </c>
      <c r="C31" s="75">
        <v>0</v>
      </c>
      <c r="D31" s="195"/>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66" customHeight="1" x14ac:dyDescent="0.2">
      <c r="B33" s="187" t="s">
        <v>277</v>
      </c>
      <c r="C33" s="429" t="s">
        <v>371</v>
      </c>
      <c r="D33" s="430"/>
      <c r="E33" s="430"/>
      <c r="F33" s="430"/>
      <c r="G33" s="430"/>
      <c r="H33" s="430"/>
      <c r="I33" s="431"/>
      <c r="J33" s="40"/>
      <c r="K33" s="40"/>
    </row>
    <row r="34" spans="2:11" ht="34.5" customHeight="1" x14ac:dyDescent="0.2">
      <c r="B34" s="416"/>
      <c r="C34" s="306"/>
      <c r="D34" s="306"/>
      <c r="E34" s="306"/>
      <c r="F34" s="306"/>
      <c r="G34" s="306"/>
      <c r="H34" s="306"/>
      <c r="I34" s="417"/>
      <c r="J34" s="64"/>
      <c r="K34" s="64"/>
    </row>
    <row r="35" spans="2:11" ht="34.5" customHeight="1" x14ac:dyDescent="0.2">
      <c r="B35" s="418"/>
      <c r="C35" s="309"/>
      <c r="D35" s="309"/>
      <c r="E35" s="309"/>
      <c r="F35" s="309"/>
      <c r="G35" s="309"/>
      <c r="H35" s="309"/>
      <c r="I35" s="419"/>
      <c r="J35" s="40"/>
      <c r="K35" s="40"/>
    </row>
    <row r="36" spans="2:11" ht="34.5" customHeight="1" x14ac:dyDescent="0.2">
      <c r="B36" s="418"/>
      <c r="C36" s="309"/>
      <c r="D36" s="309"/>
      <c r="E36" s="309"/>
      <c r="F36" s="309"/>
      <c r="G36" s="309"/>
      <c r="H36" s="309"/>
      <c r="I36" s="419"/>
      <c r="J36" s="40"/>
      <c r="K36" s="40"/>
    </row>
    <row r="37" spans="2:11" ht="34.5" customHeight="1" x14ac:dyDescent="0.2">
      <c r="B37" s="418"/>
      <c r="C37" s="309"/>
      <c r="D37" s="309"/>
      <c r="E37" s="309"/>
      <c r="F37" s="309"/>
      <c r="G37" s="309"/>
      <c r="H37" s="309"/>
      <c r="I37" s="419"/>
      <c r="J37" s="40"/>
      <c r="K37" s="40"/>
    </row>
    <row r="38" spans="2:11" ht="34.5" customHeight="1" x14ac:dyDescent="0.2">
      <c r="B38" s="420"/>
      <c r="C38" s="312"/>
      <c r="D38" s="312"/>
      <c r="E38" s="312"/>
      <c r="F38" s="312"/>
      <c r="G38" s="312"/>
      <c r="H38" s="312"/>
      <c r="I38" s="421"/>
      <c r="J38" s="41"/>
      <c r="K38" s="41"/>
    </row>
    <row r="39" spans="2:11" ht="103.5" customHeight="1" x14ac:dyDescent="0.2">
      <c r="B39" s="199" t="s">
        <v>278</v>
      </c>
      <c r="C39" s="422" t="s">
        <v>376</v>
      </c>
      <c r="D39" s="423"/>
      <c r="E39" s="423"/>
      <c r="F39" s="423"/>
      <c r="G39" s="423"/>
      <c r="H39" s="423"/>
      <c r="I39" s="424"/>
      <c r="J39" s="42"/>
      <c r="K39" s="42"/>
    </row>
    <row r="40" spans="2:11" ht="32.25" customHeight="1" x14ac:dyDescent="0.2">
      <c r="B40" s="199" t="s">
        <v>279</v>
      </c>
      <c r="C40" s="422" t="s">
        <v>317</v>
      </c>
      <c r="D40" s="423"/>
      <c r="E40" s="423"/>
      <c r="F40" s="423"/>
      <c r="G40" s="423"/>
      <c r="H40" s="423"/>
      <c r="I40" s="424"/>
      <c r="J40" s="42"/>
      <c r="K40" s="42"/>
    </row>
    <row r="41" spans="2:11" ht="66" customHeight="1" x14ac:dyDescent="0.2">
      <c r="B41" s="188" t="s">
        <v>280</v>
      </c>
      <c r="C41" s="425" t="s">
        <v>318</v>
      </c>
      <c r="D41" s="426"/>
      <c r="E41" s="426"/>
      <c r="F41" s="426"/>
      <c r="G41" s="426"/>
      <c r="H41" s="426"/>
      <c r="I41" s="427"/>
      <c r="J41" s="42"/>
      <c r="K41" s="42"/>
    </row>
    <row r="42" spans="2:11" ht="22.5" customHeight="1" x14ac:dyDescent="0.2">
      <c r="B42" s="428" t="s">
        <v>236</v>
      </c>
      <c r="C42" s="428"/>
      <c r="D42" s="428"/>
      <c r="E42" s="428"/>
      <c r="F42" s="428"/>
      <c r="G42" s="428"/>
      <c r="H42" s="428"/>
      <c r="I42" s="428"/>
      <c r="J42" s="42"/>
      <c r="K42" s="42"/>
    </row>
    <row r="43" spans="2:11" ht="22.5" customHeight="1" x14ac:dyDescent="0.2">
      <c r="B43" s="412" t="s">
        <v>281</v>
      </c>
      <c r="C43" s="200" t="s">
        <v>282</v>
      </c>
      <c r="D43" s="414" t="s">
        <v>283</v>
      </c>
      <c r="E43" s="414"/>
      <c r="F43" s="414"/>
      <c r="G43" s="414" t="s">
        <v>284</v>
      </c>
      <c r="H43" s="414"/>
      <c r="I43" s="414"/>
      <c r="J43" s="43"/>
      <c r="K43" s="43"/>
    </row>
    <row r="44" spans="2:11" ht="30.75" customHeight="1" x14ac:dyDescent="0.2">
      <c r="B44" s="413"/>
      <c r="C44" s="196"/>
      <c r="D44" s="415"/>
      <c r="E44" s="415"/>
      <c r="F44" s="415"/>
      <c r="G44" s="415"/>
      <c r="H44" s="415"/>
      <c r="I44" s="415"/>
      <c r="J44" s="43"/>
      <c r="K44" s="43"/>
    </row>
    <row r="45" spans="2:11" ht="32.25" customHeight="1" x14ac:dyDescent="0.2">
      <c r="B45" s="189" t="s">
        <v>285</v>
      </c>
      <c r="C45" s="415" t="s">
        <v>365</v>
      </c>
      <c r="D45" s="415"/>
      <c r="E45" s="415"/>
      <c r="F45" s="415"/>
      <c r="G45" s="415"/>
      <c r="H45" s="415"/>
      <c r="I45" s="415"/>
      <c r="J45" s="46"/>
      <c r="K45" s="46"/>
    </row>
    <row r="46" spans="2:11" ht="28.5" customHeight="1" x14ac:dyDescent="0.2">
      <c r="B46" s="180" t="s">
        <v>286</v>
      </c>
      <c r="C46" s="432" t="s">
        <v>364</v>
      </c>
      <c r="D46" s="433"/>
      <c r="E46" s="433"/>
      <c r="F46" s="433"/>
      <c r="G46" s="433"/>
      <c r="H46" s="433"/>
      <c r="I46" s="434"/>
      <c r="J46" s="46"/>
      <c r="K46" s="46"/>
    </row>
    <row r="47" spans="2:11" ht="30" customHeight="1" x14ac:dyDescent="0.2">
      <c r="B47" s="188" t="s">
        <v>287</v>
      </c>
      <c r="C47" s="415" t="s">
        <v>305</v>
      </c>
      <c r="D47" s="415"/>
      <c r="E47" s="415"/>
      <c r="F47" s="415"/>
      <c r="G47" s="415"/>
      <c r="H47" s="415"/>
      <c r="I47" s="415"/>
      <c r="J47" s="47"/>
      <c r="K47" s="47"/>
    </row>
    <row r="48" spans="2:11" ht="31.5" customHeight="1" x14ac:dyDescent="0.2">
      <c r="B48" s="188" t="s">
        <v>288</v>
      </c>
      <c r="C48" s="415" t="s">
        <v>306</v>
      </c>
      <c r="D48" s="415"/>
      <c r="E48" s="415"/>
      <c r="F48" s="415"/>
      <c r="G48" s="415"/>
      <c r="H48" s="415"/>
      <c r="I48" s="415"/>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bE5lDm1ZhD5YoztxdR73H5hA96RIsbvDK0NVaKzkMhlpPWyyI2pw2XT0KZgpU3vplkHkg6zuc/6DGLzwK7Albg==" saltValue="YHyGqP3mfdXvoFFAcLe7pQ=="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topLeftCell="B1"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4"/>
      <c r="C1" s="370" t="s">
        <v>25</v>
      </c>
      <c r="D1" s="370"/>
      <c r="E1" s="370"/>
      <c r="F1" s="370"/>
      <c r="G1" s="370"/>
      <c r="H1" s="370"/>
      <c r="I1" s="465"/>
      <c r="J1" s="13"/>
      <c r="K1" s="13"/>
      <c r="M1" s="14" t="s">
        <v>47</v>
      </c>
    </row>
    <row r="2" spans="2:14" ht="37.5" customHeight="1" x14ac:dyDescent="0.2">
      <c r="B2" s="464"/>
      <c r="C2" s="370" t="s">
        <v>239</v>
      </c>
      <c r="D2" s="370"/>
      <c r="E2" s="370"/>
      <c r="F2" s="370"/>
      <c r="G2" s="370"/>
      <c r="H2" s="370"/>
      <c r="I2" s="465"/>
      <c r="J2" s="13"/>
      <c r="K2" s="13"/>
      <c r="M2" s="14" t="s">
        <v>48</v>
      </c>
    </row>
    <row r="3" spans="2:14" ht="37.5" customHeight="1" x14ac:dyDescent="0.2">
      <c r="B3" s="464"/>
      <c r="C3" s="370" t="s">
        <v>240</v>
      </c>
      <c r="D3" s="370"/>
      <c r="E3" s="370"/>
      <c r="F3" s="370" t="s">
        <v>241</v>
      </c>
      <c r="G3" s="370"/>
      <c r="H3" s="370"/>
      <c r="I3" s="465"/>
      <c r="J3" s="13"/>
      <c r="K3" s="13"/>
      <c r="M3" s="14" t="s">
        <v>50</v>
      </c>
    </row>
    <row r="4" spans="2:14" ht="23.25" customHeight="1" x14ac:dyDescent="0.2">
      <c r="B4" s="466"/>
      <c r="C4" s="466"/>
      <c r="D4" s="466"/>
      <c r="E4" s="466"/>
      <c r="F4" s="466"/>
      <c r="G4" s="466"/>
      <c r="H4" s="466"/>
      <c r="I4" s="466"/>
      <c r="J4" s="15"/>
      <c r="K4" s="15"/>
    </row>
    <row r="5" spans="2:14" ht="24" customHeight="1" x14ac:dyDescent="0.2">
      <c r="B5" s="467" t="s">
        <v>234</v>
      </c>
      <c r="C5" s="467"/>
      <c r="D5" s="467"/>
      <c r="E5" s="467"/>
      <c r="F5" s="467"/>
      <c r="G5" s="467"/>
      <c r="H5" s="467"/>
      <c r="I5" s="467"/>
      <c r="J5" s="64"/>
      <c r="K5" s="64"/>
      <c r="N5" s="6" t="s">
        <v>57</v>
      </c>
    </row>
    <row r="6" spans="2:14" ht="30.75" customHeight="1" x14ac:dyDescent="0.2">
      <c r="B6" s="199" t="s">
        <v>242</v>
      </c>
      <c r="C6" s="198">
        <v>4</v>
      </c>
      <c r="D6" s="468" t="s">
        <v>243</v>
      </c>
      <c r="E6" s="468"/>
      <c r="F6" s="454" t="s">
        <v>369</v>
      </c>
      <c r="G6" s="454"/>
      <c r="H6" s="454"/>
      <c r="I6" s="454"/>
      <c r="J6" s="18"/>
      <c r="K6" s="18"/>
      <c r="M6" s="14" t="s">
        <v>60</v>
      </c>
      <c r="N6" s="6" t="s">
        <v>61</v>
      </c>
    </row>
    <row r="7" spans="2:14" ht="30.75" customHeight="1" x14ac:dyDescent="0.2">
      <c r="B7" s="199" t="s">
        <v>244</v>
      </c>
      <c r="C7" s="198" t="s">
        <v>81</v>
      </c>
      <c r="D7" s="468" t="s">
        <v>245</v>
      </c>
      <c r="E7" s="468"/>
      <c r="F7" s="454" t="s">
        <v>289</v>
      </c>
      <c r="G7" s="454"/>
      <c r="H7" s="180" t="s">
        <v>246</v>
      </c>
      <c r="I7" s="198" t="s">
        <v>81</v>
      </c>
      <c r="J7" s="20"/>
      <c r="K7" s="20"/>
      <c r="M7" s="14" t="s">
        <v>65</v>
      </c>
      <c r="N7" s="6" t="s">
        <v>66</v>
      </c>
    </row>
    <row r="8" spans="2:14" ht="30.75" customHeight="1" x14ac:dyDescent="0.2">
      <c r="B8" s="199" t="s">
        <v>247</v>
      </c>
      <c r="C8" s="454" t="s">
        <v>290</v>
      </c>
      <c r="D8" s="454"/>
      <c r="E8" s="454"/>
      <c r="F8" s="454"/>
      <c r="G8" s="180" t="s">
        <v>248</v>
      </c>
      <c r="H8" s="460">
        <v>7555</v>
      </c>
      <c r="I8" s="460"/>
      <c r="J8" s="22"/>
      <c r="K8" s="22"/>
      <c r="M8" s="14" t="s">
        <v>69</v>
      </c>
      <c r="N8" s="6" t="s">
        <v>70</v>
      </c>
    </row>
    <row r="9" spans="2:14" ht="30.75" customHeight="1" x14ac:dyDescent="0.2">
      <c r="B9" s="199" t="s">
        <v>48</v>
      </c>
      <c r="C9" s="461" t="s">
        <v>65</v>
      </c>
      <c r="D9" s="461"/>
      <c r="E9" s="461"/>
      <c r="F9" s="461"/>
      <c r="G9" s="180" t="s">
        <v>249</v>
      </c>
      <c r="H9" s="462" t="s">
        <v>157</v>
      </c>
      <c r="I9" s="462"/>
      <c r="J9" s="23"/>
      <c r="K9" s="23"/>
      <c r="M9" s="24" t="s">
        <v>73</v>
      </c>
    </row>
    <row r="10" spans="2:14" ht="30.75" customHeight="1" x14ac:dyDescent="0.2">
      <c r="B10" s="199" t="s">
        <v>250</v>
      </c>
      <c r="C10" s="454" t="s">
        <v>291</v>
      </c>
      <c r="D10" s="454"/>
      <c r="E10" s="454"/>
      <c r="F10" s="454"/>
      <c r="G10" s="454"/>
      <c r="H10" s="454"/>
      <c r="I10" s="454"/>
      <c r="J10" s="25"/>
      <c r="K10" s="25"/>
      <c r="M10" s="24"/>
    </row>
    <row r="11" spans="2:14" ht="30.75" customHeight="1" x14ac:dyDescent="0.2">
      <c r="B11" s="199" t="s">
        <v>251</v>
      </c>
      <c r="C11" s="455" t="s">
        <v>292</v>
      </c>
      <c r="D11" s="455"/>
      <c r="E11" s="455"/>
      <c r="F11" s="455"/>
      <c r="G11" s="455"/>
      <c r="H11" s="455"/>
      <c r="I11" s="455"/>
      <c r="J11" s="20"/>
      <c r="K11" s="20"/>
      <c r="M11" s="24"/>
      <c r="N11" s="6" t="s">
        <v>76</v>
      </c>
    </row>
    <row r="12" spans="2:14" ht="30.75" customHeight="1" x14ac:dyDescent="0.2">
      <c r="B12" s="199" t="s">
        <v>254</v>
      </c>
      <c r="C12" s="338" t="s">
        <v>328</v>
      </c>
      <c r="D12" s="338"/>
      <c r="E12" s="338"/>
      <c r="F12" s="338"/>
      <c r="G12" s="180" t="s">
        <v>252</v>
      </c>
      <c r="H12" s="340" t="s">
        <v>79</v>
      </c>
      <c r="I12" s="340"/>
      <c r="J12" s="20"/>
      <c r="K12" s="20"/>
      <c r="M12" s="24" t="s">
        <v>80</v>
      </c>
      <c r="N12" s="6" t="s">
        <v>81</v>
      </c>
    </row>
    <row r="13" spans="2:14" ht="30.75" customHeight="1" x14ac:dyDescent="0.2">
      <c r="B13" s="199" t="s">
        <v>255</v>
      </c>
      <c r="C13" s="463" t="s">
        <v>363</v>
      </c>
      <c r="D13" s="463"/>
      <c r="E13" s="463"/>
      <c r="F13" s="463"/>
      <c r="G13" s="180" t="s">
        <v>253</v>
      </c>
      <c r="H13" s="455" t="s">
        <v>70</v>
      </c>
      <c r="I13" s="455"/>
      <c r="J13" s="20"/>
      <c r="K13" s="20"/>
      <c r="M13" s="24" t="s">
        <v>84</v>
      </c>
    </row>
    <row r="14" spans="2:14" ht="64.5" customHeight="1" x14ac:dyDescent="0.2">
      <c r="B14" s="199" t="s">
        <v>256</v>
      </c>
      <c r="C14" s="344" t="s">
        <v>331</v>
      </c>
      <c r="D14" s="344"/>
      <c r="E14" s="344"/>
      <c r="F14" s="344"/>
      <c r="G14" s="344"/>
      <c r="H14" s="344"/>
      <c r="I14" s="344"/>
      <c r="J14" s="25"/>
      <c r="K14" s="25"/>
      <c r="M14" s="24" t="s">
        <v>86</v>
      </c>
      <c r="N14" s="6"/>
    </row>
    <row r="15" spans="2:14" ht="30.75" customHeight="1" x14ac:dyDescent="0.2">
      <c r="B15" s="199" t="s">
        <v>257</v>
      </c>
      <c r="C15" s="338" t="s">
        <v>294</v>
      </c>
      <c r="D15" s="338"/>
      <c r="E15" s="338"/>
      <c r="F15" s="338"/>
      <c r="G15" s="338"/>
      <c r="H15" s="338"/>
      <c r="I15" s="338"/>
      <c r="J15" s="26"/>
      <c r="K15" s="26"/>
      <c r="M15" s="24" t="s">
        <v>88</v>
      </c>
      <c r="N15" s="6"/>
    </row>
    <row r="16" spans="2:14" ht="24" customHeight="1" x14ac:dyDescent="0.2">
      <c r="B16" s="199" t="s">
        <v>258</v>
      </c>
      <c r="C16" s="454" t="s">
        <v>332</v>
      </c>
      <c r="D16" s="454"/>
      <c r="E16" s="454"/>
      <c r="F16" s="454"/>
      <c r="G16" s="454"/>
      <c r="H16" s="454"/>
      <c r="I16" s="454"/>
      <c r="J16" s="27"/>
      <c r="K16" s="27"/>
      <c r="M16" s="24"/>
      <c r="N16" s="6"/>
    </row>
    <row r="17" spans="2:14" ht="30.75" customHeight="1" x14ac:dyDescent="0.2">
      <c r="B17" s="199" t="s">
        <v>259</v>
      </c>
      <c r="C17" s="455" t="s">
        <v>334</v>
      </c>
      <c r="D17" s="456"/>
      <c r="E17" s="456"/>
      <c r="F17" s="456"/>
      <c r="G17" s="456"/>
      <c r="H17" s="456"/>
      <c r="I17" s="456"/>
      <c r="J17" s="28"/>
      <c r="K17" s="28"/>
      <c r="M17" s="24" t="s">
        <v>91</v>
      </c>
      <c r="N17" s="6"/>
    </row>
    <row r="18" spans="2:14" ht="18" customHeight="1" x14ac:dyDescent="0.2">
      <c r="B18" s="457" t="s">
        <v>265</v>
      </c>
      <c r="C18" s="458" t="s">
        <v>237</v>
      </c>
      <c r="D18" s="458"/>
      <c r="E18" s="458"/>
      <c r="F18" s="459" t="s">
        <v>238</v>
      </c>
      <c r="G18" s="459"/>
      <c r="H18" s="459"/>
      <c r="I18" s="459"/>
      <c r="J18" s="29"/>
      <c r="K18" s="29"/>
      <c r="M18" s="24" t="s">
        <v>79</v>
      </c>
      <c r="N18" s="6"/>
    </row>
    <row r="19" spans="2:14" ht="39.75" customHeight="1" x14ac:dyDescent="0.2">
      <c r="B19" s="457"/>
      <c r="C19" s="454" t="s">
        <v>333</v>
      </c>
      <c r="D19" s="454"/>
      <c r="E19" s="454"/>
      <c r="F19" s="454" t="s">
        <v>335</v>
      </c>
      <c r="G19" s="454"/>
      <c r="H19" s="454"/>
      <c r="I19" s="454"/>
      <c r="J19" s="27"/>
      <c r="K19" s="27"/>
      <c r="M19" s="24" t="s">
        <v>95</v>
      </c>
      <c r="N19" s="6"/>
    </row>
    <row r="20" spans="2:14" ht="39.75" customHeight="1" x14ac:dyDescent="0.2">
      <c r="B20" s="178" t="s">
        <v>266</v>
      </c>
      <c r="C20" s="438" t="s">
        <v>337</v>
      </c>
      <c r="D20" s="439"/>
      <c r="E20" s="444"/>
      <c r="F20" s="340" t="s">
        <v>336</v>
      </c>
      <c r="G20" s="340"/>
      <c r="H20" s="340"/>
      <c r="I20" s="341"/>
      <c r="J20" s="20"/>
      <c r="K20" s="20"/>
      <c r="M20" s="24"/>
      <c r="N20" s="6"/>
    </row>
    <row r="21" spans="2:14" ht="42" customHeight="1" x14ac:dyDescent="0.2">
      <c r="B21" s="178" t="s">
        <v>267</v>
      </c>
      <c r="C21" s="435" t="s">
        <v>351</v>
      </c>
      <c r="D21" s="436"/>
      <c r="E21" s="437"/>
      <c r="F21" s="438" t="s">
        <v>338</v>
      </c>
      <c r="G21" s="439"/>
      <c r="H21" s="439"/>
      <c r="I21" s="440"/>
      <c r="J21" s="26"/>
      <c r="K21" s="26"/>
      <c r="M21" s="30"/>
      <c r="N21" s="6"/>
    </row>
    <row r="22" spans="2:14" ht="23.25" customHeight="1" x14ac:dyDescent="0.2">
      <c r="B22" s="178" t="s">
        <v>268</v>
      </c>
      <c r="C22" s="441">
        <v>44043</v>
      </c>
      <c r="D22" s="442"/>
      <c r="E22" s="443"/>
      <c r="F22" s="180" t="s">
        <v>271</v>
      </c>
      <c r="G22" s="192">
        <v>0</v>
      </c>
      <c r="H22" s="180" t="s">
        <v>275</v>
      </c>
      <c r="I22" s="193">
        <v>0</v>
      </c>
      <c r="J22" s="31"/>
      <c r="K22" s="31"/>
      <c r="M22" s="30"/>
    </row>
    <row r="23" spans="2:14" ht="27" customHeight="1" x14ac:dyDescent="0.2">
      <c r="B23" s="178" t="s">
        <v>269</v>
      </c>
      <c r="C23" s="441">
        <v>44196</v>
      </c>
      <c r="D23" s="439"/>
      <c r="E23" s="444"/>
      <c r="F23" s="180" t="s">
        <v>272</v>
      </c>
      <c r="G23" s="445">
        <v>1</v>
      </c>
      <c r="H23" s="446"/>
      <c r="I23" s="447"/>
      <c r="J23" s="201"/>
      <c r="K23" s="32"/>
      <c r="M23" s="30"/>
    </row>
    <row r="24" spans="2:14" ht="30.75" customHeight="1" x14ac:dyDescent="0.2">
      <c r="B24" s="179" t="s">
        <v>270</v>
      </c>
      <c r="C24" s="330" t="s">
        <v>88</v>
      </c>
      <c r="D24" s="331"/>
      <c r="E24" s="332"/>
      <c r="F24" s="181" t="s">
        <v>274</v>
      </c>
      <c r="G24" s="438" t="s">
        <v>304</v>
      </c>
      <c r="H24" s="439"/>
      <c r="I24" s="444"/>
      <c r="J24" s="29"/>
      <c r="K24" s="29"/>
      <c r="M24" s="30"/>
    </row>
    <row r="25" spans="2:14" ht="22.5" customHeight="1" x14ac:dyDescent="0.2">
      <c r="B25" s="448" t="s">
        <v>235</v>
      </c>
      <c r="C25" s="428"/>
      <c r="D25" s="428"/>
      <c r="E25" s="428"/>
      <c r="F25" s="428"/>
      <c r="G25" s="428"/>
      <c r="H25" s="428"/>
      <c r="I25" s="449"/>
      <c r="J25" s="64"/>
      <c r="K25" s="64"/>
      <c r="M25" s="30"/>
    </row>
    <row r="26" spans="2:14" ht="43.5" customHeight="1" x14ac:dyDescent="0.2">
      <c r="B26" s="182" t="s">
        <v>105</v>
      </c>
      <c r="C26" s="197" t="s">
        <v>261</v>
      </c>
      <c r="D26" s="197" t="s">
        <v>260</v>
      </c>
      <c r="E26" s="184" t="s">
        <v>264</v>
      </c>
      <c r="F26" s="202" t="s">
        <v>263</v>
      </c>
      <c r="G26" s="202" t="s">
        <v>262</v>
      </c>
      <c r="H26" s="184" t="s">
        <v>276</v>
      </c>
      <c r="I26" s="185" t="s">
        <v>273</v>
      </c>
      <c r="J26" s="27"/>
      <c r="K26" s="27"/>
      <c r="M26" s="30"/>
    </row>
    <row r="27" spans="2:14" ht="19.5" customHeight="1" x14ac:dyDescent="0.2">
      <c r="B27" s="186" t="s">
        <v>119</v>
      </c>
      <c r="C27" s="191">
        <v>0</v>
      </c>
      <c r="D27" s="195">
        <v>0</v>
      </c>
      <c r="E27" s="203">
        <f>+IF(ISERROR(D27/C27),0,D27/C27)</f>
        <v>0</v>
      </c>
      <c r="F27" s="450">
        <f>+SUM(C27:C32)</f>
        <v>1</v>
      </c>
      <c r="G27" s="450">
        <f>+SUM(D27:D32)</f>
        <v>0</v>
      </c>
      <c r="H27" s="452">
        <f>+G27/F27</f>
        <v>0</v>
      </c>
      <c r="I27" s="452">
        <f>+H27+I22</f>
        <v>0</v>
      </c>
      <c r="J27" s="39"/>
      <c r="K27" s="39"/>
    </row>
    <row r="28" spans="2:14" ht="19.5" customHeight="1" x14ac:dyDescent="0.2">
      <c r="B28" s="186" t="s">
        <v>120</v>
      </c>
      <c r="C28" s="191">
        <v>0</v>
      </c>
      <c r="D28" s="195">
        <v>0</v>
      </c>
      <c r="E28" s="203">
        <f t="shared" ref="E28:E32" si="0">+IF(ISERROR(D28/C28),0,D28/C28)</f>
        <v>0</v>
      </c>
      <c r="F28" s="450"/>
      <c r="G28" s="450"/>
      <c r="H28" s="452"/>
      <c r="I28" s="452"/>
      <c r="J28" s="39"/>
      <c r="K28" s="39"/>
    </row>
    <row r="29" spans="2:14" ht="19.5" customHeight="1" x14ac:dyDescent="0.2">
      <c r="B29" s="186" t="s">
        <v>121</v>
      </c>
      <c r="C29" s="191">
        <v>0</v>
      </c>
      <c r="D29" s="195">
        <v>0</v>
      </c>
      <c r="E29" s="203">
        <f t="shared" si="0"/>
        <v>0</v>
      </c>
      <c r="F29" s="450"/>
      <c r="G29" s="450"/>
      <c r="H29" s="452"/>
      <c r="I29" s="452"/>
      <c r="J29" s="39"/>
      <c r="K29" s="39"/>
    </row>
    <row r="30" spans="2:14" ht="19.5" customHeight="1" x14ac:dyDescent="0.2">
      <c r="B30" s="186" t="s">
        <v>122</v>
      </c>
      <c r="C30" s="75">
        <v>0</v>
      </c>
      <c r="D30" s="195">
        <v>0</v>
      </c>
      <c r="E30" s="203">
        <f t="shared" si="0"/>
        <v>0</v>
      </c>
      <c r="F30" s="450"/>
      <c r="G30" s="450"/>
      <c r="H30" s="452"/>
      <c r="I30" s="452"/>
      <c r="J30" s="39"/>
      <c r="K30" s="39"/>
    </row>
    <row r="31" spans="2:14" ht="19.5" customHeight="1" x14ac:dyDescent="0.2">
      <c r="B31" s="186" t="s">
        <v>123</v>
      </c>
      <c r="C31" s="75">
        <v>0</v>
      </c>
      <c r="D31" s="195"/>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84" customHeight="1" x14ac:dyDescent="0.2">
      <c r="B33" s="187" t="s">
        <v>277</v>
      </c>
      <c r="C33" s="429" t="s">
        <v>377</v>
      </c>
      <c r="D33" s="430"/>
      <c r="E33" s="430"/>
      <c r="F33" s="430"/>
      <c r="G33" s="430"/>
      <c r="H33" s="430"/>
      <c r="I33" s="431"/>
      <c r="J33" s="40"/>
      <c r="K33" s="40"/>
    </row>
    <row r="34" spans="2:11" ht="34.5" customHeight="1" x14ac:dyDescent="0.2">
      <c r="B34" s="416"/>
      <c r="C34" s="306"/>
      <c r="D34" s="306"/>
      <c r="E34" s="306"/>
      <c r="F34" s="306"/>
      <c r="G34" s="306"/>
      <c r="H34" s="306"/>
      <c r="I34" s="417"/>
      <c r="J34" s="64"/>
      <c r="K34" s="64"/>
    </row>
    <row r="35" spans="2:11" ht="34.5" customHeight="1" x14ac:dyDescent="0.2">
      <c r="B35" s="418"/>
      <c r="C35" s="309"/>
      <c r="D35" s="309"/>
      <c r="E35" s="309"/>
      <c r="F35" s="309"/>
      <c r="G35" s="309"/>
      <c r="H35" s="309"/>
      <c r="I35" s="419"/>
      <c r="J35" s="40"/>
      <c r="K35" s="40"/>
    </row>
    <row r="36" spans="2:11" ht="34.5" customHeight="1" x14ac:dyDescent="0.2">
      <c r="B36" s="418"/>
      <c r="C36" s="309"/>
      <c r="D36" s="309"/>
      <c r="E36" s="309"/>
      <c r="F36" s="309"/>
      <c r="G36" s="309"/>
      <c r="H36" s="309"/>
      <c r="I36" s="419"/>
      <c r="J36" s="40"/>
      <c r="K36" s="40"/>
    </row>
    <row r="37" spans="2:11" ht="34.5" customHeight="1" x14ac:dyDescent="0.2">
      <c r="B37" s="418"/>
      <c r="C37" s="309"/>
      <c r="D37" s="309"/>
      <c r="E37" s="309"/>
      <c r="F37" s="309"/>
      <c r="G37" s="309"/>
      <c r="H37" s="309"/>
      <c r="I37" s="419"/>
      <c r="J37" s="40"/>
      <c r="K37" s="40"/>
    </row>
    <row r="38" spans="2:11" ht="34.5" customHeight="1" x14ac:dyDescent="0.2">
      <c r="B38" s="420"/>
      <c r="C38" s="312"/>
      <c r="D38" s="312"/>
      <c r="E38" s="312"/>
      <c r="F38" s="312"/>
      <c r="G38" s="312"/>
      <c r="H38" s="312"/>
      <c r="I38" s="421"/>
      <c r="J38" s="41"/>
      <c r="K38" s="41"/>
    </row>
    <row r="39" spans="2:11" ht="174.75" customHeight="1" x14ac:dyDescent="0.2">
      <c r="B39" s="199" t="s">
        <v>278</v>
      </c>
      <c r="C39" s="422" t="s">
        <v>378</v>
      </c>
      <c r="D39" s="423"/>
      <c r="E39" s="423"/>
      <c r="F39" s="423"/>
      <c r="G39" s="423"/>
      <c r="H39" s="423"/>
      <c r="I39" s="424"/>
      <c r="J39" s="42"/>
      <c r="K39" s="42"/>
    </row>
    <row r="40" spans="2:11" ht="32.25" customHeight="1" x14ac:dyDescent="0.2">
      <c r="B40" s="199" t="s">
        <v>279</v>
      </c>
      <c r="C40" s="422" t="s">
        <v>317</v>
      </c>
      <c r="D40" s="423"/>
      <c r="E40" s="423"/>
      <c r="F40" s="423"/>
      <c r="G40" s="423"/>
      <c r="H40" s="423"/>
      <c r="I40" s="424"/>
      <c r="J40" s="42"/>
      <c r="K40" s="42"/>
    </row>
    <row r="41" spans="2:11" ht="66" customHeight="1" x14ac:dyDescent="0.2">
      <c r="B41" s="188" t="s">
        <v>280</v>
      </c>
      <c r="C41" s="425" t="s">
        <v>339</v>
      </c>
      <c r="D41" s="426"/>
      <c r="E41" s="426"/>
      <c r="F41" s="426"/>
      <c r="G41" s="426"/>
      <c r="H41" s="426"/>
      <c r="I41" s="427"/>
      <c r="J41" s="42"/>
      <c r="K41" s="42"/>
    </row>
    <row r="42" spans="2:11" ht="22.5" customHeight="1" x14ac:dyDescent="0.2">
      <c r="B42" s="428" t="s">
        <v>236</v>
      </c>
      <c r="C42" s="428"/>
      <c r="D42" s="428"/>
      <c r="E42" s="428"/>
      <c r="F42" s="428"/>
      <c r="G42" s="428"/>
      <c r="H42" s="428"/>
      <c r="I42" s="428"/>
      <c r="J42" s="42"/>
      <c r="K42" s="42"/>
    </row>
    <row r="43" spans="2:11" ht="22.5" customHeight="1" x14ac:dyDescent="0.2">
      <c r="B43" s="412" t="s">
        <v>281</v>
      </c>
      <c r="C43" s="200" t="s">
        <v>282</v>
      </c>
      <c r="D43" s="414" t="s">
        <v>283</v>
      </c>
      <c r="E43" s="414"/>
      <c r="F43" s="414"/>
      <c r="G43" s="414" t="s">
        <v>284</v>
      </c>
      <c r="H43" s="414"/>
      <c r="I43" s="414"/>
      <c r="J43" s="43"/>
      <c r="K43" s="43"/>
    </row>
    <row r="44" spans="2:11" ht="30.75" customHeight="1" x14ac:dyDescent="0.2">
      <c r="B44" s="413"/>
      <c r="C44" s="196"/>
      <c r="D44" s="415"/>
      <c r="E44" s="415"/>
      <c r="F44" s="415"/>
      <c r="G44" s="415"/>
      <c r="H44" s="415"/>
      <c r="I44" s="415"/>
      <c r="J44" s="43"/>
      <c r="K44" s="43"/>
    </row>
    <row r="45" spans="2:11" ht="32.25" customHeight="1" x14ac:dyDescent="0.2">
      <c r="B45" s="189" t="s">
        <v>285</v>
      </c>
      <c r="C45" s="415" t="s">
        <v>365</v>
      </c>
      <c r="D45" s="415"/>
      <c r="E45" s="415"/>
      <c r="F45" s="415"/>
      <c r="G45" s="415"/>
      <c r="H45" s="415"/>
      <c r="I45" s="415"/>
      <c r="J45" s="46"/>
      <c r="K45" s="46"/>
    </row>
    <row r="46" spans="2:11" ht="28.5" customHeight="1" x14ac:dyDescent="0.2">
      <c r="B46" s="180" t="s">
        <v>286</v>
      </c>
      <c r="C46" s="432" t="s">
        <v>364</v>
      </c>
      <c r="D46" s="433"/>
      <c r="E46" s="433"/>
      <c r="F46" s="433"/>
      <c r="G46" s="433"/>
      <c r="H46" s="433"/>
      <c r="I46" s="434"/>
      <c r="J46" s="46"/>
      <c r="K46" s="46"/>
    </row>
    <row r="47" spans="2:11" ht="30" customHeight="1" x14ac:dyDescent="0.2">
      <c r="B47" s="188" t="s">
        <v>287</v>
      </c>
      <c r="C47" s="415" t="s">
        <v>305</v>
      </c>
      <c r="D47" s="415"/>
      <c r="E47" s="415"/>
      <c r="F47" s="415"/>
      <c r="G47" s="415"/>
      <c r="H47" s="415"/>
      <c r="I47" s="415"/>
      <c r="J47" s="47"/>
      <c r="K47" s="47"/>
    </row>
    <row r="48" spans="2:11" ht="31.5" customHeight="1" x14ac:dyDescent="0.2">
      <c r="B48" s="188" t="s">
        <v>288</v>
      </c>
      <c r="C48" s="415" t="s">
        <v>306</v>
      </c>
      <c r="D48" s="415"/>
      <c r="E48" s="415"/>
      <c r="F48" s="415"/>
      <c r="G48" s="415"/>
      <c r="H48" s="415"/>
      <c r="I48" s="415"/>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y7WqaTZLBGf1PPjJXr/OhNJjWjY8DIOBYxdwPm0cOZN9JMGKjQ5WLKcIYhbCt6h7R9sDh2AuUA7BU4AHgGXvA==" saltValue="1MODKzWaU449qTQu9EUrvA=="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54"/>
  <sheetViews>
    <sheetView topLeftCell="B1"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4"/>
      <c r="C1" s="370" t="s">
        <v>25</v>
      </c>
      <c r="D1" s="370"/>
      <c r="E1" s="370"/>
      <c r="F1" s="370"/>
      <c r="G1" s="370"/>
      <c r="H1" s="370"/>
      <c r="I1" s="465"/>
      <c r="J1" s="13"/>
      <c r="K1" s="13"/>
      <c r="M1" s="14" t="s">
        <v>47</v>
      </c>
    </row>
    <row r="2" spans="2:14" ht="37.5" customHeight="1" x14ac:dyDescent="0.2">
      <c r="B2" s="464"/>
      <c r="C2" s="370" t="s">
        <v>239</v>
      </c>
      <c r="D2" s="370"/>
      <c r="E2" s="370"/>
      <c r="F2" s="370"/>
      <c r="G2" s="370"/>
      <c r="H2" s="370"/>
      <c r="I2" s="465"/>
      <c r="J2" s="13"/>
      <c r="K2" s="13"/>
      <c r="M2" s="14" t="s">
        <v>48</v>
      </c>
    </row>
    <row r="3" spans="2:14" ht="37.5" customHeight="1" x14ac:dyDescent="0.2">
      <c r="B3" s="464"/>
      <c r="C3" s="370" t="s">
        <v>240</v>
      </c>
      <c r="D3" s="370"/>
      <c r="E3" s="370"/>
      <c r="F3" s="370" t="s">
        <v>241</v>
      </c>
      <c r="G3" s="370"/>
      <c r="H3" s="370"/>
      <c r="I3" s="465"/>
      <c r="J3" s="13"/>
      <c r="K3" s="13"/>
      <c r="M3" s="14" t="s">
        <v>50</v>
      </c>
    </row>
    <row r="4" spans="2:14" ht="23.25" customHeight="1" x14ac:dyDescent="0.2">
      <c r="B4" s="466"/>
      <c r="C4" s="466"/>
      <c r="D4" s="466"/>
      <c r="E4" s="466"/>
      <c r="F4" s="466"/>
      <c r="G4" s="466"/>
      <c r="H4" s="466"/>
      <c r="I4" s="466"/>
      <c r="J4" s="15"/>
      <c r="K4" s="15"/>
    </row>
    <row r="5" spans="2:14" ht="24" customHeight="1" x14ac:dyDescent="0.2">
      <c r="B5" s="467" t="s">
        <v>234</v>
      </c>
      <c r="C5" s="467"/>
      <c r="D5" s="467"/>
      <c r="E5" s="467"/>
      <c r="F5" s="467"/>
      <c r="G5" s="467"/>
      <c r="H5" s="467"/>
      <c r="I5" s="467"/>
      <c r="J5" s="64"/>
      <c r="K5" s="64"/>
      <c r="N5" s="6" t="s">
        <v>57</v>
      </c>
    </row>
    <row r="6" spans="2:14" ht="30.75" customHeight="1" x14ac:dyDescent="0.2">
      <c r="B6" s="199" t="s">
        <v>242</v>
      </c>
      <c r="C6" s="198">
        <v>5</v>
      </c>
      <c r="D6" s="468" t="s">
        <v>243</v>
      </c>
      <c r="E6" s="468"/>
      <c r="F6" s="454" t="s">
        <v>370</v>
      </c>
      <c r="G6" s="454"/>
      <c r="H6" s="454"/>
      <c r="I6" s="454"/>
      <c r="J6" s="18"/>
      <c r="K6" s="18"/>
      <c r="M6" s="14" t="s">
        <v>60</v>
      </c>
      <c r="N6" s="6" t="s">
        <v>61</v>
      </c>
    </row>
    <row r="7" spans="2:14" ht="30.75" customHeight="1" x14ac:dyDescent="0.2">
      <c r="B7" s="199" t="s">
        <v>244</v>
      </c>
      <c r="C7" s="198" t="s">
        <v>81</v>
      </c>
      <c r="D7" s="468" t="s">
        <v>245</v>
      </c>
      <c r="E7" s="468"/>
      <c r="F7" s="454" t="s">
        <v>289</v>
      </c>
      <c r="G7" s="454"/>
      <c r="H7" s="180" t="s">
        <v>246</v>
      </c>
      <c r="I7" s="198" t="s">
        <v>76</v>
      </c>
      <c r="J7" s="20"/>
      <c r="K7" s="20"/>
      <c r="M7" s="14" t="s">
        <v>65</v>
      </c>
      <c r="N7" s="6" t="s">
        <v>66</v>
      </c>
    </row>
    <row r="8" spans="2:14" ht="30.75" customHeight="1" x14ac:dyDescent="0.2">
      <c r="B8" s="199" t="s">
        <v>247</v>
      </c>
      <c r="C8" s="454" t="s">
        <v>290</v>
      </c>
      <c r="D8" s="454"/>
      <c r="E8" s="454"/>
      <c r="F8" s="454"/>
      <c r="G8" s="180" t="s">
        <v>248</v>
      </c>
      <c r="H8" s="460">
        <v>7555</v>
      </c>
      <c r="I8" s="460"/>
      <c r="J8" s="22"/>
      <c r="K8" s="22"/>
      <c r="M8" s="14" t="s">
        <v>69</v>
      </c>
      <c r="N8" s="6" t="s">
        <v>70</v>
      </c>
    </row>
    <row r="9" spans="2:14" ht="30.75" customHeight="1" x14ac:dyDescent="0.2">
      <c r="B9" s="199" t="s">
        <v>48</v>
      </c>
      <c r="C9" s="461" t="s">
        <v>65</v>
      </c>
      <c r="D9" s="461"/>
      <c r="E9" s="461"/>
      <c r="F9" s="461"/>
      <c r="G9" s="180" t="s">
        <v>249</v>
      </c>
      <c r="H9" s="462" t="s">
        <v>157</v>
      </c>
      <c r="I9" s="462"/>
      <c r="J9" s="23"/>
      <c r="K9" s="23"/>
      <c r="M9" s="24" t="s">
        <v>73</v>
      </c>
    </row>
    <row r="10" spans="2:14" ht="30.75" customHeight="1" x14ac:dyDescent="0.2">
      <c r="B10" s="199" t="s">
        <v>250</v>
      </c>
      <c r="C10" s="454" t="s">
        <v>291</v>
      </c>
      <c r="D10" s="454"/>
      <c r="E10" s="454"/>
      <c r="F10" s="454"/>
      <c r="G10" s="454"/>
      <c r="H10" s="454"/>
      <c r="I10" s="454"/>
      <c r="J10" s="25"/>
      <c r="K10" s="25"/>
      <c r="M10" s="24"/>
    </row>
    <row r="11" spans="2:14" ht="30.75" customHeight="1" x14ac:dyDescent="0.2">
      <c r="B11" s="199" t="s">
        <v>251</v>
      </c>
      <c r="C11" s="455" t="s">
        <v>292</v>
      </c>
      <c r="D11" s="455"/>
      <c r="E11" s="455"/>
      <c r="F11" s="455"/>
      <c r="G11" s="455"/>
      <c r="H11" s="455"/>
      <c r="I11" s="455"/>
      <c r="J11" s="20"/>
      <c r="K11" s="20"/>
      <c r="M11" s="24"/>
      <c r="N11" s="6" t="s">
        <v>76</v>
      </c>
    </row>
    <row r="12" spans="2:14" ht="30.75" customHeight="1" x14ac:dyDescent="0.2">
      <c r="B12" s="199" t="s">
        <v>254</v>
      </c>
      <c r="C12" s="338" t="s">
        <v>340</v>
      </c>
      <c r="D12" s="338"/>
      <c r="E12" s="338"/>
      <c r="F12" s="338"/>
      <c r="G12" s="180" t="s">
        <v>252</v>
      </c>
      <c r="H12" s="340" t="s">
        <v>79</v>
      </c>
      <c r="I12" s="340"/>
      <c r="J12" s="20"/>
      <c r="K12" s="20"/>
      <c r="M12" s="24" t="s">
        <v>80</v>
      </c>
      <c r="N12" s="6" t="s">
        <v>81</v>
      </c>
    </row>
    <row r="13" spans="2:14" ht="30.75" customHeight="1" x14ac:dyDescent="0.2">
      <c r="B13" s="199" t="s">
        <v>255</v>
      </c>
      <c r="C13" s="463" t="s">
        <v>363</v>
      </c>
      <c r="D13" s="463"/>
      <c r="E13" s="463"/>
      <c r="F13" s="463"/>
      <c r="G13" s="180" t="s">
        <v>253</v>
      </c>
      <c r="H13" s="455" t="s">
        <v>70</v>
      </c>
      <c r="I13" s="455"/>
      <c r="J13" s="20"/>
      <c r="K13" s="20"/>
      <c r="M13" s="24" t="s">
        <v>84</v>
      </c>
    </row>
    <row r="14" spans="2:14" ht="64.5" customHeight="1" x14ac:dyDescent="0.2">
      <c r="B14" s="199" t="s">
        <v>256</v>
      </c>
      <c r="C14" s="344" t="s">
        <v>342</v>
      </c>
      <c r="D14" s="344"/>
      <c r="E14" s="344"/>
      <c r="F14" s="344"/>
      <c r="G14" s="344"/>
      <c r="H14" s="344"/>
      <c r="I14" s="344"/>
      <c r="J14" s="25"/>
      <c r="K14" s="25"/>
      <c r="M14" s="24" t="s">
        <v>86</v>
      </c>
      <c r="N14" s="6"/>
    </row>
    <row r="15" spans="2:14" ht="30.75" customHeight="1" x14ac:dyDescent="0.2">
      <c r="B15" s="199" t="s">
        <v>257</v>
      </c>
      <c r="C15" s="338" t="s">
        <v>294</v>
      </c>
      <c r="D15" s="338"/>
      <c r="E15" s="338"/>
      <c r="F15" s="338"/>
      <c r="G15" s="338"/>
      <c r="H15" s="338"/>
      <c r="I15" s="338"/>
      <c r="J15" s="26"/>
      <c r="K15" s="26"/>
      <c r="M15" s="24" t="s">
        <v>88</v>
      </c>
      <c r="N15" s="6"/>
    </row>
    <row r="16" spans="2:14" ht="24" customHeight="1" x14ac:dyDescent="0.2">
      <c r="B16" s="199" t="s">
        <v>258</v>
      </c>
      <c r="C16" s="454" t="s">
        <v>343</v>
      </c>
      <c r="D16" s="454"/>
      <c r="E16" s="454"/>
      <c r="F16" s="454"/>
      <c r="G16" s="454"/>
      <c r="H16" s="454"/>
      <c r="I16" s="454"/>
      <c r="J16" s="27"/>
      <c r="K16" s="27"/>
      <c r="M16" s="24"/>
      <c r="N16" s="6"/>
    </row>
    <row r="17" spans="2:14" ht="30.75" customHeight="1" x14ac:dyDescent="0.2">
      <c r="B17" s="199" t="s">
        <v>259</v>
      </c>
      <c r="C17" s="455" t="s">
        <v>344</v>
      </c>
      <c r="D17" s="456"/>
      <c r="E17" s="456"/>
      <c r="F17" s="456"/>
      <c r="G17" s="456"/>
      <c r="H17" s="456"/>
      <c r="I17" s="456"/>
      <c r="J17" s="28"/>
      <c r="K17" s="28"/>
      <c r="M17" s="24" t="s">
        <v>91</v>
      </c>
      <c r="N17" s="6"/>
    </row>
    <row r="18" spans="2:14" ht="18" customHeight="1" x14ac:dyDescent="0.2">
      <c r="B18" s="457" t="s">
        <v>265</v>
      </c>
      <c r="C18" s="458" t="s">
        <v>237</v>
      </c>
      <c r="D18" s="458"/>
      <c r="E18" s="458"/>
      <c r="F18" s="459" t="s">
        <v>238</v>
      </c>
      <c r="G18" s="459"/>
      <c r="H18" s="459"/>
      <c r="I18" s="459"/>
      <c r="J18" s="29"/>
      <c r="K18" s="29"/>
      <c r="M18" s="24" t="s">
        <v>79</v>
      </c>
      <c r="N18" s="6"/>
    </row>
    <row r="19" spans="2:14" ht="39.75" customHeight="1" x14ac:dyDescent="0.2">
      <c r="B19" s="457"/>
      <c r="C19" s="454" t="s">
        <v>345</v>
      </c>
      <c r="D19" s="454"/>
      <c r="E19" s="454"/>
      <c r="F19" s="454" t="s">
        <v>346</v>
      </c>
      <c r="G19" s="454"/>
      <c r="H19" s="454"/>
      <c r="I19" s="454"/>
      <c r="J19" s="27"/>
      <c r="K19" s="27"/>
      <c r="M19" s="24" t="s">
        <v>95</v>
      </c>
      <c r="N19" s="6"/>
    </row>
    <row r="20" spans="2:14" ht="39.75" customHeight="1" x14ac:dyDescent="0.2">
      <c r="B20" s="178" t="s">
        <v>266</v>
      </c>
      <c r="C20" s="438" t="s">
        <v>348</v>
      </c>
      <c r="D20" s="439"/>
      <c r="E20" s="444"/>
      <c r="F20" s="340" t="s">
        <v>347</v>
      </c>
      <c r="G20" s="340"/>
      <c r="H20" s="340"/>
      <c r="I20" s="341"/>
      <c r="J20" s="20"/>
      <c r="K20" s="20"/>
      <c r="M20" s="24"/>
      <c r="N20" s="6"/>
    </row>
    <row r="21" spans="2:14" ht="42" customHeight="1" x14ac:dyDescent="0.2">
      <c r="B21" s="178" t="s">
        <v>267</v>
      </c>
      <c r="C21" s="435" t="s">
        <v>350</v>
      </c>
      <c r="D21" s="436"/>
      <c r="E21" s="437"/>
      <c r="F21" s="438" t="s">
        <v>349</v>
      </c>
      <c r="G21" s="439"/>
      <c r="H21" s="439"/>
      <c r="I21" s="440"/>
      <c r="J21" s="26"/>
      <c r="K21" s="26"/>
      <c r="M21" s="30"/>
      <c r="N21" s="6"/>
    </row>
    <row r="22" spans="2:14" ht="23.25" customHeight="1" x14ac:dyDescent="0.2">
      <c r="B22" s="178" t="s">
        <v>268</v>
      </c>
      <c r="C22" s="441">
        <v>44043</v>
      </c>
      <c r="D22" s="442"/>
      <c r="E22" s="443"/>
      <c r="F22" s="180" t="s">
        <v>271</v>
      </c>
      <c r="G22" s="192">
        <v>0</v>
      </c>
      <c r="H22" s="180" t="s">
        <v>275</v>
      </c>
      <c r="I22" s="193">
        <v>0</v>
      </c>
      <c r="J22" s="31"/>
      <c r="K22" s="31"/>
      <c r="M22" s="30"/>
    </row>
    <row r="23" spans="2:14" ht="27" customHeight="1" x14ac:dyDescent="0.2">
      <c r="B23" s="178" t="s">
        <v>269</v>
      </c>
      <c r="C23" s="441">
        <v>44196</v>
      </c>
      <c r="D23" s="439"/>
      <c r="E23" s="444"/>
      <c r="F23" s="180" t="s">
        <v>272</v>
      </c>
      <c r="G23" s="445">
        <v>1</v>
      </c>
      <c r="H23" s="446"/>
      <c r="I23" s="447"/>
      <c r="J23" s="201"/>
      <c r="K23" s="32"/>
      <c r="M23" s="30"/>
    </row>
    <row r="24" spans="2:14" ht="30.75" customHeight="1" x14ac:dyDescent="0.2">
      <c r="B24" s="179" t="s">
        <v>270</v>
      </c>
      <c r="C24" s="330" t="s">
        <v>88</v>
      </c>
      <c r="D24" s="331"/>
      <c r="E24" s="332"/>
      <c r="F24" s="181" t="s">
        <v>274</v>
      </c>
      <c r="G24" s="438" t="s">
        <v>304</v>
      </c>
      <c r="H24" s="439"/>
      <c r="I24" s="444"/>
      <c r="J24" s="29"/>
      <c r="K24" s="29"/>
      <c r="M24" s="30"/>
    </row>
    <row r="25" spans="2:14" ht="22.5" customHeight="1" x14ac:dyDescent="0.2">
      <c r="B25" s="448" t="s">
        <v>235</v>
      </c>
      <c r="C25" s="428"/>
      <c r="D25" s="428"/>
      <c r="E25" s="428"/>
      <c r="F25" s="428"/>
      <c r="G25" s="428"/>
      <c r="H25" s="428"/>
      <c r="I25" s="449"/>
      <c r="J25" s="64"/>
      <c r="K25" s="64"/>
      <c r="M25" s="30"/>
    </row>
    <row r="26" spans="2:14" ht="43.5" customHeight="1" x14ac:dyDescent="0.2">
      <c r="B26" s="182" t="s">
        <v>105</v>
      </c>
      <c r="C26" s="197" t="s">
        <v>261</v>
      </c>
      <c r="D26" s="197" t="s">
        <v>260</v>
      </c>
      <c r="E26" s="184" t="s">
        <v>264</v>
      </c>
      <c r="F26" s="202" t="s">
        <v>263</v>
      </c>
      <c r="G26" s="202" t="s">
        <v>262</v>
      </c>
      <c r="H26" s="184" t="s">
        <v>276</v>
      </c>
      <c r="I26" s="185" t="s">
        <v>273</v>
      </c>
      <c r="J26" s="27"/>
      <c r="K26" s="27"/>
      <c r="M26" s="30"/>
    </row>
    <row r="27" spans="2:14" ht="19.5" customHeight="1" x14ac:dyDescent="0.2">
      <c r="B27" s="186" t="s">
        <v>119</v>
      </c>
      <c r="C27" s="191">
        <v>0</v>
      </c>
      <c r="D27" s="195">
        <v>0</v>
      </c>
      <c r="E27" s="203">
        <f>+IF(ISERROR(D27/C27),0,D27/C27)</f>
        <v>0</v>
      </c>
      <c r="F27" s="450">
        <f>+SUM(C27:C32)</f>
        <v>1</v>
      </c>
      <c r="G27" s="450">
        <f>+SUM(D27:D32)</f>
        <v>0</v>
      </c>
      <c r="H27" s="452">
        <f>+G27/F27</f>
        <v>0</v>
      </c>
      <c r="I27" s="452">
        <f>+H27+I22</f>
        <v>0</v>
      </c>
      <c r="J27" s="39"/>
      <c r="K27" s="39"/>
    </row>
    <row r="28" spans="2:14" ht="19.5" customHeight="1" x14ac:dyDescent="0.2">
      <c r="B28" s="186" t="s">
        <v>120</v>
      </c>
      <c r="C28" s="191">
        <v>0</v>
      </c>
      <c r="D28" s="195">
        <v>0</v>
      </c>
      <c r="E28" s="203">
        <f t="shared" ref="E28:E32" si="0">+IF(ISERROR(D28/C28),0,D28/C28)</f>
        <v>0</v>
      </c>
      <c r="F28" s="450"/>
      <c r="G28" s="450"/>
      <c r="H28" s="452"/>
      <c r="I28" s="452"/>
      <c r="J28" s="39"/>
      <c r="K28" s="39"/>
    </row>
    <row r="29" spans="2:14" ht="19.5" customHeight="1" x14ac:dyDescent="0.2">
      <c r="B29" s="186" t="s">
        <v>121</v>
      </c>
      <c r="C29" s="191">
        <v>0</v>
      </c>
      <c r="D29" s="195">
        <v>0</v>
      </c>
      <c r="E29" s="203">
        <f t="shared" si="0"/>
        <v>0</v>
      </c>
      <c r="F29" s="450"/>
      <c r="G29" s="450"/>
      <c r="H29" s="452"/>
      <c r="I29" s="452"/>
      <c r="J29" s="39"/>
      <c r="K29" s="39"/>
    </row>
    <row r="30" spans="2:14" ht="19.5" customHeight="1" x14ac:dyDescent="0.2">
      <c r="B30" s="186" t="s">
        <v>122</v>
      </c>
      <c r="C30" s="75">
        <v>0</v>
      </c>
      <c r="D30" s="195">
        <v>0</v>
      </c>
      <c r="E30" s="203">
        <f t="shared" si="0"/>
        <v>0</v>
      </c>
      <c r="F30" s="450"/>
      <c r="G30" s="450"/>
      <c r="H30" s="452"/>
      <c r="I30" s="452"/>
      <c r="J30" s="39"/>
      <c r="K30" s="39"/>
    </row>
    <row r="31" spans="2:14" ht="19.5" customHeight="1" x14ac:dyDescent="0.2">
      <c r="B31" s="186" t="s">
        <v>123</v>
      </c>
      <c r="C31" s="75">
        <v>0</v>
      </c>
      <c r="D31" s="195"/>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84" customHeight="1" x14ac:dyDescent="0.2">
      <c r="B33" s="187" t="s">
        <v>277</v>
      </c>
      <c r="C33" s="429" t="s">
        <v>380</v>
      </c>
      <c r="D33" s="430"/>
      <c r="E33" s="430"/>
      <c r="F33" s="430"/>
      <c r="G33" s="430"/>
      <c r="H33" s="430"/>
      <c r="I33" s="431"/>
      <c r="J33" s="40"/>
      <c r="K33" s="40"/>
    </row>
    <row r="34" spans="2:11" ht="34.5" customHeight="1" x14ac:dyDescent="0.2">
      <c r="B34" s="416"/>
      <c r="C34" s="306"/>
      <c r="D34" s="306"/>
      <c r="E34" s="306"/>
      <c r="F34" s="306"/>
      <c r="G34" s="306"/>
      <c r="H34" s="306"/>
      <c r="I34" s="417"/>
      <c r="J34" s="64"/>
      <c r="K34" s="64"/>
    </row>
    <row r="35" spans="2:11" ht="34.5" customHeight="1" x14ac:dyDescent="0.2">
      <c r="B35" s="418"/>
      <c r="C35" s="309"/>
      <c r="D35" s="309"/>
      <c r="E35" s="309"/>
      <c r="F35" s="309"/>
      <c r="G35" s="309"/>
      <c r="H35" s="309"/>
      <c r="I35" s="419"/>
      <c r="J35" s="40"/>
      <c r="K35" s="40"/>
    </row>
    <row r="36" spans="2:11" ht="34.5" customHeight="1" x14ac:dyDescent="0.2">
      <c r="B36" s="418"/>
      <c r="C36" s="309"/>
      <c r="D36" s="309"/>
      <c r="E36" s="309"/>
      <c r="F36" s="309"/>
      <c r="G36" s="309"/>
      <c r="H36" s="309"/>
      <c r="I36" s="419"/>
      <c r="J36" s="40"/>
      <c r="K36" s="40"/>
    </row>
    <row r="37" spans="2:11" ht="34.5" customHeight="1" x14ac:dyDescent="0.2">
      <c r="B37" s="418"/>
      <c r="C37" s="309"/>
      <c r="D37" s="309"/>
      <c r="E37" s="309"/>
      <c r="F37" s="309"/>
      <c r="G37" s="309"/>
      <c r="H37" s="309"/>
      <c r="I37" s="419"/>
      <c r="J37" s="40"/>
      <c r="K37" s="40"/>
    </row>
    <row r="38" spans="2:11" ht="34.5" customHeight="1" x14ac:dyDescent="0.2">
      <c r="B38" s="420"/>
      <c r="C38" s="312"/>
      <c r="D38" s="312"/>
      <c r="E38" s="312"/>
      <c r="F38" s="312"/>
      <c r="G38" s="312"/>
      <c r="H38" s="312"/>
      <c r="I38" s="421"/>
      <c r="J38" s="41"/>
      <c r="K38" s="41"/>
    </row>
    <row r="39" spans="2:11" ht="108" customHeight="1" x14ac:dyDescent="0.2">
      <c r="B39" s="199" t="s">
        <v>278</v>
      </c>
      <c r="C39" s="422" t="s">
        <v>379</v>
      </c>
      <c r="D39" s="423"/>
      <c r="E39" s="423"/>
      <c r="F39" s="423"/>
      <c r="G39" s="423"/>
      <c r="H39" s="423"/>
      <c r="I39" s="424"/>
      <c r="J39" s="42"/>
      <c r="K39" s="42"/>
    </row>
    <row r="40" spans="2:11" ht="32.25" customHeight="1" x14ac:dyDescent="0.2">
      <c r="B40" s="199" t="s">
        <v>279</v>
      </c>
      <c r="C40" s="422" t="s">
        <v>317</v>
      </c>
      <c r="D40" s="423"/>
      <c r="E40" s="423"/>
      <c r="F40" s="423"/>
      <c r="G40" s="423"/>
      <c r="H40" s="423"/>
      <c r="I40" s="424"/>
      <c r="J40" s="42"/>
      <c r="K40" s="42"/>
    </row>
    <row r="41" spans="2:11" ht="66" customHeight="1" x14ac:dyDescent="0.2">
      <c r="B41" s="188" t="s">
        <v>280</v>
      </c>
      <c r="C41" s="425" t="s">
        <v>341</v>
      </c>
      <c r="D41" s="426"/>
      <c r="E41" s="426"/>
      <c r="F41" s="426"/>
      <c r="G41" s="426"/>
      <c r="H41" s="426"/>
      <c r="I41" s="427"/>
      <c r="J41" s="42"/>
      <c r="K41" s="42"/>
    </row>
    <row r="42" spans="2:11" ht="22.5" customHeight="1" x14ac:dyDescent="0.2">
      <c r="B42" s="428" t="s">
        <v>236</v>
      </c>
      <c r="C42" s="428"/>
      <c r="D42" s="428"/>
      <c r="E42" s="428"/>
      <c r="F42" s="428"/>
      <c r="G42" s="428"/>
      <c r="H42" s="428"/>
      <c r="I42" s="428"/>
      <c r="J42" s="42"/>
      <c r="K42" s="42"/>
    </row>
    <row r="43" spans="2:11" ht="22.5" customHeight="1" x14ac:dyDescent="0.2">
      <c r="B43" s="412" t="s">
        <v>281</v>
      </c>
      <c r="C43" s="200" t="s">
        <v>282</v>
      </c>
      <c r="D43" s="414" t="s">
        <v>283</v>
      </c>
      <c r="E43" s="414"/>
      <c r="F43" s="414"/>
      <c r="G43" s="414" t="s">
        <v>284</v>
      </c>
      <c r="H43" s="414"/>
      <c r="I43" s="414"/>
      <c r="J43" s="43"/>
      <c r="K43" s="43"/>
    </row>
    <row r="44" spans="2:11" ht="30.75" customHeight="1" x14ac:dyDescent="0.2">
      <c r="B44" s="413"/>
      <c r="C44" s="196"/>
      <c r="D44" s="415"/>
      <c r="E44" s="415"/>
      <c r="F44" s="415"/>
      <c r="G44" s="415"/>
      <c r="H44" s="415"/>
      <c r="I44" s="415"/>
      <c r="J44" s="43"/>
      <c r="K44" s="43"/>
    </row>
    <row r="45" spans="2:11" ht="32.25" customHeight="1" x14ac:dyDescent="0.2">
      <c r="B45" s="189" t="s">
        <v>285</v>
      </c>
      <c r="C45" s="415" t="s">
        <v>365</v>
      </c>
      <c r="D45" s="415"/>
      <c r="E45" s="415"/>
      <c r="F45" s="415"/>
      <c r="G45" s="415"/>
      <c r="H45" s="415"/>
      <c r="I45" s="415"/>
      <c r="J45" s="46"/>
      <c r="K45" s="46"/>
    </row>
    <row r="46" spans="2:11" ht="28.5" customHeight="1" x14ac:dyDescent="0.2">
      <c r="B46" s="180" t="s">
        <v>286</v>
      </c>
      <c r="C46" s="432" t="s">
        <v>364</v>
      </c>
      <c r="D46" s="433"/>
      <c r="E46" s="433"/>
      <c r="F46" s="433"/>
      <c r="G46" s="433"/>
      <c r="H46" s="433"/>
      <c r="I46" s="434"/>
      <c r="J46" s="46"/>
      <c r="K46" s="46"/>
    </row>
    <row r="47" spans="2:11" ht="30" customHeight="1" x14ac:dyDescent="0.2">
      <c r="B47" s="188" t="s">
        <v>287</v>
      </c>
      <c r="C47" s="415" t="s">
        <v>305</v>
      </c>
      <c r="D47" s="415"/>
      <c r="E47" s="415"/>
      <c r="F47" s="415"/>
      <c r="G47" s="415"/>
      <c r="H47" s="415"/>
      <c r="I47" s="415"/>
      <c r="J47" s="47"/>
      <c r="K47" s="47"/>
    </row>
    <row r="48" spans="2:11" ht="31.5" customHeight="1" x14ac:dyDescent="0.2">
      <c r="B48" s="188" t="s">
        <v>288</v>
      </c>
      <c r="C48" s="415" t="s">
        <v>306</v>
      </c>
      <c r="D48" s="415"/>
      <c r="E48" s="415"/>
      <c r="F48" s="415"/>
      <c r="G48" s="415"/>
      <c r="H48" s="415"/>
      <c r="I48" s="415"/>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dvPB58T9v1Dm5iDMOS529hLMvEjFG3HZjRCypg6KnREhEVf5Ivbi0G1atXongu+aQn6HJjs6R+lFRnNHp7e3gA==" saltValue="kCq/d++rQzRH3cJBgr13o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H13:I13" xr:uid="{00000000-0002-0000-0700-000004000000}">
      <formula1>$N$5:$N$8</formula1>
    </dataValidation>
    <dataValidation type="list" allowBlank="1" showInputMessage="1" showErrorMessage="1" sqref="C7 I7" xr:uid="{00000000-0002-0000-0700-000005000000}">
      <formula1>$N$11:$N$12</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54"/>
  <sheetViews>
    <sheetView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4"/>
      <c r="C1" s="370" t="s">
        <v>25</v>
      </c>
      <c r="D1" s="370"/>
      <c r="E1" s="370"/>
      <c r="F1" s="370"/>
      <c r="G1" s="370"/>
      <c r="H1" s="370"/>
      <c r="I1" s="465"/>
      <c r="J1" s="13"/>
      <c r="K1" s="13"/>
      <c r="M1" s="14" t="s">
        <v>47</v>
      </c>
    </row>
    <row r="2" spans="2:14" ht="37.5" customHeight="1" x14ac:dyDescent="0.2">
      <c r="B2" s="464"/>
      <c r="C2" s="370" t="s">
        <v>239</v>
      </c>
      <c r="D2" s="370"/>
      <c r="E2" s="370"/>
      <c r="F2" s="370"/>
      <c r="G2" s="370"/>
      <c r="H2" s="370"/>
      <c r="I2" s="465"/>
      <c r="J2" s="13"/>
      <c r="K2" s="13"/>
      <c r="M2" s="14" t="s">
        <v>48</v>
      </c>
    </row>
    <row r="3" spans="2:14" ht="37.5" customHeight="1" x14ac:dyDescent="0.2">
      <c r="B3" s="464"/>
      <c r="C3" s="370" t="s">
        <v>240</v>
      </c>
      <c r="D3" s="370"/>
      <c r="E3" s="370"/>
      <c r="F3" s="370" t="s">
        <v>241</v>
      </c>
      <c r="G3" s="370"/>
      <c r="H3" s="370"/>
      <c r="I3" s="465"/>
      <c r="J3" s="13"/>
      <c r="K3" s="13"/>
      <c r="M3" s="14" t="s">
        <v>50</v>
      </c>
    </row>
    <row r="4" spans="2:14" ht="23.25" customHeight="1" x14ac:dyDescent="0.2">
      <c r="B4" s="466"/>
      <c r="C4" s="466"/>
      <c r="D4" s="466"/>
      <c r="E4" s="466"/>
      <c r="F4" s="466"/>
      <c r="G4" s="466"/>
      <c r="H4" s="466"/>
      <c r="I4" s="466"/>
      <c r="J4" s="15"/>
      <c r="K4" s="15"/>
    </row>
    <row r="5" spans="2:14" ht="24" customHeight="1" x14ac:dyDescent="0.2">
      <c r="B5" s="467" t="s">
        <v>234</v>
      </c>
      <c r="C5" s="467"/>
      <c r="D5" s="467"/>
      <c r="E5" s="467"/>
      <c r="F5" s="467"/>
      <c r="G5" s="467"/>
      <c r="H5" s="467"/>
      <c r="I5" s="467"/>
      <c r="J5" s="64"/>
      <c r="K5" s="64"/>
      <c r="N5" s="6" t="s">
        <v>57</v>
      </c>
    </row>
    <row r="6" spans="2:14" ht="30.75" customHeight="1" x14ac:dyDescent="0.2">
      <c r="B6" s="199" t="s">
        <v>242</v>
      </c>
      <c r="C6" s="198">
        <v>6</v>
      </c>
      <c r="D6" s="468" t="s">
        <v>243</v>
      </c>
      <c r="E6" s="468"/>
      <c r="F6" s="454" t="s">
        <v>352</v>
      </c>
      <c r="G6" s="454"/>
      <c r="H6" s="454"/>
      <c r="I6" s="454"/>
      <c r="J6" s="18"/>
      <c r="K6" s="18"/>
      <c r="M6" s="14" t="s">
        <v>60</v>
      </c>
      <c r="N6" s="6" t="s">
        <v>61</v>
      </c>
    </row>
    <row r="7" spans="2:14" ht="30.75" customHeight="1" x14ac:dyDescent="0.2">
      <c r="B7" s="199" t="s">
        <v>244</v>
      </c>
      <c r="C7" s="198" t="s">
        <v>81</v>
      </c>
      <c r="D7" s="468" t="s">
        <v>245</v>
      </c>
      <c r="E7" s="468"/>
      <c r="F7" s="454" t="s">
        <v>289</v>
      </c>
      <c r="G7" s="454"/>
      <c r="H7" s="180" t="s">
        <v>246</v>
      </c>
      <c r="I7" s="198" t="s">
        <v>81</v>
      </c>
      <c r="J7" s="20"/>
      <c r="K7" s="20"/>
      <c r="M7" s="14" t="s">
        <v>65</v>
      </c>
      <c r="N7" s="6" t="s">
        <v>66</v>
      </c>
    </row>
    <row r="8" spans="2:14" ht="30.75" customHeight="1" x14ac:dyDescent="0.2">
      <c r="B8" s="199" t="s">
        <v>247</v>
      </c>
      <c r="C8" s="454" t="s">
        <v>290</v>
      </c>
      <c r="D8" s="454"/>
      <c r="E8" s="454"/>
      <c r="F8" s="454"/>
      <c r="G8" s="180" t="s">
        <v>248</v>
      </c>
      <c r="H8" s="460">
        <v>7555</v>
      </c>
      <c r="I8" s="460"/>
      <c r="J8" s="22"/>
      <c r="K8" s="22"/>
      <c r="M8" s="14" t="s">
        <v>69</v>
      </c>
      <c r="N8" s="6" t="s">
        <v>70</v>
      </c>
    </row>
    <row r="9" spans="2:14" ht="30.75" customHeight="1" x14ac:dyDescent="0.2">
      <c r="B9" s="199" t="s">
        <v>48</v>
      </c>
      <c r="C9" s="461" t="s">
        <v>65</v>
      </c>
      <c r="D9" s="461"/>
      <c r="E9" s="461"/>
      <c r="F9" s="461"/>
      <c r="G9" s="180" t="s">
        <v>249</v>
      </c>
      <c r="H9" s="462" t="s">
        <v>157</v>
      </c>
      <c r="I9" s="462"/>
      <c r="J9" s="23"/>
      <c r="K9" s="23"/>
      <c r="M9" s="24" t="s">
        <v>73</v>
      </c>
    </row>
    <row r="10" spans="2:14" ht="30.75" customHeight="1" x14ac:dyDescent="0.2">
      <c r="B10" s="199" t="s">
        <v>250</v>
      </c>
      <c r="C10" s="454" t="s">
        <v>291</v>
      </c>
      <c r="D10" s="454"/>
      <c r="E10" s="454"/>
      <c r="F10" s="454"/>
      <c r="G10" s="454"/>
      <c r="H10" s="454"/>
      <c r="I10" s="454"/>
      <c r="J10" s="25"/>
      <c r="K10" s="25"/>
      <c r="M10" s="24"/>
    </row>
    <row r="11" spans="2:14" ht="30.75" customHeight="1" x14ac:dyDescent="0.2">
      <c r="B11" s="199" t="s">
        <v>251</v>
      </c>
      <c r="C11" s="455" t="s">
        <v>292</v>
      </c>
      <c r="D11" s="455"/>
      <c r="E11" s="455"/>
      <c r="F11" s="455"/>
      <c r="G11" s="455"/>
      <c r="H11" s="455"/>
      <c r="I11" s="455"/>
      <c r="J11" s="20"/>
      <c r="K11" s="20"/>
      <c r="M11" s="24"/>
      <c r="N11" s="6" t="s">
        <v>76</v>
      </c>
    </row>
    <row r="12" spans="2:14" ht="30.75" customHeight="1" x14ac:dyDescent="0.2">
      <c r="B12" s="199" t="s">
        <v>254</v>
      </c>
      <c r="C12" s="338" t="s">
        <v>354</v>
      </c>
      <c r="D12" s="338"/>
      <c r="E12" s="338"/>
      <c r="F12" s="338"/>
      <c r="G12" s="180" t="s">
        <v>252</v>
      </c>
      <c r="H12" s="340" t="s">
        <v>79</v>
      </c>
      <c r="I12" s="340"/>
      <c r="J12" s="20"/>
      <c r="K12" s="20"/>
      <c r="M12" s="24" t="s">
        <v>80</v>
      </c>
      <c r="N12" s="6" t="s">
        <v>81</v>
      </c>
    </row>
    <row r="13" spans="2:14" ht="30.75" customHeight="1" x14ac:dyDescent="0.2">
      <c r="B13" s="199" t="s">
        <v>255</v>
      </c>
      <c r="C13" s="463" t="s">
        <v>363</v>
      </c>
      <c r="D13" s="463"/>
      <c r="E13" s="463"/>
      <c r="F13" s="463"/>
      <c r="G13" s="180" t="s">
        <v>253</v>
      </c>
      <c r="H13" s="455" t="s">
        <v>57</v>
      </c>
      <c r="I13" s="455"/>
      <c r="J13" s="20"/>
      <c r="K13" s="20"/>
      <c r="M13" s="24" t="s">
        <v>84</v>
      </c>
    </row>
    <row r="14" spans="2:14" ht="64.5" customHeight="1" x14ac:dyDescent="0.2">
      <c r="B14" s="199" t="s">
        <v>256</v>
      </c>
      <c r="C14" s="344" t="s">
        <v>355</v>
      </c>
      <c r="D14" s="344"/>
      <c r="E14" s="344"/>
      <c r="F14" s="344"/>
      <c r="G14" s="344"/>
      <c r="H14" s="344"/>
      <c r="I14" s="344"/>
      <c r="J14" s="25"/>
      <c r="K14" s="25"/>
      <c r="M14" s="24" t="s">
        <v>86</v>
      </c>
      <c r="N14" s="6"/>
    </row>
    <row r="15" spans="2:14" ht="30.75" customHeight="1" x14ac:dyDescent="0.2">
      <c r="B15" s="199" t="s">
        <v>257</v>
      </c>
      <c r="C15" s="338" t="s">
        <v>294</v>
      </c>
      <c r="D15" s="338"/>
      <c r="E15" s="338"/>
      <c r="F15" s="338"/>
      <c r="G15" s="338"/>
      <c r="H15" s="338"/>
      <c r="I15" s="338"/>
      <c r="J15" s="26"/>
      <c r="K15" s="26"/>
      <c r="M15" s="24" t="s">
        <v>88</v>
      </c>
      <c r="N15" s="6"/>
    </row>
    <row r="16" spans="2:14" ht="24" customHeight="1" x14ac:dyDescent="0.2">
      <c r="B16" s="199" t="s">
        <v>258</v>
      </c>
      <c r="C16" s="454" t="s">
        <v>356</v>
      </c>
      <c r="D16" s="454"/>
      <c r="E16" s="454"/>
      <c r="F16" s="454"/>
      <c r="G16" s="454"/>
      <c r="H16" s="454"/>
      <c r="I16" s="454"/>
      <c r="J16" s="27"/>
      <c r="K16" s="27"/>
      <c r="M16" s="24"/>
      <c r="N16" s="6"/>
    </row>
    <row r="17" spans="2:14" ht="30.75" customHeight="1" x14ac:dyDescent="0.2">
      <c r="B17" s="199" t="s">
        <v>259</v>
      </c>
      <c r="C17" s="455" t="s">
        <v>353</v>
      </c>
      <c r="D17" s="456"/>
      <c r="E17" s="456"/>
      <c r="F17" s="456"/>
      <c r="G17" s="456"/>
      <c r="H17" s="456"/>
      <c r="I17" s="456"/>
      <c r="J17" s="28"/>
      <c r="K17" s="28"/>
      <c r="M17" s="24" t="s">
        <v>91</v>
      </c>
      <c r="N17" s="6"/>
    </row>
    <row r="18" spans="2:14" ht="18" customHeight="1" x14ac:dyDescent="0.2">
      <c r="B18" s="457" t="s">
        <v>265</v>
      </c>
      <c r="C18" s="458" t="s">
        <v>237</v>
      </c>
      <c r="D18" s="458"/>
      <c r="E18" s="458"/>
      <c r="F18" s="459" t="s">
        <v>238</v>
      </c>
      <c r="G18" s="459"/>
      <c r="H18" s="459"/>
      <c r="I18" s="459"/>
      <c r="J18" s="29"/>
      <c r="K18" s="29"/>
      <c r="M18" s="24" t="s">
        <v>79</v>
      </c>
      <c r="N18" s="6"/>
    </row>
    <row r="19" spans="2:14" ht="39.75" customHeight="1" x14ac:dyDescent="0.2">
      <c r="B19" s="457"/>
      <c r="C19" s="454" t="s">
        <v>357</v>
      </c>
      <c r="D19" s="454"/>
      <c r="E19" s="454"/>
      <c r="F19" s="454" t="s">
        <v>358</v>
      </c>
      <c r="G19" s="454"/>
      <c r="H19" s="454"/>
      <c r="I19" s="454"/>
      <c r="J19" s="27"/>
      <c r="K19" s="27"/>
      <c r="M19" s="24" t="s">
        <v>95</v>
      </c>
      <c r="N19" s="6"/>
    </row>
    <row r="20" spans="2:14" ht="39.75" customHeight="1" x14ac:dyDescent="0.2">
      <c r="B20" s="178" t="s">
        <v>266</v>
      </c>
      <c r="C20" s="438" t="s">
        <v>360</v>
      </c>
      <c r="D20" s="439"/>
      <c r="E20" s="444"/>
      <c r="F20" s="340" t="s">
        <v>359</v>
      </c>
      <c r="G20" s="340"/>
      <c r="H20" s="340"/>
      <c r="I20" s="341"/>
      <c r="J20" s="20"/>
      <c r="K20" s="20"/>
      <c r="M20" s="24"/>
      <c r="N20" s="6"/>
    </row>
    <row r="21" spans="2:14" ht="42" customHeight="1" x14ac:dyDescent="0.2">
      <c r="B21" s="178" t="s">
        <v>267</v>
      </c>
      <c r="C21" s="435" t="s">
        <v>361</v>
      </c>
      <c r="D21" s="436"/>
      <c r="E21" s="437"/>
      <c r="F21" s="438" t="s">
        <v>362</v>
      </c>
      <c r="G21" s="439"/>
      <c r="H21" s="439"/>
      <c r="I21" s="440"/>
      <c r="J21" s="26"/>
      <c r="K21" s="26"/>
      <c r="M21" s="30"/>
      <c r="N21" s="6"/>
    </row>
    <row r="22" spans="2:14" ht="23.25" customHeight="1" x14ac:dyDescent="0.2">
      <c r="B22" s="178" t="s">
        <v>268</v>
      </c>
      <c r="C22" s="441">
        <v>44043</v>
      </c>
      <c r="D22" s="442"/>
      <c r="E22" s="443"/>
      <c r="F22" s="180" t="s">
        <v>271</v>
      </c>
      <c r="G22" s="192">
        <v>0</v>
      </c>
      <c r="H22" s="180" t="s">
        <v>275</v>
      </c>
      <c r="I22" s="193">
        <v>0</v>
      </c>
      <c r="J22" s="31"/>
      <c r="K22" s="31"/>
      <c r="M22" s="30"/>
    </row>
    <row r="23" spans="2:14" ht="27" customHeight="1" x14ac:dyDescent="0.2">
      <c r="B23" s="178" t="s">
        <v>269</v>
      </c>
      <c r="C23" s="441">
        <v>44196</v>
      </c>
      <c r="D23" s="439"/>
      <c r="E23" s="444"/>
      <c r="F23" s="180" t="s">
        <v>272</v>
      </c>
      <c r="G23" s="445">
        <v>3</v>
      </c>
      <c r="H23" s="446"/>
      <c r="I23" s="447"/>
      <c r="J23" s="201"/>
      <c r="K23" s="32"/>
      <c r="M23" s="30"/>
    </row>
    <row r="24" spans="2:14" ht="30.75" customHeight="1" x14ac:dyDescent="0.2">
      <c r="B24" s="179" t="s">
        <v>270</v>
      </c>
      <c r="C24" s="330" t="s">
        <v>88</v>
      </c>
      <c r="D24" s="331"/>
      <c r="E24" s="332"/>
      <c r="F24" s="181" t="s">
        <v>274</v>
      </c>
      <c r="G24" s="438" t="s">
        <v>304</v>
      </c>
      <c r="H24" s="439"/>
      <c r="I24" s="444"/>
      <c r="J24" s="29"/>
      <c r="K24" s="29"/>
      <c r="M24" s="30"/>
    </row>
    <row r="25" spans="2:14" ht="22.5" customHeight="1" x14ac:dyDescent="0.2">
      <c r="B25" s="448" t="s">
        <v>235</v>
      </c>
      <c r="C25" s="428"/>
      <c r="D25" s="428"/>
      <c r="E25" s="428"/>
      <c r="F25" s="428"/>
      <c r="G25" s="428"/>
      <c r="H25" s="428"/>
      <c r="I25" s="449"/>
      <c r="J25" s="64"/>
      <c r="K25" s="64"/>
      <c r="M25" s="30"/>
    </row>
    <row r="26" spans="2:14" ht="43.5" customHeight="1" x14ac:dyDescent="0.2">
      <c r="B26" s="182" t="s">
        <v>105</v>
      </c>
      <c r="C26" s="197" t="s">
        <v>261</v>
      </c>
      <c r="D26" s="197" t="s">
        <v>260</v>
      </c>
      <c r="E26" s="184" t="s">
        <v>264</v>
      </c>
      <c r="F26" s="202" t="s">
        <v>263</v>
      </c>
      <c r="G26" s="202" t="s">
        <v>262</v>
      </c>
      <c r="H26" s="184" t="s">
        <v>276</v>
      </c>
      <c r="I26" s="185" t="s">
        <v>273</v>
      </c>
      <c r="J26" s="27"/>
      <c r="K26" s="27"/>
      <c r="M26" s="30"/>
    </row>
    <row r="27" spans="2:14" ht="19.5" customHeight="1" x14ac:dyDescent="0.2">
      <c r="B27" s="186" t="s">
        <v>119</v>
      </c>
      <c r="C27" s="191">
        <v>2</v>
      </c>
      <c r="D27" s="204">
        <v>2</v>
      </c>
      <c r="E27" s="203">
        <f>+IF(ISERROR(D27/C27),0,D27/C27)</f>
        <v>1</v>
      </c>
      <c r="F27" s="450">
        <f>+SUM(C27:C32)</f>
        <v>3</v>
      </c>
      <c r="G27" s="450">
        <f>+SUM(D27:D32)</f>
        <v>2</v>
      </c>
      <c r="H27" s="452">
        <f>+G27/F27</f>
        <v>0.66666666666666663</v>
      </c>
      <c r="I27" s="452">
        <f>+H27+I22</f>
        <v>0.66666666666666663</v>
      </c>
      <c r="J27" s="39"/>
      <c r="K27" s="39"/>
      <c r="M27" s="30"/>
    </row>
    <row r="28" spans="2:14" ht="19.5" customHeight="1" x14ac:dyDescent="0.2">
      <c r="B28" s="186" t="s">
        <v>120</v>
      </c>
      <c r="C28" s="191">
        <v>0</v>
      </c>
      <c r="D28" s="195">
        <v>0</v>
      </c>
      <c r="E28" s="203">
        <f t="shared" ref="E28:E32" si="0">+IF(ISERROR(D28/C28),0,D28/C28)</f>
        <v>0</v>
      </c>
      <c r="F28" s="450"/>
      <c r="G28" s="450"/>
      <c r="H28" s="452"/>
      <c r="I28" s="452"/>
      <c r="J28" s="39"/>
      <c r="K28" s="39"/>
    </row>
    <row r="29" spans="2:14" ht="19.5" customHeight="1" x14ac:dyDescent="0.2">
      <c r="B29" s="186" t="s">
        <v>121</v>
      </c>
      <c r="C29" s="191">
        <v>0</v>
      </c>
      <c r="D29" s="195">
        <v>0</v>
      </c>
      <c r="E29" s="203">
        <f t="shared" si="0"/>
        <v>0</v>
      </c>
      <c r="F29" s="450"/>
      <c r="G29" s="450"/>
      <c r="H29" s="452"/>
      <c r="I29" s="452"/>
      <c r="J29" s="39"/>
      <c r="K29" s="39"/>
    </row>
    <row r="30" spans="2:14" ht="19.5" customHeight="1" x14ac:dyDescent="0.2">
      <c r="B30" s="186" t="s">
        <v>122</v>
      </c>
      <c r="C30" s="75">
        <v>0</v>
      </c>
      <c r="D30" s="195">
        <v>0</v>
      </c>
      <c r="E30" s="203">
        <f t="shared" si="0"/>
        <v>0</v>
      </c>
      <c r="F30" s="450"/>
      <c r="G30" s="450"/>
      <c r="H30" s="452"/>
      <c r="I30" s="452"/>
      <c r="J30" s="39"/>
      <c r="K30" s="39"/>
    </row>
    <row r="31" spans="2:14" ht="19.5" customHeight="1" x14ac:dyDescent="0.2">
      <c r="B31" s="186" t="s">
        <v>123</v>
      </c>
      <c r="C31" s="75">
        <v>0</v>
      </c>
      <c r="D31" s="195"/>
      <c r="E31" s="203">
        <f t="shared" si="0"/>
        <v>0</v>
      </c>
      <c r="F31" s="450"/>
      <c r="G31" s="450"/>
      <c r="H31" s="452"/>
      <c r="I31" s="452"/>
      <c r="J31" s="39"/>
      <c r="K31" s="39"/>
    </row>
    <row r="32" spans="2:14" ht="19.5" customHeight="1" x14ac:dyDescent="0.2">
      <c r="B32" s="186" t="s">
        <v>124</v>
      </c>
      <c r="C32" s="75">
        <v>1</v>
      </c>
      <c r="D32" s="195"/>
      <c r="E32" s="203">
        <f t="shared" si="0"/>
        <v>0</v>
      </c>
      <c r="F32" s="451"/>
      <c r="G32" s="451"/>
      <c r="H32" s="453"/>
      <c r="I32" s="453"/>
      <c r="J32" s="39"/>
      <c r="K32" s="39"/>
    </row>
    <row r="33" spans="2:11" ht="53.25" customHeight="1" x14ac:dyDescent="0.2">
      <c r="B33" s="187" t="s">
        <v>277</v>
      </c>
      <c r="C33" s="429" t="s">
        <v>381</v>
      </c>
      <c r="D33" s="430"/>
      <c r="E33" s="430"/>
      <c r="F33" s="430"/>
      <c r="G33" s="430"/>
      <c r="H33" s="430"/>
      <c r="I33" s="431"/>
      <c r="J33" s="40"/>
      <c r="K33" s="40"/>
    </row>
    <row r="34" spans="2:11" ht="34.5" customHeight="1" x14ac:dyDescent="0.2">
      <c r="B34" s="416"/>
      <c r="C34" s="306"/>
      <c r="D34" s="306"/>
      <c r="E34" s="306"/>
      <c r="F34" s="306"/>
      <c r="G34" s="306"/>
      <c r="H34" s="306"/>
      <c r="I34" s="417"/>
      <c r="J34" s="64"/>
      <c r="K34" s="64"/>
    </row>
    <row r="35" spans="2:11" ht="34.5" customHeight="1" x14ac:dyDescent="0.2">
      <c r="B35" s="418"/>
      <c r="C35" s="309"/>
      <c r="D35" s="309"/>
      <c r="E35" s="309"/>
      <c r="F35" s="309"/>
      <c r="G35" s="309"/>
      <c r="H35" s="309"/>
      <c r="I35" s="419"/>
      <c r="J35" s="40"/>
      <c r="K35" s="40"/>
    </row>
    <row r="36" spans="2:11" ht="34.5" customHeight="1" x14ac:dyDescent="0.2">
      <c r="B36" s="418"/>
      <c r="C36" s="309"/>
      <c r="D36" s="309"/>
      <c r="E36" s="309"/>
      <c r="F36" s="309"/>
      <c r="G36" s="309"/>
      <c r="H36" s="309"/>
      <c r="I36" s="419"/>
      <c r="J36" s="40"/>
      <c r="K36" s="40"/>
    </row>
    <row r="37" spans="2:11" ht="34.5" customHeight="1" x14ac:dyDescent="0.2">
      <c r="B37" s="418"/>
      <c r="C37" s="309"/>
      <c r="D37" s="309"/>
      <c r="E37" s="309"/>
      <c r="F37" s="309"/>
      <c r="G37" s="309"/>
      <c r="H37" s="309"/>
      <c r="I37" s="419"/>
      <c r="J37" s="40"/>
      <c r="K37" s="40"/>
    </row>
    <row r="38" spans="2:11" ht="34.5" customHeight="1" x14ac:dyDescent="0.2">
      <c r="B38" s="420"/>
      <c r="C38" s="312"/>
      <c r="D38" s="312"/>
      <c r="E38" s="312"/>
      <c r="F38" s="312"/>
      <c r="G38" s="312"/>
      <c r="H38" s="312"/>
      <c r="I38" s="421"/>
      <c r="J38" s="41"/>
      <c r="K38" s="41"/>
    </row>
    <row r="39" spans="2:11" ht="70.5" customHeight="1" x14ac:dyDescent="0.2">
      <c r="B39" s="199" t="s">
        <v>278</v>
      </c>
      <c r="C39" s="422" t="s">
        <v>382</v>
      </c>
      <c r="D39" s="423"/>
      <c r="E39" s="423"/>
      <c r="F39" s="423"/>
      <c r="G39" s="423"/>
      <c r="H39" s="423"/>
      <c r="I39" s="424"/>
      <c r="J39" s="42"/>
      <c r="K39" s="42"/>
    </row>
    <row r="40" spans="2:11" ht="32.25" customHeight="1" x14ac:dyDescent="0.2">
      <c r="B40" s="199" t="s">
        <v>279</v>
      </c>
      <c r="C40" s="422" t="s">
        <v>317</v>
      </c>
      <c r="D40" s="423"/>
      <c r="E40" s="423"/>
      <c r="F40" s="423"/>
      <c r="G40" s="423"/>
      <c r="H40" s="423"/>
      <c r="I40" s="424"/>
      <c r="J40" s="42"/>
      <c r="K40" s="42"/>
    </row>
    <row r="41" spans="2:11" ht="66" customHeight="1" x14ac:dyDescent="0.2">
      <c r="B41" s="188" t="s">
        <v>280</v>
      </c>
      <c r="C41" s="425" t="s">
        <v>329</v>
      </c>
      <c r="D41" s="426"/>
      <c r="E41" s="426"/>
      <c r="F41" s="426"/>
      <c r="G41" s="426"/>
      <c r="H41" s="426"/>
      <c r="I41" s="427"/>
      <c r="J41" s="42"/>
      <c r="K41" s="42"/>
    </row>
    <row r="42" spans="2:11" ht="22.5" customHeight="1" x14ac:dyDescent="0.2">
      <c r="B42" s="428" t="s">
        <v>236</v>
      </c>
      <c r="C42" s="428"/>
      <c r="D42" s="428"/>
      <c r="E42" s="428"/>
      <c r="F42" s="428"/>
      <c r="G42" s="428"/>
      <c r="H42" s="428"/>
      <c r="I42" s="428"/>
      <c r="J42" s="42"/>
      <c r="K42" s="42"/>
    </row>
    <row r="43" spans="2:11" ht="22.5" customHeight="1" x14ac:dyDescent="0.2">
      <c r="B43" s="412" t="s">
        <v>281</v>
      </c>
      <c r="C43" s="200" t="s">
        <v>282</v>
      </c>
      <c r="D43" s="414" t="s">
        <v>283</v>
      </c>
      <c r="E43" s="414"/>
      <c r="F43" s="414"/>
      <c r="G43" s="414" t="s">
        <v>284</v>
      </c>
      <c r="H43" s="414"/>
      <c r="I43" s="414"/>
      <c r="J43" s="43"/>
      <c r="K43" s="43"/>
    </row>
    <row r="44" spans="2:11" ht="30.75" customHeight="1" x14ac:dyDescent="0.2">
      <c r="B44" s="413"/>
      <c r="C44" s="196"/>
      <c r="D44" s="415"/>
      <c r="E44" s="415"/>
      <c r="F44" s="415"/>
      <c r="G44" s="415"/>
      <c r="H44" s="415"/>
      <c r="I44" s="415"/>
      <c r="J44" s="43"/>
      <c r="K44" s="43"/>
    </row>
    <row r="45" spans="2:11" ht="32.25" customHeight="1" x14ac:dyDescent="0.2">
      <c r="B45" s="189" t="s">
        <v>285</v>
      </c>
      <c r="C45" s="415" t="s">
        <v>365</v>
      </c>
      <c r="D45" s="415"/>
      <c r="E45" s="415"/>
      <c r="F45" s="415"/>
      <c r="G45" s="415"/>
      <c r="H45" s="415"/>
      <c r="I45" s="415"/>
      <c r="J45" s="46"/>
      <c r="K45" s="46"/>
    </row>
    <row r="46" spans="2:11" ht="28.5" customHeight="1" x14ac:dyDescent="0.2">
      <c r="B46" s="180" t="s">
        <v>286</v>
      </c>
      <c r="C46" s="432" t="s">
        <v>364</v>
      </c>
      <c r="D46" s="433"/>
      <c r="E46" s="433"/>
      <c r="F46" s="433"/>
      <c r="G46" s="433"/>
      <c r="H46" s="433"/>
      <c r="I46" s="434"/>
      <c r="J46" s="46"/>
      <c r="K46" s="46"/>
    </row>
    <row r="47" spans="2:11" ht="30" customHeight="1" x14ac:dyDescent="0.2">
      <c r="B47" s="188" t="s">
        <v>287</v>
      </c>
      <c r="C47" s="415" t="s">
        <v>305</v>
      </c>
      <c r="D47" s="415"/>
      <c r="E47" s="415"/>
      <c r="F47" s="415"/>
      <c r="G47" s="415"/>
      <c r="H47" s="415"/>
      <c r="I47" s="415"/>
      <c r="J47" s="47"/>
      <c r="K47" s="47"/>
    </row>
    <row r="48" spans="2:11" ht="31.5" customHeight="1" x14ac:dyDescent="0.2">
      <c r="B48" s="188" t="s">
        <v>288</v>
      </c>
      <c r="C48" s="415" t="s">
        <v>306</v>
      </c>
      <c r="D48" s="415"/>
      <c r="E48" s="415"/>
      <c r="F48" s="415"/>
      <c r="G48" s="415"/>
      <c r="H48" s="415"/>
      <c r="I48" s="415"/>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hzVWrNW5+qHwHpuUZYlvIXqZ1EXCLzGrFwTCU6cQ7gG4nUaexrWf1itozTWUY+99ROTwoEXxBmcnjedrMYGw3w==" saltValue="+/u0kJ2vojcPEhkBUk4vqQ=="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C9:F9" xr:uid="{00000000-0002-0000-0800-000002000000}">
      <formula1>$M$6:$M$9</formula1>
    </dataValidation>
    <dataValidation type="list" allowBlank="1" showInputMessage="1" showErrorMessage="1" sqref="C24:E24" xr:uid="{00000000-0002-0000-0800-000003000000}">
      <formula1>$M$12:$M$15</formula1>
    </dataValidation>
    <dataValidation type="list" allowBlank="1" showInputMessage="1" showErrorMessage="1" sqref="H12:I12" xr:uid="{00000000-0002-0000-0800-000004000000}">
      <formula1>M17:M19</formula1>
    </dataValidation>
    <dataValidation type="list" showDropDown="1" showInputMessage="1" showErrorMessage="1" sqref="K12" xr:uid="{00000000-0002-0000-0800-000005000000}">
      <formula1>O17:O19</formula1>
    </dataValidation>
    <dataValidation type="list" allowBlank="1" showInputMessage="1" showErrorMessage="1" sqref="J10:K10" xr:uid="{00000000-0002-0000-0800-000006000000}">
      <formula1>$M$21:$M$27</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schemas.microsoft.com/office/2006/documentManagement/types"/>
    <ds:schemaRef ds:uri="08ebe415-1e9a-4b26-acfc-09642d3d19df"/>
    <ds:schemaRef ds:uri="http://schemas.openxmlformats.org/package/2006/metadata/core-propertie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d472a95f-029e-48ed-8556-580ff62e783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2020-11-11T22:00:08Z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