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updateLinks="never" defaultThemeVersion="124226"/>
  <mc:AlternateContent xmlns:mc="http://schemas.openxmlformats.org/markup-compatibility/2006">
    <mc:Choice Requires="x15">
      <x15ac:absPath xmlns:x15ac="http://schemas.microsoft.com/office/spreadsheetml/2010/11/ac" url="C:\Users\ANDRES\Documents\CARPETAANDRES\2021\MARZO\soportesindicadores\Reportesfebrero\"/>
    </mc:Choice>
  </mc:AlternateContent>
  <xr:revisionPtr revIDLastSave="0" documentId="13_ncr:1_{F1735374-51CC-4E06-97AC-29A064B27265}" xr6:coauthVersionLast="46" xr6:coauthVersionMax="46" xr10:uidLastSave="{00000000-0000-0000-0000-000000000000}"/>
  <bookViews>
    <workbookView xWindow="-120" yWindow="-120" windowWidth="20730" windowHeight="11160" tabRatio="453" firstSheet="3" activeTab="3" xr2:uid="{00000000-000D-0000-FFFF-FFFF00000000}"/>
  </bookViews>
  <sheets>
    <sheet name="Sección 3. Metas Producto" sheetId="5" state="hidden" r:id="rId1"/>
    <sheet name="MP - SIT" sheetId="62" state="hidden" r:id="rId2"/>
    <sheet name="Act.Meta_SIT" sheetId="63" state="hidden" r:id="rId3"/>
    <sheet name="META 1" sheetId="24" r:id="rId4"/>
    <sheet name="META 2" sheetId="67" r:id="rId5"/>
    <sheet name="META 3" sheetId="68" r:id="rId6"/>
    <sheet name="META 4" sheetId="69" r:id="rId7"/>
    <sheet name="HV 14" sheetId="47" state="hidden" r:id="rId8"/>
    <sheet name="Act. 14" sheetId="48" state="hidden" r:id="rId9"/>
    <sheet name="Hoja3" sheetId="66" state="hidden" r:id="rId10"/>
    <sheet name="Hoja1" sheetId="57" state="hidden" r:id="rId11"/>
  </sheets>
  <externalReferences>
    <externalReference r:id="rId12"/>
    <externalReference r:id="rId13"/>
    <externalReference r:id="rId14"/>
    <externalReference r:id="rId15"/>
    <externalReference r:id="rId16"/>
    <externalReference r:id="rId17"/>
    <externalReference r:id="rId18"/>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#REF!</definedName>
    <definedName name="GRUPO_ETAREO" localSheetId="4">#REF!</definedName>
    <definedName name="GRUPO_ETAREO" localSheetId="5">#REF!</definedName>
    <definedName name="GRUPO_ETAREO" localSheetId="6">#REF!</definedName>
    <definedName name="GRUPO_ETAREO">#REF!</definedName>
    <definedName name="GRUPO_ETAREOS" localSheetId="7">#REF!</definedName>
    <definedName name="GRUPO_ETAREOS" localSheetId="3">#REF!</definedName>
    <definedName name="GRUPO_ETAREOS" localSheetId="4">#REF!</definedName>
    <definedName name="GRUPO_ETAREOS" localSheetId="5">#REF!</definedName>
    <definedName name="GRUPO_ETAREOS" localSheetId="6">#REF!</definedName>
    <definedName name="GRUPO_ETAREOS">#REF!</definedName>
    <definedName name="GRUPO_ETARIO" localSheetId="7">#REF!</definedName>
    <definedName name="GRUPO_ETARIO" localSheetId="3">#REF!</definedName>
    <definedName name="GRUPO_ETARIO" localSheetId="4">#REF!</definedName>
    <definedName name="GRUPO_ETARIO" localSheetId="5">#REF!</definedName>
    <definedName name="GRUPO_ETARIO" localSheetId="6">#REF!</definedName>
    <definedName name="GRUPO_ETARIO">#REF!</definedName>
    <definedName name="GRUPO_ETNICO" localSheetId="7">#REF!</definedName>
    <definedName name="GRUPO_ETNICO" localSheetId="3">#REF!</definedName>
    <definedName name="GRUPO_ETNICO" localSheetId="4">#REF!</definedName>
    <definedName name="GRUPO_ETNICO" localSheetId="5">#REF!</definedName>
    <definedName name="GRUPO_ETNICO" localSheetId="6">#REF!</definedName>
    <definedName name="GRUPO_ETNICO">#REF!</definedName>
    <definedName name="GRUPOETNICO" localSheetId="7">#REF!</definedName>
    <definedName name="GRUPOETNICO" localSheetId="3">#REF!</definedName>
    <definedName name="GRUPOETNICO" localSheetId="4">#REF!</definedName>
    <definedName name="GRUPOETNICO" localSheetId="5">#REF!</definedName>
    <definedName name="GRUPOETNICO" localSheetId="6">#REF!</definedName>
    <definedName name="GRUPOETNICO">#REF!</definedName>
    <definedName name="GRUPOS_ETNICOS" localSheetId="4">#REF!</definedName>
    <definedName name="GRUPOS_ETNICOS" localSheetId="5">#REF!</definedName>
    <definedName name="GRUPOS_ETNICOS" localSheetId="6">#REF!</definedName>
    <definedName name="GRUPOS_ETNICOS">#REF!</definedName>
    <definedName name="LOCALIDAD" localSheetId="7">#REF!</definedName>
    <definedName name="LOCALIDAD" localSheetId="3">#REF!</definedName>
    <definedName name="LOCALIDAD" localSheetId="4">#REF!</definedName>
    <definedName name="LOCALIDAD" localSheetId="5">#REF!</definedName>
    <definedName name="LOCALIDAD" localSheetId="6">#REF!</definedName>
    <definedName name="LOCALIDAD">#REF!</definedName>
    <definedName name="LOCALIZACION" localSheetId="7">#REF!</definedName>
    <definedName name="LOCALIZACION" localSheetId="3">#REF!</definedName>
    <definedName name="LOCALIZACION" localSheetId="4">#REF!</definedName>
    <definedName name="LOCALIZACION" localSheetId="5">#REF!</definedName>
    <definedName name="LOCALIZACION" localSheetId="6">#REF!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1" i="24" l="1"/>
  <c r="H32" i="24" s="1"/>
  <c r="H33" i="24" s="1"/>
  <c r="H34" i="24" s="1"/>
  <c r="E38" i="68"/>
  <c r="E37" i="68"/>
  <c r="E36" i="68"/>
  <c r="E35" i="68"/>
  <c r="E34" i="68"/>
  <c r="E33" i="68"/>
  <c r="E32" i="68"/>
  <c r="E31" i="68"/>
  <c r="E30" i="68"/>
  <c r="E29" i="68"/>
  <c r="H28" i="68"/>
  <c r="H29" i="68" s="1"/>
  <c r="H30" i="68" s="1"/>
  <c r="H31" i="68" s="1"/>
  <c r="H32" i="68" s="1"/>
  <c r="H33" i="68" s="1"/>
  <c r="H34" i="68" s="1"/>
  <c r="H35" i="68" s="1"/>
  <c r="H36" i="68" s="1"/>
  <c r="H37" i="68" s="1"/>
  <c r="H38" i="68" s="1"/>
  <c r="E28" i="68"/>
  <c r="H27" i="68"/>
  <c r="G27" i="68"/>
  <c r="F27" i="68"/>
  <c r="E27" i="68"/>
  <c r="E38" i="69"/>
  <c r="E37" i="69"/>
  <c r="E36" i="69"/>
  <c r="E35" i="69"/>
  <c r="E34" i="69"/>
  <c r="E33" i="69"/>
  <c r="E32" i="69"/>
  <c r="E31" i="69"/>
  <c r="E30" i="69"/>
  <c r="E29" i="69"/>
  <c r="H28" i="69"/>
  <c r="H29" i="69" s="1"/>
  <c r="H30" i="69" s="1"/>
  <c r="H31" i="69" s="1"/>
  <c r="H32" i="69" s="1"/>
  <c r="H33" i="69" s="1"/>
  <c r="H34" i="69" s="1"/>
  <c r="H35" i="69" s="1"/>
  <c r="H36" i="69" s="1"/>
  <c r="H37" i="69" s="1"/>
  <c r="H38" i="69" s="1"/>
  <c r="E28" i="69"/>
  <c r="H27" i="69"/>
  <c r="G27" i="69"/>
  <c r="F27" i="69"/>
  <c r="E27" i="69"/>
  <c r="E38" i="67"/>
  <c r="E37" i="67"/>
  <c r="E36" i="67"/>
  <c r="E35" i="67"/>
  <c r="E34" i="67"/>
  <c r="E33" i="67"/>
  <c r="E32" i="67"/>
  <c r="E31" i="67"/>
  <c r="E30" i="67"/>
  <c r="E29" i="67"/>
  <c r="H28" i="67"/>
  <c r="H29" i="67" s="1"/>
  <c r="H30" i="67" s="1"/>
  <c r="H31" i="67" s="1"/>
  <c r="H32" i="67" s="1"/>
  <c r="H33" i="67" s="1"/>
  <c r="H34" i="67" s="1"/>
  <c r="H35" i="67" s="1"/>
  <c r="H36" i="67" s="1"/>
  <c r="H37" i="67" s="1"/>
  <c r="H38" i="67" s="1"/>
  <c r="E28" i="67"/>
  <c r="H27" i="67"/>
  <c r="G27" i="67"/>
  <c r="F27" i="67"/>
  <c r="E27" i="67"/>
  <c r="E38" i="24"/>
  <c r="E37" i="24"/>
  <c r="E36" i="24"/>
  <c r="E34" i="24"/>
  <c r="E33" i="24"/>
  <c r="E32" i="24"/>
  <c r="E31" i="24"/>
  <c r="E30" i="24"/>
  <c r="E29" i="24"/>
  <c r="E28" i="24"/>
  <c r="F27" i="24"/>
  <c r="H35" i="24" l="1"/>
  <c r="H36" i="24" s="1"/>
  <c r="H37" i="24" s="1"/>
  <c r="H38" i="24" s="1"/>
  <c r="E35" i="24"/>
  <c r="D27" i="24" l="1"/>
  <c r="K27" i="66"/>
  <c r="L25" i="66"/>
  <c r="L21" i="66"/>
  <c r="L17" i="66"/>
  <c r="L13" i="66"/>
  <c r="I19" i="48"/>
  <c r="D19" i="48"/>
  <c r="C10" i="48"/>
  <c r="C8" i="48"/>
  <c r="C7" i="48"/>
  <c r="C6" i="48"/>
  <c r="G56" i="47"/>
  <c r="C56" i="47"/>
  <c r="G41" i="47"/>
  <c r="G40" i="47"/>
  <c r="G39" i="47"/>
  <c r="G38" i="47"/>
  <c r="G37" i="47"/>
  <c r="G36" i="47"/>
  <c r="G35" i="47"/>
  <c r="G34" i="47"/>
  <c r="G33" i="47"/>
  <c r="G32" i="47"/>
  <c r="G31" i="47"/>
  <c r="G30" i="47"/>
  <c r="F30" i="47"/>
  <c r="F31" i="47" s="1"/>
  <c r="F32" i="47" s="1"/>
  <c r="F33" i="47" s="1"/>
  <c r="F34" i="47" s="1"/>
  <c r="F35" i="47" s="1"/>
  <c r="F36" i="47" s="1"/>
  <c r="F37" i="47" s="1"/>
  <c r="F38" i="47" s="1"/>
  <c r="F39" i="47" s="1"/>
  <c r="F40" i="47" s="1"/>
  <c r="F41" i="47" s="1"/>
  <c r="D30" i="47"/>
  <c r="D31" i="47" s="1"/>
  <c r="I22" i="69"/>
  <c r="I27" i="69" s="1"/>
  <c r="O24" i="68"/>
  <c r="P23" i="68"/>
  <c r="I22" i="68"/>
  <c r="I27" i="68" s="1"/>
  <c r="I22" i="67"/>
  <c r="I27" i="67" s="1"/>
  <c r="I22" i="24"/>
  <c r="I18" i="63"/>
  <c r="G18" i="63"/>
  <c r="D18" i="63"/>
  <c r="C8" i="63"/>
  <c r="C7" i="63"/>
  <c r="C6" i="63"/>
  <c r="G56" i="62"/>
  <c r="C56" i="62"/>
  <c r="G41" i="62"/>
  <c r="G40" i="62"/>
  <c r="G39" i="62"/>
  <c r="G38" i="62"/>
  <c r="G37" i="62"/>
  <c r="G36" i="62"/>
  <c r="G35" i="62"/>
  <c r="G34" i="62"/>
  <c r="G33" i="62"/>
  <c r="G32" i="62"/>
  <c r="G31" i="62"/>
  <c r="D31" i="62"/>
  <c r="I31" i="62" s="1"/>
  <c r="G30" i="62"/>
  <c r="F30" i="62"/>
  <c r="D30" i="62"/>
  <c r="I30" i="62" s="1"/>
  <c r="AA21" i="5"/>
  <c r="I21" i="5"/>
  <c r="B21" i="5"/>
  <c r="AC19" i="5"/>
  <c r="AB19" i="5"/>
  <c r="AA19" i="5"/>
  <c r="I19" i="5"/>
  <c r="B19" i="5"/>
  <c r="AC17" i="5"/>
  <c r="AA17" i="5"/>
  <c r="AB17" i="5" s="1"/>
  <c r="I17" i="5"/>
  <c r="B17" i="5"/>
  <c r="Z15" i="5"/>
  <c r="Y15" i="5"/>
  <c r="X15" i="5"/>
  <c r="W15" i="5"/>
  <c r="V15" i="5"/>
  <c r="U15" i="5"/>
  <c r="T15" i="5"/>
  <c r="S15" i="5"/>
  <c r="AA15" i="5" s="1"/>
  <c r="AB15" i="5" s="1"/>
  <c r="N15" i="5"/>
  <c r="M15" i="5"/>
  <c r="L15" i="5"/>
  <c r="K15" i="5"/>
  <c r="J15" i="5"/>
  <c r="B15" i="5"/>
  <c r="Z13" i="5"/>
  <c r="Y13" i="5"/>
  <c r="X13" i="5"/>
  <c r="W13" i="5"/>
  <c r="V13" i="5"/>
  <c r="U13" i="5"/>
  <c r="T13" i="5"/>
  <c r="S13" i="5"/>
  <c r="O13" i="5"/>
  <c r="AA13" i="5" s="1"/>
  <c r="AB13" i="5" s="1"/>
  <c r="N13" i="5"/>
  <c r="M13" i="5"/>
  <c r="L13" i="5"/>
  <c r="K13" i="5"/>
  <c r="J13" i="5"/>
  <c r="I13" i="5" s="1"/>
  <c r="B13" i="5"/>
  <c r="A11" i="5"/>
  <c r="C9" i="5"/>
  <c r="C8" i="5"/>
  <c r="C7" i="5"/>
  <c r="H30" i="47" l="1"/>
  <c r="L27" i="66"/>
  <c r="M27" i="66" s="1"/>
  <c r="G27" i="24"/>
  <c r="I27" i="24" s="1"/>
  <c r="H27" i="24"/>
  <c r="H28" i="24" s="1"/>
  <c r="H29" i="24" s="1"/>
  <c r="H30" i="24" s="1"/>
  <c r="E27" i="24"/>
  <c r="H30" i="62"/>
  <c r="F31" i="62"/>
  <c r="F32" i="62" s="1"/>
  <c r="F33" i="62" s="1"/>
  <c r="F34" i="62" s="1"/>
  <c r="F35" i="62" s="1"/>
  <c r="F36" i="62" s="1"/>
  <c r="F37" i="62" s="1"/>
  <c r="F38" i="62" s="1"/>
  <c r="F39" i="62" s="1"/>
  <c r="F40" i="62" s="1"/>
  <c r="F41" i="62" s="1"/>
  <c r="D32" i="47"/>
  <c r="I31" i="47"/>
  <c r="H31" i="47"/>
  <c r="AC13" i="5"/>
  <c r="I15" i="5"/>
  <c r="AC15" i="5" s="1"/>
  <c r="AC21" i="5"/>
  <c r="AB21" i="5"/>
  <c r="H31" i="62"/>
  <c r="D32" i="62"/>
  <c r="I30" i="47"/>
  <c r="D33" i="62" l="1"/>
  <c r="I32" i="62"/>
  <c r="H32" i="62"/>
  <c r="I32" i="47"/>
  <c r="H32" i="47"/>
  <c r="D33" i="47"/>
  <c r="H33" i="47" l="1"/>
  <c r="D34" i="47"/>
  <c r="I33" i="47"/>
  <c r="D34" i="62"/>
  <c r="I33" i="62"/>
  <c r="H33" i="62"/>
  <c r="I34" i="62" l="1"/>
  <c r="H34" i="62"/>
  <c r="D35" i="62"/>
  <c r="D35" i="47"/>
  <c r="I34" i="47"/>
  <c r="H34" i="47"/>
  <c r="D36" i="47" l="1"/>
  <c r="I35" i="47"/>
  <c r="H35" i="47"/>
  <c r="H35" i="62"/>
  <c r="D36" i="62"/>
  <c r="I35" i="62"/>
  <c r="D37" i="62" l="1"/>
  <c r="I36" i="62"/>
  <c r="H36" i="62"/>
  <c r="I36" i="47"/>
  <c r="H36" i="47"/>
  <c r="D37" i="47"/>
  <c r="H37" i="47" l="1"/>
  <c r="D38" i="47"/>
  <c r="I37" i="47"/>
  <c r="D38" i="62"/>
  <c r="I37" i="62"/>
  <c r="H37" i="62"/>
  <c r="I38" i="62" l="1"/>
  <c r="H38" i="62"/>
  <c r="D39" i="62"/>
  <c r="D39" i="47"/>
  <c r="I38" i="47"/>
  <c r="H38" i="47"/>
  <c r="D40" i="47" l="1"/>
  <c r="I39" i="47"/>
  <c r="H39" i="47"/>
  <c r="H39" i="62"/>
  <c r="D40" i="62"/>
  <c r="I39" i="62"/>
  <c r="D41" i="62" l="1"/>
  <c r="I40" i="62"/>
  <c r="H40" i="62"/>
  <c r="I40" i="47"/>
  <c r="H40" i="47"/>
  <c r="D41" i="47"/>
  <c r="H41" i="47" l="1"/>
  <c r="I41" i="47"/>
  <c r="I41" i="62"/>
  <c r="H41" i="6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3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3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3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3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3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3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3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4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4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4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4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4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D6" authorId="0" shapeId="0" xr:uid="{00000000-0006-0000-05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5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5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5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5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5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5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5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5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D6" authorId="0" shapeId="0" xr:uid="{00000000-0006-0000-06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6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6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6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6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6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6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6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6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<sst xmlns="http://schemas.openxmlformats.org/spreadsheetml/2006/main" count="919" uniqueCount="361">
  <si>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</si>
  <si>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</si>
  <si>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</si>
  <si>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</si>
  <si>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</si>
  <si>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</si>
  <si>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</si>
  <si>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</si>
  <si>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</si>
  <si>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</si>
  <si>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</si>
  <si>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</si>
  <si>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</si>
  <si>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</si>
  <si>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</si>
  <si>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</si>
  <si>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</si>
  <si>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</si>
  <si>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</si>
  <si>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</si>
  <si>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</si>
  <si>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</si>
  <si>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</si>
  <si>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</si>
  <si>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</si>
  <si>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</si>
  <si>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</si>
  <si>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</si>
  <si>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</si>
  <si>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</si>
  <si>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</si>
  <si>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</si>
  <si>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</si>
  <si>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</si>
  <si>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</si>
  <si>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</si>
  <si>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</si>
  <si>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</si>
  <si>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</si>
  <si>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</si>
  <si>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</si>
  <si>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</si>
  <si>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</si>
  <si>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</si>
  <si>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</si>
  <si>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</si>
  <si>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</si>
  <si>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</si>
  <si>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</si>
  <si>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</si>
  <si>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</si>
  <si>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</si>
  <si>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</si>
  <si>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</si>
  <si>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</si>
  <si>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</si>
  <si>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</si>
  <si>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</si>
  <si>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</si>
  <si>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</si>
  <si>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</si>
  <si>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</si>
  <si>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</si>
  <si>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</si>
  <si>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</si>
  <si>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</si>
  <si>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</si>
  <si>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</si>
  <si>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</si>
  <si>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</si>
  <si>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</si>
  <si>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</si>
  <si>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</si>
  <si>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</si>
  <si>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</si>
  <si>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</si>
  <si>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</si>
  <si>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</si>
  <si>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</si>
  <si>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</si>
  <si>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</si>
  <si>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</si>
  <si>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</si>
  <si>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</si>
  <si>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</si>
  <si>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</si>
  <si>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</si>
  <si>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</si>
  <si>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</si>
  <si>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</si>
  <si>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</si>
  <si>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</si>
  <si>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</si>
  <si>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</si>
  <si>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</si>
  <si>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</si>
  <si>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</si>
  <si>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</si>
  <si>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</si>
  <si>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</si>
  <si>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</si>
  <si>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</si>
  <si>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</si>
  <si>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</si>
  <si>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</si>
  <si>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</si>
  <si>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</si>
  <si>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</si>
  <si>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</si>
  <si>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</si>
  <si>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</si>
  <si>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</si>
  <si>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</si>
  <si>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</si>
  <si>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</si>
  <si>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</si>
  <si>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</si>
  <si>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</si>
  <si>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</si>
  <si>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</si>
  <si>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</si>
  <si>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</si>
  <si>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</si>
  <si>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</si>
  <si>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</si>
  <si>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</si>
  <si>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</si>
  <si>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</si>
  <si>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</si>
  <si>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</si>
  <si>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</si>
  <si>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</si>
  <si>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</si>
  <si>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</si>
  <si>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</si>
  <si>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</si>
  <si>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</si>
  <si>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</si>
  <si>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</si>
  <si>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</si>
  <si>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</si>
  <si>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</si>
  <si>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</si>
  <si>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</si>
  <si>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</si>
  <si>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</si>
  <si>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</si>
  <si>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</si>
  <si>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</si>
  <si>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</si>
  <si>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</si>
  <si>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</si>
  <si>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</si>
  <si>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</si>
  <si>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</si>
  <si>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</si>
  <si>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</si>
  <si>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</si>
  <si>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</si>
  <si>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</si>
  <si>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</si>
  <si>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</si>
  <si>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</si>
  <si>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</si>
  <si>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</si>
  <si>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</si>
  <si>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</si>
  <si>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</si>
  <si>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</si>
  <si>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</si>
  <si>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</si>
  <si>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</si>
  <si>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</si>
  <si>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</si>
  <si>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</si>
  <si>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</si>
  <si>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</si>
  <si>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</si>
  <si>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</si>
  <si>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</si>
  <si>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</si>
  <si>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</si>
  <si>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</si>
  <si>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</si>
  <si>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</si>
  <si>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</si>
  <si>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</si>
  <si>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</si>
  <si>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</si>
  <si>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</si>
  <si>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</si>
  <si>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</si>
  <si>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</si>
  <si>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</si>
  <si>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</si>
  <si>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</si>
  <si>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</si>
  <si>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</si>
  <si>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</si>
  <si>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</si>
  <si>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</si>
  <si>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</si>
  <si>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</si>
  <si>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</si>
  <si>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</si>
  <si>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</si>
  <si>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</si>
  <si>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</si>
  <si>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</si>
  <si>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</si>
  <si>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</si>
  <si>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</si>
  <si>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</si>
  <si>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</si>
  <si>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</si>
  <si>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</si>
  <si>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</si>
  <si>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</si>
  <si>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</si>
  <si>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</si>
  <si>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</si>
  <si>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</si>
  <si>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</si>
  <si>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</si>
  <si>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</si>
  <si>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</si>
  <si>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</si>
  <si>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</si>
  <si>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</si>
  <si>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</si>
  <si>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</si>
  <si>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</si>
  <si>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</si>
  <si>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</si>
  <si>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</si>
  <si>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</si>
  <si>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</si>
  <si>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</si>
  <si>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</si>
  <si>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</si>
  <si>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</si>
  <si>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</si>
  <si>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</si>
  <si>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</si>
  <si>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</si>
  <si>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</si>
  <si>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</si>
  <si>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</si>
  <si>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</si>
  <si>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</si>
  <si>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</si>
  <si>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</si>
  <si>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</si>
  <si>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</si>
  <si>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</si>
  <si>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</si>
  <si>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</si>
  <si>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</si>
  <si>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</si>
  <si>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</si>
  <si>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</si>
  <si>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</si>
  <si>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</si>
  <si>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</si>
  <si>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</si>
  <si>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</si>
  <si>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</si>
  <si>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</si>
  <si>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</si>
  <si>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</si>
  <si>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</si>
  <si>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</si>
  <si>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</si>
  <si>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</si>
  <si>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</si>
  <si>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</si>
  <si>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</si>
  <si>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</si>
  <si>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</si>
  <si>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</si>
  <si>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</si>
  <si>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</si>
  <si>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</si>
  <si>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</si>
  <si>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</si>
  <si>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</si>
  <si>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</si>
  <si>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</si>
  <si>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</si>
  <si>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Subdirección de Atención a la Fauna</t>
  </si>
  <si>
    <t>Consolidar 1 escuadrón anticrueldad con mayor capacidad de respuesta en la atención de casos por presunto maltrato animal.</t>
  </si>
  <si>
    <t>Atender 60.000 animales a través de programas en brigadas, urgencias veterinarias, adopción, custodia, maltrato, comportamiento, identificación u otros que sean requeridos.</t>
  </si>
  <si>
    <t>Esterilizar 356.000 perros y gatos  priorizando las localidades con mayores cifras poblacionales estimadas.</t>
  </si>
  <si>
    <t>Servicio para la atención de animales en condición de vulnerabilidad a través de los programas del IDPYBA en Bogotá</t>
  </si>
  <si>
    <t>Desarrollar e implementar un programa de atención integral a la fauna sinantrópica del Distrito Capital incluyendo un piloto para realizar un diagnóstico sobre enjambres en Bogotá.</t>
  </si>
  <si>
    <t>Desarrollar 1 línea base para la atención de animales sinantropicos incluyendo un diagnóstico para el manejo de enjambres de abejas en el D.C.</t>
  </si>
  <si>
    <t>Porcentaje (%) de avance en la construcción del documento diagnóstico y la batería de indicadores y metas.</t>
  </si>
  <si>
    <t>porcentaje %</t>
  </si>
  <si>
    <t>porcentaje de avance programado</t>
  </si>
  <si>
    <t>Porcentaje (%)</t>
  </si>
  <si>
    <t xml:space="preserve">Hace referencia al porcentaje de avance acumulado </t>
  </si>
  <si>
    <t>Hace referencia al porcentaje de avance programado para el periodo de medición.</t>
  </si>
  <si>
    <t>60.000 animales atendidos en los programas de atención integral de la fauna doméstica del Distrito Capital.</t>
  </si>
  <si>
    <t>Fortalecer el Escuadrón Anticrueldad mediante la ampliación de la capacidad de respuesta frente a casos de maltrato animal en la Línea 123 y en el equipo técnico especializado del IDPYBA.</t>
  </si>
  <si>
    <t>Realizar la esterilización de 356.000 animales en el Distrito Capital</t>
  </si>
  <si>
    <t>PM01</t>
  </si>
  <si>
    <t>PM05</t>
  </si>
  <si>
    <t>PM05 - PM01</t>
  </si>
  <si>
    <t>Número</t>
  </si>
  <si>
    <t>Numero de escuadrones fortalecidos</t>
  </si>
  <si>
    <t>(Numero de Escuadrones fortalecidos / Numero de Escaudrones Programados) * 100%</t>
  </si>
  <si>
    <t>Numero de Escuadrones fortalecidos</t>
  </si>
  <si>
    <t>Numero</t>
  </si>
  <si>
    <t>Permite medir el avance obetnido en el periodo.</t>
  </si>
  <si>
    <t>permite medir la cantidad programada para el periodo</t>
  </si>
  <si>
    <t>Numero de animales esterilizados</t>
  </si>
  <si>
    <t>numero de animales programados a esterilizar</t>
  </si>
  <si>
    <t>permite medir la cantidad de animales esterilizados</t>
  </si>
  <si>
    <t>Permite medir la cantidad de animales programados para estirilizar.</t>
  </si>
  <si>
    <t>Numero de animales atendidos</t>
  </si>
  <si>
    <t>Numero de animales programados</t>
  </si>
  <si>
    <t>La variable permite medir la cantidad de animales atendidos.</t>
  </si>
  <si>
    <t>La variable permite medir la cantidad de animales programados.</t>
  </si>
  <si>
    <t>Número de animales esterilizados</t>
  </si>
  <si>
    <t>Número de animales atendidos en el Distrito Capital por los diferentes programas del Instituto</t>
  </si>
  <si>
    <t>(Porcentaje de avance obtenido  / porcentaje de avance programado) *100%</t>
  </si>
  <si>
    <t>Porcentaje de avance obtenido</t>
  </si>
  <si>
    <t>El origen de los datos proviene del reporte mensual realizado por el area junto con los soportes en medio magnetico (bases en excel, historias clinicas, documentos tecnicos, informes, actas entre otros).</t>
  </si>
  <si>
    <t>El indicador  "Numero de Animales esterilizados" permite llevar seguimiento a la cantidad de animales (perros y gatos) esterilizados.</t>
  </si>
  <si>
    <t>El indicador  "Numero de escuadrones fortalecidos" tiene por objeto medir el avance de ejecución, a traves del seguimiento de un cronograma de actividades propuesto para el fortalecimiento del escuadron anticrueldad.</t>
  </si>
  <si>
    <t>(Numero de animales atendidos / Numero de animales programados) * 100%</t>
  </si>
  <si>
    <t>(Numero de animales esterilizados / numero de animales programados para esterilizar) * 100%</t>
  </si>
  <si>
    <t>Numero de Escuadrones Programados</t>
  </si>
  <si>
    <t>Enero</t>
  </si>
  <si>
    <t>Enero 2021</t>
  </si>
  <si>
    <t>Enero  2021</t>
  </si>
  <si>
    <t xml:space="preserve">La meta establecida para el 2021 es inferior con respecto a la linea base teniendo en cuenta que para el 2021 se define no incluir dentro del conteo de la meta aquellos animales que son identificados a traves  de jornadas, teniendo en cuenta que para el ultimo trimestre de 2020 el comportamiento del programa mostro una alta demanda por parte de la ciudadania, impactando de esta manera la ejecución de la meta. No obstante, es importante aclarar que el servicio de identificación continuara siendo transversal a los programas, asi mismo dara continuidad al desarrollo de jornadas de identificación en la ciudad y será medido a traves de un indicador de gestión. </t>
  </si>
  <si>
    <t xml:space="preserve">
El indicador "Animales atendidos en el Distrito Capital", permite llevar seguimiento a la cantidad de animales en condición vulnerable que son atendidos a través de los programas en brigadas, urgencias veterinarias, adopción, custodia, maltrato, comportamiento, identificación, sinantropicos u otros que sean requeridos. 
De esta forma y entendiendo como atención integral la prestación de uno o varios servicios de acuerdo con las necesidades físicas y comportamentales del individuo, para el conteo de los animales atendidos en la Unidad de Cuidado Animal por procesos relacionados con la protección y la adopción (custodia, valoración en comportamiento y adopción), suman a la ejecución de la meta aquellos animales que ingresan a la UCA por abandono o son remitidos por otras entidades, ya que los demás animales son remitidos por programas del instituto y ya han sido contados previamente. 
En cuanto al servicio de Implantación de animales a traves de jornadas de identificación, este será medido a través de un indicador de gestión que hara parte del POA, teniendo en cuenta la alta demanda obtenida para el ultimo trimestre de 2020 y el impacto generado en la meta. Cabe aclarar que el servicio de identificación continuará siendo transversal a los programas del Instituto.</t>
  </si>
  <si>
    <t>El indicador tiene por objeto medir el porcentaje de avance en la ejecución, a traves del seguimiento de un cronograma de actividades propuesto para lograr el 16,84% de avance para el 2021.</t>
  </si>
  <si>
    <t>-</t>
  </si>
  <si>
    <t>Profesional Administrativa - Marcela Plazas Torres</t>
  </si>
  <si>
    <t xml:space="preserve"> </t>
  </si>
  <si>
    <t>Se da continuidad al programa que construye y brinda lineamientos tecnicos para el manejo y la atención de animales sinantropicos, priorizando las especies Columba livia y Apis mellifera.</t>
  </si>
  <si>
    <t>Minimizar impactos negativos en la salud ambiental del Distrito Capital.
Fortalecer la protección y bienestar de la fauna en el Distrito
Brindar mayor oportunidad a los animales en condición vulnerable.
Ofertar programas en atención por maltrato, atención en salud animal, urgencias veterinarias, adopción, custodia y/o brigadas de salud, pemite fortalecer los procesos de protección y bienestar animal en la ciudad.
Brindar la oportunidad a caninos y felinos en encontrar un hogar responsable a traves del proceso de adopción.</t>
  </si>
  <si>
    <t>Con el fortalecimiento del Escuadron Anticrueldad se contribuye en la protección y el bienestar animal en el Distrito Capital.</t>
  </si>
  <si>
    <t>Lider Area Fauna Domestica  - Johanna Morales</t>
  </si>
  <si>
    <t>Proteger la vida y ser garantes del trato digno hacia los animales, a través de acciones de protección y bienestar animal</t>
  </si>
  <si>
    <t>Lider Area Fauna Domestica - Johanna Morales
Profesionales Sinántropicos - Mauricio Cano</t>
  </si>
  <si>
    <t>Para el mes de febrero se logro una magnitud ejecutada acumulada de 0,693% lo que corresponde al 4,11% de lo programado.</t>
  </si>
  <si>
    <t>Con corte al 28 de febrero se logro una magnitud ejecutada acumulada de 1189 animales lo que corresponde al 9,08% de lo programado.</t>
  </si>
  <si>
    <t xml:space="preserve">Lider Area Registro y Control- Julian Tarquino
Lider Area Fauna Domestica  - Johanna Morales
Lider Area Custodia y Adopciones - Vanessa Villegas
</t>
  </si>
  <si>
    <t>Con corte al 28 de febrero se logro una magnitud ejecutada acumulada del 0,0215, lo que corresponde al 13,11% de lo programado.</t>
  </si>
  <si>
    <t>En el mes de febrero se realizaron 202 visitas de verificación de condiciones bienestar, desagregadas por localidad de la siguiente manera: Usaquén 5, Chapinero 10, Santa Fe 10, San Cristóbal 15, Usme 9, Tunjuelito 10, Bosa 14, Kennedy 27, Fontibon 13, Engativá 20, Suba 12, Barrios Unidos 3, Teusaquillo 2, Los Mártires 2, Antonio Nariño 1, Puente Aranda 9, La Candelaria 7, Rafael Uribe Uribe 14, Ciudad Bolivar 19.</t>
  </si>
  <si>
    <t>Lider Area Registro y Control  - Julian Tarquino</t>
  </si>
  <si>
    <t>Subdirectora de Atención a la Fauna - Johanna Izquierdo Paez</t>
  </si>
  <si>
    <t>Con relación al reporte de la meta 4, del Proyecto 7551, entre el período comprendido desde el 1 al 28 de febrero de 2021, es importante mencionar que, el Instituto Distrital de Protección y Bienestar Animal, como líder y ejecutor del programa integral de esterilización canina y felina en el D.C., culminó el Proceso de Licitación Pública LP-025-2020, con la Resolución No. 017-2021 “Por medio de la cual se Adjudica el Proceso de Licitación Pública No. LP-025-2020”, con fecha del 5 de febrero de 2021.
En este sentido, es importante precisar que, para dar inicio a la ejecución de las actividades de esterilización canina y felina, además de contar con la contratación de los operadores, se debe poseer contratación vigente de los profesionales que apoyarán la supervisión de los contratos adjudicados, así como aquellos que adelantan la estrategia para la prestación del servicio dirigida a los perros y gatos que se encuentran en condición de vulnerabilidad (ferales, semiferales, en estado de abandono y habitabilidad en calle etc..), en aras de prestar los servicios acorde con los procedimientos.
Por lo anteriormente descrito, durante el mes de febrero de 2021, no se realizaron actividades de esterilización, teniendo en cuenta que, no se contó con contratación del equipo técnico que apoya la supervisión, así como aquellos que apoyan las diferentes estrategias de intervención en los territorios.
No obstante, se proyecta iniciar actividades la tercera semana del mes de marzo (15/03/2021), una vez se hayan surtido los trámites de legalización de los contratos adjudicados, así como la contratación de la totalidad del equipo técnico que apoya la supervisión y la implementación de las estrategias para la prestación del servicio. De tal forma que se pueda avanzar en el cumplimiento de la meta.</t>
  </si>
  <si>
    <t>No se realizaron actividades de esterilización en el mes de febrero de 2021.</t>
  </si>
  <si>
    <t xml:space="preserve">Se logró un avance del 0.637% lo que corresponde a las siguientes actividades: 
Se realizaron 8 censos poblacionales Columba livia; Bosa (2), Candelaria (2), Santa fe (1), Engativa (1) y Cahpinero (2).
Se realizaron  6 visitas técnicas de acuerdo con los requerimientos realizados por la comunidad.
 se realizaron 3 jornadas de atención y bienestar de palomas de plaza.
Se realizaron 11 jornadas de socialización.
Se realiza seguimiento permanente a la Unidad de Atención de Palomas.
</t>
  </si>
  <si>
    <r>
      <t xml:space="preserve">En el mes de febrero se atendieron 394 animales, detallados de la siguiente manera:
Se atendieron por presunto maltrato en el mes de febrero </t>
    </r>
    <r>
      <rPr>
        <b/>
        <sz val="9"/>
        <color theme="1"/>
        <rFont val="Arial"/>
        <family val="2"/>
      </rPr>
      <t>101</t>
    </r>
    <r>
      <rPr>
        <sz val="9"/>
        <color theme="1"/>
        <rFont val="Arial"/>
        <family val="2"/>
      </rPr>
      <t xml:space="preserve"> animales (86 caninos, 13 felinos, 1 porcino y 1 lagomorfo )
A traves de brigadas medicas se han atendido</t>
    </r>
    <r>
      <rPr>
        <b/>
        <sz val="9"/>
        <color theme="1"/>
        <rFont val="Arial"/>
        <family val="2"/>
      </rPr>
      <t xml:space="preserve"> 49</t>
    </r>
    <r>
      <rPr>
        <sz val="9"/>
        <color theme="1"/>
        <rFont val="Arial"/>
        <family val="2"/>
      </rPr>
      <t xml:space="preserve"> animales (37 perros y 12 gatos).
Por Urgencias Veterinarias se atendieron </t>
    </r>
    <r>
      <rPr>
        <b/>
        <sz val="9"/>
        <color theme="1"/>
        <rFont val="Arial"/>
        <family val="2"/>
      </rPr>
      <t>156</t>
    </r>
    <r>
      <rPr>
        <sz val="9"/>
        <color theme="1"/>
        <rFont val="Arial"/>
        <family val="2"/>
      </rPr>
      <t xml:space="preserve"> (105 perros y 51 felinos).
Ingresadon a la UCA </t>
    </r>
    <r>
      <rPr>
        <b/>
        <sz val="9"/>
        <color theme="1"/>
        <rFont val="Arial"/>
        <family val="2"/>
      </rPr>
      <t>18</t>
    </r>
    <r>
      <rPr>
        <sz val="9"/>
        <color theme="1"/>
        <rFont val="Arial"/>
        <family val="2"/>
      </rPr>
      <t xml:space="preserve"> animales los cuales ingresaron a la Unidad de Cuidado Animal por situación de abandono o remitidos por entidades como bomberos, policía y la Secretaria Distrital de Salud para la prestación del servicio de custodia.
Se presto atención veterinaria a</t>
    </r>
    <r>
      <rPr>
        <b/>
        <sz val="9"/>
        <color theme="1"/>
        <rFont val="Arial"/>
        <family val="2"/>
      </rPr>
      <t xml:space="preserve"> 70</t>
    </r>
    <r>
      <rPr>
        <sz val="9"/>
        <color theme="1"/>
        <rFont val="Arial"/>
        <family val="2"/>
      </rPr>
      <t xml:space="preserve"> palomas de plaza.
De otra parte, se realizaron las siguientes actividades de gestión:
Se entregaron 132 animales en adopción (80 perros y 52 gatos).
Se identificaron 419 animales (303 perros y 116 gatos), de los cuales 310 (225 perros y 85 gatos) fueron implantados a través de jornadas de identificación y 109 (78 perros y 31 gatos) a través de los demás programas de Instituto.
Se conto con 373 animales residentes en la Unidad de Cuidado Animal con corte al 28 de febrero.
En la Unidad de Cuidado Animal se da continuidad al desarrollo de acciones complementarias a los tratamientos tradicionales de comportamiento con aumento de la actividad fisica de los animales, aromaterapia y musicoterapia.
Nota: Las cifras resaltadas en negrilla corresponden al desagregado de la magnitud ejecutada mensual. Para efectos de analisis, interpretar de acuerdo al objetivo y descripción del indicador. </t>
    </r>
  </si>
  <si>
    <t>El retraso presentado obedece a la capacidad operativa limitida por la coyuntura en contratación. Se proyecta nivelar la ejecución de acuerdo con la programación en el proximo trimestre del año</t>
  </si>
  <si>
    <t>El retraso presentado obedecio a la capacidad operativa limitida por la coyuntura en contratación. Se proyecta nivelar la ejecución de acuerdo con la programación en el proximo trimestre del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</si>
</sst>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1" formatCode="_-* #,##0_-;\-* #,##0_-;_-* &quot;-&quot;_-;_-@_-"/>
    <numFmt numFmtId="43" formatCode="_-* #,##0.00_-;\-* #,##0.00_-;_-* &quot;-&quot;??_-;_-@_-"/>
    <numFmt numFmtId="164" formatCode="&quot;$&quot;\ #,##0_);[Red]\(&quot;$&quot;\ #,##0\)"/>
    <numFmt numFmtId="165" formatCode="_(* #,##0_);_(* \(#,##0\);_(* &quot;-&quot;_);_(@_)"/>
    <numFmt numFmtId="166" formatCode="_(&quot;$&quot;\ * #,##0.00_);_(&quot;$&quot;\ * \(#,##0.00\);_(&quot;$&quot;\ * &quot;-&quot;??_);_(@_)"/>
    <numFmt numFmtId="167" formatCode="_(* #,##0.00_);_(* \(#,##0.00\);_(* &quot;-&quot;??_);_(@_)"/>
    <numFmt numFmtId="168" formatCode="_-* #,##0.00\ &quot;€&quot;_-;\-* #,##0.00\ &quot;€&quot;_-;_-* &quot;-&quot;??\ &quot;€&quot;_-;_-@_-"/>
    <numFmt numFmtId="169" formatCode="_ * #,##0.00_ ;_ * \-#,##0.00_ ;_ * &quot;-&quot;??_ ;_ @_ "/>
    <numFmt numFmtId="170" formatCode="0.0%"/>
    <numFmt numFmtId="171" formatCode="_(* #,##0_);_(* \(#,##0\);_(* &quot;-&quot;??_);_(@_)"/>
    <numFmt numFmtId="172" formatCode="_(* #,##0.00_);_(* \(#,##0.00\);_(* &quot;-&quot;_);_(@_)"/>
    <numFmt numFmtId="173" formatCode="_-* #,##0.00\ &quot;$&quot;_-;\-* #,##0.00\ &quot;$&quot;_-;_-* &quot;-&quot;??\ &quot;$&quot;_-;_-@_-"/>
    <numFmt numFmtId="174" formatCode="_-* #,##0.00\ _$_-;\-* #,##0.00\ _$_-;_-* &quot;-&quot;??\ _$_-;_-@_-"/>
    <numFmt numFmtId="175" formatCode="_(* #,##0.0000_);_(* \(#,##0.0000\);_(* &quot;-&quot;??_);_(@_)"/>
    <numFmt numFmtId="176" formatCode="0.000%"/>
    <numFmt numFmtId="177" formatCode="0.000"/>
    <numFmt numFmtId="178" formatCode="_-* #,##0.000_-;\-* #,##0.000_-;_-* &quot;-&quot;??_-;_-@_-"/>
    <numFmt numFmtId="179" formatCode="0.0000"/>
    <numFmt numFmtId="180" formatCode="0.0000%"/>
    <numFmt numFmtId="181" formatCode="0.00000%"/>
    <numFmt numFmtId="182" formatCode="_(* #,##0.000_);_(* \(#,##0.000\);_(* &quot;-&quot;??_);_(@_)"/>
    <numFmt numFmtId="183" formatCode="0.000000"/>
    <numFmt numFmtId="184" formatCode="_-* #,##0.0000_-;\-* #,##0.0000_-;_-* &quot;-&quot;??_-;_-@_-"/>
  </numFmts>
  <fonts count="77"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sz val="9"/>
      <color theme="0"/>
      <name val="Arial"/>
      <family val="2"/>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s>
  <borders count="6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5"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9" fillId="39" borderId="56"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40" fillId="0" borderId="57"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5"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7" fontId="35" fillId="0" borderId="0" applyFont="0" applyFill="0" applyBorder="0" applyAlignment="0" applyProtection="0"/>
    <xf numFmtId="165" fontId="35" fillId="0" borderId="0" applyFont="0" applyFill="0" applyBorder="0" applyAlignment="0" applyProtection="0"/>
    <xf numFmtId="41" fontId="35" fillId="0" borderId="0" applyFont="0" applyFill="0" applyBorder="0" applyAlignment="0" applyProtection="0"/>
    <xf numFmtId="167"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67"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60"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1"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2"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3"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611">
    <xf numFmtId="0" fontId="0" fillId="0" borderId="0" xfId="0"/>
    <xf numFmtId="0" fontId="52" fillId="0" borderId="11" xfId="0" applyFont="1" applyBorder="1" applyAlignment="1" applyProtection="1">
      <alignment vertical="center" wrapText="1"/>
    </xf>
    <xf numFmtId="0" fontId="52" fillId="0" borderId="12" xfId="0" applyFont="1" applyBorder="1" applyAlignment="1" applyProtection="1">
      <alignment vertical="center" wrapText="1"/>
    </xf>
    <xf numFmtId="0" fontId="53" fillId="0" borderId="0" xfId="0" applyFont="1" applyProtection="1"/>
    <xf numFmtId="0" fontId="52" fillId="0" borderId="0" xfId="0" applyFont="1" applyBorder="1" applyAlignment="1" applyProtection="1">
      <alignment horizontal="center" vertical="center" wrapText="1"/>
    </xf>
    <xf numFmtId="0" fontId="54" fillId="0" borderId="0" xfId="0" applyFont="1" applyProtection="1"/>
    <xf numFmtId="0" fontId="55" fillId="0" borderId="0" xfId="0" applyFont="1" applyFill="1"/>
    <xf numFmtId="0" fontId="56" fillId="0" borderId="0" xfId="0" applyFont="1"/>
    <xf numFmtId="0" fontId="57" fillId="0" borderId="0" xfId="0" applyFont="1" applyAlignment="1">
      <alignment horizontal="center"/>
    </xf>
    <xf numFmtId="0" fontId="57" fillId="0" borderId="0" xfId="0" applyFont="1"/>
    <xf numFmtId="0" fontId="56" fillId="0" borderId="0" xfId="0" applyFont="1" applyFill="1"/>
    <xf numFmtId="0" fontId="53" fillId="0" borderId="0" xfId="0" applyFont="1" applyFill="1"/>
    <xf numFmtId="0" fontId="53" fillId="0" borderId="0" xfId="0" applyFont="1"/>
    <xf numFmtId="0" fontId="57" fillId="0" borderId="0" xfId="0" applyFont="1" applyFill="1" applyBorder="1" applyAlignment="1" applyProtection="1">
      <alignment horizontal="center" vertical="center" wrapText="1"/>
      <protection locked="0"/>
    </xf>
    <xf numFmtId="0" fontId="58" fillId="0" borderId="0" xfId="1327" applyFont="1" applyFill="1" applyAlignment="1" applyProtection="1">
      <alignment vertical="center" wrapText="1"/>
    </xf>
    <xf numFmtId="0" fontId="3" fillId="0" borderId="0" xfId="1371" applyFont="1" applyFill="1" applyBorder="1" applyAlignment="1" applyProtection="1">
      <alignment horizontal="center" vertical="center"/>
    </xf>
    <xf numFmtId="0" fontId="57" fillId="0" borderId="0" xfId="1371" applyFont="1" applyFill="1" applyBorder="1" applyAlignment="1">
      <alignment horizontal="center" vertical="center"/>
    </xf>
    <xf numFmtId="0" fontId="59" fillId="0" borderId="0" xfId="1371" applyFont="1" applyFill="1" applyBorder="1" applyAlignment="1">
      <alignment horizontal="center" vertical="center"/>
    </xf>
    <xf numFmtId="0" fontId="12" fillId="0" borderId="0" xfId="1371" applyFont="1" applyFill="1" applyBorder="1" applyAlignment="1">
      <alignment horizontal="center" vertical="top" wrapText="1"/>
    </xf>
    <xf numFmtId="0" fontId="8" fillId="52" borderId="10" xfId="1371" applyFont="1" applyFill="1" applyBorder="1" applyAlignment="1">
      <alignment vertical="center" wrapText="1"/>
    </xf>
    <xf numFmtId="0" fontId="12" fillId="0" borderId="0" xfId="1371" applyFont="1" applyFill="1" applyBorder="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Fill="1" applyAlignment="1" applyProtection="1">
      <alignment vertical="center"/>
    </xf>
    <xf numFmtId="0" fontId="12" fillId="0" borderId="0" xfId="1371" applyFont="1" applyFill="1" applyBorder="1" applyAlignment="1">
      <alignment horizontal="left" vertical="center" wrapText="1"/>
    </xf>
    <xf numFmtId="0" fontId="12" fillId="0" borderId="0" xfId="1371" applyFont="1" applyFill="1" applyBorder="1" applyAlignment="1">
      <alignment horizontal="center" vertical="center" wrapText="1"/>
    </xf>
    <xf numFmtId="0" fontId="11" fillId="0" borderId="0" xfId="1371" applyFont="1" applyFill="1" applyBorder="1" applyAlignment="1">
      <alignment horizontal="center" vertical="center" wrapText="1"/>
    </xf>
    <xf numFmtId="0" fontId="13" fillId="0" borderId="0" xfId="1371" applyFont="1" applyFill="1" applyBorder="1" applyAlignment="1">
      <alignment horizontal="center" vertical="center"/>
    </xf>
    <xf numFmtId="9" fontId="11" fillId="0" borderId="0" xfId="1496" applyFont="1" applyFill="1" applyBorder="1" applyAlignment="1">
      <alignment horizontal="center" vertical="center"/>
    </xf>
    <xf numFmtId="0" fontId="60" fillId="0" borderId="0" xfId="1327" applyFont="1" applyFill="1" applyAlignment="1" applyProtection="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Fill="1" applyBorder="1" applyAlignment="1" applyProtection="1">
      <alignment horizontal="center" vertical="center" wrapText="1"/>
      <protection locked="0"/>
    </xf>
    <xf numFmtId="0" fontId="3" fillId="0" borderId="0" xfId="1371" applyFont="1" applyFill="1" applyBorder="1" applyAlignment="1">
      <alignment horizontal="center" vertical="center"/>
    </xf>
    <xf numFmtId="0" fontId="56" fillId="0" borderId="0" xfId="0" applyFont="1" applyFill="1" applyBorder="1" applyAlignment="1">
      <alignment horizontal="center" vertical="center"/>
    </xf>
    <xf numFmtId="0" fontId="3" fillId="0" borderId="0" xfId="1371" applyFont="1" applyFill="1" applyBorder="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Font="1" applyFill="1" applyBorder="1" applyAlignment="1" applyProtection="1">
      <alignment horizontal="center" vertical="center"/>
      <protection locked="0"/>
    </xf>
    <xf numFmtId="0" fontId="4" fillId="0" borderId="0" xfId="1371" applyFont="1" applyFill="1" applyBorder="1" applyAlignment="1" applyProtection="1">
      <alignment vertical="center" wrapText="1"/>
      <protection locked="0"/>
    </xf>
    <xf numFmtId="0" fontId="63" fillId="0" borderId="0" xfId="0" applyFont="1" applyFill="1" applyAlignment="1" applyProtection="1">
      <alignment horizontal="center"/>
    </xf>
    <xf numFmtId="0" fontId="3" fillId="24" borderId="0" xfId="1371" applyFont="1" applyFill="1" applyAlignment="1">
      <alignment horizontal="center" vertical="center"/>
    </xf>
    <xf numFmtId="0" fontId="4" fillId="24" borderId="0" xfId="1371" applyFont="1" applyFill="1" applyAlignment="1">
      <alignment vertical="center"/>
    </xf>
    <xf numFmtId="0" fontId="4" fillId="24" borderId="0" xfId="1371" applyFont="1" applyFill="1" applyAlignment="1">
      <alignment vertical="top" wrapText="1"/>
    </xf>
    <xf numFmtId="9" fontId="3" fillId="24" borderId="0" xfId="1496" applyFont="1" applyFill="1" applyAlignment="1">
      <alignment vertical="center"/>
    </xf>
    <xf numFmtId="9" fontId="4" fillId="24" borderId="0" xfId="1496" applyFont="1" applyFill="1" applyAlignment="1">
      <alignment vertical="center"/>
    </xf>
    <xf numFmtId="0" fontId="4" fillId="0" borderId="0" xfId="1371" applyFont="1" applyFill="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Border="1" applyAlignment="1" applyProtection="1">
      <alignment horizontal="center"/>
      <protection locked="0"/>
    </xf>
    <xf numFmtId="0" fontId="57" fillId="0" borderId="0" xfId="0" applyFont="1" applyBorder="1" applyAlignment="1" applyProtection="1">
      <alignment horizontal="center" vertical="center" wrapText="1"/>
      <protection locked="0"/>
    </xf>
    <xf numFmtId="0" fontId="51" fillId="0" borderId="0" xfId="0" applyFont="1" applyBorder="1" applyAlignment="1">
      <alignment horizontal="center"/>
    </xf>
    <xf numFmtId="0" fontId="52" fillId="0" borderId="0" xfId="0" applyFont="1" applyBorder="1" applyAlignment="1" applyProtection="1">
      <alignment vertical="center" wrapText="1"/>
    </xf>
    <xf numFmtId="0" fontId="0" fillId="0" borderId="0" xfId="0" applyAlignment="1">
      <alignment horizontal="center"/>
    </xf>
    <xf numFmtId="0" fontId="51" fillId="0" borderId="0" xfId="0" applyFont="1" applyFill="1" applyBorder="1" applyAlignment="1">
      <alignment horizontal="center" vertical="center" wrapText="1"/>
    </xf>
    <xf numFmtId="9" fontId="66" fillId="53" borderId="10" xfId="1495" applyFont="1" applyFill="1" applyBorder="1" applyAlignment="1">
      <alignment horizontal="center" vertical="center" wrapText="1"/>
    </xf>
    <xf numFmtId="0" fontId="59" fillId="0" borderId="0" xfId="1371" applyFont="1" applyFill="1" applyBorder="1" applyAlignment="1">
      <alignment horizontal="center" vertical="center"/>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pplyProtection="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0" fontId="67" fillId="0" borderId="0" xfId="1495" applyNumberFormat="1" applyFont="1" applyFill="1" applyBorder="1" applyAlignment="1">
      <alignment horizontal="center" vertical="center" wrapText="1"/>
    </xf>
    <xf numFmtId="0" fontId="68" fillId="50" borderId="0" xfId="1371" applyFont="1" applyFill="1" applyBorder="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Fill="1"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Fill="1" applyProtection="1">
      <protection locked="0"/>
    </xf>
    <xf numFmtId="0" fontId="9" fillId="0" borderId="0" xfId="0" applyFont="1" applyFill="1" applyBorder="1" applyAlignment="1" applyProtection="1">
      <alignment vertical="top" wrapText="1"/>
      <protection locked="0"/>
    </xf>
    <xf numFmtId="0" fontId="9" fillId="0" borderId="0" xfId="0" applyFont="1" applyFill="1" applyBorder="1" applyAlignment="1" applyProtection="1">
      <alignment horizontal="center" vertical="center" wrapText="1"/>
      <protection locked="0"/>
    </xf>
    <xf numFmtId="0" fontId="54" fillId="0" borderId="0" xfId="0" applyFont="1" applyFill="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5"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6" xfId="0" applyFont="1" applyFill="1" applyBorder="1" applyAlignment="1">
      <alignment horizontal="center" vertical="center" wrapText="1"/>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9" fillId="50" borderId="0" xfId="0" applyFont="1" applyFill="1" applyBorder="1" applyAlignment="1" applyProtection="1">
      <alignment horizontal="center" vertical="center" wrapText="1"/>
      <protection locked="0"/>
    </xf>
    <xf numFmtId="0" fontId="52" fillId="50" borderId="12" xfId="0" applyFont="1" applyFill="1" applyBorder="1" applyAlignment="1" applyProtection="1">
      <alignment vertical="center" wrapText="1"/>
    </xf>
    <xf numFmtId="0" fontId="51" fillId="0" borderId="10" xfId="0" applyFont="1" applyFill="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Fill="1" applyBorder="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Fill="1" applyProtection="1">
      <protection locked="0"/>
    </xf>
    <xf numFmtId="0" fontId="8" fillId="0" borderId="0" xfId="0" applyFont="1" applyFill="1" applyBorder="1" applyAlignment="1" applyProtection="1">
      <alignment horizontal="center" vertical="center" wrapText="1"/>
      <protection locked="0"/>
    </xf>
    <xf numFmtId="0" fontId="70" fillId="50" borderId="0" xfId="0" applyFont="1" applyFill="1" applyBorder="1" applyProtection="1">
      <protection locked="0"/>
    </xf>
    <xf numFmtId="0" fontId="70" fillId="0" borderId="0" xfId="0" applyFont="1" applyFill="1" applyProtection="1">
      <protection locked="0"/>
    </xf>
    <xf numFmtId="0" fontId="5" fillId="0" borderId="0" xfId="0" applyFont="1" applyFill="1" applyProtection="1">
      <protection locked="0"/>
    </xf>
    <xf numFmtId="0" fontId="70" fillId="50" borderId="0" xfId="0" applyFont="1" applyFill="1" applyProtection="1">
      <protection locked="0"/>
    </xf>
    <xf numFmtId="0" fontId="71" fillId="0" borderId="0" xfId="0" applyFont="1" applyFill="1" applyProtection="1">
      <protection locked="0"/>
    </xf>
    <xf numFmtId="0" fontId="15" fillId="0" borderId="10" xfId="0" applyFont="1" applyFill="1" applyBorder="1" applyAlignment="1" applyProtection="1">
      <alignment horizontal="left" vertical="center" wrapText="1"/>
      <protection locked="0"/>
    </xf>
    <xf numFmtId="0" fontId="15" fillId="0" borderId="10" xfId="0" applyFont="1" applyFill="1" applyBorder="1" applyAlignment="1" applyProtection="1">
      <alignment vertical="center" wrapText="1"/>
      <protection locked="0"/>
    </xf>
    <xf numFmtId="43" fontId="70" fillId="0" borderId="0" xfId="0" applyNumberFormat="1" applyFont="1" applyFill="1" applyProtection="1">
      <protection locked="0"/>
    </xf>
    <xf numFmtId="9" fontId="70" fillId="0" borderId="0" xfId="1495" applyFont="1" applyFill="1" applyProtection="1">
      <protection locked="0"/>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5" fontId="35" fillId="0" borderId="0" xfId="1251" applyFont="1"/>
    <xf numFmtId="165"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1" fontId="65" fillId="26" borderId="10" xfId="1250" applyNumberFormat="1" applyFont="1" applyFill="1" applyBorder="1" applyAlignment="1">
      <alignment horizontal="center" vertical="center"/>
    </xf>
    <xf numFmtId="167" fontId="9" fillId="26" borderId="10" xfId="1250" applyFont="1" applyFill="1" applyBorder="1" applyAlignment="1">
      <alignment horizontal="center" vertical="center"/>
    </xf>
    <xf numFmtId="171" fontId="65" fillId="60" borderId="10" xfId="1250" applyNumberFormat="1" applyFont="1" applyFill="1" applyBorder="1" applyAlignment="1">
      <alignment horizontal="center" vertical="center"/>
    </xf>
    <xf numFmtId="167"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0" xfId="0" applyFont="1" applyFill="1" applyBorder="1" applyAlignment="1">
      <alignment horizontal="center" vertical="center" wrapText="1"/>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5"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2" fontId="53" fillId="0" borderId="0" xfId="0" applyNumberFormat="1" applyFont="1" applyFill="1"/>
    <xf numFmtId="0" fontId="76" fillId="0" borderId="0" xfId="1327" applyFont="1" applyFill="1" applyAlignment="1" applyProtection="1">
      <alignment vertical="center" wrapText="1"/>
    </xf>
    <xf numFmtId="0" fontId="76" fillId="0" borderId="0" xfId="0" applyFont="1" applyFill="1"/>
    <xf numFmtId="0" fontId="76" fillId="0" borderId="0" xfId="1327" applyFont="1" applyFill="1" applyAlignment="1" applyProtection="1">
      <alignment vertical="center"/>
    </xf>
    <xf numFmtId="10" fontId="76" fillId="0" borderId="0" xfId="1327" applyNumberFormat="1" applyFont="1" applyFill="1" applyAlignment="1" applyProtection="1">
      <alignment vertical="center"/>
    </xf>
    <xf numFmtId="9" fontId="76" fillId="0" borderId="0" xfId="0" applyNumberFormat="1" applyFont="1" applyFill="1"/>
    <xf numFmtId="10" fontId="76" fillId="0" borderId="0" xfId="0" applyNumberFormat="1" applyFont="1" applyFill="1"/>
    <xf numFmtId="176" fontId="61" fillId="0" borderId="0" xfId="1495" applyNumberFormat="1" applyFont="1" applyFill="1" applyBorder="1" applyAlignment="1">
      <alignment horizontal="center" vertical="center" wrapText="1"/>
    </xf>
    <xf numFmtId="177" fontId="59" fillId="0" borderId="0" xfId="1371" applyNumberFormat="1" applyFont="1" applyFill="1" applyBorder="1" applyAlignment="1">
      <alignment horizontal="center" vertical="center"/>
    </xf>
    <xf numFmtId="177" fontId="11" fillId="0" borderId="0" xfId="1371" applyNumberFormat="1" applyFont="1" applyFill="1" applyBorder="1" applyAlignment="1">
      <alignment horizontal="center" vertical="center" wrapText="1"/>
    </xf>
    <xf numFmtId="177" fontId="61" fillId="0" borderId="0" xfId="1495" applyNumberFormat="1" applyFont="1" applyFill="1" applyBorder="1" applyAlignment="1">
      <alignment horizontal="center" vertical="center" wrapText="1"/>
    </xf>
    <xf numFmtId="177" fontId="53" fillId="0" borderId="0" xfId="0" applyNumberFormat="1" applyFont="1" applyFill="1"/>
    <xf numFmtId="0" fontId="56" fillId="0" borderId="0" xfId="0" applyFont="1" applyFill="1" applyBorder="1" applyAlignment="1">
      <alignment horizontal="center" vertical="center" wrapText="1"/>
    </xf>
    <xf numFmtId="10" fontId="59" fillId="0" borderId="0" xfId="1371" applyNumberFormat="1" applyFont="1" applyFill="1" applyBorder="1" applyAlignment="1">
      <alignment horizontal="center" vertical="center"/>
    </xf>
    <xf numFmtId="10" fontId="61" fillId="0" borderId="0" xfId="1495" applyNumberFormat="1" applyFont="1" applyFill="1" applyBorder="1" applyAlignment="1">
      <alignment horizontal="center" vertical="center" wrapText="1"/>
    </xf>
    <xf numFmtId="178" fontId="61" fillId="0" borderId="0" xfId="1495" applyNumberFormat="1" applyFont="1" applyFill="1" applyBorder="1" applyAlignment="1">
      <alignment horizontal="center" vertical="center" wrapText="1"/>
    </xf>
    <xf numFmtId="180" fontId="11" fillId="0" borderId="0" xfId="1496" applyNumberFormat="1" applyFont="1" applyFill="1" applyBorder="1" applyAlignment="1">
      <alignment horizontal="center" vertical="center"/>
    </xf>
    <xf numFmtId="0" fontId="11" fillId="0" borderId="0" xfId="1496" applyNumberFormat="1" applyFont="1" applyFill="1" applyBorder="1" applyAlignment="1">
      <alignment horizontal="center" vertical="center"/>
    </xf>
    <xf numFmtId="181" fontId="61" fillId="0" borderId="0" xfId="1495" applyNumberFormat="1" applyFont="1" applyFill="1" applyBorder="1" applyAlignment="1">
      <alignment horizontal="center" vertical="center" wrapText="1"/>
    </xf>
    <xf numFmtId="180" fontId="11" fillId="0" borderId="0" xfId="1371" applyNumberFormat="1" applyFont="1" applyFill="1" applyBorder="1" applyAlignment="1">
      <alignment horizontal="center" vertical="center" wrapText="1"/>
    </xf>
    <xf numFmtId="183" fontId="11" fillId="0" borderId="0" xfId="1371" applyNumberFormat="1" applyFont="1" applyFill="1" applyBorder="1" applyAlignment="1">
      <alignment horizontal="center" vertical="center" wrapText="1"/>
    </xf>
    <xf numFmtId="184" fontId="61" fillId="0" borderId="0" xfId="1495" applyNumberFormat="1" applyFont="1" applyFill="1" applyBorder="1" applyAlignment="1">
      <alignment horizontal="center" vertical="center" wrapText="1"/>
    </xf>
    <xf numFmtId="10" fontId="11" fillId="0" borderId="0" xfId="1495" applyNumberFormat="1" applyFont="1" applyFill="1" applyBorder="1" applyAlignment="1">
      <alignment horizontal="center" vertical="center" wrapText="1"/>
    </xf>
    <xf numFmtId="0" fontId="5" fillId="0" borderId="17"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28" xfId="0" applyNumberFormat="1" applyFont="1" applyFill="1" applyBorder="1" applyAlignment="1" applyProtection="1">
      <alignment horizontal="center" vertical="center" wrapText="1"/>
      <protection hidden="1"/>
    </xf>
    <xf numFmtId="0" fontId="5" fillId="0" borderId="10" xfId="0" applyFont="1" applyFill="1" applyBorder="1" applyAlignment="1" applyProtection="1">
      <alignment horizontal="center" vertical="center" wrapText="1"/>
      <protection hidden="1"/>
    </xf>
    <xf numFmtId="0" fontId="5" fillId="50" borderId="10" xfId="0"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15" fillId="0" borderId="10" xfId="0" applyFont="1" applyFill="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170" fontId="5" fillId="0" borderId="10" xfId="0" applyNumberFormat="1" applyFont="1" applyFill="1" applyBorder="1" applyAlignment="1" applyProtection="1">
      <alignment horizontal="center" vertical="center" wrapText="1"/>
      <protection hidden="1"/>
    </xf>
    <xf numFmtId="9" fontId="15" fillId="0" borderId="10" xfId="0" applyNumberFormat="1" applyFont="1" applyFill="1" applyBorder="1" applyAlignment="1" applyProtection="1">
      <alignment vertical="center" wrapText="1"/>
      <protection hidden="1"/>
    </xf>
    <xf numFmtId="0" fontId="15" fillId="0" borderId="10" xfId="0"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5" fillId="50" borderId="28"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9" fontId="72" fillId="50" borderId="28" xfId="0" applyNumberFormat="1"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2" fillId="50" borderId="28"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1" fontId="15" fillId="0" borderId="17" xfId="1250" applyNumberFormat="1" applyFont="1" applyFill="1" applyBorder="1" applyAlignment="1" applyProtection="1">
      <alignment vertical="center" wrapText="1"/>
      <protection hidden="1"/>
    </xf>
    <xf numFmtId="171" fontId="15" fillId="0" borderId="19" xfId="1250" applyNumberFormat="1" applyFont="1" applyFill="1" applyBorder="1" applyAlignment="1" applyProtection="1">
      <alignment vertical="center" wrapText="1"/>
      <protection hidden="1"/>
    </xf>
    <xf numFmtId="167" fontId="5" fillId="0" borderId="17" xfId="1250" applyFont="1" applyFill="1" applyBorder="1" applyAlignment="1" applyProtection="1">
      <alignment horizontal="center" vertical="center" wrapText="1"/>
      <protection hidden="1"/>
    </xf>
    <xf numFmtId="167" fontId="5" fillId="0" borderId="19" xfId="1250"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3" xfId="0" applyFont="1" applyFill="1" applyBorder="1" applyAlignment="1" applyProtection="1">
      <alignment horizontal="center" vertical="center" wrapText="1"/>
      <protection locked="0"/>
    </xf>
    <xf numFmtId="0" fontId="11" fillId="62" borderId="35" xfId="0" applyFont="1" applyFill="1" applyBorder="1" applyAlignment="1" applyProtection="1">
      <alignment horizontal="center" vertical="center" wrapText="1"/>
      <protection locked="0"/>
    </xf>
    <xf numFmtId="167" fontId="15" fillId="0" borderId="17" xfId="1250" applyNumberFormat="1" applyFont="1" applyFill="1" applyBorder="1" applyAlignment="1" applyProtection="1">
      <alignment vertical="center" wrapText="1"/>
      <protection hidden="1"/>
    </xf>
    <xf numFmtId="167" fontId="15" fillId="0" borderId="19" xfId="1250" applyNumberFormat="1" applyFont="1" applyFill="1" applyBorder="1" applyAlignment="1" applyProtection="1">
      <alignment vertical="center" wrapText="1"/>
      <protection hidden="1"/>
    </xf>
    <xf numFmtId="167" fontId="15" fillId="50" borderId="17" xfId="1250" applyNumberFormat="1" applyFont="1" applyFill="1" applyBorder="1" applyAlignment="1" applyProtection="1">
      <alignment vertical="center" wrapText="1"/>
      <protection hidden="1"/>
    </xf>
    <xf numFmtId="167" fontId="15" fillId="50" borderId="19" xfId="1250" applyNumberFormat="1" applyFont="1" applyFill="1" applyBorder="1" applyAlignment="1" applyProtection="1">
      <alignment vertical="center" wrapText="1"/>
      <protection hidden="1"/>
    </xf>
    <xf numFmtId="0" fontId="5" fillId="0" borderId="17" xfId="0" applyFont="1" applyFill="1" applyBorder="1" applyAlignment="1" applyProtection="1">
      <alignment horizontal="justify" vertical="center" wrapText="1"/>
      <protection locked="0"/>
    </xf>
    <xf numFmtId="0" fontId="5" fillId="0" borderId="19" xfId="0" applyFont="1" applyFill="1" applyBorder="1" applyAlignment="1" applyProtection="1">
      <alignment horizontal="justify" vertical="center" wrapText="1"/>
      <protection locked="0"/>
    </xf>
    <xf numFmtId="172" fontId="15" fillId="55" borderId="17" xfId="1251" applyNumberFormat="1" applyFont="1" applyFill="1" applyBorder="1" applyAlignment="1" applyProtection="1">
      <alignment horizontal="center" vertical="center" wrapText="1"/>
      <protection hidden="1"/>
    </xf>
    <xf numFmtId="172" fontId="15" fillId="55" borderId="19" xfId="1251" applyNumberFormat="1" applyFont="1" applyFill="1" applyBorder="1" applyAlignment="1" applyProtection="1">
      <alignment horizontal="center" vertical="center" wrapText="1"/>
      <protection hidden="1"/>
    </xf>
    <xf numFmtId="0" fontId="73" fillId="0" borderId="10" xfId="0" applyFont="1" applyFill="1" applyBorder="1" applyAlignment="1" applyProtection="1">
      <alignment horizontal="center" vertical="center" wrapText="1"/>
      <protection locked="0"/>
    </xf>
    <xf numFmtId="171" fontId="15" fillId="50" borderId="17" xfId="1250" applyNumberFormat="1" applyFont="1" applyFill="1" applyBorder="1" applyAlignment="1" applyProtection="1">
      <alignment vertical="center" wrapText="1"/>
      <protection hidden="1"/>
    </xf>
    <xf numFmtId="171" fontId="15" fillId="50" borderId="19" xfId="1250" applyNumberFormat="1" applyFont="1" applyFill="1" applyBorder="1" applyAlignment="1" applyProtection="1">
      <alignment vertical="center" wrapText="1"/>
      <protection hidden="1"/>
    </xf>
    <xf numFmtId="171" fontId="15" fillId="51" borderId="17" xfId="1250" applyNumberFormat="1" applyFont="1" applyFill="1" applyBorder="1" applyAlignment="1" applyProtection="1">
      <alignment vertical="center" wrapText="1"/>
      <protection hidden="1"/>
    </xf>
    <xf numFmtId="171" fontId="15" fillId="51"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Fill="1" applyBorder="1" applyAlignment="1" applyProtection="1">
      <alignment horizontal="center"/>
      <protection locked="0"/>
    </xf>
    <xf numFmtId="0" fontId="70" fillId="0" borderId="26" xfId="0" applyFont="1" applyFill="1" applyBorder="1" applyAlignment="1" applyProtection="1">
      <alignment horizontal="center"/>
      <protection locked="0"/>
    </xf>
    <xf numFmtId="0" fontId="70" fillId="0" borderId="29" xfId="0" applyFont="1" applyFill="1" applyBorder="1" applyAlignment="1" applyProtection="1">
      <alignment horizontal="center"/>
      <protection locked="0"/>
    </xf>
    <xf numFmtId="171" fontId="15" fillId="0" borderId="10" xfId="1250" applyNumberFormat="1" applyFont="1" applyFill="1" applyBorder="1" applyAlignment="1" applyProtection="1">
      <alignment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0" fontId="15" fillId="0" borderId="10" xfId="0" applyFont="1" applyFill="1" applyBorder="1" applyAlignment="1" applyProtection="1">
      <alignment horizontal="center" vertical="center" wrapText="1"/>
      <protection locked="0"/>
    </xf>
    <xf numFmtId="0" fontId="70" fillId="0" borderId="10" xfId="0" applyFont="1" applyFill="1" applyBorder="1" applyAlignment="1" applyProtection="1">
      <alignment horizontal="center"/>
      <protection locked="0"/>
    </xf>
    <xf numFmtId="167" fontId="15" fillId="51" borderId="17" xfId="1250" applyNumberFormat="1" applyFont="1" applyFill="1" applyBorder="1" applyAlignment="1" applyProtection="1">
      <alignment vertical="center" wrapText="1"/>
      <protection hidden="1"/>
    </xf>
    <xf numFmtId="167" fontId="15" fillId="51" borderId="19" xfId="1250" applyNumberFormat="1" applyFont="1" applyFill="1" applyBorder="1" applyAlignment="1" applyProtection="1">
      <alignment vertical="center" wrapText="1"/>
      <protection hidden="1"/>
    </xf>
    <xf numFmtId="0" fontId="73" fillId="0" borderId="10" xfId="0" applyFont="1" applyFill="1" applyBorder="1" applyAlignment="1" applyProtection="1">
      <alignment horizontal="center" vertical="center"/>
      <protection locked="0"/>
    </xf>
    <xf numFmtId="0" fontId="9" fillId="50" borderId="10"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8" fillId="52" borderId="45"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6" xfId="1371" applyFont="1" applyFill="1" applyBorder="1" applyAlignment="1" applyProtection="1">
      <alignment horizontal="center" vertical="center" wrapText="1"/>
      <protection locked="0"/>
    </xf>
    <xf numFmtId="0" fontId="9" fillId="24" borderId="44"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24" borderId="42" xfId="1371" applyFont="1" applyFill="1" applyBorder="1" applyAlignment="1" applyProtection="1">
      <alignment horizontal="center" vertical="center" wrapText="1"/>
      <protection locked="0"/>
    </xf>
    <xf numFmtId="0" fontId="9" fillId="50" borderId="32"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3" xfId="0" applyFont="1" applyFill="1" applyBorder="1" applyAlignment="1">
      <alignment horizontal="center" vertical="center" wrapText="1"/>
    </xf>
    <xf numFmtId="0" fontId="53" fillId="50" borderId="47" xfId="0" applyFont="1" applyFill="1" applyBorder="1" applyAlignment="1">
      <alignment horizontal="center" vertical="center" wrapText="1"/>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52" fillId="0" borderId="48" xfId="1371" applyFont="1" applyFill="1" applyBorder="1" applyAlignment="1">
      <alignment horizontal="center" vertical="center"/>
    </xf>
    <xf numFmtId="0" fontId="52" fillId="0" borderId="23" xfId="1371" applyFont="1" applyFill="1" applyBorder="1" applyAlignment="1">
      <alignment horizontal="center" vertical="center"/>
    </xf>
    <xf numFmtId="0" fontId="52" fillId="0" borderId="46" xfId="1371" applyFont="1" applyFill="1" applyBorder="1" applyAlignment="1">
      <alignment horizontal="center" vertical="center"/>
    </xf>
    <xf numFmtId="0" fontId="52" fillId="0" borderId="14" xfId="1371" applyFont="1" applyFill="1" applyBorder="1" applyAlignment="1">
      <alignment horizontal="center" vertical="center"/>
    </xf>
    <xf numFmtId="0" fontId="52" fillId="0" borderId="0" xfId="1371" applyFont="1" applyFill="1" applyBorder="1" applyAlignment="1">
      <alignment horizontal="center" vertical="center"/>
    </xf>
    <xf numFmtId="0" fontId="52" fillId="0" borderId="15" xfId="1371" applyFont="1" applyFill="1" applyBorder="1" applyAlignment="1">
      <alignment horizontal="center" vertical="center"/>
    </xf>
    <xf numFmtId="0" fontId="52" fillId="0" borderId="49" xfId="1371" applyFont="1" applyFill="1" applyBorder="1" applyAlignment="1">
      <alignment horizontal="center" vertical="center"/>
    </xf>
    <xf numFmtId="0" fontId="52" fillId="0" borderId="28" xfId="1371" applyFont="1" applyFill="1" applyBorder="1" applyAlignment="1">
      <alignment horizontal="center" vertical="center"/>
    </xf>
    <xf numFmtId="0" fontId="52" fillId="0" borderId="50" xfId="1371" applyFont="1" applyFill="1" applyBorder="1" applyAlignment="1">
      <alignment horizontal="center" vertical="center"/>
    </xf>
    <xf numFmtId="0" fontId="9" fillId="50" borderId="20" xfId="1371" applyFont="1" applyFill="1" applyBorder="1" applyAlignment="1">
      <alignment horizontal="justify" vertical="center" wrapText="1"/>
    </xf>
    <xf numFmtId="0" fontId="9" fillId="50" borderId="33" xfId="1371" applyFont="1" applyFill="1" applyBorder="1" applyAlignment="1">
      <alignment horizontal="justify" vertical="center" wrapText="1"/>
    </xf>
    <xf numFmtId="0" fontId="9" fillId="50" borderId="35" xfId="1371" applyFont="1" applyFill="1" applyBorder="1" applyAlignment="1">
      <alignment horizontal="justify" vertical="center" wrapText="1"/>
    </xf>
    <xf numFmtId="0" fontId="9" fillId="50" borderId="20" xfId="1371" applyFont="1" applyFill="1" applyBorder="1" applyAlignment="1">
      <alignment horizontal="center" vertical="center" wrapText="1"/>
    </xf>
    <xf numFmtId="0" fontId="9" fillId="50" borderId="33" xfId="1371" applyFont="1" applyFill="1" applyBorder="1" applyAlignment="1">
      <alignment horizontal="center" vertical="center" wrapText="1"/>
    </xf>
    <xf numFmtId="0" fontId="9" fillId="50" borderId="47" xfId="1371" applyFont="1" applyFill="1" applyBorder="1" applyAlignment="1">
      <alignment horizontal="center" vertical="center" wrapText="1"/>
    </xf>
    <xf numFmtId="17" fontId="9" fillId="24" borderId="20" xfId="1371" applyNumberFormat="1" applyFont="1" applyFill="1" applyBorder="1" applyAlignment="1">
      <alignment horizontal="center" vertical="center" wrapText="1"/>
    </xf>
    <xf numFmtId="17" fontId="9" fillId="24" borderId="33" xfId="1371" applyNumberFormat="1" applyFont="1" applyFill="1" applyBorder="1" applyAlignment="1">
      <alignment horizontal="center" vertical="center" wrapText="1"/>
    </xf>
    <xf numFmtId="17" fontId="9" fillId="24" borderId="35"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3" xfId="1496" applyNumberFormat="1" applyFont="1" applyFill="1" applyBorder="1" applyAlignment="1">
      <alignment horizontal="center" vertical="center" wrapText="1"/>
    </xf>
    <xf numFmtId="170" fontId="9" fillId="0" borderId="47" xfId="1496" applyNumberFormat="1" applyFont="1" applyFill="1" applyBorder="1" applyAlignment="1">
      <alignment horizontal="center" vertical="center" wrapText="1"/>
    </xf>
    <xf numFmtId="0" fontId="9" fillId="24" borderId="35"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3" xfId="1496" applyFont="1" applyFill="1" applyBorder="1" applyAlignment="1">
      <alignment horizontal="center" vertical="center" wrapText="1"/>
    </xf>
    <xf numFmtId="9" fontId="9" fillId="50" borderId="47"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8"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3" xfId="1371" applyNumberFormat="1" applyFont="1" applyFill="1" applyBorder="1" applyAlignment="1">
      <alignment horizontal="center" vertical="center"/>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20" xfId="1371" applyFont="1" applyFill="1" applyBorder="1" applyAlignment="1">
      <alignment horizontal="center" vertical="center"/>
    </xf>
    <xf numFmtId="0" fontId="9" fillId="50" borderId="33" xfId="1371" applyFont="1" applyFill="1" applyBorder="1" applyAlignment="1">
      <alignment horizontal="center" vertical="center"/>
    </xf>
    <xf numFmtId="0" fontId="9" fillId="50" borderId="47" xfId="1371" applyFont="1" applyFill="1" applyBorder="1" applyAlignment="1">
      <alignment horizontal="center" vertical="center"/>
    </xf>
    <xf numFmtId="0" fontId="11" fillId="24" borderId="14" xfId="1371" applyFont="1" applyFill="1" applyBorder="1" applyAlignment="1" applyProtection="1">
      <alignment horizontal="center" vertical="center"/>
    </xf>
    <xf numFmtId="0" fontId="11" fillId="24" borderId="0" xfId="1371" applyFont="1" applyFill="1" applyBorder="1" applyAlignment="1" applyProtection="1">
      <alignment horizontal="center" vertical="center"/>
    </xf>
    <xf numFmtId="0" fontId="11" fillId="24" borderId="15" xfId="1371" applyFont="1" applyFill="1" applyBorder="1" applyAlignment="1" applyProtection="1">
      <alignment horizontal="center" vertical="center"/>
    </xf>
    <xf numFmtId="0" fontId="59" fillId="0" borderId="48" xfId="1371" applyFont="1" applyFill="1" applyBorder="1" applyAlignment="1">
      <alignment horizontal="center" vertical="center"/>
    </xf>
    <xf numFmtId="0" fontId="59" fillId="0" borderId="23" xfId="1371" applyFont="1" applyFill="1" applyBorder="1" applyAlignment="1">
      <alignment horizontal="center" vertical="center"/>
    </xf>
    <xf numFmtId="0" fontId="59" fillId="0" borderId="46" xfId="1371" applyFont="1" applyFill="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5" xfId="1371" applyFont="1" applyFill="1" applyBorder="1" applyAlignment="1">
      <alignment horizontal="center" vertical="center" wrapText="1"/>
    </xf>
    <xf numFmtId="0" fontId="59" fillId="0" borderId="30" xfId="0" applyFont="1" applyFill="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3"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1" xfId="0" applyFont="1" applyFill="1" applyBorder="1" applyAlignment="1" applyProtection="1">
      <alignment horizontal="center" vertical="center" wrapText="1"/>
      <protection locked="0"/>
    </xf>
    <xf numFmtId="0" fontId="57" fillId="0" borderId="18" xfId="0" applyFont="1" applyFill="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39" fillId="64" borderId="27" xfId="0" applyFont="1" applyFill="1" applyBorder="1" applyAlignment="1">
      <alignment horizontal="center"/>
    </xf>
    <xf numFmtId="0" fontId="39" fillId="64" borderId="28"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7"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3" xfId="0" applyFont="1" applyFill="1" applyBorder="1" applyAlignment="1">
      <alignment horizontal="center" vertical="center"/>
    </xf>
    <xf numFmtId="0" fontId="74" fillId="59" borderId="35" xfId="0" applyFont="1" applyFill="1" applyBorder="1" applyAlignment="1">
      <alignment horizontal="center" vertical="center"/>
    </xf>
    <xf numFmtId="0" fontId="51" fillId="53" borderId="20" xfId="0" applyFont="1" applyFill="1" applyBorder="1" applyAlignment="1">
      <alignment horizontal="center" vertical="center" wrapText="1"/>
    </xf>
    <xf numFmtId="0" fontId="51" fillId="53" borderId="35"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5" xfId="1495" applyFont="1" applyFill="1" applyBorder="1" applyAlignment="1">
      <alignment horizontal="center" vertical="center" wrapText="1"/>
    </xf>
    <xf numFmtId="0" fontId="56" fillId="0" borderId="51"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2" xfId="0" applyFont="1" applyBorder="1" applyAlignment="1" applyProtection="1">
      <alignment horizontal="center"/>
      <protection locked="0"/>
    </xf>
    <xf numFmtId="0" fontId="57" fillId="0" borderId="11" xfId="0" applyFont="1" applyFill="1" applyBorder="1" applyAlignment="1" applyProtection="1">
      <alignment horizontal="center" vertical="center" wrapText="1"/>
      <protection locked="0"/>
    </xf>
    <xf numFmtId="0" fontId="57" fillId="0" borderId="38" xfId="0" applyFont="1" applyFill="1" applyBorder="1" applyAlignment="1" applyProtection="1">
      <alignment horizontal="center" vertical="center" wrapText="1"/>
      <protection locked="0"/>
    </xf>
    <xf numFmtId="0" fontId="57" fillId="0" borderId="39" xfId="0" applyFont="1" applyFill="1" applyBorder="1" applyAlignment="1" applyProtection="1">
      <alignment horizontal="center" vertical="center" wrapText="1"/>
      <protection locked="0"/>
    </xf>
    <xf numFmtId="0" fontId="57" fillId="0" borderId="53" xfId="0" applyFont="1" applyFill="1" applyBorder="1" applyAlignment="1" applyProtection="1">
      <alignment horizontal="center" vertical="center" wrapText="1"/>
      <protection locked="0"/>
    </xf>
    <xf numFmtId="0" fontId="57" fillId="0" borderId="54" xfId="0" applyFont="1" applyFill="1" applyBorder="1" applyAlignment="1" applyProtection="1">
      <alignment horizontal="center" vertical="center" wrapText="1"/>
      <protection locked="0"/>
    </xf>
    <xf numFmtId="0" fontId="57" fillId="0" borderId="14" xfId="0" applyFont="1" applyFill="1" applyBorder="1" applyAlignment="1" applyProtection="1">
      <alignment horizontal="center" vertical="center" wrapText="1"/>
      <protection locked="0"/>
    </xf>
    <xf numFmtId="0" fontId="57" fillId="0" borderId="15" xfId="0" applyFont="1" applyFill="1" applyBorder="1" applyAlignment="1" applyProtection="1">
      <alignment horizontal="center" vertical="center" wrapText="1"/>
      <protection locked="0"/>
    </xf>
    <xf numFmtId="0" fontId="57" fillId="0" borderId="40" xfId="0" applyFont="1" applyFill="1" applyBorder="1" applyAlignment="1" applyProtection="1">
      <alignment horizontal="center" vertical="center" wrapText="1"/>
      <protection locked="0"/>
    </xf>
    <xf numFmtId="0" fontId="57" fillId="0" borderId="42" xfId="0" applyFont="1" applyFill="1" applyBorder="1" applyAlignment="1" applyProtection="1">
      <alignment horizontal="center" vertical="center" wrapText="1"/>
      <protection locked="0"/>
    </xf>
    <xf numFmtId="0" fontId="57" fillId="0" borderId="11"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9" xfId="0" applyFont="1" applyFill="1" applyBorder="1" applyAlignment="1">
      <alignment horizontal="center"/>
    </xf>
    <xf numFmtId="0" fontId="52" fillId="0" borderId="11" xfId="0" applyFont="1" applyBorder="1" applyAlignment="1" applyProtection="1">
      <alignment horizontal="center" vertical="center" wrapText="1"/>
    </xf>
    <xf numFmtId="0" fontId="52" fillId="0" borderId="38" xfId="0" applyFont="1" applyBorder="1" applyAlignment="1" applyProtection="1">
      <alignment horizontal="center" vertical="center" wrapText="1"/>
    </xf>
    <xf numFmtId="0" fontId="52" fillId="0" borderId="39" xfId="0" applyFont="1" applyBorder="1" applyAlignment="1" applyProtection="1">
      <alignment horizontal="center" vertical="center" wrapText="1"/>
    </xf>
    <xf numFmtId="0" fontId="9" fillId="0" borderId="20" xfId="1371" applyFont="1" applyFill="1" applyBorder="1" applyAlignment="1">
      <alignment horizontal="center" vertical="center" wrapText="1"/>
    </xf>
    <xf numFmtId="0" fontId="9" fillId="0" borderId="33" xfId="1371" applyFont="1" applyFill="1" applyBorder="1" applyAlignment="1">
      <alignment horizontal="center" vertical="center" wrapText="1"/>
    </xf>
    <xf numFmtId="0" fontId="9" fillId="0" borderId="35" xfId="1371" applyFont="1" applyFill="1" applyBorder="1" applyAlignment="1">
      <alignment horizontal="center" vertical="center" wrapText="1"/>
    </xf>
    <xf numFmtId="0" fontId="9" fillId="0" borderId="47" xfId="1371" applyFont="1" applyFill="1" applyBorder="1" applyAlignment="1">
      <alignment horizontal="center" vertical="center" wrapText="1"/>
    </xf>
    <xf numFmtId="0" fontId="9" fillId="0" borderId="20" xfId="1371" applyFont="1" applyFill="1" applyBorder="1" applyAlignment="1">
      <alignment horizontal="justify" vertical="center" wrapText="1"/>
    </xf>
    <xf numFmtId="0" fontId="9" fillId="0" borderId="33" xfId="1371" applyFont="1" applyFill="1" applyBorder="1" applyAlignment="1">
      <alignment horizontal="justify" vertical="center" wrapText="1"/>
    </xf>
    <xf numFmtId="0" fontId="8" fillId="50" borderId="20" xfId="1496" applyNumberFormat="1" applyFont="1" applyFill="1" applyBorder="1" applyAlignment="1">
      <alignment horizontal="center" vertical="center" wrapText="1"/>
    </xf>
    <xf numFmtId="0" fontId="8" fillId="50" borderId="47" xfId="1496" applyNumberFormat="1" applyFont="1" applyFill="1" applyBorder="1" applyAlignment="1">
      <alignment horizontal="center" vertical="center" wrapText="1"/>
    </xf>
    <xf numFmtId="0" fontId="9" fillId="50" borderId="35" xfId="1371" applyFont="1" applyFill="1" applyBorder="1" applyAlignment="1">
      <alignment horizontal="center" vertical="center" wrapText="1"/>
    </xf>
    <xf numFmtId="0" fontId="9" fillId="24" borderId="20" xfId="1371" applyFont="1" applyFill="1" applyBorder="1" applyAlignment="1">
      <alignment horizontal="left" vertical="center" wrapText="1"/>
    </xf>
    <xf numFmtId="0" fontId="9" fillId="24" borderId="33" xfId="1371" applyFont="1" applyFill="1" applyBorder="1" applyAlignment="1">
      <alignment horizontal="left" vertical="center" wrapText="1"/>
    </xf>
    <xf numFmtId="0" fontId="9" fillId="24" borderId="47" xfId="1371" applyFont="1" applyFill="1" applyBorder="1" applyAlignment="1">
      <alignment horizontal="left" vertical="center" wrapText="1"/>
    </xf>
    <xf numFmtId="0" fontId="14" fillId="24" borderId="20" xfId="1371" applyFont="1" applyFill="1" applyBorder="1" applyAlignment="1">
      <alignment horizontal="center" vertical="center"/>
    </xf>
    <xf numFmtId="0" fontId="14" fillId="24" borderId="33" xfId="1371" applyFont="1" applyFill="1" applyBorder="1" applyAlignment="1">
      <alignment horizontal="center" vertical="center"/>
    </xf>
    <xf numFmtId="0" fontId="14" fillId="24" borderId="47" xfId="1371" applyFont="1" applyFill="1" applyBorder="1" applyAlignment="1">
      <alignment horizontal="center" vertical="center"/>
    </xf>
    <xf numFmtId="0" fontId="9" fillId="50" borderId="35" xfId="1371" applyFont="1" applyFill="1" applyBorder="1" applyAlignment="1">
      <alignment horizontal="center" vertical="center"/>
    </xf>
    <xf numFmtId="0" fontId="9" fillId="0" borderId="35" xfId="1371" applyFont="1" applyFill="1" applyBorder="1" applyAlignment="1">
      <alignment horizontal="justify" vertical="center" wrapText="1"/>
    </xf>
    <xf numFmtId="1" fontId="9" fillId="50" borderId="20" xfId="1495" applyNumberFormat="1" applyFont="1" applyFill="1" applyBorder="1" applyAlignment="1">
      <alignment horizontal="center" vertical="center" wrapText="1"/>
    </xf>
    <xf numFmtId="1" fontId="9" fillId="50" borderId="33" xfId="1495" applyNumberFormat="1" applyFont="1" applyFill="1" applyBorder="1" applyAlignment="1">
      <alignment horizontal="center" vertical="center" wrapText="1"/>
    </xf>
    <xf numFmtId="1" fontId="9" fillId="50" borderId="47" xfId="1495" applyNumberFormat="1" applyFont="1" applyFill="1" applyBorder="1" applyAlignment="1">
      <alignment horizontal="center" vertical="center" wrapText="1"/>
    </xf>
    <xf numFmtId="0" fontId="53" fillId="50" borderId="20" xfId="0" applyFont="1" applyFill="1" applyBorder="1" applyAlignment="1">
      <alignment horizontal="justify" vertical="center" wrapText="1"/>
    </xf>
    <xf numFmtId="0" fontId="53" fillId="50" borderId="33" xfId="0" applyFont="1" applyFill="1" applyBorder="1" applyAlignment="1">
      <alignment horizontal="justify" vertical="center" wrapText="1"/>
    </xf>
    <xf numFmtId="0" fontId="53" fillId="50" borderId="35"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3" xfId="0" applyFont="1" applyFill="1" applyBorder="1" applyAlignment="1">
      <alignment horizontal="justify" vertical="center" wrapText="1"/>
    </xf>
    <xf numFmtId="0" fontId="56" fillId="50" borderId="47" xfId="0" applyFont="1" applyFill="1" applyBorder="1" applyAlignment="1">
      <alignment horizontal="justify" vertical="center" wrapText="1"/>
    </xf>
    <xf numFmtId="0" fontId="9" fillId="50" borderId="20" xfId="1371" applyFont="1" applyFill="1" applyBorder="1" applyAlignment="1" applyProtection="1">
      <alignment horizontal="center" vertical="center" wrapText="1"/>
      <protection locked="0"/>
    </xf>
    <xf numFmtId="0" fontId="9" fillId="50" borderId="35" xfId="1371" applyFont="1" applyFill="1" applyBorder="1" applyAlignment="1" applyProtection="1">
      <alignment horizontal="center" vertical="center" wrapText="1"/>
      <protection locked="0"/>
    </xf>
    <xf numFmtId="0" fontId="51" fillId="56" borderId="20" xfId="0" applyFont="1" applyFill="1" applyBorder="1" applyAlignment="1">
      <alignment horizontal="center" vertical="center" wrapText="1"/>
    </xf>
    <xf numFmtId="0" fontId="51" fillId="56" borderId="35"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5" xfId="1495" applyFont="1" applyFill="1" applyBorder="1" applyAlignment="1">
      <alignment horizontal="center" vertical="center" wrapText="1"/>
    </xf>
    <xf numFmtId="0" fontId="0" fillId="56" borderId="17" xfId="0" applyFont="1" applyFill="1" applyBorder="1" applyAlignment="1">
      <alignment horizontal="center" vertical="center" wrapText="1"/>
    </xf>
    <xf numFmtId="0" fontId="0" fillId="56" borderId="19" xfId="0" applyFont="1" applyFill="1" applyBorder="1" applyAlignment="1">
      <alignment horizontal="center" vertical="center" wrapText="1"/>
    </xf>
    <xf numFmtId="0" fontId="39" fillId="64" borderId="27" xfId="0" applyFont="1" applyFill="1" applyBorder="1" applyAlignment="1">
      <alignment horizontal="center" vertical="center"/>
    </xf>
    <xf numFmtId="0" fontId="39" fillId="64" borderId="28" xfId="0" applyFont="1" applyFill="1" applyBorder="1" applyAlignment="1">
      <alignment horizontal="center" vertical="center"/>
    </xf>
    <xf numFmtId="0" fontId="75" fillId="0" borderId="10" xfId="0" applyFont="1" applyBorder="1" applyAlignment="1" applyProtection="1">
      <alignment horizontal="center" wrapText="1"/>
      <protection locked="0" hidden="1"/>
    </xf>
    <xf numFmtId="0" fontId="59" fillId="0" borderId="10" xfId="0" applyFont="1" applyBorder="1" applyAlignment="1" applyProtection="1">
      <alignment horizontal="center" vertical="center" wrapText="1"/>
      <protection locked="0" hidden="1"/>
    </xf>
    <xf numFmtId="0" fontId="57" fillId="0" borderId="10" xfId="0" applyFont="1" applyFill="1" applyBorder="1" applyAlignment="1" applyProtection="1">
      <alignment horizontal="center" vertical="center" wrapText="1"/>
      <protection locked="0" hidden="1"/>
    </xf>
    <xf numFmtId="0" fontId="11" fillId="24" borderId="10" xfId="1371" applyFont="1" applyFill="1" applyBorder="1" applyAlignment="1" applyProtection="1">
      <alignment horizontal="center" vertical="center"/>
      <protection hidden="1"/>
    </xf>
    <xf numFmtId="0" fontId="59" fillId="61" borderId="10"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left" vertical="center" wrapText="1"/>
      <protection hidden="1"/>
    </xf>
    <xf numFmtId="0" fontId="9" fillId="0" borderId="10"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center" vertical="center" wrapText="1"/>
      <protection hidden="1"/>
    </xf>
    <xf numFmtId="0" fontId="9" fillId="0" borderId="10" xfId="1371" applyFont="1" applyFill="1" applyBorder="1" applyAlignment="1" applyProtection="1">
      <alignment horizontal="center" vertical="center" wrapText="1"/>
      <protection hidden="1"/>
    </xf>
    <xf numFmtId="0" fontId="9" fillId="0" borderId="10" xfId="1371" applyFont="1" applyFill="1" applyBorder="1" applyAlignment="1" applyProtection="1">
      <alignment horizontal="center" vertical="center"/>
      <protection hidden="1"/>
    </xf>
    <xf numFmtId="0" fontId="8" fillId="61" borderId="10" xfId="1371" applyFont="1" applyFill="1" applyBorder="1" applyAlignment="1" applyProtection="1">
      <alignment vertical="center" wrapText="1"/>
      <protection hidden="1"/>
    </xf>
    <xf numFmtId="1" fontId="9" fillId="0" borderId="10" xfId="1273" applyNumberFormat="1" applyFont="1" applyFill="1" applyBorder="1" applyAlignment="1" applyProtection="1">
      <alignment horizontal="center" vertical="center" wrapText="1"/>
      <protection hidden="1"/>
    </xf>
    <xf numFmtId="9" fontId="9" fillId="0" borderId="10" xfId="1496" applyFont="1" applyFill="1" applyBorder="1" applyAlignment="1" applyProtection="1">
      <alignment horizontal="center" vertical="center"/>
      <protection hidden="1"/>
    </xf>
    <xf numFmtId="0" fontId="9" fillId="0" borderId="10" xfId="1496" applyNumberFormat="1" applyFont="1" applyFill="1" applyBorder="1" applyAlignment="1" applyProtection="1">
      <alignment horizontal="center" vertical="center" wrapText="1"/>
      <protection hidden="1"/>
    </xf>
    <xf numFmtId="0" fontId="9" fillId="50" borderId="10" xfId="1371" applyFont="1" applyFill="1" applyBorder="1" applyAlignment="1" applyProtection="1">
      <alignment horizontal="center" vertical="center" wrapText="1"/>
      <protection hidden="1"/>
    </xf>
    <xf numFmtId="0" fontId="9" fillId="50" borderId="10" xfId="1371" applyFont="1" applyFill="1" applyBorder="1" applyAlignment="1" applyProtection="1">
      <alignment horizontal="center" vertical="center"/>
      <protection hidden="1"/>
    </xf>
    <xf numFmtId="49" fontId="9" fillId="0" borderId="10" xfId="1371" applyNumberFormat="1" applyFont="1" applyFill="1" applyBorder="1" applyAlignment="1" applyProtection="1">
      <alignment horizontal="center" vertical="center"/>
      <protection hidden="1"/>
    </xf>
    <xf numFmtId="0" fontId="9" fillId="50" borderId="10" xfId="1371" applyFont="1" applyFill="1" applyBorder="1" applyAlignment="1" applyProtection="1">
      <alignment horizontal="left" vertical="center" wrapText="1"/>
      <protection hidden="1"/>
    </xf>
    <xf numFmtId="0" fontId="9" fillId="50" borderId="20" xfId="1371" applyFont="1" applyFill="1" applyBorder="1" applyAlignment="1" applyProtection="1">
      <alignment horizontal="left" vertical="center" wrapText="1"/>
      <protection hidden="1"/>
    </xf>
    <xf numFmtId="0" fontId="9" fillId="50" borderId="33" xfId="1371" applyFont="1" applyFill="1" applyBorder="1" applyAlignment="1" applyProtection="1">
      <alignment horizontal="left" vertical="center" wrapText="1"/>
      <protection hidden="1"/>
    </xf>
    <xf numFmtId="0" fontId="9" fillId="50" borderId="35" xfId="1371" applyFont="1" applyFill="1" applyBorder="1" applyAlignment="1" applyProtection="1">
      <alignment horizontal="left" vertical="center" wrapText="1"/>
      <protection hidden="1"/>
    </xf>
    <xf numFmtId="0" fontId="14" fillId="0" borderId="10"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protection hidden="1"/>
    </xf>
    <xf numFmtId="9" fontId="8" fillId="61" borderId="10" xfId="1496" applyFont="1" applyFill="1" applyBorder="1" applyAlignment="1" applyProtection="1">
      <alignment horizontal="center" vertical="center"/>
      <protection hidden="1"/>
    </xf>
    <xf numFmtId="0" fontId="8" fillId="61" borderId="16" xfId="1371" applyFont="1" applyFill="1" applyBorder="1" applyAlignment="1" applyProtection="1">
      <alignment horizontal="left" vertical="center" wrapText="1"/>
      <protection hidden="1"/>
    </xf>
    <xf numFmtId="0" fontId="9" fillId="0" borderId="20" xfId="1371" applyFont="1" applyFill="1" applyBorder="1" applyAlignment="1" applyProtection="1">
      <alignment horizontal="center" vertical="center"/>
      <protection hidden="1"/>
    </xf>
    <xf numFmtId="0" fontId="9" fillId="0" borderId="33" xfId="1371" applyFont="1" applyFill="1" applyBorder="1" applyAlignment="1" applyProtection="1">
      <alignment horizontal="center" vertical="center"/>
      <protection hidden="1"/>
    </xf>
    <xf numFmtId="0" fontId="9" fillId="0" borderId="35" xfId="1371" applyFont="1" applyFill="1" applyBorder="1" applyAlignment="1" applyProtection="1">
      <alignment horizontal="center" vertical="center"/>
      <protection hidden="1"/>
    </xf>
    <xf numFmtId="0" fontId="9" fillId="50" borderId="18" xfId="1371" applyFont="1" applyFill="1" applyBorder="1" applyAlignment="1" applyProtection="1">
      <alignment horizontal="center" vertical="center"/>
      <protection hidden="1"/>
    </xf>
    <xf numFmtId="0" fontId="9" fillId="0" borderId="20" xfId="1371" applyFont="1" applyFill="1" applyBorder="1" applyAlignment="1" applyProtection="1">
      <alignment horizontal="center" vertical="center" wrapText="1"/>
      <protection hidden="1"/>
    </xf>
    <xf numFmtId="0" fontId="9" fillId="0" borderId="33" xfId="1371" applyFont="1" applyFill="1" applyBorder="1" applyAlignment="1" applyProtection="1">
      <alignment horizontal="center" vertical="center" wrapText="1"/>
      <protection hidden="1"/>
    </xf>
    <xf numFmtId="0" fontId="9" fillId="0" borderId="35" xfId="1371" applyFont="1" applyFill="1" applyBorder="1" applyAlignment="1" applyProtection="1">
      <alignment horizontal="center" vertical="center" wrapText="1"/>
      <protection hidden="1"/>
    </xf>
    <xf numFmtId="0" fontId="9" fillId="0" borderId="47" xfId="1371" applyFont="1" applyFill="1" applyBorder="1" applyAlignment="1" applyProtection="1">
      <alignment horizontal="center" vertical="center" wrapText="1"/>
      <protection hidden="1"/>
    </xf>
    <xf numFmtId="14" fontId="9" fillId="0" borderId="20" xfId="1371" applyNumberFormat="1" applyFont="1" applyFill="1" applyBorder="1" applyAlignment="1" applyProtection="1">
      <alignment horizontal="center" vertical="center" wrapText="1"/>
      <protection hidden="1"/>
    </xf>
    <xf numFmtId="1" fontId="9" fillId="24" borderId="20" xfId="1496" applyNumberFormat="1" applyFont="1" applyFill="1" applyBorder="1" applyAlignment="1" applyProtection="1">
      <alignment horizontal="center" vertical="center" wrapText="1"/>
      <protection hidden="1"/>
    </xf>
    <xf numFmtId="1" fontId="9" fillId="24" borderId="47" xfId="1496" applyNumberFormat="1" applyFont="1" applyFill="1" applyBorder="1" applyAlignment="1" applyProtection="1">
      <alignment horizontal="center" vertical="center" wrapText="1"/>
      <protection hidden="1"/>
    </xf>
    <xf numFmtId="3" fontId="9" fillId="24" borderId="20" xfId="1496" applyNumberFormat="1" applyFont="1" applyFill="1" applyBorder="1" applyAlignment="1" applyProtection="1">
      <alignment horizontal="center" vertical="center" wrapText="1"/>
      <protection hidden="1"/>
    </xf>
    <xf numFmtId="3" fontId="9" fillId="24" borderId="33" xfId="1496" applyNumberFormat="1" applyFont="1" applyFill="1" applyBorder="1" applyAlignment="1" applyProtection="1">
      <alignment horizontal="center" vertical="center" wrapText="1"/>
      <protection hidden="1"/>
    </xf>
    <xf numFmtId="3" fontId="9" fillId="24" borderId="47" xfId="1496" applyNumberFormat="1" applyFont="1" applyFill="1" applyBorder="1" applyAlignment="1" applyProtection="1">
      <alignment horizontal="center" vertical="center" wrapText="1"/>
      <protection hidden="1"/>
    </xf>
    <xf numFmtId="0" fontId="8" fillId="61" borderId="37" xfId="1371" applyFont="1" applyFill="1" applyBorder="1" applyAlignment="1" applyProtection="1">
      <alignment horizontal="left" vertical="center" wrapText="1"/>
      <protection hidden="1"/>
    </xf>
    <xf numFmtId="0" fontId="9" fillId="50" borderId="22" xfId="1371" applyFont="1" applyFill="1" applyBorder="1" applyAlignment="1" applyProtection="1">
      <alignment horizontal="center" vertical="center"/>
      <protection hidden="1"/>
    </xf>
    <xf numFmtId="0" fontId="9" fillId="50" borderId="23" xfId="1371" applyFont="1" applyFill="1" applyBorder="1" applyAlignment="1" applyProtection="1">
      <alignment horizontal="center" vertical="center"/>
      <protection hidden="1"/>
    </xf>
    <xf numFmtId="0" fontId="9" fillId="50" borderId="24" xfId="1371" applyFont="1" applyFill="1" applyBorder="1" applyAlignment="1" applyProtection="1">
      <alignment horizontal="center" vertical="center"/>
      <protection hidden="1"/>
    </xf>
    <xf numFmtId="0" fontId="8" fillId="61" borderId="17" xfId="1371" applyFont="1" applyFill="1" applyBorder="1" applyAlignment="1" applyProtection="1">
      <alignment vertical="top" wrapText="1"/>
      <protection hidden="1"/>
    </xf>
    <xf numFmtId="0" fontId="52" fillId="61" borderId="16" xfId="1371" applyFont="1" applyFill="1" applyBorder="1" applyAlignment="1" applyProtection="1">
      <alignment horizontal="center" vertical="center"/>
      <protection hidden="1"/>
    </xf>
    <xf numFmtId="0" fontId="52" fillId="61" borderId="10" xfId="1371" applyFont="1" applyFill="1" applyBorder="1" applyAlignment="1" applyProtection="1">
      <alignment horizontal="center" vertical="center"/>
      <protection hidden="1"/>
    </xf>
    <xf numFmtId="0" fontId="52" fillId="61" borderId="18" xfId="1371" applyFont="1" applyFill="1" applyBorder="1" applyAlignment="1" applyProtection="1">
      <alignment horizontal="center" vertical="center"/>
      <protection hidden="1"/>
    </xf>
    <xf numFmtId="0" fontId="8" fillId="61" borderId="16" xfId="1371" applyFont="1" applyFill="1" applyBorder="1" applyAlignment="1" applyProtection="1">
      <alignment horizontal="center" vertical="center" wrapText="1"/>
      <protection hidden="1"/>
    </xf>
    <xf numFmtId="0" fontId="8" fillId="61" borderId="10" xfId="1371" applyFont="1" applyFill="1" applyBorder="1" applyAlignment="1" applyProtection="1">
      <alignment horizontal="center" vertical="center" wrapText="1"/>
      <protection hidden="1"/>
    </xf>
    <xf numFmtId="0" fontId="8" fillId="61" borderId="10" xfId="0" applyFont="1" applyFill="1" applyBorder="1" applyAlignment="1" applyProtection="1">
      <alignment horizontal="center" vertical="center" wrapText="1"/>
      <protection hidden="1"/>
    </xf>
    <xf numFmtId="0" fontId="8" fillId="61" borderId="18" xfId="1371" applyFont="1" applyFill="1" applyBorder="1" applyAlignment="1" applyProtection="1">
      <alignment horizontal="center" vertical="center" wrapText="1"/>
      <protection hidden="1"/>
    </xf>
    <xf numFmtId="0" fontId="8" fillId="61" borderId="16" xfId="1371" applyFont="1" applyFill="1" applyBorder="1" applyAlignment="1" applyProtection="1">
      <alignment horizontal="center" vertical="center"/>
      <protection hidden="1"/>
    </xf>
    <xf numFmtId="171" fontId="64" fillId="24" borderId="10" xfId="1250" applyNumberFormat="1" applyFont="1" applyFill="1" applyBorder="1" applyAlignment="1" applyProtection="1">
      <alignment horizontal="center" vertical="center"/>
      <protection hidden="1"/>
    </xf>
    <xf numFmtId="171" fontId="9" fillId="24" borderId="20" xfId="1250" applyNumberFormat="1" applyFont="1" applyFill="1" applyBorder="1" applyAlignment="1" applyProtection="1">
      <alignment horizontal="center" vertical="center"/>
      <protection hidden="1"/>
    </xf>
    <xf numFmtId="9" fontId="56" fillId="0" borderId="10" xfId="1495" applyFont="1" applyBorder="1" applyProtection="1">
      <protection hidden="1"/>
    </xf>
    <xf numFmtId="167" fontId="9" fillId="50" borderId="17" xfId="1250" applyFont="1" applyFill="1" applyBorder="1" applyAlignment="1" applyProtection="1">
      <alignment horizontal="center" vertical="center" wrapText="1"/>
      <protection locked="0" hidden="1"/>
    </xf>
    <xf numFmtId="10" fontId="9" fillId="50" borderId="17" xfId="1495" applyNumberFormat="1" applyFont="1" applyFill="1" applyBorder="1" applyAlignment="1" applyProtection="1">
      <alignment vertical="center" wrapText="1"/>
      <protection locked="0" hidden="1"/>
    </xf>
    <xf numFmtId="167" fontId="9" fillId="50" borderId="36" xfId="1250" applyFont="1" applyFill="1" applyBorder="1" applyAlignment="1" applyProtection="1">
      <alignment horizontal="center" vertical="center" wrapText="1"/>
      <protection locked="0" hidden="1"/>
    </xf>
    <xf numFmtId="167" fontId="9" fillId="50" borderId="19" xfId="1250" applyFont="1" applyFill="1" applyBorder="1" applyAlignment="1" applyProtection="1">
      <alignment horizontal="center" vertical="center" wrapText="1"/>
      <protection locked="0" hidden="1"/>
    </xf>
    <xf numFmtId="0" fontId="8" fillId="61" borderId="10" xfId="1371" applyFont="1" applyFill="1" applyBorder="1" applyAlignment="1" applyProtection="1">
      <alignment horizontal="justify" vertical="center" wrapText="1"/>
      <protection locked="0" hidden="1"/>
    </xf>
    <xf numFmtId="0" fontId="53" fillId="50" borderId="20" xfId="1371" applyFont="1" applyFill="1" applyBorder="1" applyAlignment="1" applyProtection="1">
      <alignment horizontal="justify" vertical="center" wrapText="1"/>
      <protection locked="0" hidden="1"/>
    </xf>
    <xf numFmtId="0" fontId="53" fillId="50" borderId="33" xfId="1371" applyFont="1" applyFill="1" applyBorder="1" applyAlignment="1" applyProtection="1">
      <alignment horizontal="justify" vertical="center" wrapText="1"/>
      <protection locked="0" hidden="1"/>
    </xf>
    <xf numFmtId="0" fontId="53" fillId="50" borderId="35" xfId="1371" applyFont="1" applyFill="1" applyBorder="1" applyAlignment="1" applyProtection="1">
      <alignment horizontal="justify" vertical="center" wrapText="1"/>
      <protection locked="0" hidden="1"/>
    </xf>
    <xf numFmtId="0" fontId="52" fillId="0" borderId="22" xfId="1371" applyFont="1" applyFill="1" applyBorder="1" applyAlignment="1" applyProtection="1">
      <alignment horizontal="center" vertical="center"/>
      <protection hidden="1"/>
    </xf>
    <xf numFmtId="0" fontId="52" fillId="0" borderId="23" xfId="1371" applyFont="1" applyFill="1" applyBorder="1" applyAlignment="1" applyProtection="1">
      <alignment horizontal="center" vertical="center"/>
      <protection hidden="1"/>
    </xf>
    <xf numFmtId="0" fontId="52" fillId="0" borderId="24" xfId="1371" applyFont="1" applyFill="1" applyBorder="1" applyAlignment="1" applyProtection="1">
      <alignment horizontal="center" vertical="center"/>
      <protection hidden="1"/>
    </xf>
    <xf numFmtId="0" fontId="52" fillId="0" borderId="25" xfId="1371" applyFont="1" applyFill="1" applyBorder="1" applyAlignment="1" applyProtection="1">
      <alignment horizontal="center" vertical="center"/>
      <protection hidden="1"/>
    </xf>
    <xf numFmtId="0" fontId="52" fillId="0" borderId="0" xfId="1371" applyFont="1" applyFill="1" applyBorder="1" applyAlignment="1" applyProtection="1">
      <alignment horizontal="center" vertical="center"/>
      <protection hidden="1"/>
    </xf>
    <xf numFmtId="0" fontId="52" fillId="0" borderId="26" xfId="1371" applyFont="1" applyFill="1" applyBorder="1" applyAlignment="1" applyProtection="1">
      <alignment horizontal="center" vertical="center"/>
      <protection hidden="1"/>
    </xf>
    <xf numFmtId="0" fontId="52" fillId="0" borderId="27" xfId="1371" applyFont="1" applyFill="1" applyBorder="1" applyAlignment="1" applyProtection="1">
      <alignment horizontal="center" vertical="center"/>
      <protection hidden="1"/>
    </xf>
    <xf numFmtId="0" fontId="52" fillId="0" borderId="28" xfId="1371" applyFont="1" applyFill="1" applyBorder="1" applyAlignment="1" applyProtection="1">
      <alignment horizontal="center" vertical="center"/>
      <protection hidden="1"/>
    </xf>
    <xf numFmtId="0" fontId="52" fillId="0" borderId="29" xfId="1371" applyFont="1" applyFill="1" applyBorder="1" applyAlignment="1" applyProtection="1">
      <alignment horizontal="center" vertical="center"/>
      <protection hidden="1"/>
    </xf>
    <xf numFmtId="0" fontId="53" fillId="0" borderId="20" xfId="1371" applyFont="1" applyFill="1" applyBorder="1" applyAlignment="1" applyProtection="1">
      <alignment horizontal="justify" vertical="center" wrapText="1"/>
      <protection locked="0" hidden="1"/>
    </xf>
    <xf numFmtId="0" fontId="53" fillId="0" borderId="33" xfId="1371" applyFont="1" applyFill="1" applyBorder="1" applyAlignment="1" applyProtection="1">
      <alignment horizontal="justify" vertical="center" wrapText="1"/>
      <protection locked="0" hidden="1"/>
    </xf>
    <xf numFmtId="0" fontId="53" fillId="0" borderId="35" xfId="1371" applyFont="1" applyFill="1" applyBorder="1" applyAlignment="1" applyProtection="1">
      <alignment horizontal="justify" vertical="center" wrapText="1"/>
      <protection locked="0" hidden="1"/>
    </xf>
    <xf numFmtId="0" fontId="53" fillId="0" borderId="20" xfId="1371" applyFont="1" applyFill="1" applyBorder="1" applyAlignment="1" applyProtection="1">
      <alignment horizontal="left" vertical="center" wrapText="1"/>
      <protection locked="0" hidden="1"/>
    </xf>
    <xf numFmtId="0" fontId="53" fillId="0" borderId="33" xfId="1371" applyFont="1" applyFill="1" applyBorder="1" applyAlignment="1" applyProtection="1">
      <alignment horizontal="left" vertical="center" wrapText="1"/>
      <protection locked="0" hidden="1"/>
    </xf>
    <xf numFmtId="0" fontId="53" fillId="0" borderId="35" xfId="1371" applyFont="1" applyFill="1" applyBorder="1" applyAlignment="1" applyProtection="1">
      <alignment horizontal="left" vertical="center" wrapText="1"/>
      <protection locked="0" hidden="1"/>
    </xf>
    <xf numFmtId="0" fontId="8" fillId="61" borderId="10" xfId="1371" applyFont="1" applyFill="1" applyBorder="1" applyAlignment="1" applyProtection="1">
      <alignment horizontal="justify" vertical="center" wrapText="1"/>
      <protection hidden="1"/>
    </xf>
    <xf numFmtId="0" fontId="8" fillId="61" borderId="17"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wrapText="1"/>
      <protection locked="0" hidden="1"/>
    </xf>
    <xf numFmtId="0" fontId="8" fillId="61" borderId="10" xfId="1371" applyFont="1" applyFill="1" applyBorder="1" applyAlignment="1" applyProtection="1">
      <alignment horizontal="center" vertical="center" wrapText="1"/>
      <protection locked="0" hidden="1"/>
    </xf>
    <xf numFmtId="0" fontId="8" fillId="61" borderId="19" xfId="1371" applyFont="1" applyFill="1" applyBorder="1" applyAlignment="1" applyProtection="1">
      <alignment horizontal="left" vertical="center" wrapText="1"/>
      <protection hidden="1"/>
    </xf>
    <xf numFmtId="14" fontId="9" fillId="0" borderId="10" xfId="1371" applyNumberFormat="1" applyFont="1" applyFill="1" applyBorder="1" applyAlignment="1" applyProtection="1">
      <alignment horizontal="center" vertical="center" wrapText="1"/>
      <protection locked="0" hidden="1"/>
    </xf>
    <xf numFmtId="0" fontId="9" fillId="0" borderId="20" xfId="1371" applyFont="1" applyFill="1" applyBorder="1" applyAlignment="1" applyProtection="1">
      <alignment horizontal="center" vertical="center" wrapText="1"/>
      <protection locked="0" hidden="1"/>
    </xf>
    <xf numFmtId="0" fontId="9" fillId="0" borderId="33" xfId="1371" applyFont="1" applyFill="1" applyBorder="1" applyAlignment="1" applyProtection="1">
      <alignment horizontal="center" vertical="center" wrapText="1"/>
      <protection locked="0" hidden="1"/>
    </xf>
    <xf numFmtId="0" fontId="9" fillId="0" borderId="35" xfId="1371" applyFont="1" applyFill="1" applyBorder="1" applyAlignment="1" applyProtection="1">
      <alignment horizontal="center" vertical="center" wrapText="1"/>
      <protection locked="0" hidden="1"/>
    </xf>
    <xf numFmtId="0" fontId="8" fillId="61" borderId="10" xfId="1371" applyFont="1" applyFill="1" applyBorder="1" applyAlignment="1" applyProtection="1">
      <alignment horizontal="justify" vertical="center"/>
      <protection hidden="1"/>
    </xf>
    <xf numFmtId="0" fontId="9" fillId="0" borderId="10" xfId="1371" applyFont="1" applyFill="1" applyBorder="1" applyAlignment="1" applyProtection="1">
      <alignment horizontal="center" vertical="center" wrapText="1"/>
      <protection locked="0" hidden="1"/>
    </xf>
    <xf numFmtId="0" fontId="9" fillId="0" borderId="18" xfId="1371" applyFont="1" applyFill="1" applyBorder="1" applyAlignment="1" applyProtection="1">
      <alignment horizontal="center" vertical="center" wrapText="1"/>
      <protection locked="0" hidden="1"/>
    </xf>
    <xf numFmtId="0" fontId="9" fillId="0" borderId="10" xfId="1371" applyFont="1" applyFill="1" applyBorder="1" applyAlignment="1" applyProtection="1">
      <alignment horizontal="left" vertical="center" wrapText="1"/>
      <protection hidden="1"/>
    </xf>
    <xf numFmtId="177" fontId="9" fillId="24" borderId="20" xfId="1496" applyNumberFormat="1" applyFont="1" applyFill="1" applyBorder="1" applyAlignment="1" applyProtection="1">
      <alignment horizontal="center" vertical="center" wrapText="1"/>
      <protection hidden="1"/>
    </xf>
    <xf numFmtId="177" fontId="9" fillId="24" borderId="47" xfId="1496" applyNumberFormat="1" applyFont="1" applyFill="1" applyBorder="1" applyAlignment="1" applyProtection="1">
      <alignment horizontal="center" vertical="center" wrapText="1"/>
      <protection hidden="1"/>
    </xf>
    <xf numFmtId="177" fontId="64" fillId="24" borderId="10" xfId="1495" applyNumberFormat="1" applyFont="1" applyFill="1" applyBorder="1" applyAlignment="1" applyProtection="1">
      <alignment vertical="center"/>
      <protection hidden="1"/>
    </xf>
    <xf numFmtId="179" fontId="9" fillId="24" borderId="20" xfId="1495" applyNumberFormat="1" applyFont="1" applyFill="1" applyBorder="1" applyAlignment="1" applyProtection="1">
      <alignment horizontal="center" vertical="center"/>
      <protection hidden="1"/>
    </xf>
    <xf numFmtId="182" fontId="9" fillId="50" borderId="17" xfId="1250" applyNumberFormat="1" applyFont="1" applyFill="1" applyBorder="1" applyAlignment="1" applyProtection="1">
      <alignment horizontal="center" vertical="center" wrapText="1"/>
      <protection locked="0" hidden="1"/>
    </xf>
    <xf numFmtId="175" fontId="9" fillId="50" borderId="17" xfId="1250" applyNumberFormat="1" applyFont="1" applyFill="1" applyBorder="1" applyAlignment="1" applyProtection="1">
      <alignment horizontal="center" vertical="center" wrapText="1"/>
      <protection locked="0" hidden="1"/>
    </xf>
    <xf numFmtId="182" fontId="9" fillId="50" borderId="36" xfId="1250" applyNumberFormat="1" applyFont="1" applyFill="1" applyBorder="1" applyAlignment="1" applyProtection="1">
      <alignment horizontal="center" vertical="center" wrapText="1"/>
      <protection locked="0" hidden="1"/>
    </xf>
    <xf numFmtId="175" fontId="9" fillId="50" borderId="36" xfId="1250" applyNumberFormat="1" applyFont="1" applyFill="1" applyBorder="1" applyAlignment="1" applyProtection="1">
      <alignment horizontal="center" vertical="center" wrapText="1"/>
      <protection locked="0" hidden="1"/>
    </xf>
    <xf numFmtId="182" fontId="9" fillId="50" borderId="19" xfId="1250" applyNumberFormat="1" applyFont="1" applyFill="1" applyBorder="1" applyAlignment="1" applyProtection="1">
      <alignment horizontal="center" vertical="center" wrapText="1"/>
      <protection locked="0" hidden="1"/>
    </xf>
    <xf numFmtId="175" fontId="9" fillId="50" borderId="19" xfId="1250" applyNumberFormat="1" applyFont="1" applyFill="1" applyBorder="1" applyAlignment="1" applyProtection="1">
      <alignment horizontal="center" vertical="center" wrapText="1"/>
      <protection locked="0" hidden="1"/>
    </xf>
    <xf numFmtId="0" fontId="9" fillId="0" borderId="20" xfId="1371" applyFont="1" applyFill="1" applyBorder="1" applyAlignment="1" applyProtection="1">
      <alignment horizontal="justify" vertical="center" wrapText="1"/>
      <protection locked="0" hidden="1"/>
    </xf>
    <xf numFmtId="0" fontId="9" fillId="0" borderId="33" xfId="1371" applyFont="1" applyFill="1" applyBorder="1" applyAlignment="1" applyProtection="1">
      <alignment horizontal="justify" vertical="center" wrapText="1"/>
      <protection locked="0" hidden="1"/>
    </xf>
    <xf numFmtId="0" fontId="9" fillId="0" borderId="47" xfId="1371" applyFont="1" applyFill="1" applyBorder="1" applyAlignment="1" applyProtection="1">
      <alignment horizontal="justify" vertical="center" wrapText="1"/>
      <protection locked="0" hidden="1"/>
    </xf>
    <xf numFmtId="0" fontId="75" fillId="0" borderId="43" xfId="0" applyFont="1" applyBorder="1" applyAlignment="1" applyProtection="1">
      <alignment horizontal="center" wrapText="1"/>
      <protection locked="0" hidden="1"/>
    </xf>
    <xf numFmtId="0" fontId="59" fillId="0" borderId="30" xfId="0" applyFont="1" applyBorder="1" applyAlignment="1" applyProtection="1">
      <alignment horizontal="center" vertical="center" wrapText="1"/>
      <protection locked="0" hidden="1"/>
    </xf>
    <xf numFmtId="0" fontId="57" fillId="0" borderId="31" xfId="0" applyFont="1" applyFill="1" applyBorder="1" applyAlignment="1" applyProtection="1">
      <alignment horizontal="center" vertical="center" wrapText="1"/>
      <protection locked="0" hidden="1"/>
    </xf>
    <xf numFmtId="0" fontId="75" fillId="0" borderId="16" xfId="0" applyFont="1" applyBorder="1" applyAlignment="1" applyProtection="1">
      <alignment horizontal="center" wrapText="1"/>
      <protection locked="0" hidden="1"/>
    </xf>
    <xf numFmtId="0" fontId="57" fillId="0" borderId="18" xfId="0" applyFont="1" applyFill="1" applyBorder="1" applyAlignment="1" applyProtection="1">
      <alignment horizontal="center" vertical="center" wrapText="1"/>
      <protection locked="0" hidden="1"/>
    </xf>
    <xf numFmtId="0" fontId="11" fillId="24" borderId="16" xfId="1371" applyFont="1" applyFill="1" applyBorder="1" applyAlignment="1" applyProtection="1">
      <alignment horizontal="center" vertical="center"/>
      <protection hidden="1"/>
    </xf>
    <xf numFmtId="0" fontId="11" fillId="24" borderId="18" xfId="1371" applyFont="1" applyFill="1" applyBorder="1" applyAlignment="1" applyProtection="1">
      <alignment horizontal="center" vertical="center"/>
      <protection hidden="1"/>
    </xf>
    <xf numFmtId="0" fontId="59" fillId="61" borderId="16" xfId="1371" applyFont="1" applyFill="1" applyBorder="1" applyAlignment="1" applyProtection="1">
      <alignment horizontal="center" vertical="center"/>
      <protection hidden="1"/>
    </xf>
    <xf numFmtId="0" fontId="59" fillId="61" borderId="18" xfId="1371" applyFont="1" applyFill="1" applyBorder="1" applyAlignment="1" applyProtection="1">
      <alignment horizontal="center" vertical="center"/>
      <protection hidden="1"/>
    </xf>
    <xf numFmtId="0" fontId="9" fillId="0" borderId="18" xfId="1371" applyFont="1" applyFill="1" applyBorder="1" applyAlignment="1" applyProtection="1">
      <alignment horizontal="center" vertical="center" wrapText="1"/>
      <protection hidden="1"/>
    </xf>
    <xf numFmtId="0" fontId="9" fillId="0" borderId="18" xfId="1371" applyFont="1" applyFill="1" applyBorder="1" applyAlignment="1" applyProtection="1">
      <alignment horizontal="center" vertical="center"/>
      <protection hidden="1"/>
    </xf>
    <xf numFmtId="1" fontId="9" fillId="0" borderId="18" xfId="1273" applyNumberFormat="1" applyFont="1" applyFill="1" applyBorder="1" applyAlignment="1" applyProtection="1">
      <alignment horizontal="center" vertical="center" wrapText="1"/>
      <protection hidden="1"/>
    </xf>
    <xf numFmtId="0" fontId="9" fillId="0" borderId="18" xfId="1496" applyNumberFormat="1" applyFont="1" applyFill="1" applyBorder="1" applyAlignment="1" applyProtection="1">
      <alignment horizontal="center" vertical="center" wrapText="1"/>
      <protection hidden="1"/>
    </xf>
    <xf numFmtId="0" fontId="9" fillId="0" borderId="18" xfId="1371" applyFont="1" applyFill="1" applyBorder="1" applyAlignment="1" applyProtection="1">
      <alignment horizontal="center" vertical="center"/>
      <protection hidden="1"/>
    </xf>
    <xf numFmtId="0" fontId="9" fillId="50" borderId="18" xfId="1371" applyFont="1" applyFill="1" applyBorder="1" applyAlignment="1" applyProtection="1">
      <alignment horizontal="left" vertical="center" wrapText="1"/>
      <protection hidden="1"/>
    </xf>
    <xf numFmtId="0" fontId="9" fillId="50" borderId="47" xfId="1371" applyFont="1" applyFill="1" applyBorder="1" applyAlignment="1" applyProtection="1">
      <alignment horizontal="left" vertical="center" wrapText="1"/>
      <protection hidden="1"/>
    </xf>
    <xf numFmtId="0" fontId="14" fillId="0" borderId="18" xfId="1371" applyFont="1" applyFill="1" applyBorder="1" applyAlignment="1" applyProtection="1">
      <alignment horizontal="center" vertical="center"/>
      <protection hidden="1"/>
    </xf>
    <xf numFmtId="0" fontId="8" fillId="61" borderId="16" xfId="1371" applyFont="1" applyFill="1" applyBorder="1" applyAlignment="1" applyProtection="1">
      <alignment horizontal="left" vertical="center" wrapText="1"/>
      <protection hidden="1"/>
    </xf>
    <xf numFmtId="9" fontId="8" fillId="61" borderId="18" xfId="1496" applyFont="1" applyFill="1" applyBorder="1" applyAlignment="1" applyProtection="1">
      <alignment horizontal="center" vertical="center"/>
      <protection hidden="1"/>
    </xf>
    <xf numFmtId="0" fontId="9" fillId="0" borderId="20" xfId="1371" applyFont="1" applyFill="1" applyBorder="1" applyAlignment="1" applyProtection="1">
      <alignment horizontal="justify" vertical="center" wrapText="1"/>
      <protection hidden="1"/>
    </xf>
    <xf numFmtId="0" fontId="9" fillId="0" borderId="33" xfId="1371" applyFont="1" applyFill="1" applyBorder="1" applyAlignment="1" applyProtection="1">
      <alignment horizontal="justify" vertical="center" wrapText="1"/>
      <protection hidden="1"/>
    </xf>
    <xf numFmtId="0" fontId="9" fillId="0" borderId="47" xfId="1371" applyFont="1" applyFill="1" applyBorder="1" applyAlignment="1" applyProtection="1">
      <alignment horizontal="justify" vertical="center" wrapText="1"/>
      <protection hidden="1"/>
    </xf>
    <xf numFmtId="171" fontId="9" fillId="50" borderId="17" xfId="1250" applyNumberFormat="1" applyFont="1" applyFill="1" applyBorder="1" applyAlignment="1" applyProtection="1">
      <alignment horizontal="center" vertical="center" wrapText="1"/>
      <protection locked="0" hidden="1"/>
    </xf>
    <xf numFmtId="171" fontId="9" fillId="50" borderId="65" xfId="1250" applyNumberFormat="1" applyFont="1" applyFill="1" applyBorder="1" applyAlignment="1" applyProtection="1">
      <alignment horizontal="center" vertical="center" wrapText="1"/>
      <protection locked="0" hidden="1"/>
    </xf>
    <xf numFmtId="171" fontId="9" fillId="50" borderId="36" xfId="1250" applyNumberFormat="1" applyFont="1" applyFill="1" applyBorder="1" applyAlignment="1" applyProtection="1">
      <alignment horizontal="center" vertical="center" wrapText="1"/>
      <protection locked="0" hidden="1"/>
    </xf>
    <xf numFmtId="171" fontId="9" fillId="50" borderId="66" xfId="1250" applyNumberFormat="1" applyFont="1" applyFill="1" applyBorder="1" applyAlignment="1" applyProtection="1">
      <alignment horizontal="center" vertical="center" wrapText="1"/>
      <protection locked="0" hidden="1"/>
    </xf>
    <xf numFmtId="171" fontId="64" fillId="24" borderId="10" xfId="1250" applyNumberFormat="1" applyFont="1" applyFill="1" applyBorder="1" applyAlignment="1" applyProtection="1">
      <alignment vertical="center"/>
      <protection hidden="1"/>
    </xf>
    <xf numFmtId="171" fontId="9" fillId="50" borderId="19" xfId="1250" applyNumberFormat="1" applyFont="1" applyFill="1" applyBorder="1" applyAlignment="1" applyProtection="1">
      <alignment horizontal="center" vertical="center" wrapText="1"/>
      <protection locked="0" hidden="1"/>
    </xf>
    <xf numFmtId="171" fontId="9" fillId="50" borderId="67" xfId="1250" applyNumberFormat="1" applyFont="1" applyFill="1" applyBorder="1" applyAlignment="1" applyProtection="1">
      <alignment horizontal="center" vertical="center" wrapText="1"/>
      <protection locked="0" hidden="1"/>
    </xf>
    <xf numFmtId="0" fontId="8" fillId="61" borderId="16" xfId="1371" applyFont="1" applyFill="1" applyBorder="1" applyAlignment="1" applyProtection="1">
      <alignment horizontal="justify" vertical="center" wrapText="1"/>
      <protection locked="0" hidden="1"/>
    </xf>
    <xf numFmtId="0" fontId="53" fillId="50" borderId="47" xfId="1371" applyFont="1" applyFill="1" applyBorder="1" applyAlignment="1" applyProtection="1">
      <alignment horizontal="justify" vertical="center" wrapText="1"/>
      <protection locked="0" hidden="1"/>
    </xf>
    <xf numFmtId="0" fontId="52" fillId="0" borderId="48" xfId="1371" applyFont="1" applyFill="1" applyBorder="1" applyAlignment="1" applyProtection="1">
      <alignment horizontal="center" vertical="center"/>
      <protection hidden="1"/>
    </xf>
    <xf numFmtId="0" fontId="52" fillId="0" borderId="46" xfId="1371" applyFont="1" applyFill="1" applyBorder="1" applyAlignment="1" applyProtection="1">
      <alignment horizontal="center" vertical="center"/>
      <protection hidden="1"/>
    </xf>
    <xf numFmtId="0" fontId="52" fillId="0" borderId="14" xfId="1371" applyFont="1" applyFill="1" applyBorder="1" applyAlignment="1" applyProtection="1">
      <alignment horizontal="center" vertical="center"/>
      <protection hidden="1"/>
    </xf>
    <xf numFmtId="0" fontId="52" fillId="0" borderId="15" xfId="1371" applyFont="1" applyFill="1" applyBorder="1" applyAlignment="1" applyProtection="1">
      <alignment horizontal="center" vertical="center"/>
      <protection hidden="1"/>
    </xf>
    <xf numFmtId="0" fontId="52" fillId="0" borderId="49" xfId="1371" applyFont="1" applyFill="1" applyBorder="1" applyAlignment="1" applyProtection="1">
      <alignment horizontal="center" vertical="center"/>
      <protection hidden="1"/>
    </xf>
    <xf numFmtId="0" fontId="52" fillId="0" borderId="50" xfId="1371" applyFont="1" applyFill="1" applyBorder="1" applyAlignment="1" applyProtection="1">
      <alignment horizontal="center" vertical="center"/>
      <protection hidden="1"/>
    </xf>
    <xf numFmtId="0" fontId="53" fillId="0" borderId="47" xfId="1371" applyFont="1" applyFill="1" applyBorder="1" applyAlignment="1" applyProtection="1">
      <alignment horizontal="justify" vertical="center" wrapText="1"/>
      <protection locked="0" hidden="1"/>
    </xf>
    <xf numFmtId="0" fontId="8" fillId="61" borderId="16" xfId="1371" applyFont="1" applyFill="1" applyBorder="1" applyAlignment="1" applyProtection="1">
      <alignment horizontal="justify" vertical="center" wrapText="1"/>
      <protection hidden="1"/>
    </xf>
    <xf numFmtId="0" fontId="8" fillId="61" borderId="37" xfId="1371" applyFont="1" applyFill="1" applyBorder="1" applyAlignment="1" applyProtection="1">
      <alignment horizontal="left" vertical="center" wrapText="1"/>
      <protection hidden="1"/>
    </xf>
    <xf numFmtId="0" fontId="8" fillId="61" borderId="18" xfId="1371" applyFont="1" applyFill="1" applyBorder="1" applyAlignment="1" applyProtection="1">
      <alignment horizontal="center" vertical="center" wrapText="1"/>
      <protection locked="0" hidden="1"/>
    </xf>
    <xf numFmtId="0" fontId="8" fillId="61" borderId="34" xfId="1371" applyFont="1" applyFill="1" applyBorder="1" applyAlignment="1" applyProtection="1">
      <alignment horizontal="left" vertical="center" wrapText="1"/>
      <protection hidden="1"/>
    </xf>
    <xf numFmtId="0" fontId="8" fillId="61" borderId="16" xfId="1371" applyFont="1" applyFill="1" applyBorder="1" applyAlignment="1" applyProtection="1">
      <alignment horizontal="justify" vertical="center"/>
      <protection hidden="1"/>
    </xf>
    <xf numFmtId="0" fontId="8" fillId="61" borderId="16" xfId="1371" applyFont="1" applyFill="1" applyBorder="1" applyAlignment="1" applyProtection="1">
      <alignment vertical="center" wrapText="1"/>
      <protection hidden="1"/>
    </xf>
    <xf numFmtId="0" fontId="8" fillId="61" borderId="21" xfId="1371" applyFont="1" applyFill="1" applyBorder="1" applyAlignment="1" applyProtection="1">
      <alignment horizontal="justify" vertical="center" wrapText="1"/>
      <protection hidden="1"/>
    </xf>
    <xf numFmtId="0" fontId="9" fillId="0" borderId="32" xfId="1371" applyFont="1" applyFill="1" applyBorder="1" applyAlignment="1" applyProtection="1">
      <alignment horizontal="center" vertical="center" wrapText="1"/>
      <protection locked="0" hidden="1"/>
    </xf>
    <xf numFmtId="0" fontId="9" fillId="0" borderId="64" xfId="1371" applyFont="1" applyFill="1" applyBorder="1" applyAlignment="1" applyProtection="1">
      <alignment horizontal="center" vertical="center" wrapText="1"/>
      <protection locked="0" hidden="1"/>
    </xf>
    <xf numFmtId="0" fontId="9" fillId="0" borderId="20" xfId="1371" applyFont="1" applyFill="1" applyBorder="1" applyAlignment="1" applyProtection="1">
      <alignment horizontal="left" vertical="center" wrapText="1"/>
      <protection hidden="1"/>
    </xf>
    <xf numFmtId="0" fontId="9" fillId="0" borderId="33" xfId="1371" applyFont="1" applyFill="1" applyBorder="1" applyAlignment="1" applyProtection="1">
      <alignment horizontal="left" vertical="center" wrapText="1"/>
      <protection hidden="1"/>
    </xf>
    <xf numFmtId="0" fontId="9" fillId="0" borderId="47" xfId="1371" applyFont="1" applyFill="1" applyBorder="1" applyAlignment="1" applyProtection="1">
      <alignment horizontal="left" vertical="center" wrapText="1"/>
      <protection hidden="1"/>
    </xf>
    <xf numFmtId="10" fontId="9" fillId="24" borderId="20" xfId="1495" applyNumberFormat="1" applyFont="1" applyFill="1" applyBorder="1" applyAlignment="1" applyProtection="1">
      <alignment horizontal="center" vertical="center" wrapText="1"/>
      <protection hidden="1"/>
    </xf>
    <xf numFmtId="10" fontId="9" fillId="24" borderId="18" xfId="1495" applyNumberFormat="1" applyFont="1" applyFill="1" applyBorder="1" applyAlignment="1" applyProtection="1">
      <alignment horizontal="center" vertical="center" wrapText="1"/>
      <protection hidden="1"/>
    </xf>
    <xf numFmtId="10" fontId="9" fillId="24" borderId="20" xfId="1495" applyNumberFormat="1" applyFont="1" applyFill="1" applyBorder="1" applyAlignment="1" applyProtection="1">
      <alignment horizontal="center" vertical="center" wrapText="1"/>
      <protection hidden="1"/>
    </xf>
    <xf numFmtId="10" fontId="9" fillId="24" borderId="33" xfId="1495" applyNumberFormat="1" applyFont="1" applyFill="1" applyBorder="1" applyAlignment="1" applyProtection="1">
      <alignment horizontal="center" vertical="center" wrapText="1"/>
      <protection hidden="1"/>
    </xf>
    <xf numFmtId="10" fontId="9" fillId="24" borderId="47" xfId="1495" applyNumberFormat="1" applyFont="1" applyFill="1" applyBorder="1" applyAlignment="1" applyProtection="1">
      <alignment horizontal="center" vertical="center" wrapText="1"/>
      <protection hidden="1"/>
    </xf>
    <xf numFmtId="176" fontId="64" fillId="0" borderId="10" xfId="1250" applyNumberFormat="1" applyFont="1" applyFill="1" applyBorder="1" applyAlignment="1" applyProtection="1">
      <alignment horizontal="center" vertical="center"/>
      <protection hidden="1"/>
    </xf>
    <xf numFmtId="180" fontId="9" fillId="24" borderId="20" xfId="1250" applyNumberFormat="1" applyFont="1" applyFill="1" applyBorder="1" applyAlignment="1" applyProtection="1">
      <alignment horizontal="center" vertical="center"/>
      <protection hidden="1"/>
    </xf>
    <xf numFmtId="10" fontId="9" fillId="50" borderId="17" xfId="1495" applyNumberFormat="1" applyFont="1" applyFill="1" applyBorder="1" applyAlignment="1" applyProtection="1">
      <alignment horizontal="center" vertical="center" wrapText="1"/>
      <protection locked="0" hidden="1"/>
    </xf>
    <xf numFmtId="176" fontId="9" fillId="50" borderId="17" xfId="1495" applyNumberFormat="1" applyFont="1" applyFill="1" applyBorder="1" applyAlignment="1" applyProtection="1">
      <alignment horizontal="center" vertical="center" wrapText="1"/>
      <protection locked="0" hidden="1"/>
    </xf>
    <xf numFmtId="10" fontId="9" fillId="50" borderId="36" xfId="1495" applyNumberFormat="1" applyFont="1" applyFill="1" applyBorder="1" applyAlignment="1" applyProtection="1">
      <alignment horizontal="center" vertical="center" wrapText="1"/>
      <protection locked="0" hidden="1"/>
    </xf>
    <xf numFmtId="176" fontId="9" fillId="50" borderId="36" xfId="1495" applyNumberFormat="1" applyFont="1" applyFill="1" applyBorder="1" applyAlignment="1" applyProtection="1">
      <alignment horizontal="center" vertical="center" wrapText="1"/>
      <protection locked="0" hidden="1"/>
    </xf>
    <xf numFmtId="176" fontId="9" fillId="24" borderId="20" xfId="1250" applyNumberFormat="1" applyFont="1" applyFill="1" applyBorder="1" applyAlignment="1" applyProtection="1">
      <alignment horizontal="center" vertical="center"/>
      <protection hidden="1"/>
    </xf>
    <xf numFmtId="10" fontId="9" fillId="50" borderId="19" xfId="1495" applyNumberFormat="1" applyFont="1" applyFill="1" applyBorder="1" applyAlignment="1" applyProtection="1">
      <alignment horizontal="center" vertical="center" wrapText="1"/>
      <protection locked="0" hidden="1"/>
    </xf>
    <xf numFmtId="176" fontId="9" fillId="50" borderId="19" xfId="1495" applyNumberFormat="1" applyFont="1" applyFill="1" applyBorder="1" applyAlignment="1" applyProtection="1">
      <alignment horizontal="center" vertical="center" wrapText="1"/>
      <protection locked="0" hidden="1"/>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9D5D-4C01-BCD9-1A4052E81B09}"/>
            </c:ext>
          </c:extLst>
        </c:ser>
        <c:ser>
          <c:idx val="1"/>
          <c:order val="1"/>
          <c:tx>
            <c:strRef>
              <c:f>'[4]HV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9D5D-4C01-BCD9-1A4052E81B09}"/>
            </c:ext>
          </c:extLst>
        </c:ser>
        <c:dLbls>
          <c:showLegendKey val="0"/>
          <c:showVal val="0"/>
          <c:showCatName val="0"/>
          <c:showSerName val="0"/>
          <c:showPercent val="0"/>
          <c:showBubbleSize val="0"/>
        </c:dLbls>
        <c:marker val="1"/>
        <c:smooth val="0"/>
        <c:axId val="114531328"/>
        <c:axId val="164602624"/>
      </c:lineChart>
      <c:catAx>
        <c:axId val="11453132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64602624"/>
        <c:crosses val="autoZero"/>
        <c:auto val="1"/>
        <c:lblAlgn val="ctr"/>
        <c:lblOffset val="100"/>
        <c:noMultiLvlLbl val="0"/>
      </c:catAx>
      <c:valAx>
        <c:axId val="164602624"/>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4531328"/>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1'!$C$26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1'!$C$27:$C$38</c:f>
              <c:numCache>
                <c:formatCode>0.000%</c:formatCode>
                <c:ptCount val="12"/>
                <c:pt idx="0">
                  <c:v>5.5572E-4</c:v>
                </c:pt>
                <c:pt idx="1">
                  <c:v>6.3655199999999995E-3</c:v>
                </c:pt>
                <c:pt idx="2">
                  <c:v>1.160276E-2</c:v>
                </c:pt>
                <c:pt idx="3">
                  <c:v>8.8241599999999993E-3</c:v>
                </c:pt>
                <c:pt idx="4">
                  <c:v>9.66616E-3</c:v>
                </c:pt>
                <c:pt idx="5">
                  <c:v>3.3494759999999998E-2</c:v>
                </c:pt>
                <c:pt idx="6">
                  <c:v>1.1063879999999998E-2</c:v>
                </c:pt>
                <c:pt idx="7">
                  <c:v>1.6115879999999999E-2</c:v>
                </c:pt>
                <c:pt idx="8">
                  <c:v>1.8220880000000002E-2</c:v>
                </c:pt>
                <c:pt idx="9">
                  <c:v>1.5560159999999998E-2</c:v>
                </c:pt>
                <c:pt idx="10">
                  <c:v>1.8086159999999997E-2</c:v>
                </c:pt>
                <c:pt idx="11">
                  <c:v>1.884396E-2</c:v>
                </c:pt>
              </c:numCache>
            </c:numRef>
          </c:val>
          <c:extLst>
            <c:ext xmlns:c16="http://schemas.microsoft.com/office/drawing/2014/chart" uri="{C3380CC4-5D6E-409C-BE32-E72D297353CC}">
              <c16:uniqueId val="{00000000-5E5D-411D-8ED2-E568D8B8977F}"/>
            </c:ext>
          </c:extLst>
        </c:ser>
        <c:ser>
          <c:idx val="1"/>
          <c:order val="1"/>
          <c:tx>
            <c:strRef>
              <c:f>'META 1'!$D$26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1'!$D$27:$D$38</c:f>
              <c:numCache>
                <c:formatCode>0.0000%</c:formatCode>
                <c:ptCount val="12"/>
                <c:pt idx="0">
                  <c:v>5.5572E-4</c:v>
                </c:pt>
                <c:pt idx="1">
                  <c:v>6.3699999999999998E-3</c:v>
                </c:pt>
              </c:numCache>
            </c:numRef>
          </c:val>
          <c:extLst>
            <c:ext xmlns:c16="http://schemas.microsoft.com/office/drawing/2014/chart" uri="{C3380CC4-5D6E-409C-BE32-E72D297353CC}">
              <c16:uniqueId val="{00000001-5E5D-411D-8ED2-E568D8B8977F}"/>
            </c:ext>
          </c:extLst>
        </c:ser>
        <c:dLbls>
          <c:showLegendKey val="0"/>
          <c:showVal val="0"/>
          <c:showCatName val="0"/>
          <c:showSerName val="0"/>
          <c:showPercent val="0"/>
          <c:showBubbleSize val="0"/>
        </c:dLbls>
        <c:gapWidth val="150"/>
        <c:axId val="282299984"/>
        <c:axId val="282300544"/>
      </c:barChart>
      <c:lineChart>
        <c:grouping val="standard"/>
        <c:varyColors val="0"/>
        <c:ser>
          <c:idx val="2"/>
          <c:order val="2"/>
          <c:tx>
            <c:strRef>
              <c:f>'META 1'!$H$26</c:f>
              <c:strCache>
                <c:ptCount val="1"/>
                <c:pt idx="0">
                  <c:v>% Avance acumulado</c:v>
                </c:pt>
              </c:strCache>
            </c:strRef>
          </c:tx>
          <c:val>
            <c:numRef>
              <c:f>'META 1'!$H$27:$H$38</c:f>
              <c:numCache>
                <c:formatCode>0.00%</c:formatCode>
                <c:ptCount val="12"/>
                <c:pt idx="0">
                  <c:v>3.3E-3</c:v>
                </c:pt>
                <c:pt idx="1">
                  <c:v>4.1126603325415671E-2</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5E5D-411D-8ED2-E568D8B8977F}"/>
            </c:ext>
          </c:extLst>
        </c:ser>
        <c:dLbls>
          <c:showLegendKey val="0"/>
          <c:showVal val="0"/>
          <c:showCatName val="0"/>
          <c:showSerName val="0"/>
          <c:showPercent val="0"/>
          <c:showBubbleSize val="0"/>
        </c:dLbls>
        <c:marker val="1"/>
        <c:smooth val="0"/>
        <c:axId val="686606696"/>
        <c:axId val="685099688"/>
      </c:lineChart>
      <c:catAx>
        <c:axId val="28229998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82300544"/>
        <c:crosses val="autoZero"/>
        <c:auto val="1"/>
        <c:lblAlgn val="ctr"/>
        <c:lblOffset val="100"/>
        <c:noMultiLvlLbl val="0"/>
      </c:catAx>
      <c:valAx>
        <c:axId val="282300544"/>
        <c:scaling>
          <c:orientation val="minMax"/>
          <c:max val="0.17"/>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82299984"/>
        <c:crosses val="autoZero"/>
        <c:crossBetween val="between"/>
      </c:valAx>
      <c:valAx>
        <c:axId val="685099688"/>
        <c:scaling>
          <c:orientation val="minMax"/>
          <c:max val="1"/>
        </c:scaling>
        <c:delete val="0"/>
        <c:axPos val="r"/>
        <c:numFmt formatCode="0.00%" sourceLinked="1"/>
        <c:majorTickMark val="out"/>
        <c:minorTickMark val="none"/>
        <c:tickLblPos val="nextTo"/>
        <c:crossAx val="686606696"/>
        <c:crosses val="max"/>
        <c:crossBetween val="between"/>
      </c:valAx>
      <c:catAx>
        <c:axId val="686606696"/>
        <c:scaling>
          <c:orientation val="minMax"/>
        </c:scaling>
        <c:delete val="1"/>
        <c:axPos val="b"/>
        <c:majorTickMark val="out"/>
        <c:minorTickMark val="none"/>
        <c:tickLblPos val="nextTo"/>
        <c:crossAx val="685099688"/>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2'!$C$26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2'!$C$27:$C$38</c:f>
              <c:numCache>
                <c:formatCode>_(* #,##0_);_(* \(#,##0\);_(* "-"??_);_(@_)</c:formatCode>
                <c:ptCount val="12"/>
                <c:pt idx="0">
                  <c:v>1084</c:v>
                </c:pt>
                <c:pt idx="1">
                  <c:v>1068</c:v>
                </c:pt>
                <c:pt idx="2">
                  <c:v>1068</c:v>
                </c:pt>
                <c:pt idx="3">
                  <c:v>1068</c:v>
                </c:pt>
                <c:pt idx="4">
                  <c:v>1023</c:v>
                </c:pt>
                <c:pt idx="5">
                  <c:v>1114</c:v>
                </c:pt>
                <c:pt idx="6">
                  <c:v>1113</c:v>
                </c:pt>
                <c:pt idx="7">
                  <c:v>1113</c:v>
                </c:pt>
                <c:pt idx="8">
                  <c:v>1113</c:v>
                </c:pt>
                <c:pt idx="9">
                  <c:v>1113</c:v>
                </c:pt>
                <c:pt idx="10">
                  <c:v>1113</c:v>
                </c:pt>
                <c:pt idx="11">
                  <c:v>1108</c:v>
                </c:pt>
              </c:numCache>
            </c:numRef>
          </c:val>
          <c:extLst>
            <c:ext xmlns:c16="http://schemas.microsoft.com/office/drawing/2014/chart" uri="{C3380CC4-5D6E-409C-BE32-E72D297353CC}">
              <c16:uniqueId val="{00000000-151D-4902-85A4-34A02A090040}"/>
            </c:ext>
          </c:extLst>
        </c:ser>
        <c:ser>
          <c:idx val="1"/>
          <c:order val="1"/>
          <c:tx>
            <c:strRef>
              <c:f>'META 2'!$D$26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2'!$D$27:$D$38</c:f>
              <c:numCache>
                <c:formatCode>_(* #,##0_);_(* \(#,##0\);_(* "-"??_);_(@_)</c:formatCode>
                <c:ptCount val="12"/>
                <c:pt idx="0">
                  <c:v>795</c:v>
                </c:pt>
                <c:pt idx="1">
                  <c:v>394</c:v>
                </c:pt>
              </c:numCache>
            </c:numRef>
          </c:val>
          <c:extLst>
            <c:ext xmlns:c16="http://schemas.microsoft.com/office/drawing/2014/chart" uri="{C3380CC4-5D6E-409C-BE32-E72D297353CC}">
              <c16:uniqueId val="{00000001-151D-4902-85A4-34A02A090040}"/>
            </c:ext>
          </c:extLst>
        </c:ser>
        <c:dLbls>
          <c:showLegendKey val="0"/>
          <c:showVal val="0"/>
          <c:showCatName val="0"/>
          <c:showSerName val="0"/>
          <c:showPercent val="0"/>
          <c:showBubbleSize val="0"/>
        </c:dLbls>
        <c:gapWidth val="150"/>
        <c:axId val="282299984"/>
        <c:axId val="282300544"/>
      </c:barChart>
      <c:lineChart>
        <c:grouping val="standard"/>
        <c:varyColors val="0"/>
        <c:ser>
          <c:idx val="2"/>
          <c:order val="2"/>
          <c:tx>
            <c:strRef>
              <c:f>'META 2'!$H$26</c:f>
              <c:strCache>
                <c:ptCount val="1"/>
                <c:pt idx="0">
                  <c:v>% Avance acumulado</c:v>
                </c:pt>
              </c:strCache>
            </c:strRef>
          </c:tx>
          <c:val>
            <c:numRef>
              <c:f>'META 2'!$H$27:$H$38</c:f>
              <c:numCache>
                <c:formatCode>0.00%</c:formatCode>
                <c:ptCount val="12"/>
                <c:pt idx="0">
                  <c:v>6.069628950984883E-2</c:v>
                </c:pt>
                <c:pt idx="1">
                  <c:v>9.0777217895861961E-2</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151D-4902-85A4-34A02A090040}"/>
            </c:ext>
          </c:extLst>
        </c:ser>
        <c:dLbls>
          <c:showLegendKey val="0"/>
          <c:showVal val="0"/>
          <c:showCatName val="0"/>
          <c:showSerName val="0"/>
          <c:showPercent val="0"/>
          <c:showBubbleSize val="0"/>
        </c:dLbls>
        <c:marker val="1"/>
        <c:smooth val="0"/>
        <c:axId val="686606696"/>
        <c:axId val="685099688"/>
      </c:lineChart>
      <c:catAx>
        <c:axId val="28229998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82300544"/>
        <c:crosses val="autoZero"/>
        <c:auto val="1"/>
        <c:lblAlgn val="ctr"/>
        <c:lblOffset val="100"/>
        <c:noMultiLvlLbl val="0"/>
      </c:catAx>
      <c:valAx>
        <c:axId val="282300544"/>
        <c:scaling>
          <c:orientation val="minMax"/>
          <c:max val="1200"/>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82299984"/>
        <c:crosses val="autoZero"/>
        <c:crossBetween val="between"/>
      </c:valAx>
      <c:valAx>
        <c:axId val="685099688"/>
        <c:scaling>
          <c:orientation val="minMax"/>
          <c:max val="1"/>
        </c:scaling>
        <c:delete val="0"/>
        <c:axPos val="r"/>
        <c:numFmt formatCode="0.00%" sourceLinked="1"/>
        <c:majorTickMark val="out"/>
        <c:minorTickMark val="none"/>
        <c:tickLblPos val="nextTo"/>
        <c:crossAx val="686606696"/>
        <c:crosses val="max"/>
        <c:crossBetween val="between"/>
      </c:valAx>
      <c:catAx>
        <c:axId val="686606696"/>
        <c:scaling>
          <c:orientation val="minMax"/>
        </c:scaling>
        <c:delete val="1"/>
        <c:axPos val="b"/>
        <c:majorTickMark val="out"/>
        <c:minorTickMark val="none"/>
        <c:tickLblPos val="nextTo"/>
        <c:crossAx val="685099688"/>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3'!$C$26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3'!$C$27:$C$38</c:f>
              <c:numCache>
                <c:formatCode>0.000</c:formatCode>
                <c:ptCount val="12"/>
                <c:pt idx="0">
                  <c:v>2.1000000000000001E-2</c:v>
                </c:pt>
                <c:pt idx="1">
                  <c:v>1.9E-2</c:v>
                </c:pt>
                <c:pt idx="2">
                  <c:v>1.2999999999999999E-2</c:v>
                </c:pt>
                <c:pt idx="3">
                  <c:v>1.2E-2</c:v>
                </c:pt>
                <c:pt idx="4">
                  <c:v>1.2E-2</c:v>
                </c:pt>
                <c:pt idx="5">
                  <c:v>1.2999999999999999E-2</c:v>
                </c:pt>
                <c:pt idx="6">
                  <c:v>1.2E-2</c:v>
                </c:pt>
                <c:pt idx="7">
                  <c:v>1.2E-2</c:v>
                </c:pt>
                <c:pt idx="8">
                  <c:v>1.2999999999999999E-2</c:v>
                </c:pt>
                <c:pt idx="9">
                  <c:v>1.2E-2</c:v>
                </c:pt>
                <c:pt idx="10">
                  <c:v>1.2E-2</c:v>
                </c:pt>
                <c:pt idx="11">
                  <c:v>1.2999999999999999E-2</c:v>
                </c:pt>
              </c:numCache>
            </c:numRef>
          </c:val>
          <c:extLst>
            <c:ext xmlns:c16="http://schemas.microsoft.com/office/drawing/2014/chart" uri="{C3380CC4-5D6E-409C-BE32-E72D297353CC}">
              <c16:uniqueId val="{00000000-3F46-4377-A109-3E5451D22313}"/>
            </c:ext>
          </c:extLst>
        </c:ser>
        <c:ser>
          <c:idx val="1"/>
          <c:order val="1"/>
          <c:tx>
            <c:strRef>
              <c:f>'META 3'!$D$26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3'!$D$27:$D$38</c:f>
              <c:numCache>
                <c:formatCode>0.0000</c:formatCode>
                <c:ptCount val="12"/>
                <c:pt idx="0">
                  <c:v>1.0699999999999999E-2</c:v>
                </c:pt>
                <c:pt idx="1">
                  <c:v>1.0800000000000001E-2</c:v>
                </c:pt>
              </c:numCache>
            </c:numRef>
          </c:val>
          <c:extLst>
            <c:ext xmlns:c16="http://schemas.microsoft.com/office/drawing/2014/chart" uri="{C3380CC4-5D6E-409C-BE32-E72D297353CC}">
              <c16:uniqueId val="{00000001-3F46-4377-A109-3E5451D22313}"/>
            </c:ext>
          </c:extLst>
        </c:ser>
        <c:dLbls>
          <c:showLegendKey val="0"/>
          <c:showVal val="0"/>
          <c:showCatName val="0"/>
          <c:showSerName val="0"/>
          <c:showPercent val="0"/>
          <c:showBubbleSize val="0"/>
        </c:dLbls>
        <c:gapWidth val="150"/>
        <c:axId val="282299984"/>
        <c:axId val="282300544"/>
      </c:barChart>
      <c:lineChart>
        <c:grouping val="standard"/>
        <c:varyColors val="0"/>
        <c:ser>
          <c:idx val="2"/>
          <c:order val="2"/>
          <c:tx>
            <c:strRef>
              <c:f>'META 3'!$H$26</c:f>
              <c:strCache>
                <c:ptCount val="1"/>
                <c:pt idx="0">
                  <c:v>% Avance acumulado</c:v>
                </c:pt>
              </c:strCache>
            </c:strRef>
          </c:tx>
          <c:val>
            <c:numRef>
              <c:f>'META 3'!$H$27:$H$38</c:f>
              <c:numCache>
                <c:formatCode>0.00%</c:formatCode>
                <c:ptCount val="12"/>
                <c:pt idx="0">
                  <c:v>6.5243902439024379E-2</c:v>
                </c:pt>
                <c:pt idx="1">
                  <c:v>0.13109756097560976</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3F46-4377-A109-3E5451D22313}"/>
            </c:ext>
          </c:extLst>
        </c:ser>
        <c:dLbls>
          <c:showLegendKey val="0"/>
          <c:showVal val="0"/>
          <c:showCatName val="0"/>
          <c:showSerName val="0"/>
          <c:showPercent val="0"/>
          <c:showBubbleSize val="0"/>
        </c:dLbls>
        <c:marker val="1"/>
        <c:smooth val="0"/>
        <c:axId val="686606696"/>
        <c:axId val="685099688"/>
      </c:lineChart>
      <c:catAx>
        <c:axId val="28229998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82300544"/>
        <c:crosses val="autoZero"/>
        <c:auto val="1"/>
        <c:lblAlgn val="ctr"/>
        <c:lblOffset val="100"/>
        <c:noMultiLvlLbl val="0"/>
      </c:catAx>
      <c:valAx>
        <c:axId val="282300544"/>
        <c:scaling>
          <c:orientation val="minMax"/>
          <c:max val="2.1000000000000005E-2"/>
          <c:min val="0"/>
        </c:scaling>
        <c:delete val="0"/>
        <c:axPos val="l"/>
        <c:majorGridlines/>
        <c:numFmt formatCode="#,##0.0000;[Red]#,##0.000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82299984"/>
        <c:crosses val="autoZero"/>
        <c:crossBetween val="between"/>
      </c:valAx>
      <c:valAx>
        <c:axId val="685099688"/>
        <c:scaling>
          <c:orientation val="minMax"/>
          <c:max val="1"/>
        </c:scaling>
        <c:delete val="0"/>
        <c:axPos val="r"/>
        <c:numFmt formatCode="0.00%" sourceLinked="1"/>
        <c:majorTickMark val="out"/>
        <c:minorTickMark val="none"/>
        <c:tickLblPos val="nextTo"/>
        <c:crossAx val="686606696"/>
        <c:crosses val="max"/>
        <c:crossBetween val="between"/>
      </c:valAx>
      <c:catAx>
        <c:axId val="686606696"/>
        <c:scaling>
          <c:orientation val="minMax"/>
        </c:scaling>
        <c:delete val="1"/>
        <c:axPos val="b"/>
        <c:majorTickMark val="out"/>
        <c:minorTickMark val="none"/>
        <c:tickLblPos val="nextTo"/>
        <c:crossAx val="685099688"/>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4'!$C$26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4'!$C$27:$C$38</c:f>
              <c:numCache>
                <c:formatCode>_(* #,##0_);_(* \(#,##0\);_(* "-"??_);_(@_)</c:formatCode>
                <c:ptCount val="12"/>
                <c:pt idx="0">
                  <c:v>0</c:v>
                </c:pt>
                <c:pt idx="1">
                  <c:v>3200</c:v>
                </c:pt>
                <c:pt idx="2">
                  <c:v>3200</c:v>
                </c:pt>
                <c:pt idx="3">
                  <c:v>2900</c:v>
                </c:pt>
                <c:pt idx="4">
                  <c:v>2900</c:v>
                </c:pt>
                <c:pt idx="5">
                  <c:v>2900</c:v>
                </c:pt>
                <c:pt idx="6">
                  <c:v>2900</c:v>
                </c:pt>
                <c:pt idx="7">
                  <c:v>2900</c:v>
                </c:pt>
                <c:pt idx="8">
                  <c:v>2900</c:v>
                </c:pt>
                <c:pt idx="9">
                  <c:v>2900</c:v>
                </c:pt>
                <c:pt idx="10">
                  <c:v>2900</c:v>
                </c:pt>
                <c:pt idx="11">
                  <c:v>1400</c:v>
                </c:pt>
              </c:numCache>
            </c:numRef>
          </c:val>
          <c:extLst>
            <c:ext xmlns:c16="http://schemas.microsoft.com/office/drawing/2014/chart" uri="{C3380CC4-5D6E-409C-BE32-E72D297353CC}">
              <c16:uniqueId val="{00000000-37A1-49BF-AE42-A4EC53371116}"/>
            </c:ext>
          </c:extLst>
        </c:ser>
        <c:ser>
          <c:idx val="1"/>
          <c:order val="1"/>
          <c:tx>
            <c:strRef>
              <c:f>'META 4'!$D$26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4'!$D$27:$D$38</c:f>
              <c:numCache>
                <c:formatCode>_(* #,##0_);_(* \(#,##0\);_(* "-"??_);_(@_)</c:formatCode>
                <c:ptCount val="12"/>
                <c:pt idx="0">
                  <c:v>0</c:v>
                </c:pt>
                <c:pt idx="1">
                  <c:v>0</c:v>
                </c:pt>
              </c:numCache>
            </c:numRef>
          </c:val>
          <c:extLst>
            <c:ext xmlns:c16="http://schemas.microsoft.com/office/drawing/2014/chart" uri="{C3380CC4-5D6E-409C-BE32-E72D297353CC}">
              <c16:uniqueId val="{00000001-37A1-49BF-AE42-A4EC53371116}"/>
            </c:ext>
          </c:extLst>
        </c:ser>
        <c:dLbls>
          <c:showLegendKey val="0"/>
          <c:showVal val="0"/>
          <c:showCatName val="0"/>
          <c:showSerName val="0"/>
          <c:showPercent val="0"/>
          <c:showBubbleSize val="0"/>
        </c:dLbls>
        <c:gapWidth val="150"/>
        <c:axId val="282299984"/>
        <c:axId val="282300544"/>
      </c:barChart>
      <c:lineChart>
        <c:grouping val="standard"/>
        <c:varyColors val="0"/>
        <c:ser>
          <c:idx val="2"/>
          <c:order val="2"/>
          <c:tx>
            <c:strRef>
              <c:f>'META 4'!$H$26</c:f>
              <c:strCache>
                <c:ptCount val="1"/>
                <c:pt idx="0">
                  <c:v>% Avance acumulado</c:v>
                </c:pt>
              </c:strCache>
            </c:strRef>
          </c:tx>
          <c:val>
            <c:numRef>
              <c:f>'META 4'!$H$27:$H$38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37A1-49BF-AE42-A4EC53371116}"/>
            </c:ext>
          </c:extLst>
        </c:ser>
        <c:dLbls>
          <c:showLegendKey val="0"/>
          <c:showVal val="0"/>
          <c:showCatName val="0"/>
          <c:showSerName val="0"/>
          <c:showPercent val="0"/>
          <c:showBubbleSize val="0"/>
        </c:dLbls>
        <c:marker val="1"/>
        <c:smooth val="0"/>
        <c:axId val="686606696"/>
        <c:axId val="685099688"/>
      </c:lineChart>
      <c:catAx>
        <c:axId val="28229998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82300544"/>
        <c:crosses val="autoZero"/>
        <c:auto val="1"/>
        <c:lblAlgn val="ctr"/>
        <c:lblOffset val="100"/>
        <c:noMultiLvlLbl val="0"/>
      </c:catAx>
      <c:valAx>
        <c:axId val="282300544"/>
        <c:scaling>
          <c:orientation val="minMax"/>
          <c:max val="3500"/>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82299984"/>
        <c:crosses val="autoZero"/>
        <c:crossBetween val="between"/>
      </c:valAx>
      <c:valAx>
        <c:axId val="685099688"/>
        <c:scaling>
          <c:orientation val="minMax"/>
          <c:max val="1"/>
        </c:scaling>
        <c:delete val="0"/>
        <c:axPos val="r"/>
        <c:numFmt formatCode="0.00%" sourceLinked="1"/>
        <c:majorTickMark val="out"/>
        <c:minorTickMark val="none"/>
        <c:tickLblPos val="nextTo"/>
        <c:crossAx val="686606696"/>
        <c:crosses val="max"/>
        <c:crossBetween val="between"/>
      </c:valAx>
      <c:catAx>
        <c:axId val="686606696"/>
        <c:scaling>
          <c:orientation val="minMax"/>
        </c:scaling>
        <c:delete val="1"/>
        <c:axPos val="b"/>
        <c:majorTickMark val="out"/>
        <c:minorTickMark val="none"/>
        <c:tickLblPos val="nextTo"/>
        <c:crossAx val="685099688"/>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4965-421E-AD72-12FA7C93BAAC}"/>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4965-421E-AD72-12FA7C93BAAC}"/>
            </c:ext>
          </c:extLst>
        </c:ser>
        <c:dLbls>
          <c:showLegendKey val="0"/>
          <c:showVal val="0"/>
          <c:showCatName val="0"/>
          <c:showSerName val="0"/>
          <c:showPercent val="0"/>
          <c:showBubbleSize val="0"/>
        </c:dLbls>
        <c:marker val="1"/>
        <c:smooth val="0"/>
        <c:axId val="183800960"/>
        <c:axId val="183802496"/>
      </c:lineChart>
      <c:catAx>
        <c:axId val="18380096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83802496"/>
        <c:crosses val="autoZero"/>
        <c:auto val="1"/>
        <c:lblAlgn val="ctr"/>
        <c:lblOffset val="100"/>
        <c:noMultiLvlLbl val="0"/>
      </c:catAx>
      <c:valAx>
        <c:axId val="183802496"/>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83800960"/>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image" Target="../media/image2.emf"/><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3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387645</xdr:colOff>
      <xdr:row>39</xdr:row>
      <xdr:rowOff>77529</xdr:rowOff>
    </xdr:from>
    <xdr:to>
      <xdr:col>7</xdr:col>
      <xdr:colOff>874971</xdr:colOff>
      <xdr:row>43</xdr:row>
      <xdr:rowOff>797441</xdr:rowOff>
    </xdr:to>
    <xdr:graphicFrame macro="">
      <xdr:nvGraphicFramePr>
        <xdr:cNvPr id="5" name="3 Gráfico">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7777" name="Object 1" hidden="1">
              <a:extLst>
                <a:ext uri="{63B3BB69-23CF-44E3-9099-C40C66FF867C}">
                  <a14:compatExt spid="_x0000_s35787777"/>
                </a:ext>
                <a:ext uri="{FF2B5EF4-FFF2-40B4-BE49-F238E27FC236}">
                  <a16:creationId xmlns:a16="http://schemas.microsoft.com/office/drawing/2014/main" id="{00000000-0008-0000-0400-0000011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1672167</xdr:colOff>
      <xdr:row>39</xdr:row>
      <xdr:rowOff>52918</xdr:rowOff>
    </xdr:from>
    <xdr:to>
      <xdr:col>7</xdr:col>
      <xdr:colOff>1090083</xdr:colOff>
      <xdr:row>43</xdr:row>
      <xdr:rowOff>1105589</xdr:rowOff>
    </xdr:to>
    <xdr:graphicFrame macro="">
      <xdr:nvGraphicFramePr>
        <xdr:cNvPr id="7" name="3 Gráfico">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8801" name="Object 1" hidden="1">
              <a:extLst>
                <a:ext uri="{63B3BB69-23CF-44E3-9099-C40C66FF867C}">
                  <a14:compatExt spid="_x0000_s35788801"/>
                </a:ext>
                <a:ext uri="{FF2B5EF4-FFF2-40B4-BE49-F238E27FC236}">
                  <a16:creationId xmlns:a16="http://schemas.microsoft.com/office/drawing/2014/main" id="{00000000-0008-0000-0500-0000011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434770</xdr:colOff>
      <xdr:row>39</xdr:row>
      <xdr:rowOff>71692</xdr:rowOff>
    </xdr:from>
    <xdr:to>
      <xdr:col>8</xdr:col>
      <xdr:colOff>809625</xdr:colOff>
      <xdr:row>43</xdr:row>
      <xdr:rowOff>1079499</xdr:rowOff>
    </xdr:to>
    <xdr:graphicFrame macro="">
      <xdr:nvGraphicFramePr>
        <xdr:cNvPr id="7" name="3 Gráfico">
          <a:extLst>
            <a:ext uri="{FF2B5EF4-FFF2-40B4-BE49-F238E27FC236}">
              <a16:creationId xmlns:a16="http://schemas.microsoft.com/office/drawing/2014/main" id="{00000000-0008-0000-05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600-0000011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645584</xdr:colOff>
      <xdr:row>39</xdr:row>
      <xdr:rowOff>21167</xdr:rowOff>
    </xdr:from>
    <xdr:to>
      <xdr:col>8</xdr:col>
      <xdr:colOff>317500</xdr:colOff>
      <xdr:row>43</xdr:row>
      <xdr:rowOff>1073838</xdr:rowOff>
    </xdr:to>
    <xdr:graphicFrame macro="">
      <xdr:nvGraphicFramePr>
        <xdr:cNvPr id="6" name="3 Gráfico">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7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7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7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8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8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8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8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8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8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8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8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8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8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8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8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8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8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8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8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8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8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8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8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8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8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8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8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7856F208\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docs.live.net/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Ivan/Desktop/IDPYBA/POA/7555%20Hoja%20del%20indicador%202021%20-%20INICIA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3. Metas Producto"/>
      <sheetName val="MP - SIT"/>
      <sheetName val="Act.Meta_SIT"/>
      <sheetName val="META No. 1"/>
      <sheetName val="META No. 2"/>
      <sheetName val="META No. 3"/>
      <sheetName val="META No. 4"/>
      <sheetName val="META No. 5"/>
      <sheetName val="META No. 6"/>
      <sheetName val="HV 14"/>
      <sheetName val="Act. 14"/>
      <sheetName val="Hoja3"/>
      <sheetName val="Hoja1"/>
    </sheetNames>
    <sheetDataSet>
      <sheetData sheetId="0" refreshError="1"/>
      <sheetData sheetId="1" refreshError="1"/>
      <sheetData sheetId="2" refreshError="1"/>
      <sheetData sheetId="3">
        <row r="26">
          <cell r="C26" t="str">
            <v>Magnitud programada mensual</v>
          </cell>
        </row>
        <row r="27">
          <cell r="B27" t="str">
            <v xml:space="preserve">Enero </v>
          </cell>
        </row>
        <row r="28">
          <cell r="B28" t="str">
            <v>Febrero</v>
          </cell>
        </row>
        <row r="29">
          <cell r="B29" t="str">
            <v>Marzo</v>
          </cell>
        </row>
        <row r="30">
          <cell r="B30" t="str">
            <v>Abril</v>
          </cell>
        </row>
        <row r="31">
          <cell r="B31" t="str">
            <v>Mayo</v>
          </cell>
        </row>
        <row r="32">
          <cell r="B32" t="str">
            <v>Junio</v>
          </cell>
        </row>
        <row r="33">
          <cell r="B33" t="str">
            <v>Julio</v>
          </cell>
        </row>
        <row r="34">
          <cell r="B34" t="str">
            <v>Agosto</v>
          </cell>
        </row>
        <row r="35">
          <cell r="B35" t="str">
            <v>Septiembre</v>
          </cell>
        </row>
        <row r="36">
          <cell r="B36" t="str">
            <v>Octubre</v>
          </cell>
        </row>
        <row r="37">
          <cell r="B37" t="str">
            <v>Noviembre</v>
          </cell>
        </row>
        <row r="38">
          <cell r="B38" t="str">
            <v>Diciembre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O22"/>
  <sheetViews>
    <sheetView showGridLines="0" topLeftCell="A11" zoomScale="70" zoomScaleNormal="70" zoomScaleSheetLayoutView="80" workbookViewId="0">
      <selection activeCell="AE13" sqref="AE13:AE14"/>
    </sheetView>
  </sheetViews>
  <sheetFormatPr baseColWidth="10" defaultRowHeight="15" x14ac:dyDescent="0.25"/>
  <cols>
    <col min="1" max="1" width="15.85546875" style="80" customWidth="1"/>
    <col min="2" max="2" width="23.140625" style="80" customWidth="1"/>
    <col min="3" max="3" width="16.140625" style="80" customWidth="1"/>
    <col min="4" max="4" width="16.42578125" style="88" customWidth="1"/>
    <col min="5" max="5" width="17.42578125" style="80" customWidth="1"/>
    <col min="6" max="6" width="23.42578125" style="80" customWidth="1"/>
    <col min="7" max="7" width="17.140625" style="80" customWidth="1"/>
    <col min="8" max="8" width="16.5703125" style="80" customWidth="1"/>
    <col min="9" max="9" width="18.140625" style="80" customWidth="1"/>
    <col min="10" max="10" width="13.85546875" style="80" customWidth="1"/>
    <col min="11" max="11" width="13.85546875" style="100" customWidth="1"/>
    <col min="12" max="14" width="13.85546875" style="80" customWidth="1"/>
    <col min="15" max="17" width="13.7109375" style="80" customWidth="1"/>
    <col min="18" max="18" width="11.7109375" style="80" customWidth="1"/>
    <col min="19" max="19" width="9.85546875" style="80" customWidth="1"/>
    <col min="20" max="20" width="10.28515625" style="80" customWidth="1"/>
    <col min="21" max="21" width="14.140625" style="80" customWidth="1"/>
    <col min="22" max="22" width="11.7109375" style="80" customWidth="1"/>
    <col min="23" max="23" width="12.42578125" style="80" customWidth="1"/>
    <col min="24" max="26" width="14.7109375" style="80" customWidth="1"/>
    <col min="27" max="27" width="16.42578125" style="122" customWidth="1"/>
    <col min="28" max="28" width="14.85546875" style="80" customWidth="1"/>
    <col min="29" max="29" width="14.42578125" style="80" customWidth="1"/>
    <col min="30" max="30" width="89.85546875" style="80" customWidth="1"/>
    <col min="31" max="31" width="79.5703125" style="80" customWidth="1"/>
    <col min="32" max="32" width="87.42578125" style="80" customWidth="1"/>
    <col min="33" max="16384" width="11.42578125" style="80"/>
  </cols>
  <sheetData>
    <row r="2" spans="1:67" s="124" customFormat="1" ht="45.75" customHeight="1" x14ac:dyDescent="0.25">
      <c r="A2" s="265"/>
      <c r="B2" s="265"/>
      <c r="C2" s="250" t="s">
        <v>24</v>
      </c>
      <c r="D2" s="250"/>
      <c r="E2" s="250"/>
      <c r="F2" s="250"/>
      <c r="G2" s="250"/>
      <c r="H2" s="250"/>
      <c r="I2" s="250"/>
      <c r="J2" s="250"/>
      <c r="K2" s="250"/>
      <c r="L2" s="250"/>
      <c r="M2" s="250"/>
      <c r="N2" s="250"/>
      <c r="O2" s="250"/>
      <c r="P2" s="250"/>
      <c r="Q2" s="250"/>
      <c r="R2" s="250"/>
      <c r="S2" s="250"/>
      <c r="T2" s="250"/>
      <c r="U2" s="250"/>
      <c r="V2" s="250"/>
      <c r="W2" s="250"/>
      <c r="X2" s="250"/>
      <c r="Y2" s="250"/>
      <c r="Z2" s="250"/>
      <c r="AA2" s="250"/>
      <c r="AB2" s="250"/>
      <c r="AC2" s="250"/>
      <c r="AD2" s="250"/>
      <c r="AE2" s="250"/>
      <c r="AF2" s="257"/>
    </row>
    <row r="3" spans="1:67" s="124" customFormat="1" ht="45.75" customHeight="1" x14ac:dyDescent="0.25">
      <c r="A3" s="265"/>
      <c r="B3" s="265"/>
      <c r="C3" s="250" t="s">
        <v>25</v>
      </c>
      <c r="D3" s="250"/>
      <c r="E3" s="250"/>
      <c r="F3" s="250"/>
      <c r="G3" s="250"/>
      <c r="H3" s="250"/>
      <c r="I3" s="250"/>
      <c r="J3" s="250"/>
      <c r="K3" s="250"/>
      <c r="L3" s="250"/>
      <c r="M3" s="250"/>
      <c r="N3" s="250"/>
      <c r="O3" s="250"/>
      <c r="P3" s="250"/>
      <c r="Q3" s="250"/>
      <c r="R3" s="250"/>
      <c r="S3" s="250"/>
      <c r="T3" s="250"/>
      <c r="U3" s="250"/>
      <c r="V3" s="250"/>
      <c r="W3" s="250"/>
      <c r="X3" s="250"/>
      <c r="Y3" s="250"/>
      <c r="Z3" s="250"/>
      <c r="AA3" s="250"/>
      <c r="AB3" s="250"/>
      <c r="AC3" s="250"/>
      <c r="AD3" s="250"/>
      <c r="AE3" s="250"/>
      <c r="AF3" s="258"/>
    </row>
    <row r="4" spans="1:67" s="124" customFormat="1" ht="45.75" customHeight="1" x14ac:dyDescent="0.25">
      <c r="A4" s="265"/>
      <c r="B4" s="265"/>
      <c r="C4" s="250" t="s">
        <v>198</v>
      </c>
      <c r="D4" s="250"/>
      <c r="E4" s="250"/>
      <c r="F4" s="250"/>
      <c r="G4" s="250"/>
      <c r="H4" s="250"/>
      <c r="I4" s="250"/>
      <c r="J4" s="250"/>
      <c r="K4" s="250"/>
      <c r="L4" s="250"/>
      <c r="M4" s="250"/>
      <c r="N4" s="250"/>
      <c r="O4" s="250"/>
      <c r="P4" s="250"/>
      <c r="Q4" s="250"/>
      <c r="R4" s="250"/>
      <c r="S4" s="250"/>
      <c r="T4" s="250"/>
      <c r="U4" s="250"/>
      <c r="V4" s="250"/>
      <c r="W4" s="250"/>
      <c r="X4" s="250"/>
      <c r="Y4" s="250"/>
      <c r="Z4" s="250"/>
      <c r="AA4" s="250"/>
      <c r="AB4" s="250"/>
      <c r="AC4" s="250"/>
      <c r="AD4" s="250"/>
      <c r="AE4" s="250"/>
      <c r="AF4" s="258"/>
    </row>
    <row r="5" spans="1:67" s="124" customFormat="1" ht="45.75" customHeight="1" x14ac:dyDescent="0.25">
      <c r="A5" s="265"/>
      <c r="B5" s="265"/>
      <c r="C5" s="268" t="s">
        <v>29</v>
      </c>
      <c r="D5" s="268"/>
      <c r="E5" s="268"/>
      <c r="F5" s="268"/>
      <c r="G5" s="268"/>
      <c r="H5" s="268"/>
      <c r="I5" s="268"/>
      <c r="J5" s="268"/>
      <c r="K5" s="268"/>
      <c r="L5" s="268"/>
      <c r="M5" s="268"/>
      <c r="N5" s="268"/>
      <c r="O5" s="268"/>
      <c r="P5" s="268"/>
      <c r="Q5" s="268"/>
      <c r="R5" s="255" t="s">
        <v>189</v>
      </c>
      <c r="S5" s="255"/>
      <c r="T5" s="255"/>
      <c r="U5" s="255"/>
      <c r="V5" s="255"/>
      <c r="W5" s="255"/>
      <c r="X5" s="255"/>
      <c r="Y5" s="255"/>
      <c r="Z5" s="255"/>
      <c r="AA5" s="255"/>
      <c r="AB5" s="255"/>
      <c r="AC5" s="255"/>
      <c r="AD5" s="255"/>
      <c r="AE5" s="255"/>
      <c r="AF5" s="259"/>
    </row>
    <row r="6" spans="1:67" s="125" customFormat="1" ht="30.75" customHeight="1" x14ac:dyDescent="0.25">
      <c r="D6" s="126"/>
      <c r="K6" s="127"/>
      <c r="AA6" s="128"/>
    </row>
    <row r="7" spans="1:67" s="125" customFormat="1" ht="42" customHeight="1" x14ac:dyDescent="0.25">
      <c r="B7" s="129" t="s">
        <v>32</v>
      </c>
      <c r="C7" s="264" t="e">
        <f>+#REF!</f>
        <v>#REF!</v>
      </c>
      <c r="D7" s="264"/>
      <c r="E7" s="264"/>
      <c r="F7" s="264"/>
      <c r="G7" s="264"/>
      <c r="K7" s="127"/>
      <c r="AA7" s="128"/>
    </row>
    <row r="8" spans="1:67" s="125" customFormat="1" ht="42" customHeight="1" x14ac:dyDescent="0.25">
      <c r="B8" s="129" t="s">
        <v>1</v>
      </c>
      <c r="C8" s="264" t="e">
        <f>+#REF!</f>
        <v>#REF!</v>
      </c>
      <c r="D8" s="264"/>
      <c r="E8" s="264"/>
      <c r="F8" s="264"/>
      <c r="G8" s="264"/>
      <c r="K8" s="127"/>
      <c r="AA8" s="128"/>
    </row>
    <row r="9" spans="1:67" s="125" customFormat="1" ht="42" customHeight="1" x14ac:dyDescent="0.25">
      <c r="B9" s="130" t="s">
        <v>30</v>
      </c>
      <c r="C9" s="264" t="e">
        <f>+#REF!</f>
        <v>#REF!</v>
      </c>
      <c r="D9" s="264"/>
      <c r="E9" s="264"/>
      <c r="F9" s="264"/>
      <c r="G9" s="264"/>
      <c r="K9" s="127"/>
      <c r="Q9" s="131"/>
      <c r="R9" s="132"/>
      <c r="AA9" s="128"/>
    </row>
    <row r="10" spans="1:67" s="91" customFormat="1" ht="24.75" customHeight="1" x14ac:dyDescent="0.2">
      <c r="A10" s="89"/>
      <c r="B10" s="89"/>
      <c r="C10" s="89"/>
      <c r="D10" s="89"/>
      <c r="E10" s="90"/>
      <c r="F10" s="90"/>
      <c r="G10" s="90"/>
      <c r="H10" s="90"/>
      <c r="I10" s="90"/>
      <c r="J10" s="90"/>
      <c r="K10" s="105"/>
      <c r="L10" s="90"/>
      <c r="M10" s="90"/>
      <c r="N10" s="90"/>
      <c r="O10" s="90"/>
      <c r="P10" s="90"/>
      <c r="Q10" s="90"/>
      <c r="R10" s="90"/>
      <c r="S10" s="90"/>
      <c r="T10" s="90"/>
      <c r="U10" s="90"/>
      <c r="V10" s="90"/>
      <c r="W10" s="90"/>
      <c r="X10" s="90"/>
      <c r="Y10" s="90"/>
      <c r="Z10" s="90"/>
      <c r="AA10" s="123"/>
      <c r="AB10" s="90"/>
      <c r="AC10" s="90"/>
    </row>
    <row r="11" spans="1:67" s="92" customFormat="1" ht="35.25" customHeight="1" x14ac:dyDescent="0.2">
      <c r="A11" s="239" t="str">
        <f>+'[1]Sección 1. Metas - Magnitud'!B13</f>
        <v>PLAN DE DESARROLLO - BOGOTÁ MEJOR PARA TODOS 2016-2020</v>
      </c>
      <c r="B11" s="240"/>
      <c r="C11" s="240"/>
      <c r="D11" s="240"/>
      <c r="E11" s="240"/>
      <c r="F11" s="240"/>
      <c r="G11" s="240"/>
      <c r="H11" s="241"/>
      <c r="I11" s="261" t="s">
        <v>36</v>
      </c>
      <c r="J11" s="262"/>
      <c r="K11" s="262"/>
      <c r="L11" s="262"/>
      <c r="M11" s="262"/>
      <c r="N11" s="263"/>
      <c r="O11" s="256" t="s">
        <v>38</v>
      </c>
      <c r="P11" s="256"/>
      <c r="Q11" s="256"/>
      <c r="R11" s="256"/>
      <c r="S11" s="256"/>
      <c r="T11" s="256"/>
      <c r="U11" s="256"/>
      <c r="V11" s="256"/>
      <c r="W11" s="256"/>
      <c r="X11" s="256"/>
      <c r="Y11" s="256"/>
      <c r="Z11" s="256"/>
      <c r="AA11" s="256"/>
      <c r="AB11" s="256"/>
      <c r="AC11" s="256"/>
      <c r="AD11" s="239" t="s">
        <v>18</v>
      </c>
      <c r="AE11" s="240"/>
      <c r="AF11" s="241"/>
    </row>
    <row r="12" spans="1:67" s="92" customFormat="1" ht="56.25" customHeight="1" x14ac:dyDescent="0.2">
      <c r="A12" s="85" t="s">
        <v>35</v>
      </c>
      <c r="B12" s="85" t="s">
        <v>27</v>
      </c>
      <c r="C12" s="85" t="s">
        <v>34</v>
      </c>
      <c r="D12" s="85" t="s">
        <v>33</v>
      </c>
      <c r="E12" s="85" t="s">
        <v>26</v>
      </c>
      <c r="F12" s="85" t="s">
        <v>3</v>
      </c>
      <c r="G12" s="85" t="s">
        <v>2</v>
      </c>
      <c r="H12" s="85" t="s">
        <v>150</v>
      </c>
      <c r="I12" s="87" t="s">
        <v>31</v>
      </c>
      <c r="J12" s="87">
        <v>2016</v>
      </c>
      <c r="K12" s="87">
        <v>2017</v>
      </c>
      <c r="L12" s="87">
        <v>2018</v>
      </c>
      <c r="M12" s="87">
        <v>2019</v>
      </c>
      <c r="N12" s="87">
        <v>2020</v>
      </c>
      <c r="O12" s="95" t="s">
        <v>23</v>
      </c>
      <c r="P12" s="95" t="s">
        <v>19</v>
      </c>
      <c r="Q12" s="95" t="s">
        <v>20</v>
      </c>
      <c r="R12" s="95" t="s">
        <v>21</v>
      </c>
      <c r="S12" s="95" t="s">
        <v>22</v>
      </c>
      <c r="T12" s="95" t="s">
        <v>10</v>
      </c>
      <c r="U12" s="95" t="s">
        <v>11</v>
      </c>
      <c r="V12" s="95" t="s">
        <v>12</v>
      </c>
      <c r="W12" s="95" t="s">
        <v>13</v>
      </c>
      <c r="X12" s="95" t="s">
        <v>14</v>
      </c>
      <c r="Y12" s="95" t="s">
        <v>15</v>
      </c>
      <c r="Z12" s="95" t="s">
        <v>16</v>
      </c>
      <c r="AA12" s="95" t="s">
        <v>37</v>
      </c>
      <c r="AB12" s="96" t="s">
        <v>5</v>
      </c>
      <c r="AC12" s="95" t="s">
        <v>6</v>
      </c>
      <c r="AD12" s="86" t="s">
        <v>7</v>
      </c>
      <c r="AE12" s="86" t="s">
        <v>9</v>
      </c>
      <c r="AF12" s="86" t="s">
        <v>8</v>
      </c>
    </row>
    <row r="13" spans="1:67" s="94" customFormat="1" ht="84.75" customHeight="1" x14ac:dyDescent="0.25">
      <c r="A13" s="205" t="s">
        <v>154</v>
      </c>
      <c r="B13" s="205" t="str">
        <f>+'[2]Sección 1. Metas - Magnitud'!I15</f>
        <v>Demarcar 2.600 kilómetro carril de vías</v>
      </c>
      <c r="C13" s="205">
        <v>224</v>
      </c>
      <c r="D13" s="205" t="s">
        <v>187</v>
      </c>
      <c r="E13" s="205">
        <v>171</v>
      </c>
      <c r="F13" s="209" t="s">
        <v>175</v>
      </c>
      <c r="G13" s="205" t="s">
        <v>152</v>
      </c>
      <c r="H13" s="205" t="s">
        <v>70</v>
      </c>
      <c r="I13" s="260" t="e">
        <f>SUM(J13:N14)</f>
        <v>#REF!</v>
      </c>
      <c r="J13" s="242" t="e">
        <f>+#REF!</f>
        <v>#REF!</v>
      </c>
      <c r="K13" s="244" t="e">
        <f>+#REF!</f>
        <v>#REF!</v>
      </c>
      <c r="L13" s="266" t="e">
        <f>+#REF!</f>
        <v>#REF!</v>
      </c>
      <c r="M13" s="242" t="e">
        <f>+#REF!</f>
        <v>#REF!</v>
      </c>
      <c r="N13" s="242" t="e">
        <f>+#REF!</f>
        <v>#REF!</v>
      </c>
      <c r="O13" s="237" t="e">
        <f>+#REF!</f>
        <v>#REF!</v>
      </c>
      <c r="P13" s="237">
        <v>6.45</v>
      </c>
      <c r="Q13" s="237">
        <v>31.03</v>
      </c>
      <c r="R13" s="237"/>
      <c r="S13" s="237" t="e">
        <f>+#REF!</f>
        <v>#REF!</v>
      </c>
      <c r="T13" s="237" t="e">
        <f>+#REF!</f>
        <v>#REF!</v>
      </c>
      <c r="U13" s="237" t="e">
        <f>+#REF!</f>
        <v>#REF!</v>
      </c>
      <c r="V13" s="237" t="e">
        <f>+#REF!</f>
        <v>#REF!</v>
      </c>
      <c r="W13" s="237" t="e">
        <f>+#REF!</f>
        <v>#REF!</v>
      </c>
      <c r="X13" s="237" t="e">
        <f>+#REF!</f>
        <v>#REF!</v>
      </c>
      <c r="Y13" s="237" t="e">
        <f>+#REF!</f>
        <v>#REF!</v>
      </c>
      <c r="Z13" s="237" t="e">
        <f>+#REF!</f>
        <v>#REF!</v>
      </c>
      <c r="AA13" s="248" t="e">
        <f>SUM(O13:Z14)</f>
        <v>#REF!</v>
      </c>
      <c r="AB13" s="212" t="e">
        <f>+AA13/K13</f>
        <v>#REF!</v>
      </c>
      <c r="AC13" s="212" t="e">
        <f>+(J13+AA13)/I13</f>
        <v>#REF!</v>
      </c>
      <c r="AD13" s="246" t="s">
        <v>219</v>
      </c>
      <c r="AE13" s="199" t="s">
        <v>223</v>
      </c>
      <c r="AF13" s="246" t="s">
        <v>220</v>
      </c>
      <c r="AG13" s="93"/>
      <c r="AH13" s="93"/>
      <c r="AI13" s="93"/>
      <c r="AJ13" s="93"/>
      <c r="AK13" s="93"/>
      <c r="AL13" s="93"/>
      <c r="AM13" s="93"/>
      <c r="AN13" s="93"/>
      <c r="AO13" s="93"/>
      <c r="AP13" s="93"/>
      <c r="AQ13" s="93"/>
      <c r="AR13" s="93"/>
      <c r="AS13" s="93"/>
      <c r="AT13" s="93"/>
      <c r="AU13" s="93"/>
      <c r="AV13" s="93"/>
      <c r="AW13" s="93"/>
      <c r="AX13" s="93"/>
      <c r="AY13" s="93"/>
      <c r="AZ13" s="93"/>
      <c r="BA13" s="93"/>
      <c r="BB13" s="93"/>
      <c r="BC13" s="93"/>
      <c r="BD13" s="93"/>
      <c r="BE13" s="93"/>
      <c r="BF13" s="93"/>
      <c r="BG13" s="93"/>
      <c r="BH13" s="93"/>
      <c r="BI13" s="93"/>
      <c r="BJ13" s="93"/>
      <c r="BK13" s="93"/>
      <c r="BL13" s="93"/>
      <c r="BM13" s="93"/>
      <c r="BN13" s="93"/>
      <c r="BO13" s="93"/>
    </row>
    <row r="14" spans="1:67" ht="195.75" customHeight="1" x14ac:dyDescent="0.25">
      <c r="A14" s="205"/>
      <c r="B14" s="205"/>
      <c r="C14" s="205"/>
      <c r="D14" s="205"/>
      <c r="E14" s="205"/>
      <c r="F14" s="209"/>
      <c r="G14" s="205"/>
      <c r="H14" s="205"/>
      <c r="I14" s="260"/>
      <c r="J14" s="243"/>
      <c r="K14" s="245"/>
      <c r="L14" s="267"/>
      <c r="M14" s="243"/>
      <c r="N14" s="243"/>
      <c r="O14" s="238"/>
      <c r="P14" s="238"/>
      <c r="Q14" s="238"/>
      <c r="R14" s="238"/>
      <c r="S14" s="238"/>
      <c r="T14" s="238"/>
      <c r="U14" s="238"/>
      <c r="V14" s="238"/>
      <c r="W14" s="238"/>
      <c r="X14" s="238"/>
      <c r="Y14" s="238"/>
      <c r="Z14" s="238"/>
      <c r="AA14" s="249"/>
      <c r="AB14" s="212"/>
      <c r="AC14" s="212"/>
      <c r="AD14" s="247"/>
      <c r="AE14" s="200"/>
      <c r="AF14" s="247"/>
    </row>
    <row r="15" spans="1:67" ht="89.25" customHeight="1" x14ac:dyDescent="0.25">
      <c r="A15" s="205" t="s">
        <v>154</v>
      </c>
      <c r="B15" s="205" t="str">
        <f>+'[2]Sección 1. Metas - Magnitud'!I18</f>
        <v>Instalar 35.000 señales verticales de pedestal</v>
      </c>
      <c r="C15" s="205">
        <v>223</v>
      </c>
      <c r="D15" s="205" t="s">
        <v>188</v>
      </c>
      <c r="E15" s="205">
        <v>170</v>
      </c>
      <c r="F15" s="209" t="s">
        <v>174</v>
      </c>
      <c r="G15" s="205" t="s">
        <v>152</v>
      </c>
      <c r="H15" s="205" t="s">
        <v>70</v>
      </c>
      <c r="I15" s="260" t="e">
        <f>SUM(J15:N16)</f>
        <v>#REF!</v>
      </c>
      <c r="J15" s="235" t="e">
        <f>+#REF!</f>
        <v>#REF!</v>
      </c>
      <c r="K15" s="251" t="e">
        <f>+#REF!</f>
        <v>#REF!</v>
      </c>
      <c r="L15" s="253" t="e">
        <f>+#REF!</f>
        <v>#REF!</v>
      </c>
      <c r="M15" s="235" t="e">
        <f>+#REF!</f>
        <v>#REF!</v>
      </c>
      <c r="N15" s="235" t="e">
        <f>+#REF!</f>
        <v>#REF!</v>
      </c>
      <c r="O15" s="237">
        <v>53</v>
      </c>
      <c r="P15" s="237">
        <v>712</v>
      </c>
      <c r="Q15" s="237">
        <v>881</v>
      </c>
      <c r="R15" s="237"/>
      <c r="S15" s="237" t="e">
        <f>+#REF!</f>
        <v>#REF!</v>
      </c>
      <c r="T15" s="237" t="e">
        <f>+#REF!</f>
        <v>#REF!</v>
      </c>
      <c r="U15" s="237" t="e">
        <f>+#REF!</f>
        <v>#REF!</v>
      </c>
      <c r="V15" s="237" t="e">
        <f>+#REF!</f>
        <v>#REF!</v>
      </c>
      <c r="W15" s="237" t="e">
        <f>+#REF!</f>
        <v>#REF!</v>
      </c>
      <c r="X15" s="237" t="e">
        <f>+#REF!</f>
        <v>#REF!</v>
      </c>
      <c r="Y15" s="237" t="e">
        <f>+#REF!</f>
        <v>#REF!</v>
      </c>
      <c r="Z15" s="237" t="e">
        <f>+#REF!</f>
        <v>#REF!</v>
      </c>
      <c r="AA15" s="248" t="e">
        <f>SUM(O15:Z16)</f>
        <v>#REF!</v>
      </c>
      <c r="AB15" s="212" t="e">
        <f>+AA15/K15</f>
        <v>#REF!</v>
      </c>
      <c r="AC15" s="212" t="e">
        <f>+(J15+AA15)/I15</f>
        <v>#REF!</v>
      </c>
      <c r="AD15" s="246" t="s">
        <v>221</v>
      </c>
      <c r="AE15" s="199" t="s">
        <v>223</v>
      </c>
      <c r="AF15" s="246" t="s">
        <v>222</v>
      </c>
    </row>
    <row r="16" spans="1:67" ht="140.25" customHeight="1" x14ac:dyDescent="0.25">
      <c r="A16" s="205"/>
      <c r="B16" s="205"/>
      <c r="C16" s="205"/>
      <c r="D16" s="205"/>
      <c r="E16" s="205"/>
      <c r="F16" s="209"/>
      <c r="G16" s="205"/>
      <c r="H16" s="205"/>
      <c r="I16" s="260"/>
      <c r="J16" s="236"/>
      <c r="K16" s="252"/>
      <c r="L16" s="254"/>
      <c r="M16" s="236"/>
      <c r="N16" s="236"/>
      <c r="O16" s="238"/>
      <c r="P16" s="238"/>
      <c r="Q16" s="238"/>
      <c r="R16" s="238"/>
      <c r="S16" s="238"/>
      <c r="T16" s="238"/>
      <c r="U16" s="238"/>
      <c r="V16" s="238"/>
      <c r="W16" s="238"/>
      <c r="X16" s="238"/>
      <c r="Y16" s="238"/>
      <c r="Z16" s="238"/>
      <c r="AA16" s="249"/>
      <c r="AB16" s="212"/>
      <c r="AC16" s="212"/>
      <c r="AD16" s="247"/>
      <c r="AE16" s="200"/>
      <c r="AF16" s="247"/>
    </row>
    <row r="17" spans="1:32" ht="62.25" customHeight="1" x14ac:dyDescent="0.25">
      <c r="A17" s="205" t="s">
        <v>154</v>
      </c>
      <c r="B17" s="206" t="str">
        <f>+'[2]Sección 1. Metas - Magnitud'!I45</f>
        <v>Realizar el 100% de las actividades para la segunda fase del Sistema Inteligente de Tranporte - SIT</v>
      </c>
      <c r="C17" s="205">
        <v>231</v>
      </c>
      <c r="D17" s="205" t="s">
        <v>176</v>
      </c>
      <c r="E17" s="205">
        <v>178</v>
      </c>
      <c r="F17" s="209" t="s">
        <v>177</v>
      </c>
      <c r="G17" s="205" t="s">
        <v>151</v>
      </c>
      <c r="H17" s="205" t="s">
        <v>70</v>
      </c>
      <c r="I17" s="213">
        <f>SUM(J17:N18)</f>
        <v>1</v>
      </c>
      <c r="J17" s="210">
        <v>0.05</v>
      </c>
      <c r="K17" s="207">
        <v>0.28999999999999998</v>
      </c>
      <c r="L17" s="223">
        <v>0.25</v>
      </c>
      <c r="M17" s="207">
        <v>0.4</v>
      </c>
      <c r="N17" s="207">
        <v>0.01</v>
      </c>
      <c r="O17" s="215">
        <v>0.19</v>
      </c>
      <c r="P17" s="216"/>
      <c r="Q17" s="216"/>
      <c r="R17" s="219">
        <v>0</v>
      </c>
      <c r="S17" s="220"/>
      <c r="T17" s="220"/>
      <c r="U17" s="229">
        <v>0</v>
      </c>
      <c r="V17" s="230"/>
      <c r="W17" s="230"/>
      <c r="X17" s="229">
        <v>0</v>
      </c>
      <c r="Y17" s="230"/>
      <c r="Z17" s="230"/>
      <c r="AA17" s="233">
        <f>+R17+O17+U17+X17</f>
        <v>0.19</v>
      </c>
      <c r="AB17" s="212">
        <f>+AA17/K17</f>
        <v>0.65517241379310354</v>
      </c>
      <c r="AC17" s="212">
        <f>+(J17+AA17)/I17</f>
        <v>0.24</v>
      </c>
      <c r="AD17" s="225" t="s">
        <v>224</v>
      </c>
      <c r="AE17" s="199" t="s">
        <v>223</v>
      </c>
      <c r="AF17" s="225" t="s">
        <v>225</v>
      </c>
    </row>
    <row r="18" spans="1:32" ht="200.25" customHeight="1" x14ac:dyDescent="0.25">
      <c r="A18" s="205"/>
      <c r="B18" s="206"/>
      <c r="C18" s="205"/>
      <c r="D18" s="205"/>
      <c r="E18" s="205"/>
      <c r="F18" s="209"/>
      <c r="G18" s="205"/>
      <c r="H18" s="205"/>
      <c r="I18" s="214"/>
      <c r="J18" s="211"/>
      <c r="K18" s="208"/>
      <c r="L18" s="224"/>
      <c r="M18" s="208"/>
      <c r="N18" s="208"/>
      <c r="O18" s="217"/>
      <c r="P18" s="218"/>
      <c r="Q18" s="218"/>
      <c r="R18" s="221"/>
      <c r="S18" s="222"/>
      <c r="T18" s="222"/>
      <c r="U18" s="231"/>
      <c r="V18" s="232"/>
      <c r="W18" s="232"/>
      <c r="X18" s="231"/>
      <c r="Y18" s="232"/>
      <c r="Z18" s="232"/>
      <c r="AA18" s="234"/>
      <c r="AB18" s="212"/>
      <c r="AC18" s="212"/>
      <c r="AD18" s="226"/>
      <c r="AE18" s="200"/>
      <c r="AF18" s="226"/>
    </row>
    <row r="19" spans="1:32" ht="62.25" customHeight="1" x14ac:dyDescent="0.25">
      <c r="A19" s="205" t="s">
        <v>154</v>
      </c>
      <c r="B19" s="206" t="str">
        <f>+'[2]Sección 1. Metas - Magnitud'!I48</f>
        <v>Realizar el 100% de las actividades para la segunda fase de Semáforos Inteligentes.</v>
      </c>
      <c r="C19" s="205">
        <v>232</v>
      </c>
      <c r="D19" s="205" t="s">
        <v>178</v>
      </c>
      <c r="E19" s="205">
        <v>179</v>
      </c>
      <c r="F19" s="209" t="s">
        <v>179</v>
      </c>
      <c r="G19" s="205" t="s">
        <v>151</v>
      </c>
      <c r="H19" s="205" t="s">
        <v>70</v>
      </c>
      <c r="I19" s="213">
        <f>SUM(J19:N20)</f>
        <v>1</v>
      </c>
      <c r="J19" s="210">
        <v>0.01</v>
      </c>
      <c r="K19" s="207">
        <v>0.15</v>
      </c>
      <c r="L19" s="223">
        <v>0.42</v>
      </c>
      <c r="M19" s="207">
        <v>0.42</v>
      </c>
      <c r="N19" s="207">
        <v>0</v>
      </c>
      <c r="O19" s="201">
        <v>0.35</v>
      </c>
      <c r="P19" s="202"/>
      <c r="Q19" s="202"/>
      <c r="R19" s="215">
        <v>0</v>
      </c>
      <c r="S19" s="216"/>
      <c r="T19" s="216"/>
      <c r="U19" s="201">
        <v>0</v>
      </c>
      <c r="V19" s="202"/>
      <c r="W19" s="202"/>
      <c r="X19" s="201">
        <v>0</v>
      </c>
      <c r="Y19" s="202"/>
      <c r="Z19" s="202"/>
      <c r="AA19" s="227">
        <f>+R19+O19+U19+X19</f>
        <v>0.35</v>
      </c>
      <c r="AB19" s="212">
        <f>+AA19/K19</f>
        <v>2.3333333333333335</v>
      </c>
      <c r="AC19" s="212">
        <f>+(J19+AA19)/I19</f>
        <v>0.36</v>
      </c>
      <c r="AD19" s="225" t="s">
        <v>227</v>
      </c>
      <c r="AE19" s="199" t="s">
        <v>223</v>
      </c>
      <c r="AF19" s="225" t="s">
        <v>225</v>
      </c>
    </row>
    <row r="20" spans="1:32" ht="298.5" customHeight="1" x14ac:dyDescent="0.25">
      <c r="A20" s="205"/>
      <c r="B20" s="206"/>
      <c r="C20" s="205"/>
      <c r="D20" s="205"/>
      <c r="E20" s="205"/>
      <c r="F20" s="209"/>
      <c r="G20" s="205"/>
      <c r="H20" s="205"/>
      <c r="I20" s="214"/>
      <c r="J20" s="211"/>
      <c r="K20" s="208"/>
      <c r="L20" s="224"/>
      <c r="M20" s="208"/>
      <c r="N20" s="208"/>
      <c r="O20" s="203"/>
      <c r="P20" s="204"/>
      <c r="Q20" s="204"/>
      <c r="R20" s="217"/>
      <c r="S20" s="218"/>
      <c r="T20" s="218"/>
      <c r="U20" s="203"/>
      <c r="V20" s="204"/>
      <c r="W20" s="204"/>
      <c r="X20" s="203"/>
      <c r="Y20" s="204"/>
      <c r="Z20" s="204"/>
      <c r="AA20" s="228"/>
      <c r="AB20" s="212"/>
      <c r="AC20" s="212"/>
      <c r="AD20" s="226"/>
      <c r="AE20" s="200"/>
      <c r="AF20" s="226"/>
    </row>
    <row r="21" spans="1:32" ht="62.25" customHeight="1" x14ac:dyDescent="0.25">
      <c r="A21" s="205" t="s">
        <v>154</v>
      </c>
      <c r="B21" s="206" t="str">
        <f>+'[2]Sección 1. Metas - Magnitud'!I51</f>
        <v>Realizar el 100% de las actividades para la primera fase de Detección Electrónica DEI</v>
      </c>
      <c r="C21" s="205">
        <v>233</v>
      </c>
      <c r="D21" s="205" t="s">
        <v>180</v>
      </c>
      <c r="E21" s="205">
        <v>180</v>
      </c>
      <c r="F21" s="209" t="s">
        <v>181</v>
      </c>
      <c r="G21" s="205" t="s">
        <v>151</v>
      </c>
      <c r="H21" s="205" t="s">
        <v>70</v>
      </c>
      <c r="I21" s="213">
        <f>SUM(J21:N22)</f>
        <v>1</v>
      </c>
      <c r="J21" s="210">
        <v>0.01</v>
      </c>
      <c r="K21" s="207">
        <v>0.1</v>
      </c>
      <c r="L21" s="223">
        <v>0.3</v>
      </c>
      <c r="M21" s="207">
        <v>0.55000000000000004</v>
      </c>
      <c r="N21" s="207">
        <v>0.04</v>
      </c>
      <c r="O21" s="201">
        <v>4.4999999999999998E-2</v>
      </c>
      <c r="P21" s="202"/>
      <c r="Q21" s="202"/>
      <c r="R21" s="201">
        <v>0</v>
      </c>
      <c r="S21" s="202"/>
      <c r="T21" s="202"/>
      <c r="U21" s="201">
        <v>0</v>
      </c>
      <c r="V21" s="202"/>
      <c r="W21" s="202"/>
      <c r="X21" s="201">
        <v>0</v>
      </c>
      <c r="Y21" s="202"/>
      <c r="Z21" s="202"/>
      <c r="AA21" s="227">
        <f>+R21+O21+U21+X21</f>
        <v>4.4999999999999998E-2</v>
      </c>
      <c r="AB21" s="212">
        <f>+AA21/K21</f>
        <v>0.44999999999999996</v>
      </c>
      <c r="AC21" s="212">
        <f>+(J21+AA21)/I21</f>
        <v>5.5E-2</v>
      </c>
      <c r="AD21" s="225" t="s">
        <v>228</v>
      </c>
      <c r="AE21" s="199" t="s">
        <v>223</v>
      </c>
      <c r="AF21" s="225" t="s">
        <v>225</v>
      </c>
    </row>
    <row r="22" spans="1:32" ht="124.5" customHeight="1" x14ac:dyDescent="0.25">
      <c r="A22" s="205"/>
      <c r="B22" s="206"/>
      <c r="C22" s="205"/>
      <c r="D22" s="205"/>
      <c r="E22" s="205"/>
      <c r="F22" s="209"/>
      <c r="G22" s="205"/>
      <c r="H22" s="205"/>
      <c r="I22" s="214"/>
      <c r="J22" s="211"/>
      <c r="K22" s="208"/>
      <c r="L22" s="224"/>
      <c r="M22" s="208"/>
      <c r="N22" s="208"/>
      <c r="O22" s="203"/>
      <c r="P22" s="204"/>
      <c r="Q22" s="204"/>
      <c r="R22" s="203"/>
      <c r="S22" s="204"/>
      <c r="T22" s="204"/>
      <c r="U22" s="203"/>
      <c r="V22" s="204"/>
      <c r="W22" s="204"/>
      <c r="X22" s="203"/>
      <c r="Y22" s="204"/>
      <c r="Z22" s="204"/>
      <c r="AA22" s="228"/>
      <c r="AB22" s="212"/>
      <c r="AC22" s="212"/>
      <c r="AD22" s="226"/>
      <c r="AE22" s="200"/>
      <c r="AF22" s="226"/>
    </row>
  </sheetData>
  <mergeCells count="150">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N15:N16"/>
    <mergeCell ref="O15:O16"/>
    <mergeCell ref="P15:P16"/>
    <mergeCell ref="Q15:Q16"/>
    <mergeCell ref="R15:R16"/>
    <mergeCell ref="S15:S16"/>
    <mergeCell ref="E15:E16"/>
    <mergeCell ref="C17:C18"/>
    <mergeCell ref="D17:D18"/>
    <mergeCell ref="AF17:AF18"/>
    <mergeCell ref="AB17:AB18"/>
    <mergeCell ref="AC17:AC18"/>
    <mergeCell ref="AD17:AD18"/>
    <mergeCell ref="X17:Z18"/>
    <mergeCell ref="AA17:AA18"/>
    <mergeCell ref="AE17:AE18"/>
    <mergeCell ref="U17:W18"/>
    <mergeCell ref="AF21:AF22"/>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M21:M22"/>
    <mergeCell ref="N21:N22"/>
    <mergeCell ref="O17:Q18"/>
    <mergeCell ref="R17:T18"/>
    <mergeCell ref="L21:L22"/>
    <mergeCell ref="I19:I20"/>
    <mergeCell ref="J19:J20"/>
    <mergeCell ref="K19:K20"/>
    <mergeCell ref="R19:T20"/>
    <mergeCell ref="J17:J18"/>
    <mergeCell ref="K17:K18"/>
    <mergeCell ref="L17:L18"/>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J9:N27"/>
  <sheetViews>
    <sheetView workbookViewId="0">
      <selection activeCell="G36" sqref="G36"/>
    </sheetView>
  </sheetViews>
  <sheetFormatPr baseColWidth="10" defaultRowHeight="15" x14ac:dyDescent="0.25"/>
  <sheetData>
    <row r="9" spans="10:12" x14ac:dyDescent="0.25">
      <c r="K9" s="142" t="s">
        <v>213</v>
      </c>
      <c r="L9" s="142" t="s">
        <v>214</v>
      </c>
    </row>
    <row r="10" spans="10:12" x14ac:dyDescent="0.25">
      <c r="J10" s="139" t="s">
        <v>208</v>
      </c>
      <c r="K10" s="139">
        <v>77</v>
      </c>
      <c r="L10" s="139">
        <v>2</v>
      </c>
    </row>
    <row r="11" spans="10:12" x14ac:dyDescent="0.25">
      <c r="J11" s="108"/>
      <c r="K11" s="108"/>
      <c r="L11" s="108">
        <v>37</v>
      </c>
    </row>
    <row r="12" spans="10:12" x14ac:dyDescent="0.25">
      <c r="J12" s="108"/>
      <c r="K12" s="108"/>
      <c r="L12" s="108">
        <v>43</v>
      </c>
    </row>
    <row r="13" spans="10:12" x14ac:dyDescent="0.25">
      <c r="K13" s="108" t="s">
        <v>4</v>
      </c>
      <c r="L13" s="137">
        <f>SUM(L10:L12)</f>
        <v>82</v>
      </c>
    </row>
    <row r="14" spans="10:12" x14ac:dyDescent="0.25">
      <c r="J14" s="139" t="s">
        <v>209</v>
      </c>
      <c r="K14" s="139">
        <v>115</v>
      </c>
      <c r="L14" s="139">
        <v>16</v>
      </c>
    </row>
    <row r="15" spans="10:12" x14ac:dyDescent="0.25">
      <c r="J15" s="108"/>
      <c r="K15" s="108"/>
      <c r="L15" s="108">
        <v>27</v>
      </c>
    </row>
    <row r="16" spans="10:12" x14ac:dyDescent="0.25">
      <c r="J16" s="108"/>
      <c r="K16" s="108"/>
      <c r="L16" s="108">
        <v>10</v>
      </c>
    </row>
    <row r="17" spans="10:14" x14ac:dyDescent="0.25">
      <c r="J17" s="108"/>
      <c r="K17" s="108" t="s">
        <v>4</v>
      </c>
      <c r="L17" s="137">
        <f>SUM(L14:L16)</f>
        <v>53</v>
      </c>
    </row>
    <row r="18" spans="10:14" x14ac:dyDescent="0.25">
      <c r="J18" s="139" t="s">
        <v>210</v>
      </c>
      <c r="K18" s="139">
        <v>7</v>
      </c>
      <c r="L18" s="139">
        <v>13</v>
      </c>
    </row>
    <row r="19" spans="10:14" x14ac:dyDescent="0.25">
      <c r="J19" s="108"/>
      <c r="K19" s="108"/>
      <c r="L19" s="108">
        <v>14</v>
      </c>
    </row>
    <row r="20" spans="10:14" x14ac:dyDescent="0.25">
      <c r="J20" s="108"/>
      <c r="K20" s="108"/>
      <c r="L20" s="108">
        <v>10</v>
      </c>
    </row>
    <row r="21" spans="10:14" x14ac:dyDescent="0.25">
      <c r="J21" s="108"/>
      <c r="K21" s="108" t="s">
        <v>4</v>
      </c>
      <c r="L21" s="137">
        <f>SUM(L18:L20)</f>
        <v>37</v>
      </c>
    </row>
    <row r="22" spans="10:14" x14ac:dyDescent="0.25">
      <c r="J22" s="139" t="s">
        <v>211</v>
      </c>
      <c r="K22" s="139">
        <v>52</v>
      </c>
      <c r="L22" s="139">
        <v>10</v>
      </c>
    </row>
    <row r="23" spans="10:14" x14ac:dyDescent="0.25">
      <c r="J23" s="108"/>
      <c r="K23" s="108"/>
      <c r="L23" s="108">
        <v>0</v>
      </c>
    </row>
    <row r="24" spans="10:14" x14ac:dyDescent="0.25">
      <c r="J24" s="108"/>
      <c r="K24" s="108"/>
      <c r="L24" s="108">
        <v>59</v>
      </c>
    </row>
    <row r="25" spans="10:14" x14ac:dyDescent="0.25">
      <c r="J25" s="108"/>
      <c r="K25" s="108" t="s">
        <v>4</v>
      </c>
      <c r="L25" s="137">
        <f>SUM(L22:L24)</f>
        <v>69</v>
      </c>
    </row>
    <row r="27" spans="10:14" x14ac:dyDescent="0.25">
      <c r="J27" s="140" t="s">
        <v>212</v>
      </c>
      <c r="K27" s="140">
        <f>SUM(K10:K22)</f>
        <v>251</v>
      </c>
      <c r="L27" s="140">
        <f>+L13+L17+L21+L25</f>
        <v>241</v>
      </c>
      <c r="M27" s="141">
        <f>+L27/K27</f>
        <v>0.96015936254980083</v>
      </c>
      <c r="N27" s="138"/>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election activeCell="D15" sqref="D15:D35"/>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B1:X68"/>
  <sheetViews>
    <sheetView topLeftCell="A37" zoomScale="90" zoomScaleNormal="90" workbookViewId="0">
      <selection activeCell="C51" sqref="C51:I5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365"/>
      <c r="C2" s="363" t="s">
        <v>24</v>
      </c>
      <c r="D2" s="363"/>
      <c r="E2" s="363"/>
      <c r="F2" s="363"/>
      <c r="G2" s="363"/>
      <c r="H2" s="363"/>
      <c r="I2" s="367"/>
      <c r="J2" s="13"/>
      <c r="K2" s="13"/>
      <c r="M2" s="14" t="s">
        <v>47</v>
      </c>
    </row>
    <row r="3" spans="2:14" ht="25.5" customHeight="1" x14ac:dyDescent="0.2">
      <c r="B3" s="366"/>
      <c r="C3" s="364" t="s">
        <v>25</v>
      </c>
      <c r="D3" s="364"/>
      <c r="E3" s="364"/>
      <c r="F3" s="364"/>
      <c r="G3" s="364"/>
      <c r="H3" s="364"/>
      <c r="I3" s="368"/>
      <c r="J3" s="13"/>
      <c r="K3" s="13"/>
      <c r="M3" s="14" t="s">
        <v>48</v>
      </c>
    </row>
    <row r="4" spans="2:14" ht="25.5" customHeight="1" x14ac:dyDescent="0.2">
      <c r="B4" s="366"/>
      <c r="C4" s="364" t="s">
        <v>49</v>
      </c>
      <c r="D4" s="364"/>
      <c r="E4" s="364"/>
      <c r="F4" s="364"/>
      <c r="G4" s="364"/>
      <c r="H4" s="364"/>
      <c r="I4" s="368"/>
      <c r="J4" s="13"/>
      <c r="K4" s="13"/>
      <c r="M4" s="14" t="s">
        <v>50</v>
      </c>
    </row>
    <row r="5" spans="2:14" ht="25.5" customHeight="1" x14ac:dyDescent="0.2">
      <c r="B5" s="366"/>
      <c r="C5" s="364" t="s">
        <v>51</v>
      </c>
      <c r="D5" s="364"/>
      <c r="E5" s="364"/>
      <c r="F5" s="364"/>
      <c r="G5" s="369" t="s">
        <v>52</v>
      </c>
      <c r="H5" s="369"/>
      <c r="I5" s="368"/>
      <c r="J5" s="13"/>
      <c r="K5" s="13"/>
      <c r="M5" s="14" t="s">
        <v>53</v>
      </c>
    </row>
    <row r="6" spans="2:14" ht="23.25" customHeight="1" x14ac:dyDescent="0.2">
      <c r="B6" s="348" t="s">
        <v>54</v>
      </c>
      <c r="C6" s="349"/>
      <c r="D6" s="349"/>
      <c r="E6" s="349"/>
      <c r="F6" s="349"/>
      <c r="G6" s="349"/>
      <c r="H6" s="349"/>
      <c r="I6" s="350"/>
      <c r="J6" s="15"/>
      <c r="K6" s="15"/>
    </row>
    <row r="7" spans="2:14" ht="24" customHeight="1" x14ac:dyDescent="0.2">
      <c r="B7" s="351" t="s">
        <v>55</v>
      </c>
      <c r="C7" s="352"/>
      <c r="D7" s="352"/>
      <c r="E7" s="352"/>
      <c r="F7" s="352"/>
      <c r="G7" s="352"/>
      <c r="H7" s="352"/>
      <c r="I7" s="353"/>
      <c r="J7" s="16"/>
      <c r="K7" s="16"/>
    </row>
    <row r="8" spans="2:14" ht="24" customHeight="1" x14ac:dyDescent="0.2">
      <c r="B8" s="354" t="s">
        <v>56</v>
      </c>
      <c r="C8" s="355"/>
      <c r="D8" s="355"/>
      <c r="E8" s="355"/>
      <c r="F8" s="355"/>
      <c r="G8" s="355"/>
      <c r="H8" s="355"/>
      <c r="I8" s="356"/>
      <c r="J8" s="64"/>
      <c r="K8" s="64"/>
      <c r="N8" s="6" t="s">
        <v>57</v>
      </c>
    </row>
    <row r="9" spans="2:14" ht="30.75" customHeight="1" x14ac:dyDescent="0.2">
      <c r="B9" s="119" t="s">
        <v>58</v>
      </c>
      <c r="C9" s="65">
        <v>231</v>
      </c>
      <c r="D9" s="360" t="s">
        <v>59</v>
      </c>
      <c r="E9" s="360"/>
      <c r="F9" s="311" t="s">
        <v>201</v>
      </c>
      <c r="G9" s="312"/>
      <c r="H9" s="312"/>
      <c r="I9" s="313"/>
      <c r="J9" s="18"/>
      <c r="K9" s="18"/>
      <c r="M9" s="14" t="s">
        <v>60</v>
      </c>
      <c r="N9" s="6" t="s">
        <v>61</v>
      </c>
    </row>
    <row r="10" spans="2:14" ht="30.75" customHeight="1" x14ac:dyDescent="0.2">
      <c r="B10" s="21" t="s">
        <v>62</v>
      </c>
      <c r="C10" s="66" t="s">
        <v>81</v>
      </c>
      <c r="D10" s="361" t="s">
        <v>63</v>
      </c>
      <c r="E10" s="362"/>
      <c r="F10" s="345" t="s">
        <v>155</v>
      </c>
      <c r="G10" s="346"/>
      <c r="H10" s="19" t="s">
        <v>64</v>
      </c>
      <c r="I10" s="121" t="s">
        <v>81</v>
      </c>
      <c r="J10" s="20"/>
      <c r="K10" s="20"/>
      <c r="M10" s="14" t="s">
        <v>65</v>
      </c>
      <c r="N10" s="6" t="s">
        <v>66</v>
      </c>
    </row>
    <row r="11" spans="2:14" ht="30.75" customHeight="1" x14ac:dyDescent="0.2">
      <c r="B11" s="21" t="s">
        <v>67</v>
      </c>
      <c r="C11" s="357" t="s">
        <v>156</v>
      </c>
      <c r="D11" s="357"/>
      <c r="E11" s="357"/>
      <c r="F11" s="357"/>
      <c r="G11" s="19" t="s">
        <v>68</v>
      </c>
      <c r="H11" s="358">
        <v>1032</v>
      </c>
      <c r="I11" s="359"/>
      <c r="J11" s="22"/>
      <c r="K11" s="22"/>
      <c r="M11" s="14" t="s">
        <v>69</v>
      </c>
      <c r="N11" s="6" t="s">
        <v>70</v>
      </c>
    </row>
    <row r="12" spans="2:14" ht="30.75" customHeight="1" x14ac:dyDescent="0.2">
      <c r="B12" s="21" t="s">
        <v>71</v>
      </c>
      <c r="C12" s="342" t="s">
        <v>65</v>
      </c>
      <c r="D12" s="342"/>
      <c r="E12" s="342"/>
      <c r="F12" s="342"/>
      <c r="G12" s="19" t="s">
        <v>72</v>
      </c>
      <c r="H12" s="343" t="s">
        <v>157</v>
      </c>
      <c r="I12" s="344"/>
      <c r="J12" s="23"/>
      <c r="K12" s="23"/>
      <c r="M12" s="24" t="s">
        <v>73</v>
      </c>
    </row>
    <row r="13" spans="2:14" ht="30.75" customHeight="1" x14ac:dyDescent="0.2">
      <c r="B13" s="21" t="s">
        <v>74</v>
      </c>
      <c r="C13" s="338" t="s">
        <v>45</v>
      </c>
      <c r="D13" s="338"/>
      <c r="E13" s="338"/>
      <c r="F13" s="338"/>
      <c r="G13" s="338"/>
      <c r="H13" s="338"/>
      <c r="I13" s="339"/>
      <c r="J13" s="25"/>
      <c r="K13" s="25"/>
      <c r="M13" s="24"/>
    </row>
    <row r="14" spans="2:14" ht="30.75" customHeight="1" x14ac:dyDescent="0.2">
      <c r="B14" s="21" t="s">
        <v>75</v>
      </c>
      <c r="C14" s="345" t="s">
        <v>202</v>
      </c>
      <c r="D14" s="346"/>
      <c r="E14" s="346"/>
      <c r="F14" s="346"/>
      <c r="G14" s="346"/>
      <c r="H14" s="346"/>
      <c r="I14" s="347"/>
      <c r="J14" s="20"/>
      <c r="K14" s="20"/>
      <c r="M14" s="24"/>
      <c r="N14" s="6" t="s">
        <v>76</v>
      </c>
    </row>
    <row r="15" spans="2:14" ht="30.75" customHeight="1" x14ac:dyDescent="0.2">
      <c r="B15" s="21" t="s">
        <v>77</v>
      </c>
      <c r="C15" s="332" t="s">
        <v>203</v>
      </c>
      <c r="D15" s="332"/>
      <c r="E15" s="332"/>
      <c r="F15" s="332"/>
      <c r="G15" s="19" t="s">
        <v>78</v>
      </c>
      <c r="H15" s="334" t="s">
        <v>91</v>
      </c>
      <c r="I15" s="335"/>
      <c r="J15" s="20"/>
      <c r="K15" s="20"/>
      <c r="M15" s="24" t="s">
        <v>80</v>
      </c>
      <c r="N15" s="6" t="s">
        <v>81</v>
      </c>
    </row>
    <row r="16" spans="2:14" ht="30.75" customHeight="1" x14ac:dyDescent="0.2">
      <c r="B16" s="21" t="s">
        <v>82</v>
      </c>
      <c r="C16" s="336" t="s">
        <v>215</v>
      </c>
      <c r="D16" s="337"/>
      <c r="E16" s="337"/>
      <c r="F16" s="337"/>
      <c r="G16" s="19" t="s">
        <v>83</v>
      </c>
      <c r="H16" s="334" t="s">
        <v>70</v>
      </c>
      <c r="I16" s="335"/>
      <c r="J16" s="20"/>
      <c r="K16" s="20"/>
      <c r="M16" s="24" t="s">
        <v>84</v>
      </c>
    </row>
    <row r="17" spans="2:14" ht="36" customHeight="1" x14ac:dyDescent="0.2">
      <c r="B17" s="21" t="s">
        <v>85</v>
      </c>
      <c r="C17" s="338" t="s">
        <v>204</v>
      </c>
      <c r="D17" s="338"/>
      <c r="E17" s="338"/>
      <c r="F17" s="338"/>
      <c r="G17" s="338"/>
      <c r="H17" s="338"/>
      <c r="I17" s="339"/>
      <c r="J17" s="25"/>
      <c r="K17" s="25"/>
      <c r="M17" s="24" t="s">
        <v>86</v>
      </c>
      <c r="N17" s="6" t="s">
        <v>39</v>
      </c>
    </row>
    <row r="18" spans="2:14" ht="30.75" customHeight="1" x14ac:dyDescent="0.2">
      <c r="B18" s="21" t="s">
        <v>87</v>
      </c>
      <c r="C18" s="332" t="s">
        <v>163</v>
      </c>
      <c r="D18" s="332"/>
      <c r="E18" s="332"/>
      <c r="F18" s="332"/>
      <c r="G18" s="332"/>
      <c r="H18" s="332"/>
      <c r="I18" s="333"/>
      <c r="J18" s="26"/>
      <c r="K18" s="26"/>
      <c r="M18" s="24" t="s">
        <v>88</v>
      </c>
      <c r="N18" s="6" t="s">
        <v>40</v>
      </c>
    </row>
    <row r="19" spans="2:14" ht="30.75" customHeight="1" x14ac:dyDescent="0.2">
      <c r="B19" s="21" t="s">
        <v>89</v>
      </c>
      <c r="C19" s="332" t="s">
        <v>159</v>
      </c>
      <c r="D19" s="332"/>
      <c r="E19" s="332"/>
      <c r="F19" s="332"/>
      <c r="G19" s="332"/>
      <c r="H19" s="332"/>
      <c r="I19" s="333"/>
      <c r="J19" s="27"/>
      <c r="K19" s="27"/>
      <c r="M19" s="24"/>
      <c r="N19" s="6" t="s">
        <v>41</v>
      </c>
    </row>
    <row r="20" spans="2:14" ht="30.75" customHeight="1" x14ac:dyDescent="0.2">
      <c r="B20" s="21" t="s">
        <v>90</v>
      </c>
      <c r="C20" s="340" t="s">
        <v>151</v>
      </c>
      <c r="D20" s="340"/>
      <c r="E20" s="340"/>
      <c r="F20" s="340"/>
      <c r="G20" s="340"/>
      <c r="H20" s="340"/>
      <c r="I20" s="341"/>
      <c r="J20" s="28"/>
      <c r="K20" s="28"/>
      <c r="M20" s="24" t="s">
        <v>91</v>
      </c>
      <c r="N20" s="6" t="s">
        <v>42</v>
      </c>
    </row>
    <row r="21" spans="2:14" ht="27.75" customHeight="1" x14ac:dyDescent="0.2">
      <c r="B21" s="327" t="s">
        <v>92</v>
      </c>
      <c r="C21" s="329" t="s">
        <v>93</v>
      </c>
      <c r="D21" s="329"/>
      <c r="E21" s="329"/>
      <c r="F21" s="330" t="s">
        <v>94</v>
      </c>
      <c r="G21" s="330"/>
      <c r="H21" s="330"/>
      <c r="I21" s="331"/>
      <c r="J21" s="29"/>
      <c r="K21" s="29"/>
      <c r="M21" s="24" t="s">
        <v>79</v>
      </c>
      <c r="N21" s="6" t="s">
        <v>43</v>
      </c>
    </row>
    <row r="22" spans="2:14" ht="27" customHeight="1" x14ac:dyDescent="0.2">
      <c r="B22" s="328"/>
      <c r="C22" s="332" t="s">
        <v>160</v>
      </c>
      <c r="D22" s="332"/>
      <c r="E22" s="332"/>
      <c r="F22" s="332" t="s">
        <v>161</v>
      </c>
      <c r="G22" s="332"/>
      <c r="H22" s="332"/>
      <c r="I22" s="333"/>
      <c r="J22" s="27"/>
      <c r="K22" s="27"/>
      <c r="M22" s="24" t="s">
        <v>95</v>
      </c>
      <c r="N22" s="6" t="s">
        <v>44</v>
      </c>
    </row>
    <row r="23" spans="2:14" ht="39.75" customHeight="1" x14ac:dyDescent="0.2">
      <c r="B23" s="21" t="s">
        <v>96</v>
      </c>
      <c r="C23" s="334" t="s">
        <v>151</v>
      </c>
      <c r="D23" s="334"/>
      <c r="E23" s="334"/>
      <c r="F23" s="334" t="s">
        <v>151</v>
      </c>
      <c r="G23" s="334"/>
      <c r="H23" s="334"/>
      <c r="I23" s="335"/>
      <c r="J23" s="20"/>
      <c r="K23" s="20"/>
      <c r="M23" s="24"/>
      <c r="N23" s="6" t="s">
        <v>45</v>
      </c>
    </row>
    <row r="24" spans="2:14" ht="44.25" customHeight="1" x14ac:dyDescent="0.2">
      <c r="B24" s="21" t="s">
        <v>97</v>
      </c>
      <c r="C24" s="308" t="s">
        <v>205</v>
      </c>
      <c r="D24" s="309"/>
      <c r="E24" s="310"/>
      <c r="F24" s="311" t="s">
        <v>206</v>
      </c>
      <c r="G24" s="312"/>
      <c r="H24" s="312"/>
      <c r="I24" s="313"/>
      <c r="J24" s="26"/>
      <c r="K24" s="26"/>
      <c r="M24" s="30"/>
      <c r="N24" s="6" t="s">
        <v>46</v>
      </c>
    </row>
    <row r="25" spans="2:14" ht="29.25" customHeight="1" x14ac:dyDescent="0.2">
      <c r="B25" s="21" t="s">
        <v>98</v>
      </c>
      <c r="C25" s="314" t="s">
        <v>215</v>
      </c>
      <c r="D25" s="315"/>
      <c r="E25" s="316"/>
      <c r="F25" s="19" t="s">
        <v>99</v>
      </c>
      <c r="G25" s="317">
        <v>0.3</v>
      </c>
      <c r="H25" s="318"/>
      <c r="I25" s="319"/>
      <c r="J25" s="31"/>
      <c r="K25" s="31"/>
      <c r="M25" s="30"/>
    </row>
    <row r="26" spans="2:14" ht="27" customHeight="1" x14ac:dyDescent="0.2">
      <c r="B26" s="21" t="s">
        <v>100</v>
      </c>
      <c r="C26" s="311" t="s">
        <v>216</v>
      </c>
      <c r="D26" s="312"/>
      <c r="E26" s="320"/>
      <c r="F26" s="19" t="s">
        <v>101</v>
      </c>
      <c r="G26" s="321">
        <v>0.3</v>
      </c>
      <c r="H26" s="322"/>
      <c r="I26" s="323"/>
      <c r="J26" s="32"/>
      <c r="K26" s="32"/>
      <c r="M26" s="30"/>
    </row>
    <row r="27" spans="2:14" ht="47.25" customHeight="1" x14ac:dyDescent="0.2">
      <c r="B27" s="118" t="s">
        <v>102</v>
      </c>
      <c r="C27" s="324" t="s">
        <v>86</v>
      </c>
      <c r="D27" s="325"/>
      <c r="E27" s="326"/>
      <c r="F27" s="33" t="s">
        <v>103</v>
      </c>
      <c r="G27" s="321" t="s">
        <v>182</v>
      </c>
      <c r="H27" s="322"/>
      <c r="I27" s="323"/>
      <c r="J27" s="29"/>
      <c r="K27" s="29"/>
      <c r="M27" s="30"/>
    </row>
    <row r="28" spans="2:14" ht="30" customHeight="1" x14ac:dyDescent="0.2">
      <c r="B28" s="291" t="s">
        <v>104</v>
      </c>
      <c r="C28" s="292"/>
      <c r="D28" s="292"/>
      <c r="E28" s="292"/>
      <c r="F28" s="292"/>
      <c r="G28" s="292"/>
      <c r="H28" s="292"/>
      <c r="I28" s="293"/>
      <c r="J28" s="64"/>
      <c r="K28" s="64"/>
      <c r="M28" s="30"/>
    </row>
    <row r="29" spans="2:14" ht="56.25" customHeight="1" x14ac:dyDescent="0.2">
      <c r="B29" s="34" t="s">
        <v>105</v>
      </c>
      <c r="C29" s="35" t="s">
        <v>106</v>
      </c>
      <c r="D29" s="35" t="s">
        <v>107</v>
      </c>
      <c r="E29" s="35" t="s">
        <v>108</v>
      </c>
      <c r="F29" s="35" t="s">
        <v>109</v>
      </c>
      <c r="G29" s="36" t="s">
        <v>110</v>
      </c>
      <c r="H29" s="36" t="s">
        <v>111</v>
      </c>
      <c r="I29" s="37" t="s">
        <v>112</v>
      </c>
      <c r="J29" s="76" t="s">
        <v>162</v>
      </c>
      <c r="K29" s="27"/>
      <c r="M29" s="30"/>
    </row>
    <row r="30" spans="2:14" ht="19.5" customHeight="1" x14ac:dyDescent="0.2">
      <c r="B30" s="38" t="s">
        <v>113</v>
      </c>
      <c r="C30" s="77">
        <v>0</v>
      </c>
      <c r="D30" s="78">
        <f>+C30</f>
        <v>0</v>
      </c>
      <c r="E30" s="98">
        <v>0</v>
      </c>
      <c r="F30" s="79">
        <f>+E30</f>
        <v>0</v>
      </c>
      <c r="G30" s="54" t="e">
        <f>+C30/E30</f>
        <v>#DIV/0!</v>
      </c>
      <c r="H30" s="55" t="e">
        <f>+D30/F30</f>
        <v>#DIV/0!</v>
      </c>
      <c r="I30" s="56">
        <f>+D30/$G$26</f>
        <v>0</v>
      </c>
      <c r="J30" s="75">
        <v>0.99</v>
      </c>
      <c r="K30" s="39"/>
      <c r="M30" s="30"/>
    </row>
    <row r="31" spans="2:14" ht="19.5" customHeight="1" x14ac:dyDescent="0.2">
      <c r="B31" s="38" t="s">
        <v>114</v>
      </c>
      <c r="C31" s="77">
        <v>0</v>
      </c>
      <c r="D31" s="78">
        <f>+D30+C31</f>
        <v>0</v>
      </c>
      <c r="E31" s="98">
        <v>0</v>
      </c>
      <c r="F31" s="79">
        <f>+F30+E31</f>
        <v>0</v>
      </c>
      <c r="G31" s="54" t="e">
        <f t="shared" ref="G31:H40" si="0">+C31/E31</f>
        <v>#DIV/0!</v>
      </c>
      <c r="H31" s="55" t="e">
        <f t="shared" si="0"/>
        <v>#DIV/0!</v>
      </c>
      <c r="I31" s="56">
        <f t="shared" ref="I31:I41" si="1">+D31/$G$26</f>
        <v>0</v>
      </c>
      <c r="J31" s="75">
        <v>0.99</v>
      </c>
      <c r="K31" s="39"/>
      <c r="M31" s="30"/>
    </row>
    <row r="32" spans="2:14" ht="19.5" customHeight="1" x14ac:dyDescent="0.2">
      <c r="B32" s="38" t="s">
        <v>115</v>
      </c>
      <c r="C32" s="77">
        <v>0</v>
      </c>
      <c r="D32" s="78">
        <f t="shared" ref="D32:D40" si="2">+D31+C32</f>
        <v>0</v>
      </c>
      <c r="E32" s="98">
        <v>0.19</v>
      </c>
      <c r="F32" s="79">
        <f t="shared" ref="F32:F41" si="3">+F31+E32</f>
        <v>0.19</v>
      </c>
      <c r="G32" s="54">
        <f t="shared" si="0"/>
        <v>0</v>
      </c>
      <c r="H32" s="55">
        <f t="shared" si="0"/>
        <v>0</v>
      </c>
      <c r="I32" s="56">
        <f t="shared" si="1"/>
        <v>0</v>
      </c>
      <c r="J32" s="75">
        <v>0.99</v>
      </c>
      <c r="K32" s="39"/>
      <c r="M32" s="30"/>
    </row>
    <row r="33" spans="2:11" ht="19.5" customHeight="1" x14ac:dyDescent="0.2">
      <c r="B33" s="38" t="s">
        <v>116</v>
      </c>
      <c r="C33" s="77">
        <v>0</v>
      </c>
      <c r="D33" s="78">
        <f t="shared" si="2"/>
        <v>0</v>
      </c>
      <c r="E33" s="98">
        <v>0</v>
      </c>
      <c r="F33" s="79">
        <f t="shared" si="3"/>
        <v>0.19</v>
      </c>
      <c r="G33" s="54" t="e">
        <f t="shared" si="0"/>
        <v>#DIV/0!</v>
      </c>
      <c r="H33" s="55">
        <f t="shared" si="0"/>
        <v>0</v>
      </c>
      <c r="I33" s="56">
        <f t="shared" si="1"/>
        <v>0</v>
      </c>
      <c r="J33" s="75">
        <v>0.99</v>
      </c>
      <c r="K33" s="39"/>
    </row>
    <row r="34" spans="2:11" ht="19.5" customHeight="1" x14ac:dyDescent="0.2">
      <c r="B34" s="38" t="s">
        <v>117</v>
      </c>
      <c r="C34" s="77">
        <v>0</v>
      </c>
      <c r="D34" s="78">
        <f t="shared" si="2"/>
        <v>0</v>
      </c>
      <c r="E34" s="98">
        <v>0</v>
      </c>
      <c r="F34" s="79">
        <f t="shared" si="3"/>
        <v>0.19</v>
      </c>
      <c r="G34" s="54" t="e">
        <f t="shared" si="0"/>
        <v>#DIV/0!</v>
      </c>
      <c r="H34" s="55">
        <f t="shared" si="0"/>
        <v>0</v>
      </c>
      <c r="I34" s="56">
        <f t="shared" si="1"/>
        <v>0</v>
      </c>
      <c r="J34" s="75">
        <v>0.99</v>
      </c>
      <c r="K34" s="39"/>
    </row>
    <row r="35" spans="2:11" ht="19.5" customHeight="1" x14ac:dyDescent="0.2">
      <c r="B35" s="38" t="s">
        <v>118</v>
      </c>
      <c r="C35" s="77">
        <v>0</v>
      </c>
      <c r="D35" s="78">
        <f t="shared" si="2"/>
        <v>0</v>
      </c>
      <c r="E35" s="98">
        <v>0</v>
      </c>
      <c r="F35" s="79">
        <f t="shared" si="3"/>
        <v>0.19</v>
      </c>
      <c r="G35" s="54" t="e">
        <f t="shared" si="0"/>
        <v>#DIV/0!</v>
      </c>
      <c r="H35" s="55">
        <f t="shared" si="0"/>
        <v>0</v>
      </c>
      <c r="I35" s="56">
        <f t="shared" si="1"/>
        <v>0</v>
      </c>
      <c r="J35" s="75">
        <v>0.99</v>
      </c>
      <c r="K35" s="39"/>
    </row>
    <row r="36" spans="2:11" ht="19.5" customHeight="1" x14ac:dyDescent="0.2">
      <c r="B36" s="38" t="s">
        <v>119</v>
      </c>
      <c r="C36" s="77">
        <v>0</v>
      </c>
      <c r="D36" s="78">
        <f t="shared" si="2"/>
        <v>0</v>
      </c>
      <c r="E36" s="98">
        <v>0</v>
      </c>
      <c r="F36" s="79">
        <f t="shared" si="3"/>
        <v>0.19</v>
      </c>
      <c r="G36" s="54" t="e">
        <f t="shared" si="0"/>
        <v>#DIV/0!</v>
      </c>
      <c r="H36" s="55">
        <f t="shared" si="0"/>
        <v>0</v>
      </c>
      <c r="I36" s="56">
        <f t="shared" si="1"/>
        <v>0</v>
      </c>
      <c r="J36" s="75">
        <v>0.99</v>
      </c>
      <c r="K36" s="39"/>
    </row>
    <row r="37" spans="2:11" ht="19.5" customHeight="1" x14ac:dyDescent="0.2">
      <c r="B37" s="38" t="s">
        <v>120</v>
      </c>
      <c r="C37" s="77">
        <v>0</v>
      </c>
      <c r="D37" s="78">
        <f t="shared" si="2"/>
        <v>0</v>
      </c>
      <c r="E37" s="98">
        <v>0</v>
      </c>
      <c r="F37" s="79">
        <f t="shared" si="3"/>
        <v>0.19</v>
      </c>
      <c r="G37" s="54" t="e">
        <f t="shared" si="0"/>
        <v>#DIV/0!</v>
      </c>
      <c r="H37" s="55">
        <f t="shared" si="0"/>
        <v>0</v>
      </c>
      <c r="I37" s="56">
        <f t="shared" si="1"/>
        <v>0</v>
      </c>
      <c r="J37" s="75">
        <v>0.99</v>
      </c>
      <c r="K37" s="39"/>
    </row>
    <row r="38" spans="2:11" ht="19.5" customHeight="1" x14ac:dyDescent="0.2">
      <c r="B38" s="38" t="s">
        <v>121</v>
      </c>
      <c r="C38" s="77">
        <v>0</v>
      </c>
      <c r="D38" s="78">
        <f t="shared" si="2"/>
        <v>0</v>
      </c>
      <c r="E38" s="98">
        <v>0.02</v>
      </c>
      <c r="F38" s="79">
        <f t="shared" si="3"/>
        <v>0.21</v>
      </c>
      <c r="G38" s="54">
        <f t="shared" si="0"/>
        <v>0</v>
      </c>
      <c r="H38" s="55">
        <f t="shared" si="0"/>
        <v>0</v>
      </c>
      <c r="I38" s="56">
        <f t="shared" si="1"/>
        <v>0</v>
      </c>
      <c r="J38" s="75">
        <v>0.99</v>
      </c>
      <c r="K38" s="39"/>
    </row>
    <row r="39" spans="2:11" ht="19.5" customHeight="1" x14ac:dyDescent="0.2">
      <c r="B39" s="38" t="s">
        <v>122</v>
      </c>
      <c r="C39" s="77">
        <v>0</v>
      </c>
      <c r="D39" s="78">
        <f t="shared" si="2"/>
        <v>0</v>
      </c>
      <c r="E39" s="98">
        <v>0</v>
      </c>
      <c r="F39" s="79">
        <f t="shared" si="3"/>
        <v>0.21</v>
      </c>
      <c r="G39" s="54" t="e">
        <f t="shared" si="0"/>
        <v>#DIV/0!</v>
      </c>
      <c r="H39" s="55">
        <f t="shared" si="0"/>
        <v>0</v>
      </c>
      <c r="I39" s="56">
        <f t="shared" si="1"/>
        <v>0</v>
      </c>
      <c r="J39" s="75">
        <v>0.99</v>
      </c>
      <c r="K39" s="39"/>
    </row>
    <row r="40" spans="2:11" ht="19.5" customHeight="1" x14ac:dyDescent="0.2">
      <c r="B40" s="38" t="s">
        <v>123</v>
      </c>
      <c r="C40" s="77">
        <v>0</v>
      </c>
      <c r="D40" s="78">
        <f t="shared" si="2"/>
        <v>0</v>
      </c>
      <c r="E40" s="98">
        <v>0</v>
      </c>
      <c r="F40" s="79">
        <f t="shared" si="3"/>
        <v>0.21</v>
      </c>
      <c r="G40" s="54" t="e">
        <f t="shared" si="0"/>
        <v>#DIV/0!</v>
      </c>
      <c r="H40" s="55">
        <f t="shared" si="0"/>
        <v>0</v>
      </c>
      <c r="I40" s="56">
        <f t="shared" si="1"/>
        <v>0</v>
      </c>
      <c r="J40" s="75">
        <v>0.99</v>
      </c>
      <c r="K40" s="39"/>
    </row>
    <row r="41" spans="2:11" ht="19.5" customHeight="1" x14ac:dyDescent="0.2">
      <c r="B41" s="38" t="s">
        <v>124</v>
      </c>
      <c r="C41" s="77">
        <v>0</v>
      </c>
      <c r="D41" s="78">
        <f>+D40+C41</f>
        <v>0</v>
      </c>
      <c r="E41" s="98">
        <v>0.04</v>
      </c>
      <c r="F41" s="79">
        <f t="shared" si="3"/>
        <v>0.25</v>
      </c>
      <c r="G41" s="54">
        <f>+C41/E41</f>
        <v>0</v>
      </c>
      <c r="H41" s="55">
        <f>+D41/F41</f>
        <v>0</v>
      </c>
      <c r="I41" s="56">
        <f t="shared" si="1"/>
        <v>0</v>
      </c>
      <c r="J41" s="75">
        <v>0.99</v>
      </c>
      <c r="K41" s="39"/>
    </row>
    <row r="42" spans="2:11" ht="54.75" customHeight="1" x14ac:dyDescent="0.2">
      <c r="B42" s="83" t="s">
        <v>125</v>
      </c>
      <c r="C42" s="285" t="s">
        <v>224</v>
      </c>
      <c r="D42" s="285"/>
      <c r="E42" s="285"/>
      <c r="F42" s="285"/>
      <c r="G42" s="285"/>
      <c r="H42" s="285"/>
      <c r="I42" s="286"/>
      <c r="J42" s="40"/>
      <c r="K42" s="40"/>
    </row>
    <row r="43" spans="2:11" ht="29.25" customHeight="1" x14ac:dyDescent="0.2">
      <c r="B43" s="291" t="s">
        <v>126</v>
      </c>
      <c r="C43" s="292"/>
      <c r="D43" s="292"/>
      <c r="E43" s="292"/>
      <c r="F43" s="292"/>
      <c r="G43" s="292"/>
      <c r="H43" s="292"/>
      <c r="I43" s="293"/>
      <c r="J43" s="64"/>
      <c r="K43" s="64"/>
    </row>
    <row r="44" spans="2:11" ht="32.25" customHeight="1" x14ac:dyDescent="0.2">
      <c r="B44" s="299"/>
      <c r="C44" s="300"/>
      <c r="D44" s="300"/>
      <c r="E44" s="300"/>
      <c r="F44" s="300"/>
      <c r="G44" s="300"/>
      <c r="H44" s="300"/>
      <c r="I44" s="301"/>
      <c r="J44" s="64"/>
      <c r="K44" s="64"/>
    </row>
    <row r="45" spans="2:11" ht="32.25" customHeight="1" x14ac:dyDescent="0.2">
      <c r="B45" s="302"/>
      <c r="C45" s="303"/>
      <c r="D45" s="303"/>
      <c r="E45" s="303"/>
      <c r="F45" s="303"/>
      <c r="G45" s="303"/>
      <c r="H45" s="303"/>
      <c r="I45" s="304"/>
      <c r="J45" s="40"/>
      <c r="K45" s="40"/>
    </row>
    <row r="46" spans="2:11" ht="32.25" customHeight="1" x14ac:dyDescent="0.2">
      <c r="B46" s="302"/>
      <c r="C46" s="303"/>
      <c r="D46" s="303"/>
      <c r="E46" s="303"/>
      <c r="F46" s="303"/>
      <c r="G46" s="303"/>
      <c r="H46" s="303"/>
      <c r="I46" s="304"/>
      <c r="J46" s="40"/>
      <c r="K46" s="40"/>
    </row>
    <row r="47" spans="2:11" ht="32.25" customHeight="1" x14ac:dyDescent="0.2">
      <c r="B47" s="302"/>
      <c r="C47" s="303"/>
      <c r="D47" s="303"/>
      <c r="E47" s="303"/>
      <c r="F47" s="303"/>
      <c r="G47" s="303"/>
      <c r="H47" s="303"/>
      <c r="I47" s="304"/>
      <c r="J47" s="40"/>
      <c r="K47" s="40"/>
    </row>
    <row r="48" spans="2:11" ht="32.25" customHeight="1" x14ac:dyDescent="0.2">
      <c r="B48" s="305"/>
      <c r="C48" s="306"/>
      <c r="D48" s="306"/>
      <c r="E48" s="306"/>
      <c r="F48" s="306"/>
      <c r="G48" s="306"/>
      <c r="H48" s="306"/>
      <c r="I48" s="307"/>
      <c r="J48" s="41"/>
      <c r="K48" s="41"/>
    </row>
    <row r="49" spans="2:11" ht="83.25" customHeight="1" x14ac:dyDescent="0.2">
      <c r="B49" s="21" t="s">
        <v>127</v>
      </c>
      <c r="C49" s="285" t="s">
        <v>224</v>
      </c>
      <c r="D49" s="285"/>
      <c r="E49" s="285"/>
      <c r="F49" s="285"/>
      <c r="G49" s="285"/>
      <c r="H49" s="285"/>
      <c r="I49" s="286"/>
      <c r="J49" s="42"/>
      <c r="K49" s="42"/>
    </row>
    <row r="50" spans="2:11" ht="34.5" customHeight="1" x14ac:dyDescent="0.2">
      <c r="B50" s="21" t="s">
        <v>128</v>
      </c>
      <c r="C50" s="269" t="s">
        <v>182</v>
      </c>
      <c r="D50" s="269"/>
      <c r="E50" s="269"/>
      <c r="F50" s="269"/>
      <c r="G50" s="269"/>
      <c r="H50" s="269"/>
      <c r="I50" s="287"/>
      <c r="J50" s="42"/>
      <c r="K50" s="42"/>
    </row>
    <row r="51" spans="2:11" ht="34.5" customHeight="1" x14ac:dyDescent="0.2">
      <c r="B51" s="120" t="s">
        <v>129</v>
      </c>
      <c r="C51" s="288" t="s">
        <v>225</v>
      </c>
      <c r="D51" s="289"/>
      <c r="E51" s="289"/>
      <c r="F51" s="289"/>
      <c r="G51" s="289"/>
      <c r="H51" s="289"/>
      <c r="I51" s="290"/>
      <c r="J51" s="42"/>
      <c r="K51" s="42"/>
    </row>
    <row r="52" spans="2:11" ht="29.25" customHeight="1" x14ac:dyDescent="0.2">
      <c r="B52" s="291" t="s">
        <v>130</v>
      </c>
      <c r="C52" s="292"/>
      <c r="D52" s="292"/>
      <c r="E52" s="292"/>
      <c r="F52" s="292"/>
      <c r="G52" s="292"/>
      <c r="H52" s="292"/>
      <c r="I52" s="293"/>
      <c r="J52" s="42"/>
      <c r="K52" s="42"/>
    </row>
    <row r="53" spans="2:11" ht="33" customHeight="1" x14ac:dyDescent="0.2">
      <c r="B53" s="294" t="s">
        <v>131</v>
      </c>
      <c r="C53" s="117" t="s">
        <v>132</v>
      </c>
      <c r="D53" s="295" t="s">
        <v>133</v>
      </c>
      <c r="E53" s="295"/>
      <c r="F53" s="295"/>
      <c r="G53" s="295" t="s">
        <v>134</v>
      </c>
      <c r="H53" s="295"/>
      <c r="I53" s="296"/>
      <c r="J53" s="43"/>
      <c r="K53" s="43"/>
    </row>
    <row r="54" spans="2:11" ht="31.5" customHeight="1" x14ac:dyDescent="0.2">
      <c r="B54" s="294"/>
      <c r="C54" s="44"/>
      <c r="D54" s="269"/>
      <c r="E54" s="269"/>
      <c r="F54" s="269"/>
      <c r="G54" s="297"/>
      <c r="H54" s="297"/>
      <c r="I54" s="298"/>
      <c r="J54" s="43"/>
      <c r="K54" s="43"/>
    </row>
    <row r="55" spans="2:11" ht="31.5" customHeight="1" x14ac:dyDescent="0.2">
      <c r="B55" s="120" t="s">
        <v>135</v>
      </c>
      <c r="C55" s="281" t="s">
        <v>164</v>
      </c>
      <c r="D55" s="281"/>
      <c r="E55" s="282" t="s">
        <v>136</v>
      </c>
      <c r="F55" s="282"/>
      <c r="G55" s="281" t="s">
        <v>186</v>
      </c>
      <c r="H55" s="281"/>
      <c r="I55" s="283"/>
      <c r="J55" s="45"/>
      <c r="K55" s="45"/>
    </row>
    <row r="56" spans="2:11" ht="31.5" customHeight="1" x14ac:dyDescent="0.2">
      <c r="B56" s="120" t="s">
        <v>137</v>
      </c>
      <c r="C56" s="269" t="str">
        <f>+'[3]HV 1'!C56:D56</f>
        <v>NICOLAS ADOLFO CORREAL HUERTAS</v>
      </c>
      <c r="D56" s="269"/>
      <c r="E56" s="284" t="s">
        <v>138</v>
      </c>
      <c r="F56" s="284"/>
      <c r="G56" s="281" t="str">
        <f>+'[4]HV 1'!G56:I56</f>
        <v>DIANA VIDAL</v>
      </c>
      <c r="H56" s="281"/>
      <c r="I56" s="283"/>
      <c r="J56" s="45"/>
      <c r="K56" s="45"/>
    </row>
    <row r="57" spans="2:11" ht="31.5" customHeight="1" x14ac:dyDescent="0.2">
      <c r="B57" s="120" t="s">
        <v>139</v>
      </c>
      <c r="C57" s="269"/>
      <c r="D57" s="269"/>
      <c r="E57" s="270" t="s">
        <v>140</v>
      </c>
      <c r="F57" s="271"/>
      <c r="G57" s="274"/>
      <c r="H57" s="275"/>
      <c r="I57" s="276"/>
      <c r="J57" s="46"/>
      <c r="K57" s="46"/>
    </row>
    <row r="58" spans="2:11" ht="31.5" customHeight="1" thickBot="1" x14ac:dyDescent="0.25">
      <c r="B58" s="84" t="s">
        <v>141</v>
      </c>
      <c r="C58" s="280"/>
      <c r="D58" s="280"/>
      <c r="E58" s="272"/>
      <c r="F58" s="273"/>
      <c r="G58" s="277"/>
      <c r="H58" s="278"/>
      <c r="I58" s="279"/>
      <c r="J58" s="46"/>
      <c r="K58" s="46"/>
    </row>
    <row r="59" spans="2:11" hidden="1" x14ac:dyDescent="0.2">
      <c r="B59" s="3"/>
      <c r="C59" s="3"/>
      <c r="D59" s="5"/>
      <c r="E59" s="5"/>
      <c r="F59" s="5"/>
      <c r="G59" s="5"/>
      <c r="H59" s="5"/>
      <c r="I59" s="67"/>
      <c r="J59" s="47"/>
      <c r="K59" s="47"/>
    </row>
    <row r="60" spans="2:11" hidden="1" x14ac:dyDescent="0.2">
      <c r="B60" s="68"/>
      <c r="C60" s="69"/>
      <c r="D60" s="69"/>
      <c r="E60" s="70"/>
      <c r="F60" s="70"/>
      <c r="G60" s="71"/>
      <c r="H60" s="72"/>
      <c r="I60" s="69"/>
      <c r="J60" s="53"/>
      <c r="K60" s="53"/>
    </row>
    <row r="61" spans="2:11" hidden="1" x14ac:dyDescent="0.2">
      <c r="B61" s="68"/>
      <c r="C61" s="69"/>
      <c r="D61" s="69"/>
      <c r="E61" s="70"/>
      <c r="F61" s="70"/>
      <c r="G61" s="71"/>
      <c r="H61" s="72"/>
      <c r="I61" s="69"/>
      <c r="J61" s="53"/>
      <c r="K61" s="53"/>
    </row>
    <row r="62" spans="2:11" hidden="1" x14ac:dyDescent="0.2">
      <c r="B62" s="68"/>
      <c r="C62" s="69"/>
      <c r="D62" s="69"/>
      <c r="E62" s="70"/>
      <c r="F62" s="70"/>
      <c r="G62" s="71"/>
      <c r="H62" s="72"/>
      <c r="I62" s="69"/>
      <c r="J62" s="53"/>
      <c r="K62" s="53"/>
    </row>
    <row r="63" spans="2:11" hidden="1" x14ac:dyDescent="0.2">
      <c r="B63" s="68"/>
      <c r="C63" s="69"/>
      <c r="D63" s="69"/>
      <c r="E63" s="70"/>
      <c r="F63" s="70"/>
      <c r="G63" s="71"/>
      <c r="H63" s="72"/>
      <c r="I63" s="69"/>
      <c r="J63" s="53"/>
      <c r="K63" s="53"/>
    </row>
    <row r="64" spans="2:11" hidden="1" x14ac:dyDescent="0.2">
      <c r="B64" s="68"/>
      <c r="C64" s="69"/>
      <c r="D64" s="69"/>
      <c r="E64" s="70"/>
      <c r="F64" s="70"/>
      <c r="G64" s="71"/>
      <c r="H64" s="72"/>
      <c r="I64" s="69"/>
      <c r="J64" s="53"/>
      <c r="K64" s="53"/>
    </row>
    <row r="65" spans="2:11" hidden="1" x14ac:dyDescent="0.2">
      <c r="B65" s="68"/>
      <c r="C65" s="69"/>
      <c r="D65" s="69"/>
      <c r="E65" s="70"/>
      <c r="F65" s="70"/>
      <c r="G65" s="71"/>
      <c r="H65" s="72"/>
      <c r="I65" s="69"/>
      <c r="J65" s="53"/>
      <c r="K65" s="53"/>
    </row>
    <row r="66" spans="2:11" hidden="1" x14ac:dyDescent="0.2">
      <c r="B66" s="68"/>
      <c r="C66" s="69"/>
      <c r="D66" s="69"/>
      <c r="E66" s="70"/>
      <c r="F66" s="70"/>
      <c r="G66" s="71"/>
      <c r="H66" s="72"/>
      <c r="I66" s="69"/>
      <c r="J66" s="53"/>
      <c r="K66" s="53"/>
    </row>
    <row r="67" spans="2:11" hidden="1" x14ac:dyDescent="0.2">
      <c r="B67" s="68"/>
      <c r="C67" s="69"/>
      <c r="D67" s="69"/>
      <c r="E67" s="70"/>
      <c r="F67" s="70"/>
      <c r="G67" s="71"/>
      <c r="H67" s="72"/>
      <c r="I67" s="69"/>
      <c r="J67" s="53"/>
      <c r="K67" s="53"/>
    </row>
    <row r="68" spans="2:11" x14ac:dyDescent="0.2">
      <c r="B68" s="73"/>
      <c r="C68" s="12"/>
      <c r="D68" s="12"/>
      <c r="E68" s="12"/>
      <c r="F68" s="12"/>
      <c r="G68" s="74"/>
      <c r="H68" s="12"/>
      <c r="I68" s="12"/>
    </row>
  </sheetData>
  <mergeCells count="66">
    <mergeCell ref="C2:H2"/>
    <mergeCell ref="C3:H3"/>
    <mergeCell ref="B2:B5"/>
    <mergeCell ref="I2:I5"/>
    <mergeCell ref="C4:H4"/>
    <mergeCell ref="C5:F5"/>
    <mergeCell ref="G5:H5"/>
    <mergeCell ref="B6:I6"/>
    <mergeCell ref="B7:I7"/>
    <mergeCell ref="B8:I8"/>
    <mergeCell ref="F10:G10"/>
    <mergeCell ref="C11:F11"/>
    <mergeCell ref="H11:I11"/>
    <mergeCell ref="D9:E9"/>
    <mergeCell ref="F9:I9"/>
    <mergeCell ref="D10:E10"/>
    <mergeCell ref="C12:F12"/>
    <mergeCell ref="H12:I12"/>
    <mergeCell ref="C13:I13"/>
    <mergeCell ref="C14:I14"/>
    <mergeCell ref="C15:F15"/>
    <mergeCell ref="H15:I15"/>
    <mergeCell ref="C23:E23"/>
    <mergeCell ref="F23:I23"/>
    <mergeCell ref="C16:F16"/>
    <mergeCell ref="H16:I16"/>
    <mergeCell ref="C17:I17"/>
    <mergeCell ref="C18:I18"/>
    <mergeCell ref="C19:I19"/>
    <mergeCell ref="C20:I20"/>
    <mergeCell ref="B21:B22"/>
    <mergeCell ref="C21:E21"/>
    <mergeCell ref="F21:I21"/>
    <mergeCell ref="C22:E22"/>
    <mergeCell ref="F22:I22"/>
    <mergeCell ref="B44:I48"/>
    <mergeCell ref="C24:E24"/>
    <mergeCell ref="F24:I24"/>
    <mergeCell ref="C25:E25"/>
    <mergeCell ref="G25:I25"/>
    <mergeCell ref="C26:E26"/>
    <mergeCell ref="G26:I26"/>
    <mergeCell ref="C27:E27"/>
    <mergeCell ref="G27:I27"/>
    <mergeCell ref="B28:I28"/>
    <mergeCell ref="C42:I42"/>
    <mergeCell ref="B43:I43"/>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1:M18"/>
  <sheetViews>
    <sheetView topLeftCell="A7" zoomScale="90" zoomScaleNormal="90" workbookViewId="0">
      <selection activeCell="A7" sqref="A1:IV65536"/>
    </sheetView>
  </sheetViews>
  <sheetFormatPr baseColWidth="10" defaultRowHeight="15" x14ac:dyDescent="0.25"/>
  <cols>
    <col min="1" max="1" width="1.28515625" customWidth="1"/>
    <col min="2" max="2" width="20.140625" style="61" customWidth="1"/>
    <col min="3" max="3" width="34.5703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386"/>
      <c r="C1" s="389" t="s">
        <v>24</v>
      </c>
      <c r="D1" s="390"/>
      <c r="E1" s="390"/>
      <c r="F1" s="390"/>
      <c r="G1" s="390"/>
      <c r="H1" s="391"/>
      <c r="I1" s="392"/>
      <c r="J1" s="393"/>
    </row>
    <row r="2" spans="2:13" ht="18" customHeight="1" thickBot="1" x14ac:dyDescent="0.3">
      <c r="B2" s="387"/>
      <c r="C2" s="398" t="s">
        <v>25</v>
      </c>
      <c r="D2" s="399"/>
      <c r="E2" s="399"/>
      <c r="F2" s="399"/>
      <c r="G2" s="399"/>
      <c r="H2" s="400"/>
      <c r="I2" s="394"/>
      <c r="J2" s="395"/>
    </row>
    <row r="3" spans="2:13" ht="18" customHeight="1" thickBot="1" x14ac:dyDescent="0.3">
      <c r="B3" s="387"/>
      <c r="C3" s="398" t="s">
        <v>142</v>
      </c>
      <c r="D3" s="399"/>
      <c r="E3" s="399"/>
      <c r="F3" s="399"/>
      <c r="G3" s="399"/>
      <c r="H3" s="400"/>
      <c r="I3" s="394"/>
      <c r="J3" s="395"/>
    </row>
    <row r="4" spans="2:13" ht="18" customHeight="1" thickBot="1" x14ac:dyDescent="0.3">
      <c r="B4" s="388"/>
      <c r="C4" s="398" t="s">
        <v>143</v>
      </c>
      <c r="D4" s="399"/>
      <c r="E4" s="399"/>
      <c r="F4" s="400"/>
      <c r="G4" s="401" t="s">
        <v>190</v>
      </c>
      <c r="H4" s="402"/>
      <c r="I4" s="396"/>
      <c r="J4" s="397"/>
    </row>
    <row r="5" spans="2:13" ht="18" customHeight="1" thickBot="1" x14ac:dyDescent="0.3">
      <c r="B5" s="57"/>
      <c r="C5" s="58"/>
      <c r="D5" s="58"/>
      <c r="E5" s="58"/>
      <c r="F5" s="58"/>
      <c r="G5" s="58"/>
      <c r="H5" s="58"/>
      <c r="I5" s="58"/>
      <c r="J5" s="59"/>
    </row>
    <row r="6" spans="2:13" ht="51.75" customHeight="1" thickBot="1" x14ac:dyDescent="0.3">
      <c r="B6" s="1" t="s">
        <v>185</v>
      </c>
      <c r="C6" s="403" t="str">
        <f>+'[5]Sección 1. Metas - Magnitud'!C7</f>
        <v>1032 - Gestión y control de tránsito y transporte</v>
      </c>
      <c r="D6" s="404"/>
      <c r="E6" s="405"/>
      <c r="F6" s="60"/>
      <c r="G6" s="58"/>
      <c r="H6" s="58"/>
      <c r="I6" s="58"/>
      <c r="J6" s="59"/>
    </row>
    <row r="7" spans="2:13" ht="32.25" customHeight="1" thickBot="1" x14ac:dyDescent="0.3">
      <c r="B7" s="2" t="s">
        <v>0</v>
      </c>
      <c r="C7" s="403" t="str">
        <f>+'[5]Sección 1. Metas - Magnitud'!C8:F8</f>
        <v>Dirección de Control y Vigilancia</v>
      </c>
      <c r="D7" s="404"/>
      <c r="E7" s="405"/>
      <c r="F7" s="60"/>
      <c r="G7" s="58"/>
      <c r="H7" s="58"/>
      <c r="I7" s="58"/>
      <c r="J7" s="59"/>
    </row>
    <row r="8" spans="2:13" ht="32.25" customHeight="1" thickBot="1" x14ac:dyDescent="0.3">
      <c r="B8" s="2" t="s">
        <v>144</v>
      </c>
      <c r="C8" s="403" t="str">
        <f>+'[5]Sección 1. Metas - Magnitud'!C9:F9</f>
        <v>Subsecretaría de Servicios de la Movilidad</v>
      </c>
      <c r="D8" s="404"/>
      <c r="E8" s="405"/>
      <c r="F8" s="4"/>
      <c r="G8" s="58"/>
      <c r="H8" s="58"/>
      <c r="I8" s="58"/>
      <c r="J8" s="59"/>
    </row>
    <row r="9" spans="2:13" ht="33.75" customHeight="1" thickBot="1" x14ac:dyDescent="0.3">
      <c r="B9" s="2" t="s">
        <v>28</v>
      </c>
      <c r="C9" s="403" t="s">
        <v>184</v>
      </c>
      <c r="D9" s="404"/>
      <c r="E9" s="405"/>
      <c r="F9" s="60"/>
      <c r="G9" s="58"/>
      <c r="H9" s="58"/>
      <c r="I9" s="58"/>
      <c r="J9" s="59"/>
    </row>
    <row r="10" spans="2:13" ht="32.25" customHeight="1" thickBot="1" x14ac:dyDescent="0.3">
      <c r="B10" s="2" t="s">
        <v>197</v>
      </c>
      <c r="C10" s="403" t="s">
        <v>202</v>
      </c>
      <c r="D10" s="404"/>
      <c r="E10" s="405"/>
    </row>
    <row r="12" spans="2:13" x14ac:dyDescent="0.25">
      <c r="B12" s="379" t="s">
        <v>217</v>
      </c>
      <c r="C12" s="380"/>
      <c r="D12" s="380"/>
      <c r="E12" s="380"/>
      <c r="F12" s="380"/>
      <c r="G12" s="380"/>
      <c r="H12" s="381"/>
      <c r="I12" s="371" t="s">
        <v>145</v>
      </c>
      <c r="J12" s="372"/>
      <c r="K12" s="372"/>
    </row>
    <row r="13" spans="2:13" s="62" customFormat="1" ht="30" customHeight="1" x14ac:dyDescent="0.25">
      <c r="B13" s="373" t="s">
        <v>146</v>
      </c>
      <c r="C13" s="373" t="s">
        <v>147</v>
      </c>
      <c r="D13" s="373" t="s">
        <v>196</v>
      </c>
      <c r="E13" s="373" t="s">
        <v>148</v>
      </c>
      <c r="F13" s="373" t="s">
        <v>149</v>
      </c>
      <c r="G13" s="373" t="s">
        <v>191</v>
      </c>
      <c r="H13" s="373" t="s">
        <v>192</v>
      </c>
      <c r="I13" s="375" t="s">
        <v>193</v>
      </c>
      <c r="J13" s="377" t="s">
        <v>194</v>
      </c>
      <c r="K13" s="370" t="s">
        <v>195</v>
      </c>
    </row>
    <row r="14" spans="2:13" s="62" customFormat="1" x14ac:dyDescent="0.25">
      <c r="B14" s="374"/>
      <c r="C14" s="374"/>
      <c r="D14" s="374"/>
      <c r="E14" s="374"/>
      <c r="F14" s="374"/>
      <c r="G14" s="374"/>
      <c r="H14" s="374"/>
      <c r="I14" s="376"/>
      <c r="J14" s="378"/>
      <c r="K14" s="370"/>
    </row>
    <row r="15" spans="2:13" s="62" customFormat="1" ht="105" x14ac:dyDescent="0.25">
      <c r="B15" s="102">
        <v>1</v>
      </c>
      <c r="C15" s="146" t="s">
        <v>229</v>
      </c>
      <c r="D15" s="101">
        <v>0.19</v>
      </c>
      <c r="E15" s="97"/>
      <c r="F15" s="99" t="s">
        <v>230</v>
      </c>
      <c r="G15" s="175">
        <v>0.19</v>
      </c>
      <c r="H15" s="112">
        <v>43160</v>
      </c>
      <c r="I15" s="110">
        <v>0.19</v>
      </c>
      <c r="J15" s="116">
        <v>43132</v>
      </c>
      <c r="K15" s="107"/>
      <c r="M15" s="114"/>
    </row>
    <row r="16" spans="2:13" ht="60" x14ac:dyDescent="0.25">
      <c r="B16" s="145">
        <v>2</v>
      </c>
      <c r="C16" s="108" t="s">
        <v>231</v>
      </c>
      <c r="D16" s="101">
        <v>0.02</v>
      </c>
      <c r="E16" s="97"/>
      <c r="F16" s="99" t="s">
        <v>232</v>
      </c>
      <c r="G16" s="175">
        <v>0.02</v>
      </c>
      <c r="H16" s="112">
        <v>43344</v>
      </c>
      <c r="I16" s="110"/>
      <c r="J16" s="116"/>
      <c r="K16" s="107"/>
      <c r="M16" s="115"/>
    </row>
    <row r="17" spans="2:11" ht="75" x14ac:dyDescent="0.25">
      <c r="B17" s="174">
        <v>3</v>
      </c>
      <c r="C17" s="81" t="s">
        <v>226</v>
      </c>
      <c r="D17" s="101">
        <v>0.04</v>
      </c>
      <c r="E17" s="97"/>
      <c r="F17" s="99" t="s">
        <v>233</v>
      </c>
      <c r="G17" s="175">
        <v>0.04</v>
      </c>
      <c r="H17" s="112">
        <v>43435</v>
      </c>
      <c r="I17" s="110"/>
      <c r="J17" s="116"/>
      <c r="K17" s="107"/>
    </row>
    <row r="18" spans="2:11" x14ac:dyDescent="0.25">
      <c r="B18" s="382" t="s">
        <v>17</v>
      </c>
      <c r="C18" s="383"/>
      <c r="D18" s="63">
        <f>SUM(D15:D17)</f>
        <v>0.25</v>
      </c>
      <c r="E18" s="384" t="s">
        <v>17</v>
      </c>
      <c r="F18" s="385"/>
      <c r="G18" s="63">
        <f>SUM(G15:G17)</f>
        <v>0.25</v>
      </c>
      <c r="H18" s="173"/>
      <c r="I18" s="111">
        <f>SUM(I15:I17)</f>
        <v>0.19</v>
      </c>
      <c r="J18" s="109"/>
      <c r="K18" s="109"/>
    </row>
  </sheetData>
  <mergeCells count="26">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 ref="K13:K14"/>
    <mergeCell ref="I12:K12"/>
    <mergeCell ref="B13:B14"/>
    <mergeCell ref="C13:C14"/>
    <mergeCell ref="D13:D14"/>
    <mergeCell ref="E13:E14"/>
    <mergeCell ref="F13:F14"/>
    <mergeCell ref="G13:G14"/>
    <mergeCell ref="I13:I14"/>
    <mergeCell ref="J13:J14"/>
    <mergeCell ref="B12:H1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A1:X64"/>
  <sheetViews>
    <sheetView tabSelected="1" zoomScale="86" zoomScaleNormal="86" workbookViewId="0">
      <selection activeCell="F6" sqref="F6:I6"/>
    </sheetView>
  </sheetViews>
  <sheetFormatPr baseColWidth="10" defaultColWidth="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0" width="22.42578125" style="10" customWidth="1"/>
    <col min="11" max="11" width="22.42578125" style="10" hidden="1" customWidth="1"/>
    <col min="12" max="12" width="0" style="11" hidden="1" customWidth="1"/>
    <col min="13" max="14" width="0" style="178" hidden="1" customWidth="1"/>
    <col min="15" max="21" width="0" style="11" hidden="1" customWidth="1"/>
    <col min="22" max="24" width="0" style="12" hidden="1" customWidth="1"/>
    <col min="25" max="16384" width="11.42578125" style="7" hidden="1"/>
  </cols>
  <sheetData>
    <row r="1" spans="2:14" ht="37.5" customHeight="1" x14ac:dyDescent="0.2">
      <c r="B1" s="547"/>
      <c r="C1" s="548" t="s">
        <v>25</v>
      </c>
      <c r="D1" s="548"/>
      <c r="E1" s="548"/>
      <c r="F1" s="548"/>
      <c r="G1" s="548"/>
      <c r="H1" s="548"/>
      <c r="I1" s="549"/>
      <c r="J1" s="13"/>
      <c r="K1" s="13"/>
      <c r="M1" s="177" t="s">
        <v>47</v>
      </c>
    </row>
    <row r="2" spans="2:14" ht="37.5" customHeight="1" x14ac:dyDescent="0.2">
      <c r="B2" s="550"/>
      <c r="C2" s="443" t="s">
        <v>239</v>
      </c>
      <c r="D2" s="443"/>
      <c r="E2" s="443"/>
      <c r="F2" s="443"/>
      <c r="G2" s="443"/>
      <c r="H2" s="443"/>
      <c r="I2" s="551"/>
      <c r="J2" s="13"/>
      <c r="K2" s="13"/>
      <c r="M2" s="177" t="s">
        <v>48</v>
      </c>
    </row>
    <row r="3" spans="2:14" ht="37.5" customHeight="1" x14ac:dyDescent="0.2">
      <c r="B3" s="550"/>
      <c r="C3" s="443" t="s">
        <v>240</v>
      </c>
      <c r="D3" s="443"/>
      <c r="E3" s="443"/>
      <c r="F3" s="443" t="s">
        <v>241</v>
      </c>
      <c r="G3" s="443"/>
      <c r="H3" s="443"/>
      <c r="I3" s="551"/>
      <c r="J3" s="13"/>
      <c r="K3" s="13"/>
      <c r="M3" s="177" t="s">
        <v>50</v>
      </c>
    </row>
    <row r="4" spans="2:14" ht="23.25" customHeight="1" x14ac:dyDescent="0.2">
      <c r="B4" s="552"/>
      <c r="C4" s="445"/>
      <c r="D4" s="445"/>
      <c r="E4" s="445"/>
      <c r="F4" s="445"/>
      <c r="G4" s="445"/>
      <c r="H4" s="445"/>
      <c r="I4" s="553"/>
      <c r="J4" s="15"/>
      <c r="K4" s="15"/>
    </row>
    <row r="5" spans="2:14" ht="24" customHeight="1" x14ac:dyDescent="0.2">
      <c r="B5" s="554" t="s">
        <v>234</v>
      </c>
      <c r="C5" s="446"/>
      <c r="D5" s="446"/>
      <c r="E5" s="446"/>
      <c r="F5" s="446"/>
      <c r="G5" s="446"/>
      <c r="H5" s="446"/>
      <c r="I5" s="555"/>
      <c r="J5" s="17"/>
      <c r="K5" s="17"/>
      <c r="N5" s="178" t="s">
        <v>57</v>
      </c>
    </row>
    <row r="6" spans="2:14" ht="30.75" customHeight="1" x14ac:dyDescent="0.2">
      <c r="B6" s="467" t="s">
        <v>242</v>
      </c>
      <c r="C6" s="448">
        <v>1</v>
      </c>
      <c r="D6" s="449" t="s">
        <v>243</v>
      </c>
      <c r="E6" s="449"/>
      <c r="F6" s="450" t="s">
        <v>295</v>
      </c>
      <c r="G6" s="450"/>
      <c r="H6" s="450"/>
      <c r="I6" s="556"/>
      <c r="J6" s="18"/>
      <c r="K6" s="18"/>
      <c r="M6" s="177" t="s">
        <v>60</v>
      </c>
      <c r="N6" s="178" t="s">
        <v>61</v>
      </c>
    </row>
    <row r="7" spans="2:14" ht="30.75" customHeight="1" x14ac:dyDescent="0.2">
      <c r="B7" s="467" t="s">
        <v>244</v>
      </c>
      <c r="C7" s="448" t="s">
        <v>81</v>
      </c>
      <c r="D7" s="449" t="s">
        <v>245</v>
      </c>
      <c r="E7" s="449"/>
      <c r="F7" s="451" t="s">
        <v>289</v>
      </c>
      <c r="G7" s="451"/>
      <c r="H7" s="452" t="s">
        <v>246</v>
      </c>
      <c r="I7" s="557" t="s">
        <v>81</v>
      </c>
      <c r="J7" s="20"/>
      <c r="K7" s="20"/>
      <c r="M7" s="177" t="s">
        <v>65</v>
      </c>
      <c r="N7" s="178" t="s">
        <v>66</v>
      </c>
    </row>
    <row r="8" spans="2:14" ht="30.75" customHeight="1" x14ac:dyDescent="0.2">
      <c r="B8" s="467" t="s">
        <v>247</v>
      </c>
      <c r="C8" s="450" t="s">
        <v>293</v>
      </c>
      <c r="D8" s="450"/>
      <c r="E8" s="450"/>
      <c r="F8" s="450"/>
      <c r="G8" s="452" t="s">
        <v>248</v>
      </c>
      <c r="H8" s="453">
        <v>7551</v>
      </c>
      <c r="I8" s="558"/>
      <c r="J8" s="22"/>
      <c r="K8" s="22"/>
      <c r="M8" s="177" t="s">
        <v>69</v>
      </c>
      <c r="N8" s="178" t="s">
        <v>70</v>
      </c>
    </row>
    <row r="9" spans="2:14" ht="30.75" customHeight="1" x14ac:dyDescent="0.2">
      <c r="B9" s="467" t="s">
        <v>48</v>
      </c>
      <c r="C9" s="454" t="s">
        <v>65</v>
      </c>
      <c r="D9" s="454"/>
      <c r="E9" s="454"/>
      <c r="F9" s="454"/>
      <c r="G9" s="452" t="s">
        <v>249</v>
      </c>
      <c r="H9" s="455" t="s">
        <v>305</v>
      </c>
      <c r="I9" s="559"/>
      <c r="J9" s="23"/>
      <c r="K9" s="23"/>
      <c r="M9" s="179" t="s">
        <v>73</v>
      </c>
    </row>
    <row r="10" spans="2:14" ht="30.75" customHeight="1" x14ac:dyDescent="0.2">
      <c r="B10" s="467" t="s">
        <v>250</v>
      </c>
      <c r="C10" s="450" t="s">
        <v>346</v>
      </c>
      <c r="D10" s="450"/>
      <c r="E10" s="450"/>
      <c r="F10" s="450"/>
      <c r="G10" s="450"/>
      <c r="H10" s="450"/>
      <c r="I10" s="450"/>
      <c r="J10" s="25"/>
      <c r="K10" s="25"/>
      <c r="M10" s="179"/>
    </row>
    <row r="11" spans="2:14" ht="30.75" customHeight="1" x14ac:dyDescent="0.2">
      <c r="B11" s="467" t="s">
        <v>251</v>
      </c>
      <c r="C11" s="594" t="s">
        <v>294</v>
      </c>
      <c r="D11" s="595"/>
      <c r="E11" s="595"/>
      <c r="F11" s="595"/>
      <c r="G11" s="595"/>
      <c r="H11" s="595"/>
      <c r="I11" s="596"/>
      <c r="J11" s="20"/>
      <c r="K11" s="20"/>
      <c r="M11" s="179"/>
      <c r="N11" s="178" t="s">
        <v>76</v>
      </c>
    </row>
    <row r="12" spans="2:14" ht="30.75" customHeight="1" x14ac:dyDescent="0.2">
      <c r="B12" s="467" t="s">
        <v>254</v>
      </c>
      <c r="C12" s="456" t="s">
        <v>296</v>
      </c>
      <c r="D12" s="456"/>
      <c r="E12" s="456"/>
      <c r="F12" s="456"/>
      <c r="G12" s="452" t="s">
        <v>252</v>
      </c>
      <c r="H12" s="457" t="s">
        <v>91</v>
      </c>
      <c r="I12" s="471"/>
      <c r="J12" s="20"/>
      <c r="K12" s="20"/>
      <c r="M12" s="179" t="s">
        <v>80</v>
      </c>
      <c r="N12" s="178" t="s">
        <v>81</v>
      </c>
    </row>
    <row r="13" spans="2:14" ht="30.75" customHeight="1" x14ac:dyDescent="0.2">
      <c r="B13" s="467" t="s">
        <v>255</v>
      </c>
      <c r="C13" s="458" t="s">
        <v>334</v>
      </c>
      <c r="D13" s="458"/>
      <c r="E13" s="458"/>
      <c r="F13" s="458"/>
      <c r="G13" s="452" t="s">
        <v>253</v>
      </c>
      <c r="H13" s="451" t="s">
        <v>70</v>
      </c>
      <c r="I13" s="560"/>
      <c r="J13" s="20"/>
      <c r="K13" s="20"/>
      <c r="M13" s="179" t="s">
        <v>84</v>
      </c>
    </row>
    <row r="14" spans="2:14" ht="39" customHeight="1" x14ac:dyDescent="0.2">
      <c r="B14" s="467" t="s">
        <v>256</v>
      </c>
      <c r="C14" s="459" t="s">
        <v>338</v>
      </c>
      <c r="D14" s="459"/>
      <c r="E14" s="459"/>
      <c r="F14" s="459"/>
      <c r="G14" s="459"/>
      <c r="H14" s="459"/>
      <c r="I14" s="561"/>
      <c r="J14" s="25"/>
      <c r="K14" s="25"/>
      <c r="M14" s="179" t="s">
        <v>86</v>
      </c>
    </row>
    <row r="15" spans="2:14" ht="30.75" customHeight="1" x14ac:dyDescent="0.2">
      <c r="B15" s="467" t="s">
        <v>257</v>
      </c>
      <c r="C15" s="460" t="s">
        <v>327</v>
      </c>
      <c r="D15" s="461"/>
      <c r="E15" s="461"/>
      <c r="F15" s="461"/>
      <c r="G15" s="461"/>
      <c r="H15" s="461"/>
      <c r="I15" s="562"/>
      <c r="J15" s="26"/>
      <c r="K15" s="26"/>
      <c r="M15" s="179" t="s">
        <v>88</v>
      </c>
    </row>
    <row r="16" spans="2:14" ht="20.25" customHeight="1" x14ac:dyDescent="0.2">
      <c r="B16" s="467" t="s">
        <v>258</v>
      </c>
      <c r="C16" s="450" t="s">
        <v>325</v>
      </c>
      <c r="D16" s="450"/>
      <c r="E16" s="450"/>
      <c r="F16" s="450"/>
      <c r="G16" s="450"/>
      <c r="H16" s="450"/>
      <c r="I16" s="556"/>
      <c r="J16" s="27"/>
      <c r="K16" s="27"/>
      <c r="M16" s="179"/>
    </row>
    <row r="17" spans="2:13" ht="30.75" customHeight="1" x14ac:dyDescent="0.2">
      <c r="B17" s="467" t="s">
        <v>259</v>
      </c>
      <c r="C17" s="451" t="s">
        <v>297</v>
      </c>
      <c r="D17" s="463"/>
      <c r="E17" s="463"/>
      <c r="F17" s="463"/>
      <c r="G17" s="463"/>
      <c r="H17" s="463"/>
      <c r="I17" s="563"/>
      <c r="J17" s="28"/>
      <c r="K17" s="28"/>
      <c r="M17" s="179" t="s">
        <v>91</v>
      </c>
    </row>
    <row r="18" spans="2:13" ht="18" customHeight="1" x14ac:dyDescent="0.2">
      <c r="B18" s="564" t="s">
        <v>265</v>
      </c>
      <c r="C18" s="465" t="s">
        <v>237</v>
      </c>
      <c r="D18" s="465"/>
      <c r="E18" s="465"/>
      <c r="F18" s="466" t="s">
        <v>238</v>
      </c>
      <c r="G18" s="466"/>
      <c r="H18" s="466"/>
      <c r="I18" s="565"/>
      <c r="J18" s="29"/>
      <c r="K18" s="29"/>
      <c r="M18" s="179" t="s">
        <v>79</v>
      </c>
    </row>
    <row r="19" spans="2:13" ht="30" customHeight="1" x14ac:dyDescent="0.2">
      <c r="B19" s="564"/>
      <c r="C19" s="450" t="s">
        <v>326</v>
      </c>
      <c r="D19" s="450"/>
      <c r="E19" s="450"/>
      <c r="F19" s="450" t="s">
        <v>298</v>
      </c>
      <c r="G19" s="450"/>
      <c r="H19" s="450"/>
      <c r="I19" s="556"/>
      <c r="J19" s="27"/>
      <c r="K19" s="27"/>
      <c r="M19" s="179" t="s">
        <v>95</v>
      </c>
    </row>
    <row r="20" spans="2:13" ht="39.75" customHeight="1" x14ac:dyDescent="0.2">
      <c r="B20" s="467" t="s">
        <v>266</v>
      </c>
      <c r="C20" s="468" t="s">
        <v>299</v>
      </c>
      <c r="D20" s="469"/>
      <c r="E20" s="470"/>
      <c r="F20" s="457" t="s">
        <v>299</v>
      </c>
      <c r="G20" s="457"/>
      <c r="H20" s="457"/>
      <c r="I20" s="471"/>
      <c r="J20" s="20"/>
      <c r="K20" s="20"/>
      <c r="M20" s="179"/>
    </row>
    <row r="21" spans="2:13" ht="42" customHeight="1" x14ac:dyDescent="0.2">
      <c r="B21" s="467" t="s">
        <v>267</v>
      </c>
      <c r="C21" s="472" t="s">
        <v>300</v>
      </c>
      <c r="D21" s="473"/>
      <c r="E21" s="474"/>
      <c r="F21" s="472" t="s">
        <v>301</v>
      </c>
      <c r="G21" s="473"/>
      <c r="H21" s="473"/>
      <c r="I21" s="475"/>
      <c r="J21" s="26"/>
      <c r="K21" s="26"/>
      <c r="M21" s="179"/>
    </row>
    <row r="22" spans="2:13" ht="30" customHeight="1" x14ac:dyDescent="0.2">
      <c r="B22" s="467" t="s">
        <v>268</v>
      </c>
      <c r="C22" s="476">
        <v>44197</v>
      </c>
      <c r="D22" s="473"/>
      <c r="E22" s="474"/>
      <c r="F22" s="452" t="s">
        <v>271</v>
      </c>
      <c r="G22" s="597">
        <v>9.1600000000000001E-2</v>
      </c>
      <c r="H22" s="452" t="s">
        <v>275</v>
      </c>
      <c r="I22" s="598">
        <f>G22</f>
        <v>9.1600000000000001E-2</v>
      </c>
      <c r="J22" s="31"/>
      <c r="K22" s="31"/>
      <c r="M22" s="179"/>
    </row>
    <row r="23" spans="2:13" ht="27" customHeight="1" x14ac:dyDescent="0.2">
      <c r="B23" s="467" t="s">
        <v>269</v>
      </c>
      <c r="C23" s="476">
        <v>44561</v>
      </c>
      <c r="D23" s="473"/>
      <c r="E23" s="474"/>
      <c r="F23" s="452" t="s">
        <v>272</v>
      </c>
      <c r="G23" s="599">
        <v>0.16839999999999999</v>
      </c>
      <c r="H23" s="600"/>
      <c r="I23" s="601"/>
      <c r="J23" s="32"/>
      <c r="K23" s="32"/>
      <c r="M23" s="179"/>
    </row>
    <row r="24" spans="2:13" ht="30.75" customHeight="1" x14ac:dyDescent="0.2">
      <c r="B24" s="482" t="s">
        <v>270</v>
      </c>
      <c r="C24" s="483" t="s">
        <v>88</v>
      </c>
      <c r="D24" s="484"/>
      <c r="E24" s="485"/>
      <c r="F24" s="486" t="s">
        <v>274</v>
      </c>
      <c r="G24" s="472" t="s">
        <v>223</v>
      </c>
      <c r="H24" s="473"/>
      <c r="I24" s="475"/>
      <c r="J24" s="29"/>
      <c r="K24" s="29"/>
      <c r="M24" s="179"/>
    </row>
    <row r="25" spans="2:13" ht="22.5" customHeight="1" x14ac:dyDescent="0.2">
      <c r="B25" s="487" t="s">
        <v>235</v>
      </c>
      <c r="C25" s="488"/>
      <c r="D25" s="488"/>
      <c r="E25" s="488"/>
      <c r="F25" s="488"/>
      <c r="G25" s="488"/>
      <c r="H25" s="488"/>
      <c r="I25" s="489"/>
      <c r="J25" s="189"/>
      <c r="K25" s="184"/>
      <c r="L25" s="187"/>
      <c r="M25" s="179"/>
    </row>
    <row r="26" spans="2:13" ht="43.5" customHeight="1" x14ac:dyDescent="0.2">
      <c r="B26" s="490" t="s">
        <v>105</v>
      </c>
      <c r="C26" s="491" t="s">
        <v>261</v>
      </c>
      <c r="D26" s="491" t="s">
        <v>260</v>
      </c>
      <c r="E26" s="492" t="s">
        <v>264</v>
      </c>
      <c r="F26" s="491" t="s">
        <v>263</v>
      </c>
      <c r="G26" s="491" t="s">
        <v>262</v>
      </c>
      <c r="H26" s="492" t="s">
        <v>276</v>
      </c>
      <c r="I26" s="493" t="s">
        <v>273</v>
      </c>
      <c r="J26" s="195"/>
      <c r="K26" s="185"/>
      <c r="L26" s="187"/>
      <c r="M26" s="179"/>
    </row>
    <row r="27" spans="2:13" ht="15.75" customHeight="1" x14ac:dyDescent="0.2">
      <c r="B27" s="494" t="s">
        <v>333</v>
      </c>
      <c r="C27" s="602">
        <v>5.5572E-4</v>
      </c>
      <c r="D27" s="603">
        <f>+C27</f>
        <v>5.5572E-4</v>
      </c>
      <c r="E27" s="497">
        <f>IF(OR(C27=0,C27=""),0,D27/C27)</f>
        <v>1</v>
      </c>
      <c r="F27" s="604">
        <f>SUM(C27:C38)</f>
        <v>0.16839999999999997</v>
      </c>
      <c r="G27" s="605">
        <f>SUM(D27:D38)</f>
        <v>6.9257199999999998E-3</v>
      </c>
      <c r="H27" s="499">
        <f>+(D27*100%)/$G$23</f>
        <v>3.3E-3</v>
      </c>
      <c r="I27" s="604">
        <f>G27+I22</f>
        <v>9.8525719999999997E-2</v>
      </c>
      <c r="J27" s="190"/>
      <c r="K27" s="186"/>
      <c r="L27" s="187"/>
    </row>
    <row r="28" spans="2:13" ht="15.75" customHeight="1" x14ac:dyDescent="0.2">
      <c r="B28" s="494" t="s">
        <v>114</v>
      </c>
      <c r="C28" s="602">
        <v>6.3655199999999995E-3</v>
      </c>
      <c r="D28" s="603">
        <v>6.3699999999999998E-3</v>
      </c>
      <c r="E28" s="497">
        <f t="shared" ref="E28:E38" si="0">IF(OR(C28=0,C28=""),0,D28/C28)</f>
        <v>1.0007037916776635</v>
      </c>
      <c r="F28" s="606"/>
      <c r="G28" s="607"/>
      <c r="H28" s="499">
        <f>+IF(D28="","",((D28*100%)/$G$23)+H27)</f>
        <v>4.1126603325415671E-2</v>
      </c>
      <c r="I28" s="606"/>
      <c r="J28" s="190"/>
      <c r="K28" s="186"/>
      <c r="L28" s="187"/>
    </row>
    <row r="29" spans="2:13" ht="15.75" customHeight="1" x14ac:dyDescent="0.2">
      <c r="B29" s="494" t="s">
        <v>115</v>
      </c>
      <c r="C29" s="602">
        <v>1.160276E-2</v>
      </c>
      <c r="D29" s="608"/>
      <c r="E29" s="497">
        <f t="shared" si="0"/>
        <v>0</v>
      </c>
      <c r="F29" s="606"/>
      <c r="G29" s="607"/>
      <c r="H29" s="499" t="str">
        <f t="shared" ref="H29:H38" si="1">+IF(D29="","",((D29*100%)/$G$23)+H28)</f>
        <v/>
      </c>
      <c r="I29" s="606"/>
      <c r="J29" s="183"/>
      <c r="K29" s="186"/>
      <c r="L29" s="187"/>
    </row>
    <row r="30" spans="2:13" ht="15.75" customHeight="1" x14ac:dyDescent="0.2">
      <c r="B30" s="494" t="s">
        <v>116</v>
      </c>
      <c r="C30" s="602">
        <v>8.8241599999999993E-3</v>
      </c>
      <c r="D30" s="608"/>
      <c r="E30" s="497">
        <f t="shared" si="0"/>
        <v>0</v>
      </c>
      <c r="F30" s="606"/>
      <c r="G30" s="607"/>
      <c r="H30" s="499" t="str">
        <f t="shared" si="1"/>
        <v/>
      </c>
      <c r="I30" s="606"/>
      <c r="J30" s="190"/>
      <c r="K30" s="186"/>
      <c r="L30" s="187"/>
    </row>
    <row r="31" spans="2:13" ht="15.75" customHeight="1" x14ac:dyDescent="0.2">
      <c r="B31" s="494" t="s">
        <v>117</v>
      </c>
      <c r="C31" s="602">
        <v>9.66616E-3</v>
      </c>
      <c r="D31" s="608"/>
      <c r="E31" s="497">
        <f t="shared" si="0"/>
        <v>0</v>
      </c>
      <c r="F31" s="606"/>
      <c r="G31" s="607"/>
      <c r="H31" s="499" t="str">
        <f t="shared" si="1"/>
        <v/>
      </c>
      <c r="I31" s="606"/>
      <c r="J31" s="183"/>
      <c r="K31" s="186"/>
      <c r="L31" s="187"/>
    </row>
    <row r="32" spans="2:13" ht="15.75" customHeight="1" x14ac:dyDescent="0.2">
      <c r="B32" s="494" t="s">
        <v>118</v>
      </c>
      <c r="C32" s="602">
        <v>3.3494759999999998E-2</v>
      </c>
      <c r="D32" s="608"/>
      <c r="E32" s="497">
        <f t="shared" si="0"/>
        <v>0</v>
      </c>
      <c r="F32" s="606"/>
      <c r="G32" s="607"/>
      <c r="H32" s="499" t="str">
        <f t="shared" si="1"/>
        <v/>
      </c>
      <c r="I32" s="606"/>
      <c r="J32" s="194"/>
      <c r="K32" s="186"/>
      <c r="L32" s="187"/>
    </row>
    <row r="33" spans="2:12" ht="15.75" customHeight="1" x14ac:dyDescent="0.2">
      <c r="B33" s="494" t="s">
        <v>119</v>
      </c>
      <c r="C33" s="602">
        <v>1.1063879999999998E-2</v>
      </c>
      <c r="D33" s="608"/>
      <c r="E33" s="497">
        <f t="shared" si="0"/>
        <v>0</v>
      </c>
      <c r="F33" s="606"/>
      <c r="G33" s="607"/>
      <c r="H33" s="499" t="str">
        <f t="shared" si="1"/>
        <v/>
      </c>
      <c r="I33" s="606"/>
      <c r="J33" s="190"/>
      <c r="K33" s="186"/>
      <c r="L33" s="187"/>
    </row>
    <row r="34" spans="2:12" ht="15.75" customHeight="1" x14ac:dyDescent="0.2">
      <c r="B34" s="494" t="s">
        <v>120</v>
      </c>
      <c r="C34" s="602">
        <v>1.6115879999999999E-2</v>
      </c>
      <c r="D34" s="608"/>
      <c r="E34" s="497">
        <f t="shared" si="0"/>
        <v>0</v>
      </c>
      <c r="F34" s="606"/>
      <c r="G34" s="607"/>
      <c r="H34" s="499" t="str">
        <f t="shared" si="1"/>
        <v/>
      </c>
      <c r="I34" s="606"/>
      <c r="J34" s="190"/>
      <c r="K34" s="186"/>
      <c r="L34" s="187"/>
    </row>
    <row r="35" spans="2:12" ht="15.75" customHeight="1" x14ac:dyDescent="0.2">
      <c r="B35" s="494" t="s">
        <v>121</v>
      </c>
      <c r="C35" s="602">
        <v>1.8220880000000002E-2</v>
      </c>
      <c r="D35" s="608"/>
      <c r="E35" s="497">
        <f t="shared" si="0"/>
        <v>0</v>
      </c>
      <c r="F35" s="606"/>
      <c r="G35" s="607"/>
      <c r="H35" s="499" t="str">
        <f t="shared" si="1"/>
        <v/>
      </c>
      <c r="I35" s="606"/>
      <c r="J35" s="190"/>
      <c r="K35" s="186"/>
      <c r="L35" s="187"/>
    </row>
    <row r="36" spans="2:12" ht="15.75" customHeight="1" x14ac:dyDescent="0.2">
      <c r="B36" s="494" t="s">
        <v>122</v>
      </c>
      <c r="C36" s="602">
        <v>1.5560159999999998E-2</v>
      </c>
      <c r="D36" s="608"/>
      <c r="E36" s="497">
        <f t="shared" si="0"/>
        <v>0</v>
      </c>
      <c r="F36" s="606"/>
      <c r="G36" s="607"/>
      <c r="H36" s="499" t="str">
        <f t="shared" si="1"/>
        <v/>
      </c>
      <c r="I36" s="606"/>
      <c r="J36" s="190"/>
      <c r="K36" s="186"/>
      <c r="L36" s="187"/>
    </row>
    <row r="37" spans="2:12" ht="15.75" customHeight="1" x14ac:dyDescent="0.2">
      <c r="B37" s="494" t="s">
        <v>123</v>
      </c>
      <c r="C37" s="602">
        <v>1.8086159999999997E-2</v>
      </c>
      <c r="D37" s="608"/>
      <c r="E37" s="497">
        <f t="shared" si="0"/>
        <v>0</v>
      </c>
      <c r="F37" s="606"/>
      <c r="G37" s="607"/>
      <c r="H37" s="499" t="str">
        <f t="shared" si="1"/>
        <v/>
      </c>
      <c r="I37" s="606"/>
      <c r="J37" s="190"/>
      <c r="K37" s="186"/>
      <c r="L37" s="187"/>
    </row>
    <row r="38" spans="2:12" ht="15.75" customHeight="1" x14ac:dyDescent="0.2">
      <c r="B38" s="494" t="s">
        <v>124</v>
      </c>
      <c r="C38" s="602">
        <v>1.884396E-2</v>
      </c>
      <c r="D38" s="608"/>
      <c r="E38" s="497">
        <f t="shared" si="0"/>
        <v>0</v>
      </c>
      <c r="F38" s="609"/>
      <c r="G38" s="610"/>
      <c r="H38" s="499" t="str">
        <f t="shared" si="1"/>
        <v/>
      </c>
      <c r="I38" s="609"/>
      <c r="J38" s="190"/>
      <c r="K38" s="183"/>
    </row>
    <row r="39" spans="2:12" ht="42.75" customHeight="1" x14ac:dyDescent="0.2">
      <c r="B39" s="576" t="s">
        <v>277</v>
      </c>
      <c r="C39" s="503" t="s">
        <v>348</v>
      </c>
      <c r="D39" s="504"/>
      <c r="E39" s="504"/>
      <c r="F39" s="504"/>
      <c r="G39" s="504"/>
      <c r="H39" s="504"/>
      <c r="I39" s="577"/>
      <c r="J39" s="40"/>
      <c r="K39" s="40"/>
    </row>
    <row r="40" spans="2:12" ht="34.5" customHeight="1" x14ac:dyDescent="0.2">
      <c r="B40" s="578"/>
      <c r="C40" s="507"/>
      <c r="D40" s="507"/>
      <c r="E40" s="507"/>
      <c r="F40" s="507"/>
      <c r="G40" s="507"/>
      <c r="H40" s="507"/>
      <c r="I40" s="579"/>
      <c r="J40" s="17"/>
      <c r="K40" s="17"/>
    </row>
    <row r="41" spans="2:12" ht="34.5" customHeight="1" x14ac:dyDescent="0.2">
      <c r="B41" s="580"/>
      <c r="C41" s="510"/>
      <c r="D41" s="510"/>
      <c r="E41" s="510"/>
      <c r="F41" s="510"/>
      <c r="G41" s="510"/>
      <c r="H41" s="510"/>
      <c r="I41" s="581"/>
      <c r="J41" s="40"/>
      <c r="K41" s="40"/>
    </row>
    <row r="42" spans="2:12" ht="34.5" customHeight="1" x14ac:dyDescent="0.2">
      <c r="B42" s="580"/>
      <c r="C42" s="510"/>
      <c r="D42" s="510"/>
      <c r="E42" s="510"/>
      <c r="F42" s="510"/>
      <c r="G42" s="510"/>
      <c r="H42" s="510"/>
      <c r="I42" s="581"/>
      <c r="J42" s="40"/>
      <c r="K42" s="40"/>
    </row>
    <row r="43" spans="2:12" ht="34.5" customHeight="1" x14ac:dyDescent="0.2">
      <c r="B43" s="580"/>
      <c r="C43" s="510"/>
      <c r="D43" s="510"/>
      <c r="E43" s="510"/>
      <c r="F43" s="510"/>
      <c r="G43" s="510"/>
      <c r="H43" s="510"/>
      <c r="I43" s="581"/>
      <c r="J43" s="40"/>
      <c r="K43" s="40"/>
    </row>
    <row r="44" spans="2:12" ht="70.5" customHeight="1" x14ac:dyDescent="0.2">
      <c r="B44" s="582"/>
      <c r="C44" s="513"/>
      <c r="D44" s="513"/>
      <c r="E44" s="513"/>
      <c r="F44" s="513"/>
      <c r="G44" s="513"/>
      <c r="H44" s="513"/>
      <c r="I44" s="583"/>
      <c r="J44" s="41"/>
      <c r="K44" s="41"/>
    </row>
    <row r="45" spans="2:12" ht="80.25" customHeight="1" x14ac:dyDescent="0.2">
      <c r="B45" s="467" t="s">
        <v>278</v>
      </c>
      <c r="C45" s="515" t="s">
        <v>357</v>
      </c>
      <c r="D45" s="516"/>
      <c r="E45" s="516"/>
      <c r="F45" s="516"/>
      <c r="G45" s="516"/>
      <c r="H45" s="516"/>
      <c r="I45" s="584"/>
      <c r="J45" s="42"/>
      <c r="K45" s="188"/>
    </row>
    <row r="46" spans="2:12" ht="33" customHeight="1" x14ac:dyDescent="0.2">
      <c r="B46" s="467" t="s">
        <v>279</v>
      </c>
      <c r="C46" s="515" t="s">
        <v>223</v>
      </c>
      <c r="D46" s="516"/>
      <c r="E46" s="516"/>
      <c r="F46" s="516"/>
      <c r="G46" s="516"/>
      <c r="H46" s="516"/>
      <c r="I46" s="584"/>
      <c r="J46" s="42"/>
      <c r="K46" s="42"/>
    </row>
    <row r="47" spans="2:12" ht="39" customHeight="1" x14ac:dyDescent="0.2">
      <c r="B47" s="585" t="s">
        <v>280</v>
      </c>
      <c r="C47" s="544" t="s">
        <v>342</v>
      </c>
      <c r="D47" s="545"/>
      <c r="E47" s="545"/>
      <c r="F47" s="545"/>
      <c r="G47" s="545"/>
      <c r="H47" s="545"/>
      <c r="I47" s="546"/>
      <c r="J47" s="42"/>
      <c r="K47" s="42"/>
    </row>
    <row r="48" spans="2:12" ht="22.5" customHeight="1" x14ac:dyDescent="0.2">
      <c r="B48" s="487" t="s">
        <v>236</v>
      </c>
      <c r="C48" s="488"/>
      <c r="D48" s="488"/>
      <c r="E48" s="488"/>
      <c r="F48" s="488"/>
      <c r="G48" s="488"/>
      <c r="H48" s="488"/>
      <c r="I48" s="489"/>
      <c r="J48" s="42"/>
      <c r="K48" s="42"/>
    </row>
    <row r="49" spans="2:11" ht="22.5" customHeight="1" x14ac:dyDescent="0.2">
      <c r="B49" s="586" t="s">
        <v>281</v>
      </c>
      <c r="C49" s="523" t="s">
        <v>282</v>
      </c>
      <c r="D49" s="524" t="s">
        <v>283</v>
      </c>
      <c r="E49" s="524"/>
      <c r="F49" s="524"/>
      <c r="G49" s="524" t="s">
        <v>284</v>
      </c>
      <c r="H49" s="524"/>
      <c r="I49" s="587"/>
      <c r="J49" s="43"/>
      <c r="K49" s="43"/>
    </row>
    <row r="50" spans="2:11" ht="30.75" customHeight="1" x14ac:dyDescent="0.2">
      <c r="B50" s="588"/>
      <c r="C50" s="526" t="s">
        <v>339</v>
      </c>
      <c r="D50" s="531" t="s">
        <v>339</v>
      </c>
      <c r="E50" s="531"/>
      <c r="F50" s="531"/>
      <c r="G50" s="531" t="s">
        <v>339</v>
      </c>
      <c r="H50" s="531"/>
      <c r="I50" s="532"/>
      <c r="J50" s="43"/>
      <c r="K50" s="43"/>
    </row>
    <row r="51" spans="2:11" ht="32.25" customHeight="1" x14ac:dyDescent="0.2">
      <c r="B51" s="589" t="s">
        <v>285</v>
      </c>
      <c r="C51" s="531" t="s">
        <v>347</v>
      </c>
      <c r="D51" s="531"/>
      <c r="E51" s="531"/>
      <c r="F51" s="531"/>
      <c r="G51" s="531"/>
      <c r="H51" s="531"/>
      <c r="I51" s="532"/>
      <c r="J51" s="46"/>
      <c r="K51" s="46"/>
    </row>
    <row r="52" spans="2:11" ht="28.5" customHeight="1" x14ac:dyDescent="0.2">
      <c r="B52" s="590" t="s">
        <v>286</v>
      </c>
      <c r="C52" s="531" t="s">
        <v>340</v>
      </c>
      <c r="D52" s="531"/>
      <c r="E52" s="531"/>
      <c r="F52" s="531"/>
      <c r="G52" s="531"/>
      <c r="H52" s="531"/>
      <c r="I52" s="532"/>
      <c r="J52" s="46"/>
      <c r="K52" s="46"/>
    </row>
    <row r="53" spans="2:11" ht="30" customHeight="1" x14ac:dyDescent="0.2">
      <c r="B53" s="585" t="s">
        <v>287</v>
      </c>
      <c r="C53" s="531" t="s">
        <v>354</v>
      </c>
      <c r="D53" s="531"/>
      <c r="E53" s="531"/>
      <c r="F53" s="531"/>
      <c r="G53" s="531"/>
      <c r="H53" s="531"/>
      <c r="I53" s="532"/>
      <c r="J53" s="47"/>
      <c r="K53" s="47"/>
    </row>
    <row r="54" spans="2:11" ht="31.5" customHeight="1" thickBot="1" x14ac:dyDescent="0.25">
      <c r="B54" s="591" t="s">
        <v>288</v>
      </c>
      <c r="C54" s="592"/>
      <c r="D54" s="592"/>
      <c r="E54" s="592"/>
      <c r="F54" s="592"/>
      <c r="G54" s="592"/>
      <c r="H54" s="592"/>
      <c r="I54" s="593"/>
      <c r="J54" s="53"/>
      <c r="K54" s="53"/>
    </row>
    <row r="55" spans="2:1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row r="64" spans="2:11" x14ac:dyDescent="0.2">
      <c r="C64" s="7" t="s">
        <v>341</v>
      </c>
    </row>
  </sheetData>
  <sheetProtection algorithmName="SHA-512" hashValue="HdiFteUw7YcdSqjnjER6qIW+eNL9d6RPQETsD274K2YZdbeiEy7ORvovznBn8TrwG2VN3KHWw8b8fW85DREPyQ==" saltValue="S/BrKonXshOy+3IxzhAWyw==" spinCount="100000" sheet="1" objects="1" scenarios="1"/>
  <mergeCells count="59">
    <mergeCell ref="B1:B3"/>
    <mergeCell ref="I1:I3"/>
    <mergeCell ref="C53:I53"/>
    <mergeCell ref="C54:I54"/>
    <mergeCell ref="C51:I51"/>
    <mergeCell ref="C52:I52"/>
    <mergeCell ref="C1:H1"/>
    <mergeCell ref="C2:H2"/>
    <mergeCell ref="B4:I4"/>
    <mergeCell ref="B5:I5"/>
    <mergeCell ref="D6:E6"/>
    <mergeCell ref="D7:E7"/>
    <mergeCell ref="F7:G7"/>
    <mergeCell ref="F6:I6"/>
    <mergeCell ref="C3:E3"/>
    <mergeCell ref="F3:H3"/>
    <mergeCell ref="C15:I15"/>
    <mergeCell ref="C8:F8"/>
    <mergeCell ref="H8:I8"/>
    <mergeCell ref="C9:F9"/>
    <mergeCell ref="H9:I9"/>
    <mergeCell ref="C10:I10"/>
    <mergeCell ref="C11:I11"/>
    <mergeCell ref="C12:F12"/>
    <mergeCell ref="H12:I12"/>
    <mergeCell ref="C13:F13"/>
    <mergeCell ref="H13:I13"/>
    <mergeCell ref="C14:I14"/>
    <mergeCell ref="C16:I16"/>
    <mergeCell ref="C17:I17"/>
    <mergeCell ref="B18:B19"/>
    <mergeCell ref="C18:E18"/>
    <mergeCell ref="F18:I18"/>
    <mergeCell ref="C19:E19"/>
    <mergeCell ref="F19:I19"/>
    <mergeCell ref="C39:I39"/>
    <mergeCell ref="C20:E20"/>
    <mergeCell ref="F20:I20"/>
    <mergeCell ref="C21:E21"/>
    <mergeCell ref="F21:I21"/>
    <mergeCell ref="C22:E22"/>
    <mergeCell ref="C23:E23"/>
    <mergeCell ref="G23:I23"/>
    <mergeCell ref="C24:E24"/>
    <mergeCell ref="G24:I24"/>
    <mergeCell ref="B25:I25"/>
    <mergeCell ref="F27:F38"/>
    <mergeCell ref="G27:G38"/>
    <mergeCell ref="I27:I38"/>
    <mergeCell ref="B49:B50"/>
    <mergeCell ref="D49:F49"/>
    <mergeCell ref="G49:I49"/>
    <mergeCell ref="D50:F50"/>
    <mergeCell ref="B40:I44"/>
    <mergeCell ref="C45:I45"/>
    <mergeCell ref="C46:I46"/>
    <mergeCell ref="C47:I47"/>
    <mergeCell ref="G50:I50"/>
    <mergeCell ref="B48:I48"/>
  </mergeCells>
  <dataValidations count="7">
    <dataValidation type="list" showDropDown="1" showInputMessage="1" showErrorMessage="1" sqref="K12" xr:uid="{00000000-0002-0000-0300-000000000000}">
      <formula1>O17:O19</formula1>
    </dataValidation>
    <dataValidation type="list" allowBlank="1" showInputMessage="1" showErrorMessage="1" sqref="H12:I12" xr:uid="{00000000-0002-0000-0300-000001000000}">
      <formula1>M17:M19</formula1>
    </dataValidation>
    <dataValidation type="list" allowBlank="1" showInputMessage="1" showErrorMessage="1" sqref="C24:E24" xr:uid="{00000000-0002-0000-0300-000002000000}">
      <formula1>$M$12:$M$15</formula1>
    </dataValidation>
    <dataValidation type="list" allowBlank="1" showInputMessage="1" showErrorMessage="1" sqref="C9:F9" xr:uid="{00000000-0002-0000-0300-000003000000}">
      <formula1>$M$6:$M$9</formula1>
    </dataValidation>
    <dataValidation type="list" allowBlank="1" showInputMessage="1" showErrorMessage="1" sqref="H13:I13" xr:uid="{00000000-0002-0000-0300-000004000000}">
      <formula1>$N$5:$N$8</formula1>
    </dataValidation>
    <dataValidation type="list" allowBlank="1" showInputMessage="1" showErrorMessage="1" sqref="C7 I7" xr:uid="{00000000-0002-0000-0300-000005000000}">
      <formula1>$N$11:$N$12</formula1>
    </dataValidation>
    <dataValidation type="list" allowBlank="1" showInputMessage="1" showErrorMessage="1" sqref="J10:K10" xr:uid="{00000000-0002-0000-03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sheetPr>
  <dimension ref="A1:X60"/>
  <sheetViews>
    <sheetView zoomScale="89" zoomScaleNormal="89" workbookViewId="0">
      <selection activeCell="F6" sqref="F6:I6"/>
    </sheetView>
  </sheetViews>
  <sheetFormatPr baseColWidth="10" defaultRowHeight="12.75" x14ac:dyDescent="0.2"/>
  <cols>
    <col min="1" max="1" width="1" style="10" customWidth="1"/>
    <col min="2" max="2" width="25.42578125" style="8" customWidth="1"/>
    <col min="3" max="3" width="14.5703125" style="7" customWidth="1"/>
    <col min="4" max="4" width="19.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12" width="11.42578125" style="11"/>
    <col min="13" max="13" width="11.42578125" style="178"/>
    <col min="14" max="21" width="11.42578125" style="11"/>
    <col min="22" max="24" width="11.42578125" style="12"/>
    <col min="25" max="16384" width="11.42578125" style="7"/>
  </cols>
  <sheetData>
    <row r="1" spans="2:14" ht="37.5" customHeight="1" x14ac:dyDescent="0.2">
      <c r="B1" s="547"/>
      <c r="C1" s="548" t="s">
        <v>25</v>
      </c>
      <c r="D1" s="548"/>
      <c r="E1" s="548"/>
      <c r="F1" s="548"/>
      <c r="G1" s="548"/>
      <c r="H1" s="548"/>
      <c r="I1" s="549"/>
      <c r="J1" s="13"/>
      <c r="K1" s="13"/>
      <c r="M1" s="177" t="s">
        <v>47</v>
      </c>
    </row>
    <row r="2" spans="2:14" ht="37.5" customHeight="1" x14ac:dyDescent="0.2">
      <c r="B2" s="550"/>
      <c r="C2" s="443" t="s">
        <v>239</v>
      </c>
      <c r="D2" s="443"/>
      <c r="E2" s="443"/>
      <c r="F2" s="443"/>
      <c r="G2" s="443"/>
      <c r="H2" s="443"/>
      <c r="I2" s="551"/>
      <c r="J2" s="13"/>
      <c r="K2" s="13"/>
      <c r="M2" s="177" t="s">
        <v>48</v>
      </c>
    </row>
    <row r="3" spans="2:14" ht="37.5" customHeight="1" x14ac:dyDescent="0.2">
      <c r="B3" s="550"/>
      <c r="C3" s="443" t="s">
        <v>240</v>
      </c>
      <c r="D3" s="443"/>
      <c r="E3" s="443"/>
      <c r="F3" s="443" t="s">
        <v>241</v>
      </c>
      <c r="G3" s="443"/>
      <c r="H3" s="443"/>
      <c r="I3" s="551"/>
      <c r="J3" s="13"/>
      <c r="K3" s="13"/>
      <c r="M3" s="177" t="s">
        <v>50</v>
      </c>
    </row>
    <row r="4" spans="2:14" ht="23.25" customHeight="1" x14ac:dyDescent="0.2">
      <c r="B4" s="552"/>
      <c r="C4" s="445"/>
      <c r="D4" s="445"/>
      <c r="E4" s="445"/>
      <c r="F4" s="445"/>
      <c r="G4" s="445"/>
      <c r="H4" s="445"/>
      <c r="I4" s="553"/>
      <c r="J4" s="15"/>
      <c r="K4" s="15"/>
    </row>
    <row r="5" spans="2:14" ht="24" customHeight="1" x14ac:dyDescent="0.2">
      <c r="B5" s="554" t="s">
        <v>234</v>
      </c>
      <c r="C5" s="446"/>
      <c r="D5" s="446"/>
      <c r="E5" s="446"/>
      <c r="F5" s="446"/>
      <c r="G5" s="446"/>
      <c r="H5" s="446"/>
      <c r="I5" s="555"/>
      <c r="J5" s="64"/>
      <c r="K5" s="64"/>
      <c r="N5" s="6" t="s">
        <v>57</v>
      </c>
    </row>
    <row r="6" spans="2:14" ht="30.75" customHeight="1" x14ac:dyDescent="0.2">
      <c r="B6" s="467" t="s">
        <v>242</v>
      </c>
      <c r="C6" s="448">
        <v>2</v>
      </c>
      <c r="D6" s="449" t="s">
        <v>243</v>
      </c>
      <c r="E6" s="449"/>
      <c r="F6" s="450" t="s">
        <v>291</v>
      </c>
      <c r="G6" s="450"/>
      <c r="H6" s="450"/>
      <c r="I6" s="556"/>
      <c r="J6" s="18"/>
      <c r="K6" s="18"/>
      <c r="M6" s="177" t="s">
        <v>60</v>
      </c>
      <c r="N6" s="6" t="s">
        <v>61</v>
      </c>
    </row>
    <row r="7" spans="2:14" ht="30.75" customHeight="1" x14ac:dyDescent="0.2">
      <c r="B7" s="467" t="s">
        <v>244</v>
      </c>
      <c r="C7" s="448" t="s">
        <v>81</v>
      </c>
      <c r="D7" s="449" t="s">
        <v>245</v>
      </c>
      <c r="E7" s="449"/>
      <c r="F7" s="451" t="s">
        <v>289</v>
      </c>
      <c r="G7" s="451"/>
      <c r="H7" s="452" t="s">
        <v>246</v>
      </c>
      <c r="I7" s="557" t="s">
        <v>76</v>
      </c>
      <c r="J7" s="20"/>
      <c r="K7" s="20"/>
      <c r="M7" s="177" t="s">
        <v>65</v>
      </c>
      <c r="N7" s="6" t="s">
        <v>66</v>
      </c>
    </row>
    <row r="8" spans="2:14" ht="30.75" customHeight="1" x14ac:dyDescent="0.2">
      <c r="B8" s="467" t="s">
        <v>247</v>
      </c>
      <c r="C8" s="450" t="s">
        <v>293</v>
      </c>
      <c r="D8" s="450"/>
      <c r="E8" s="450"/>
      <c r="F8" s="450"/>
      <c r="G8" s="452" t="s">
        <v>248</v>
      </c>
      <c r="H8" s="453">
        <v>7551</v>
      </c>
      <c r="I8" s="558"/>
      <c r="J8" s="22"/>
      <c r="K8" s="22"/>
      <c r="M8" s="177" t="s">
        <v>69</v>
      </c>
      <c r="N8" s="6" t="s">
        <v>70</v>
      </c>
    </row>
    <row r="9" spans="2:14" ht="30.75" customHeight="1" x14ac:dyDescent="0.2">
      <c r="B9" s="467" t="s">
        <v>48</v>
      </c>
      <c r="C9" s="454" t="s">
        <v>65</v>
      </c>
      <c r="D9" s="454"/>
      <c r="E9" s="454"/>
      <c r="F9" s="454"/>
      <c r="G9" s="452" t="s">
        <v>249</v>
      </c>
      <c r="H9" s="455" t="s">
        <v>307</v>
      </c>
      <c r="I9" s="559"/>
      <c r="J9" s="23"/>
      <c r="K9" s="23"/>
      <c r="M9" s="179" t="s">
        <v>73</v>
      </c>
    </row>
    <row r="10" spans="2:14" ht="30.75" customHeight="1" x14ac:dyDescent="0.2">
      <c r="B10" s="467" t="s">
        <v>250</v>
      </c>
      <c r="C10" s="450" t="s">
        <v>346</v>
      </c>
      <c r="D10" s="450"/>
      <c r="E10" s="450"/>
      <c r="F10" s="450"/>
      <c r="G10" s="450"/>
      <c r="H10" s="450"/>
      <c r="I10" s="556"/>
      <c r="J10" s="25"/>
      <c r="K10" s="25"/>
      <c r="M10" s="179"/>
    </row>
    <row r="11" spans="2:14" ht="30.75" customHeight="1" x14ac:dyDescent="0.2">
      <c r="B11" s="467" t="s">
        <v>251</v>
      </c>
      <c r="C11" s="451" t="s">
        <v>302</v>
      </c>
      <c r="D11" s="451"/>
      <c r="E11" s="451"/>
      <c r="F11" s="451"/>
      <c r="G11" s="451"/>
      <c r="H11" s="451"/>
      <c r="I11" s="560"/>
      <c r="J11" s="20"/>
      <c r="K11" s="20"/>
      <c r="M11" s="179"/>
      <c r="N11" s="6" t="s">
        <v>76</v>
      </c>
    </row>
    <row r="12" spans="2:14" ht="30.75" customHeight="1" x14ac:dyDescent="0.2">
      <c r="B12" s="467" t="s">
        <v>254</v>
      </c>
      <c r="C12" s="456" t="s">
        <v>324</v>
      </c>
      <c r="D12" s="456"/>
      <c r="E12" s="456"/>
      <c r="F12" s="456"/>
      <c r="G12" s="452" t="s">
        <v>252</v>
      </c>
      <c r="H12" s="457" t="s">
        <v>91</v>
      </c>
      <c r="I12" s="471"/>
      <c r="J12" s="20"/>
      <c r="K12" s="20"/>
      <c r="M12" s="179" t="s">
        <v>80</v>
      </c>
      <c r="N12" s="6" t="s">
        <v>81</v>
      </c>
    </row>
    <row r="13" spans="2:14" ht="23.25" customHeight="1" x14ac:dyDescent="0.2">
      <c r="B13" s="467" t="s">
        <v>255</v>
      </c>
      <c r="C13" s="458" t="s">
        <v>334</v>
      </c>
      <c r="D13" s="458"/>
      <c r="E13" s="458"/>
      <c r="F13" s="458"/>
      <c r="G13" s="452" t="s">
        <v>253</v>
      </c>
      <c r="H13" s="451" t="s">
        <v>70</v>
      </c>
      <c r="I13" s="560"/>
      <c r="J13" s="20"/>
      <c r="K13" s="20"/>
      <c r="M13" s="179" t="s">
        <v>84</v>
      </c>
    </row>
    <row r="14" spans="2:14" ht="138.75" customHeight="1" x14ac:dyDescent="0.2">
      <c r="B14" s="467" t="s">
        <v>256</v>
      </c>
      <c r="C14" s="459" t="s">
        <v>337</v>
      </c>
      <c r="D14" s="459"/>
      <c r="E14" s="459"/>
      <c r="F14" s="459"/>
      <c r="G14" s="459"/>
      <c r="H14" s="459"/>
      <c r="I14" s="561"/>
      <c r="J14" s="25"/>
      <c r="K14" s="25"/>
      <c r="M14" s="179" t="s">
        <v>86</v>
      </c>
      <c r="N14" s="6"/>
    </row>
    <row r="15" spans="2:14" ht="30.75" customHeight="1" x14ac:dyDescent="0.2">
      <c r="B15" s="467" t="s">
        <v>257</v>
      </c>
      <c r="C15" s="460" t="s">
        <v>327</v>
      </c>
      <c r="D15" s="461"/>
      <c r="E15" s="461"/>
      <c r="F15" s="461"/>
      <c r="G15" s="461"/>
      <c r="H15" s="461"/>
      <c r="I15" s="562"/>
      <c r="J15" s="26"/>
      <c r="K15" s="26"/>
      <c r="M15" s="179" t="s">
        <v>88</v>
      </c>
      <c r="N15" s="6"/>
    </row>
    <row r="16" spans="2:14" ht="36" customHeight="1" x14ac:dyDescent="0.2">
      <c r="B16" s="467" t="s">
        <v>258</v>
      </c>
      <c r="C16" s="450" t="s">
        <v>330</v>
      </c>
      <c r="D16" s="450"/>
      <c r="E16" s="450"/>
      <c r="F16" s="450"/>
      <c r="G16" s="450"/>
      <c r="H16" s="450"/>
      <c r="I16" s="556"/>
      <c r="J16" s="27"/>
      <c r="K16" s="27"/>
      <c r="M16" s="179"/>
      <c r="N16" s="6"/>
    </row>
    <row r="17" spans="2:14" ht="30.75" customHeight="1" x14ac:dyDescent="0.2">
      <c r="B17" s="467" t="s">
        <v>259</v>
      </c>
      <c r="C17" s="451" t="s">
        <v>308</v>
      </c>
      <c r="D17" s="463"/>
      <c r="E17" s="463"/>
      <c r="F17" s="463"/>
      <c r="G17" s="463"/>
      <c r="H17" s="463"/>
      <c r="I17" s="563"/>
      <c r="J17" s="28"/>
      <c r="K17" s="28"/>
      <c r="M17" s="179" t="s">
        <v>91</v>
      </c>
      <c r="N17" s="6"/>
    </row>
    <row r="18" spans="2:14" ht="18" customHeight="1" x14ac:dyDescent="0.2">
      <c r="B18" s="564" t="s">
        <v>265</v>
      </c>
      <c r="C18" s="465" t="s">
        <v>237</v>
      </c>
      <c r="D18" s="465"/>
      <c r="E18" s="465"/>
      <c r="F18" s="466" t="s">
        <v>238</v>
      </c>
      <c r="G18" s="466"/>
      <c r="H18" s="466"/>
      <c r="I18" s="565"/>
      <c r="J18" s="29"/>
      <c r="K18" s="29"/>
      <c r="M18" s="179" t="s">
        <v>79</v>
      </c>
      <c r="N18" s="6"/>
    </row>
    <row r="19" spans="2:14" ht="32.25" customHeight="1" x14ac:dyDescent="0.2">
      <c r="B19" s="564"/>
      <c r="C19" s="450" t="s">
        <v>319</v>
      </c>
      <c r="D19" s="450"/>
      <c r="E19" s="450"/>
      <c r="F19" s="450" t="s">
        <v>320</v>
      </c>
      <c r="G19" s="450"/>
      <c r="H19" s="450"/>
      <c r="I19" s="556"/>
      <c r="J19" s="27"/>
      <c r="K19" s="27"/>
      <c r="M19" s="179" t="s">
        <v>95</v>
      </c>
      <c r="N19" s="6"/>
    </row>
    <row r="20" spans="2:14" ht="35.25" customHeight="1" x14ac:dyDescent="0.2">
      <c r="B20" s="467" t="s">
        <v>266</v>
      </c>
      <c r="C20" s="468" t="s">
        <v>308</v>
      </c>
      <c r="D20" s="469"/>
      <c r="E20" s="470"/>
      <c r="F20" s="457" t="s">
        <v>308</v>
      </c>
      <c r="G20" s="457"/>
      <c r="H20" s="457"/>
      <c r="I20" s="471"/>
      <c r="J20" s="20"/>
      <c r="K20" s="20"/>
      <c r="M20" s="179"/>
      <c r="N20" s="6"/>
    </row>
    <row r="21" spans="2:14" ht="42" customHeight="1" x14ac:dyDescent="0.2">
      <c r="B21" s="467" t="s">
        <v>267</v>
      </c>
      <c r="C21" s="472" t="s">
        <v>321</v>
      </c>
      <c r="D21" s="473"/>
      <c r="E21" s="474"/>
      <c r="F21" s="472" t="s">
        <v>322</v>
      </c>
      <c r="G21" s="473"/>
      <c r="H21" s="473"/>
      <c r="I21" s="475"/>
      <c r="J21" s="26"/>
      <c r="K21" s="26"/>
      <c r="M21" s="179"/>
      <c r="N21" s="6"/>
    </row>
    <row r="22" spans="2:14" ht="23.25" customHeight="1" x14ac:dyDescent="0.2">
      <c r="B22" s="467" t="s">
        <v>268</v>
      </c>
      <c r="C22" s="476">
        <v>44197</v>
      </c>
      <c r="D22" s="473"/>
      <c r="E22" s="474"/>
      <c r="F22" s="452" t="s">
        <v>271</v>
      </c>
      <c r="G22" s="477">
        <v>18043</v>
      </c>
      <c r="H22" s="452" t="s">
        <v>275</v>
      </c>
      <c r="I22" s="478">
        <f>G22</f>
        <v>18043</v>
      </c>
      <c r="J22" s="31"/>
      <c r="K22" s="31"/>
      <c r="M22" s="179"/>
    </row>
    <row r="23" spans="2:14" ht="27" customHeight="1" x14ac:dyDescent="0.2">
      <c r="B23" s="467" t="s">
        <v>269</v>
      </c>
      <c r="C23" s="476">
        <v>44561</v>
      </c>
      <c r="D23" s="473"/>
      <c r="E23" s="474"/>
      <c r="F23" s="452" t="s">
        <v>272</v>
      </c>
      <c r="G23" s="479">
        <v>13098</v>
      </c>
      <c r="H23" s="480"/>
      <c r="I23" s="481"/>
      <c r="J23" s="32"/>
      <c r="K23" s="32"/>
      <c r="M23" s="179"/>
    </row>
    <row r="24" spans="2:14" ht="110.25" customHeight="1" x14ac:dyDescent="0.2">
      <c r="B24" s="482" t="s">
        <v>270</v>
      </c>
      <c r="C24" s="483" t="s">
        <v>88</v>
      </c>
      <c r="D24" s="484"/>
      <c r="E24" s="485"/>
      <c r="F24" s="486" t="s">
        <v>274</v>
      </c>
      <c r="G24" s="566" t="s">
        <v>336</v>
      </c>
      <c r="H24" s="567"/>
      <c r="I24" s="568"/>
      <c r="J24" s="29"/>
      <c r="K24" s="29"/>
      <c r="M24" s="179"/>
    </row>
    <row r="25" spans="2:14" ht="22.5" customHeight="1" x14ac:dyDescent="0.2">
      <c r="B25" s="487" t="s">
        <v>235</v>
      </c>
      <c r="C25" s="488"/>
      <c r="D25" s="488"/>
      <c r="E25" s="488"/>
      <c r="F25" s="488"/>
      <c r="G25" s="488"/>
      <c r="H25" s="488"/>
      <c r="I25" s="489"/>
      <c r="J25" s="64"/>
      <c r="K25" s="64"/>
      <c r="M25" s="179"/>
    </row>
    <row r="26" spans="2:14" ht="43.5" customHeight="1" x14ac:dyDescent="0.2">
      <c r="B26" s="490" t="s">
        <v>105</v>
      </c>
      <c r="C26" s="491" t="s">
        <v>261</v>
      </c>
      <c r="D26" s="491" t="s">
        <v>260</v>
      </c>
      <c r="E26" s="492" t="s">
        <v>264</v>
      </c>
      <c r="F26" s="491" t="s">
        <v>263</v>
      </c>
      <c r="G26" s="491" t="s">
        <v>262</v>
      </c>
      <c r="H26" s="492" t="s">
        <v>276</v>
      </c>
      <c r="I26" s="493" t="s">
        <v>273</v>
      </c>
      <c r="J26" s="27"/>
      <c r="K26" s="27"/>
      <c r="M26" s="179"/>
    </row>
    <row r="27" spans="2:14" ht="15" customHeight="1" x14ac:dyDescent="0.2">
      <c r="B27" s="494" t="s">
        <v>333</v>
      </c>
      <c r="C27" s="495">
        <v>1084</v>
      </c>
      <c r="D27" s="496">
        <v>795</v>
      </c>
      <c r="E27" s="497">
        <f>IF(OR(C27=0,C27=""),0,D27/C27)</f>
        <v>0.73339483394833949</v>
      </c>
      <c r="F27" s="569">
        <f>SUM(C27:C38)</f>
        <v>13098</v>
      </c>
      <c r="G27" s="569">
        <f>SUM(D27:D38)</f>
        <v>1189</v>
      </c>
      <c r="H27" s="499">
        <f>+(D27*100%)/$G$23</f>
        <v>6.069628950984883E-2</v>
      </c>
      <c r="I27" s="570">
        <f>G27+I22</f>
        <v>19232</v>
      </c>
      <c r="J27" s="39"/>
      <c r="K27" s="39"/>
    </row>
    <row r="28" spans="2:14" ht="15" customHeight="1" x14ac:dyDescent="0.2">
      <c r="B28" s="494" t="s">
        <v>114</v>
      </c>
      <c r="C28" s="495">
        <v>1068</v>
      </c>
      <c r="D28" s="495">
        <v>394</v>
      </c>
      <c r="E28" s="497">
        <f t="shared" ref="E28:E38" si="0">IF(OR(C28=0,C28=""),0,D28/C28)</f>
        <v>0.36891385767790263</v>
      </c>
      <c r="F28" s="571"/>
      <c r="G28" s="571"/>
      <c r="H28" s="499">
        <f>+IF(D28="","",((D28*100%)/$G$23)+H27)</f>
        <v>9.0777217895861961E-2</v>
      </c>
      <c r="I28" s="572"/>
      <c r="J28" s="39"/>
      <c r="K28" s="190"/>
    </row>
    <row r="29" spans="2:14" ht="15" customHeight="1" x14ac:dyDescent="0.2">
      <c r="B29" s="494" t="s">
        <v>115</v>
      </c>
      <c r="C29" s="495">
        <v>1068</v>
      </c>
      <c r="D29" s="495"/>
      <c r="E29" s="497">
        <f t="shared" si="0"/>
        <v>0</v>
      </c>
      <c r="F29" s="571"/>
      <c r="G29" s="571"/>
      <c r="H29" s="499" t="str">
        <f t="shared" ref="H29:H38" si="1">+IF(D29="","",((D29*100%)/$G$23)+H28)</f>
        <v/>
      </c>
      <c r="I29" s="572"/>
      <c r="J29" s="39"/>
      <c r="K29" s="39"/>
    </row>
    <row r="30" spans="2:14" ht="15" customHeight="1" x14ac:dyDescent="0.2">
      <c r="B30" s="494" t="s">
        <v>116</v>
      </c>
      <c r="C30" s="495">
        <v>1068</v>
      </c>
      <c r="D30" s="495"/>
      <c r="E30" s="497">
        <f t="shared" si="0"/>
        <v>0</v>
      </c>
      <c r="F30" s="571"/>
      <c r="G30" s="571"/>
      <c r="H30" s="499" t="str">
        <f t="shared" si="1"/>
        <v/>
      </c>
      <c r="I30" s="572"/>
      <c r="J30" s="39"/>
      <c r="K30" s="39"/>
    </row>
    <row r="31" spans="2:14" ht="15" customHeight="1" x14ac:dyDescent="0.2">
      <c r="B31" s="494" t="s">
        <v>117</v>
      </c>
      <c r="C31" s="495">
        <v>1023</v>
      </c>
      <c r="D31" s="495"/>
      <c r="E31" s="497">
        <f t="shared" si="0"/>
        <v>0</v>
      </c>
      <c r="F31" s="571"/>
      <c r="G31" s="571"/>
      <c r="H31" s="499" t="str">
        <f t="shared" si="1"/>
        <v/>
      </c>
      <c r="I31" s="572"/>
      <c r="J31" s="39"/>
      <c r="K31" s="39"/>
    </row>
    <row r="32" spans="2:14" ht="15" customHeight="1" x14ac:dyDescent="0.2">
      <c r="B32" s="494" t="s">
        <v>118</v>
      </c>
      <c r="C32" s="495">
        <v>1114</v>
      </c>
      <c r="D32" s="495"/>
      <c r="E32" s="497">
        <f t="shared" si="0"/>
        <v>0</v>
      </c>
      <c r="F32" s="571"/>
      <c r="G32" s="571"/>
      <c r="H32" s="499" t="str">
        <f t="shared" si="1"/>
        <v/>
      </c>
      <c r="I32" s="572"/>
      <c r="J32" s="39"/>
      <c r="K32" s="39"/>
    </row>
    <row r="33" spans="2:11" ht="15" customHeight="1" x14ac:dyDescent="0.2">
      <c r="B33" s="494" t="s">
        <v>119</v>
      </c>
      <c r="C33" s="495">
        <v>1113</v>
      </c>
      <c r="D33" s="495"/>
      <c r="E33" s="497">
        <f t="shared" si="0"/>
        <v>0</v>
      </c>
      <c r="F33" s="571"/>
      <c r="G33" s="571"/>
      <c r="H33" s="499" t="str">
        <f t="shared" si="1"/>
        <v/>
      </c>
      <c r="I33" s="572"/>
      <c r="J33" s="39"/>
      <c r="K33" s="39"/>
    </row>
    <row r="34" spans="2:11" ht="15" customHeight="1" x14ac:dyDescent="0.2">
      <c r="B34" s="494" t="s">
        <v>120</v>
      </c>
      <c r="C34" s="495">
        <v>1113</v>
      </c>
      <c r="D34" s="495"/>
      <c r="E34" s="497">
        <f t="shared" si="0"/>
        <v>0</v>
      </c>
      <c r="F34" s="571"/>
      <c r="G34" s="571"/>
      <c r="H34" s="499" t="str">
        <f t="shared" si="1"/>
        <v/>
      </c>
      <c r="I34" s="572"/>
      <c r="J34" s="39"/>
      <c r="K34" s="39"/>
    </row>
    <row r="35" spans="2:11" ht="15" customHeight="1" x14ac:dyDescent="0.2">
      <c r="B35" s="494" t="s">
        <v>121</v>
      </c>
      <c r="C35" s="495">
        <v>1113</v>
      </c>
      <c r="D35" s="495"/>
      <c r="E35" s="497">
        <f t="shared" si="0"/>
        <v>0</v>
      </c>
      <c r="F35" s="571"/>
      <c r="G35" s="571"/>
      <c r="H35" s="499" t="str">
        <f t="shared" si="1"/>
        <v/>
      </c>
      <c r="I35" s="572"/>
      <c r="J35" s="39"/>
      <c r="K35" s="39"/>
    </row>
    <row r="36" spans="2:11" ht="15" customHeight="1" x14ac:dyDescent="0.2">
      <c r="B36" s="494" t="s">
        <v>122</v>
      </c>
      <c r="C36" s="495">
        <v>1113</v>
      </c>
      <c r="D36" s="495"/>
      <c r="E36" s="497">
        <f t="shared" si="0"/>
        <v>0</v>
      </c>
      <c r="F36" s="571"/>
      <c r="G36" s="571"/>
      <c r="H36" s="499" t="str">
        <f t="shared" si="1"/>
        <v/>
      </c>
      <c r="I36" s="572"/>
      <c r="J36" s="39"/>
      <c r="K36" s="39"/>
    </row>
    <row r="37" spans="2:11" ht="15" customHeight="1" x14ac:dyDescent="0.2">
      <c r="B37" s="494" t="s">
        <v>123</v>
      </c>
      <c r="C37" s="495">
        <v>1113</v>
      </c>
      <c r="D37" s="495"/>
      <c r="E37" s="497">
        <f t="shared" si="0"/>
        <v>0</v>
      </c>
      <c r="F37" s="571"/>
      <c r="G37" s="571"/>
      <c r="H37" s="499" t="str">
        <f t="shared" si="1"/>
        <v/>
      </c>
      <c r="I37" s="572"/>
      <c r="J37" s="39"/>
      <c r="K37" s="39"/>
    </row>
    <row r="38" spans="2:11" ht="15" customHeight="1" x14ac:dyDescent="0.2">
      <c r="B38" s="494" t="s">
        <v>124</v>
      </c>
      <c r="C38" s="573">
        <v>1108</v>
      </c>
      <c r="D38" s="573"/>
      <c r="E38" s="497">
        <f t="shared" si="0"/>
        <v>0</v>
      </c>
      <c r="F38" s="574"/>
      <c r="G38" s="574"/>
      <c r="H38" s="499" t="str">
        <f t="shared" si="1"/>
        <v/>
      </c>
      <c r="I38" s="575"/>
      <c r="J38" s="39"/>
      <c r="K38" s="39"/>
    </row>
    <row r="39" spans="2:11" ht="33.75" customHeight="1" x14ac:dyDescent="0.2">
      <c r="B39" s="576" t="s">
        <v>277</v>
      </c>
      <c r="C39" s="503" t="s">
        <v>349</v>
      </c>
      <c r="D39" s="504"/>
      <c r="E39" s="504"/>
      <c r="F39" s="504"/>
      <c r="G39" s="504"/>
      <c r="H39" s="504"/>
      <c r="I39" s="577"/>
      <c r="J39" s="40"/>
      <c r="K39" s="40"/>
    </row>
    <row r="40" spans="2:11" ht="34.5" customHeight="1" x14ac:dyDescent="0.2">
      <c r="B40" s="578"/>
      <c r="C40" s="507"/>
      <c r="D40" s="507"/>
      <c r="E40" s="507"/>
      <c r="F40" s="507"/>
      <c r="G40" s="507"/>
      <c r="H40" s="507"/>
      <c r="I40" s="579"/>
      <c r="J40" s="64"/>
      <c r="K40" s="64"/>
    </row>
    <row r="41" spans="2:11" ht="34.5" customHeight="1" x14ac:dyDescent="0.2">
      <c r="B41" s="580"/>
      <c r="C41" s="510"/>
      <c r="D41" s="510"/>
      <c r="E41" s="510"/>
      <c r="F41" s="510"/>
      <c r="G41" s="510"/>
      <c r="H41" s="510"/>
      <c r="I41" s="581"/>
      <c r="J41" s="40"/>
      <c r="K41" s="40"/>
    </row>
    <row r="42" spans="2:11" ht="34.5" customHeight="1" x14ac:dyDescent="0.2">
      <c r="B42" s="580"/>
      <c r="C42" s="510"/>
      <c r="D42" s="510"/>
      <c r="E42" s="510"/>
      <c r="F42" s="510"/>
      <c r="G42" s="510"/>
      <c r="H42" s="510"/>
      <c r="I42" s="581"/>
      <c r="J42" s="40"/>
      <c r="K42" s="40"/>
    </row>
    <row r="43" spans="2:11" ht="34.5" customHeight="1" x14ac:dyDescent="0.2">
      <c r="B43" s="580"/>
      <c r="C43" s="510"/>
      <c r="D43" s="510"/>
      <c r="E43" s="510"/>
      <c r="F43" s="510"/>
      <c r="G43" s="510"/>
      <c r="H43" s="510"/>
      <c r="I43" s="581"/>
      <c r="J43" s="40"/>
      <c r="K43" s="40"/>
    </row>
    <row r="44" spans="2:11" ht="95.25" customHeight="1" x14ac:dyDescent="0.2">
      <c r="B44" s="582"/>
      <c r="C44" s="513"/>
      <c r="D44" s="513"/>
      <c r="E44" s="513"/>
      <c r="F44" s="513"/>
      <c r="G44" s="513"/>
      <c r="H44" s="513"/>
      <c r="I44" s="583"/>
      <c r="J44" s="41"/>
      <c r="K44" s="41"/>
    </row>
    <row r="45" spans="2:11" ht="228.75" customHeight="1" x14ac:dyDescent="0.2">
      <c r="B45" s="467" t="s">
        <v>278</v>
      </c>
      <c r="C45" s="515" t="s">
        <v>358</v>
      </c>
      <c r="D45" s="516"/>
      <c r="E45" s="516"/>
      <c r="F45" s="516"/>
      <c r="G45" s="516"/>
      <c r="H45" s="516"/>
      <c r="I45" s="584"/>
      <c r="J45" s="42"/>
      <c r="K45" s="42"/>
    </row>
    <row r="46" spans="2:11" ht="36" customHeight="1" x14ac:dyDescent="0.2">
      <c r="B46" s="467" t="s">
        <v>279</v>
      </c>
      <c r="C46" s="515" t="s">
        <v>359</v>
      </c>
      <c r="D46" s="516"/>
      <c r="E46" s="516"/>
      <c r="F46" s="516"/>
      <c r="G46" s="516"/>
      <c r="H46" s="516"/>
      <c r="I46" s="584"/>
      <c r="J46" s="42"/>
      <c r="K46" s="42"/>
    </row>
    <row r="47" spans="2:11" ht="81.75" customHeight="1" x14ac:dyDescent="0.2">
      <c r="B47" s="585" t="s">
        <v>280</v>
      </c>
      <c r="C47" s="544" t="s">
        <v>343</v>
      </c>
      <c r="D47" s="545"/>
      <c r="E47" s="545"/>
      <c r="F47" s="545"/>
      <c r="G47" s="545"/>
      <c r="H47" s="545"/>
      <c r="I47" s="546"/>
      <c r="J47" s="42"/>
      <c r="K47" s="42"/>
    </row>
    <row r="48" spans="2:11" ht="22.5" customHeight="1" x14ac:dyDescent="0.2">
      <c r="B48" s="487" t="s">
        <v>236</v>
      </c>
      <c r="C48" s="488"/>
      <c r="D48" s="488"/>
      <c r="E48" s="488"/>
      <c r="F48" s="488"/>
      <c r="G48" s="488"/>
      <c r="H48" s="488"/>
      <c r="I48" s="489"/>
      <c r="J48" s="42"/>
      <c r="K48" s="42"/>
    </row>
    <row r="49" spans="2:11" ht="22.5" customHeight="1" x14ac:dyDescent="0.2">
      <c r="B49" s="586" t="s">
        <v>281</v>
      </c>
      <c r="C49" s="523" t="s">
        <v>282</v>
      </c>
      <c r="D49" s="524" t="s">
        <v>283</v>
      </c>
      <c r="E49" s="524"/>
      <c r="F49" s="524"/>
      <c r="G49" s="524" t="s">
        <v>284</v>
      </c>
      <c r="H49" s="524"/>
      <c r="I49" s="587"/>
      <c r="J49" s="43"/>
      <c r="K49" s="43"/>
    </row>
    <row r="50" spans="2:11" ht="50.25" customHeight="1" x14ac:dyDescent="0.2">
      <c r="B50" s="588"/>
      <c r="C50" s="526" t="s">
        <v>339</v>
      </c>
      <c r="D50" s="531" t="s">
        <v>339</v>
      </c>
      <c r="E50" s="531"/>
      <c r="F50" s="531"/>
      <c r="G50" s="531" t="s">
        <v>339</v>
      </c>
      <c r="H50" s="531"/>
      <c r="I50" s="532"/>
      <c r="J50" s="43"/>
      <c r="K50" s="43"/>
    </row>
    <row r="51" spans="2:11" ht="45.75" customHeight="1" x14ac:dyDescent="0.2">
      <c r="B51" s="589" t="s">
        <v>285</v>
      </c>
      <c r="C51" s="531" t="s">
        <v>350</v>
      </c>
      <c r="D51" s="531"/>
      <c r="E51" s="531"/>
      <c r="F51" s="531"/>
      <c r="G51" s="531"/>
      <c r="H51" s="531"/>
      <c r="I51" s="532"/>
      <c r="J51" s="46"/>
      <c r="K51" s="46"/>
    </row>
    <row r="52" spans="2:11" ht="28.5" customHeight="1" x14ac:dyDescent="0.2">
      <c r="B52" s="590" t="s">
        <v>286</v>
      </c>
      <c r="C52" s="531" t="s">
        <v>340</v>
      </c>
      <c r="D52" s="531"/>
      <c r="E52" s="531"/>
      <c r="F52" s="531"/>
      <c r="G52" s="531"/>
      <c r="H52" s="531"/>
      <c r="I52" s="532"/>
      <c r="J52" s="46"/>
      <c r="K52" s="46"/>
    </row>
    <row r="53" spans="2:11" ht="30" customHeight="1" x14ac:dyDescent="0.2">
      <c r="B53" s="585" t="s">
        <v>287</v>
      </c>
      <c r="C53" s="531" t="s">
        <v>354</v>
      </c>
      <c r="D53" s="531"/>
      <c r="E53" s="531"/>
      <c r="F53" s="531"/>
      <c r="G53" s="531"/>
      <c r="H53" s="531"/>
      <c r="I53" s="532"/>
      <c r="J53" s="47"/>
      <c r="K53" s="47"/>
    </row>
    <row r="54" spans="2:11" ht="31.5" customHeight="1" thickBot="1" x14ac:dyDescent="0.25">
      <c r="B54" s="591" t="s">
        <v>288</v>
      </c>
      <c r="C54" s="592"/>
      <c r="D54" s="592"/>
      <c r="E54" s="592"/>
      <c r="F54" s="592"/>
      <c r="G54" s="592"/>
      <c r="H54" s="592"/>
      <c r="I54" s="593"/>
      <c r="J54" s="53"/>
      <c r="K54" s="53"/>
    </row>
    <row r="55" spans="2:1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sheetData>
  <sheetProtection algorithmName="SHA-512" hashValue="Bpao8h3+Iq1m5R8INqpDhcGoerHZkaMCDtlfuULF+GfSyOkcEe8ZQ5Z1IzpXgs5UOgG83r6sXHByruUCf+yaOA==" saltValue="sUrP+xrAZylHuKEEt4k1yA=="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C7 I7" xr:uid="{00000000-0002-0000-0400-000000000000}">
      <formula1>$N$11:$N$12</formula1>
    </dataValidation>
    <dataValidation type="list" allowBlank="1" showInputMessage="1" showErrorMessage="1" sqref="H13:I13" xr:uid="{00000000-0002-0000-0400-000001000000}">
      <formula1>$N$5:$N$8</formula1>
    </dataValidation>
    <dataValidation type="list" allowBlank="1" showInputMessage="1" showErrorMessage="1" sqref="C9:F9" xr:uid="{00000000-0002-0000-0400-000002000000}">
      <formula1>$M$6:$M$9</formula1>
    </dataValidation>
    <dataValidation type="list" allowBlank="1" showInputMessage="1" showErrorMessage="1" sqref="C24:E24" xr:uid="{00000000-0002-0000-0400-000003000000}">
      <formula1>$M$12:$M$15</formula1>
    </dataValidation>
    <dataValidation type="list" allowBlank="1" showInputMessage="1" showErrorMessage="1" sqref="H12:I12" xr:uid="{00000000-0002-0000-0400-000004000000}">
      <formula1>M17:M19</formula1>
    </dataValidation>
    <dataValidation type="list" showDropDown="1" showInputMessage="1" showErrorMessage="1" sqref="K12" xr:uid="{00000000-0002-0000-0400-000005000000}">
      <formula1>O17:O19</formula1>
    </dataValidation>
    <dataValidation type="list" allowBlank="1" showInputMessage="1" showErrorMessage="1" sqref="J10:K10" xr:uid="{00000000-0002-0000-04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777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7777"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X60"/>
  <sheetViews>
    <sheetView zoomScale="90" zoomScaleNormal="90" workbookViewId="0">
      <selection activeCell="F6" sqref="F6:I6"/>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12" width="11.42578125" style="11"/>
    <col min="13" max="18" width="11.42578125" style="178"/>
    <col min="19" max="19" width="27.140625" style="11" customWidth="1"/>
    <col min="20" max="21" width="11.42578125" style="11"/>
    <col min="22" max="24" width="11.42578125" style="12"/>
    <col min="25" max="16384" width="11.42578125" style="7"/>
  </cols>
  <sheetData>
    <row r="1" spans="2:14" ht="37.5" customHeight="1" x14ac:dyDescent="0.2">
      <c r="B1" s="442"/>
      <c r="C1" s="443" t="s">
        <v>25</v>
      </c>
      <c r="D1" s="443"/>
      <c r="E1" s="443"/>
      <c r="F1" s="443"/>
      <c r="G1" s="443"/>
      <c r="H1" s="443"/>
      <c r="I1" s="444"/>
      <c r="J1" s="13"/>
      <c r="K1" s="13"/>
      <c r="M1" s="177" t="s">
        <v>47</v>
      </c>
    </row>
    <row r="2" spans="2:14" ht="37.5" customHeight="1" x14ac:dyDescent="0.2">
      <c r="B2" s="442"/>
      <c r="C2" s="443" t="s">
        <v>239</v>
      </c>
      <c r="D2" s="443"/>
      <c r="E2" s="443"/>
      <c r="F2" s="443"/>
      <c r="G2" s="443"/>
      <c r="H2" s="443"/>
      <c r="I2" s="444"/>
      <c r="J2" s="13"/>
      <c r="K2" s="13"/>
      <c r="M2" s="177" t="s">
        <v>48</v>
      </c>
    </row>
    <row r="3" spans="2:14" ht="37.5" customHeight="1" x14ac:dyDescent="0.2">
      <c r="B3" s="442"/>
      <c r="C3" s="443" t="s">
        <v>240</v>
      </c>
      <c r="D3" s="443"/>
      <c r="E3" s="443"/>
      <c r="F3" s="443" t="s">
        <v>241</v>
      </c>
      <c r="G3" s="443"/>
      <c r="H3" s="443"/>
      <c r="I3" s="444"/>
      <c r="J3" s="13"/>
      <c r="K3" s="13"/>
      <c r="M3" s="177" t="s">
        <v>50</v>
      </c>
    </row>
    <row r="4" spans="2:14" ht="23.25" customHeight="1" x14ac:dyDescent="0.2">
      <c r="B4" s="445"/>
      <c r="C4" s="445"/>
      <c r="D4" s="445"/>
      <c r="E4" s="445"/>
      <c r="F4" s="445"/>
      <c r="G4" s="445"/>
      <c r="H4" s="445"/>
      <c r="I4" s="445"/>
      <c r="J4" s="15"/>
      <c r="K4" s="15"/>
    </row>
    <row r="5" spans="2:14" ht="24" customHeight="1" x14ac:dyDescent="0.2">
      <c r="B5" s="446" t="s">
        <v>234</v>
      </c>
      <c r="C5" s="446"/>
      <c r="D5" s="446"/>
      <c r="E5" s="446"/>
      <c r="F5" s="446"/>
      <c r="G5" s="446"/>
      <c r="H5" s="446"/>
      <c r="I5" s="446"/>
      <c r="J5" s="64"/>
      <c r="K5" s="64"/>
      <c r="N5" s="178" t="s">
        <v>57</v>
      </c>
    </row>
    <row r="6" spans="2:14" ht="30.75" customHeight="1" x14ac:dyDescent="0.2">
      <c r="B6" s="447" t="s">
        <v>242</v>
      </c>
      <c r="C6" s="448">
        <v>3</v>
      </c>
      <c r="D6" s="449" t="s">
        <v>243</v>
      </c>
      <c r="E6" s="449"/>
      <c r="F6" s="450" t="s">
        <v>290</v>
      </c>
      <c r="G6" s="450"/>
      <c r="H6" s="450"/>
      <c r="I6" s="450"/>
      <c r="J6" s="18"/>
      <c r="K6" s="18"/>
      <c r="M6" s="177" t="s">
        <v>60</v>
      </c>
      <c r="N6" s="178" t="s">
        <v>61</v>
      </c>
    </row>
    <row r="7" spans="2:14" ht="30.75" customHeight="1" x14ac:dyDescent="0.2">
      <c r="B7" s="447" t="s">
        <v>244</v>
      </c>
      <c r="C7" s="448" t="s">
        <v>81</v>
      </c>
      <c r="D7" s="449" t="s">
        <v>245</v>
      </c>
      <c r="E7" s="449"/>
      <c r="F7" s="451" t="s">
        <v>289</v>
      </c>
      <c r="G7" s="451"/>
      <c r="H7" s="452" t="s">
        <v>246</v>
      </c>
      <c r="I7" s="448" t="s">
        <v>81</v>
      </c>
      <c r="J7" s="20"/>
      <c r="K7" s="20"/>
      <c r="M7" s="177" t="s">
        <v>65</v>
      </c>
      <c r="N7" s="178" t="s">
        <v>66</v>
      </c>
    </row>
    <row r="8" spans="2:14" ht="30.75" customHeight="1" x14ac:dyDescent="0.2">
      <c r="B8" s="447" t="s">
        <v>247</v>
      </c>
      <c r="C8" s="450" t="s">
        <v>293</v>
      </c>
      <c r="D8" s="450"/>
      <c r="E8" s="450"/>
      <c r="F8" s="450"/>
      <c r="G8" s="452" t="s">
        <v>248</v>
      </c>
      <c r="H8" s="453">
        <v>7551</v>
      </c>
      <c r="I8" s="453"/>
      <c r="J8" s="22"/>
      <c r="K8" s="22"/>
      <c r="M8" s="177" t="s">
        <v>69</v>
      </c>
      <c r="N8" s="178" t="s">
        <v>70</v>
      </c>
    </row>
    <row r="9" spans="2:14" ht="30.75" customHeight="1" x14ac:dyDescent="0.2">
      <c r="B9" s="447" t="s">
        <v>48</v>
      </c>
      <c r="C9" s="454" t="s">
        <v>65</v>
      </c>
      <c r="D9" s="454"/>
      <c r="E9" s="454"/>
      <c r="F9" s="454"/>
      <c r="G9" s="452" t="s">
        <v>249</v>
      </c>
      <c r="H9" s="455" t="s">
        <v>306</v>
      </c>
      <c r="I9" s="455"/>
      <c r="J9" s="23"/>
      <c r="K9" s="23"/>
      <c r="M9" s="179" t="s">
        <v>73</v>
      </c>
    </row>
    <row r="10" spans="2:14" ht="30.75" customHeight="1" x14ac:dyDescent="0.2">
      <c r="B10" s="447" t="s">
        <v>250</v>
      </c>
      <c r="C10" s="450" t="s">
        <v>346</v>
      </c>
      <c r="D10" s="450"/>
      <c r="E10" s="450"/>
      <c r="F10" s="450"/>
      <c r="G10" s="450"/>
      <c r="H10" s="450"/>
      <c r="I10" s="450"/>
      <c r="J10" s="25"/>
      <c r="K10" s="25"/>
      <c r="M10" s="179"/>
    </row>
    <row r="11" spans="2:14" ht="30.75" customHeight="1" x14ac:dyDescent="0.2">
      <c r="B11" s="447" t="s">
        <v>251</v>
      </c>
      <c r="C11" s="533" t="s">
        <v>303</v>
      </c>
      <c r="D11" s="533"/>
      <c r="E11" s="533"/>
      <c r="F11" s="533"/>
      <c r="G11" s="533"/>
      <c r="H11" s="533"/>
      <c r="I11" s="533"/>
      <c r="J11" s="20"/>
      <c r="K11" s="20"/>
      <c r="M11" s="179"/>
      <c r="N11" s="178" t="s">
        <v>76</v>
      </c>
    </row>
    <row r="12" spans="2:14" ht="30.75" customHeight="1" x14ac:dyDescent="0.2">
      <c r="B12" s="447" t="s">
        <v>254</v>
      </c>
      <c r="C12" s="456" t="s">
        <v>309</v>
      </c>
      <c r="D12" s="456"/>
      <c r="E12" s="456"/>
      <c r="F12" s="456"/>
      <c r="G12" s="452" t="s">
        <v>252</v>
      </c>
      <c r="H12" s="457" t="s">
        <v>91</v>
      </c>
      <c r="I12" s="457"/>
      <c r="J12" s="20"/>
      <c r="K12" s="20"/>
      <c r="M12" s="179" t="s">
        <v>80</v>
      </c>
      <c r="N12" s="178" t="s">
        <v>81</v>
      </c>
    </row>
    <row r="13" spans="2:14" ht="30.75" customHeight="1" x14ac:dyDescent="0.2">
      <c r="B13" s="447" t="s">
        <v>255</v>
      </c>
      <c r="C13" s="458" t="s">
        <v>334</v>
      </c>
      <c r="D13" s="458"/>
      <c r="E13" s="458"/>
      <c r="F13" s="458"/>
      <c r="G13" s="452" t="s">
        <v>253</v>
      </c>
      <c r="H13" s="451" t="s">
        <v>70</v>
      </c>
      <c r="I13" s="451"/>
      <c r="J13" s="20"/>
      <c r="K13" s="20"/>
      <c r="M13" s="179" t="s">
        <v>84</v>
      </c>
    </row>
    <row r="14" spans="2:14" ht="64.5" customHeight="1" x14ac:dyDescent="0.2">
      <c r="B14" s="447" t="s">
        <v>256</v>
      </c>
      <c r="C14" s="459" t="s">
        <v>329</v>
      </c>
      <c r="D14" s="459"/>
      <c r="E14" s="459"/>
      <c r="F14" s="459"/>
      <c r="G14" s="459"/>
      <c r="H14" s="459"/>
      <c r="I14" s="459"/>
      <c r="J14" s="25"/>
      <c r="K14" s="25"/>
      <c r="M14" s="179" t="s">
        <v>86</v>
      </c>
    </row>
    <row r="15" spans="2:14" ht="30.75" customHeight="1" x14ac:dyDescent="0.2">
      <c r="B15" s="447" t="s">
        <v>257</v>
      </c>
      <c r="C15" s="460" t="s">
        <v>327</v>
      </c>
      <c r="D15" s="461"/>
      <c r="E15" s="461"/>
      <c r="F15" s="461"/>
      <c r="G15" s="461"/>
      <c r="H15" s="461"/>
      <c r="I15" s="462"/>
      <c r="J15" s="26"/>
      <c r="K15" s="26"/>
      <c r="M15" s="179" t="s">
        <v>88</v>
      </c>
    </row>
    <row r="16" spans="2:14" ht="20.25" customHeight="1" x14ac:dyDescent="0.2">
      <c r="B16" s="447" t="s">
        <v>258</v>
      </c>
      <c r="C16" s="450" t="s">
        <v>310</v>
      </c>
      <c r="D16" s="450"/>
      <c r="E16" s="450"/>
      <c r="F16" s="450"/>
      <c r="G16" s="450"/>
      <c r="H16" s="450"/>
      <c r="I16" s="450"/>
      <c r="J16" s="27"/>
      <c r="K16" s="27"/>
      <c r="M16" s="179"/>
    </row>
    <row r="17" spans="2:18" ht="30.75" customHeight="1" x14ac:dyDescent="0.2">
      <c r="B17" s="447" t="s">
        <v>259</v>
      </c>
      <c r="C17" s="451" t="s">
        <v>308</v>
      </c>
      <c r="D17" s="463"/>
      <c r="E17" s="463"/>
      <c r="F17" s="463"/>
      <c r="G17" s="463"/>
      <c r="H17" s="463"/>
      <c r="I17" s="463"/>
      <c r="J17" s="28"/>
      <c r="K17" s="28"/>
      <c r="M17" s="179" t="s">
        <v>91</v>
      </c>
    </row>
    <row r="18" spans="2:18" ht="18" customHeight="1" x14ac:dyDescent="0.2">
      <c r="B18" s="464" t="s">
        <v>265</v>
      </c>
      <c r="C18" s="465" t="s">
        <v>237</v>
      </c>
      <c r="D18" s="465"/>
      <c r="E18" s="465"/>
      <c r="F18" s="466" t="s">
        <v>238</v>
      </c>
      <c r="G18" s="466"/>
      <c r="H18" s="466"/>
      <c r="I18" s="466"/>
      <c r="J18" s="29"/>
      <c r="K18" s="29"/>
      <c r="M18" s="179"/>
    </row>
    <row r="19" spans="2:18" ht="25.5" customHeight="1" x14ac:dyDescent="0.2">
      <c r="B19" s="464"/>
      <c r="C19" s="450" t="s">
        <v>311</v>
      </c>
      <c r="D19" s="450"/>
      <c r="E19" s="450"/>
      <c r="F19" s="450" t="s">
        <v>332</v>
      </c>
      <c r="G19" s="450"/>
      <c r="H19" s="450"/>
      <c r="I19" s="450"/>
      <c r="J19" s="27"/>
      <c r="K19" s="27"/>
      <c r="M19" s="179"/>
    </row>
    <row r="20" spans="2:18" ht="39.75" customHeight="1" x14ac:dyDescent="0.2">
      <c r="B20" s="467" t="s">
        <v>266</v>
      </c>
      <c r="C20" s="468" t="s">
        <v>312</v>
      </c>
      <c r="D20" s="469"/>
      <c r="E20" s="470"/>
      <c r="F20" s="457" t="s">
        <v>312</v>
      </c>
      <c r="G20" s="457"/>
      <c r="H20" s="457"/>
      <c r="I20" s="471"/>
      <c r="J20" s="20"/>
      <c r="K20" s="20"/>
      <c r="M20" s="179"/>
    </row>
    <row r="21" spans="2:18" ht="42" customHeight="1" x14ac:dyDescent="0.2">
      <c r="B21" s="467" t="s">
        <v>267</v>
      </c>
      <c r="C21" s="472" t="s">
        <v>313</v>
      </c>
      <c r="D21" s="473"/>
      <c r="E21" s="474"/>
      <c r="F21" s="472" t="s">
        <v>314</v>
      </c>
      <c r="G21" s="473"/>
      <c r="H21" s="473"/>
      <c r="I21" s="475"/>
      <c r="J21" s="26"/>
      <c r="K21" s="26"/>
      <c r="M21" s="179"/>
    </row>
    <row r="22" spans="2:18" ht="23.25" customHeight="1" x14ac:dyDescent="0.2">
      <c r="B22" s="467" t="s">
        <v>268</v>
      </c>
      <c r="C22" s="476">
        <v>44197</v>
      </c>
      <c r="D22" s="473"/>
      <c r="E22" s="474"/>
      <c r="F22" s="452" t="s">
        <v>271</v>
      </c>
      <c r="G22" s="534">
        <v>9.6000000000000002E-2</v>
      </c>
      <c r="H22" s="452" t="s">
        <v>275</v>
      </c>
      <c r="I22" s="535">
        <f>G22</f>
        <v>9.6000000000000002E-2</v>
      </c>
      <c r="J22" s="31"/>
      <c r="K22" s="31"/>
      <c r="M22" s="179"/>
    </row>
    <row r="23" spans="2:18" ht="27" customHeight="1" x14ac:dyDescent="0.2">
      <c r="B23" s="467" t="s">
        <v>269</v>
      </c>
      <c r="C23" s="476">
        <v>44561</v>
      </c>
      <c r="D23" s="473"/>
      <c r="E23" s="474"/>
      <c r="F23" s="452" t="s">
        <v>272</v>
      </c>
      <c r="G23" s="472">
        <v>0.16400000000000001</v>
      </c>
      <c r="H23" s="473"/>
      <c r="I23" s="474"/>
      <c r="J23" s="32"/>
      <c r="K23" s="32"/>
      <c r="M23" s="179"/>
      <c r="N23" s="181"/>
      <c r="P23" s="178">
        <f>N24*M23</f>
        <v>0</v>
      </c>
      <c r="R23" s="178">
        <v>9.5300000000000003E-3</v>
      </c>
    </row>
    <row r="24" spans="2:18" ht="30.75" customHeight="1" x14ac:dyDescent="0.2">
      <c r="B24" s="482" t="s">
        <v>270</v>
      </c>
      <c r="C24" s="483" t="s">
        <v>88</v>
      </c>
      <c r="D24" s="484"/>
      <c r="E24" s="485"/>
      <c r="F24" s="486" t="s">
        <v>274</v>
      </c>
      <c r="G24" s="472" t="s">
        <v>223</v>
      </c>
      <c r="H24" s="473"/>
      <c r="I24" s="474"/>
      <c r="J24" s="193"/>
      <c r="K24" s="192"/>
      <c r="M24" s="180"/>
      <c r="N24" s="182"/>
      <c r="O24" s="182" t="e">
        <f>N24/N23</f>
        <v>#DIV/0!</v>
      </c>
      <c r="P24" s="182"/>
      <c r="R24" s="178">
        <v>9.5300000000000003E-3</v>
      </c>
    </row>
    <row r="25" spans="2:18" ht="22.5" customHeight="1" x14ac:dyDescent="0.2">
      <c r="B25" s="487" t="s">
        <v>235</v>
      </c>
      <c r="C25" s="488"/>
      <c r="D25" s="488"/>
      <c r="E25" s="488"/>
      <c r="F25" s="488"/>
      <c r="G25" s="488"/>
      <c r="H25" s="488"/>
      <c r="I25" s="489"/>
      <c r="J25" s="64"/>
      <c r="K25" s="64"/>
      <c r="L25" s="176"/>
      <c r="M25" s="179"/>
      <c r="R25" s="178">
        <v>1.6199999999999999E-2</v>
      </c>
    </row>
    <row r="26" spans="2:18" ht="43.5" customHeight="1" x14ac:dyDescent="0.2">
      <c r="B26" s="490" t="s">
        <v>105</v>
      </c>
      <c r="C26" s="491" t="s">
        <v>261</v>
      </c>
      <c r="D26" s="491" t="s">
        <v>260</v>
      </c>
      <c r="E26" s="492" t="s">
        <v>264</v>
      </c>
      <c r="F26" s="491" t="s">
        <v>263</v>
      </c>
      <c r="G26" s="491" t="s">
        <v>262</v>
      </c>
      <c r="H26" s="492" t="s">
        <v>276</v>
      </c>
      <c r="I26" s="493" t="s">
        <v>273</v>
      </c>
      <c r="J26" s="198"/>
      <c r="K26" s="196"/>
      <c r="L26" s="176"/>
      <c r="M26" s="179"/>
      <c r="R26" s="178">
        <v>1.6199999999999999E-2</v>
      </c>
    </row>
    <row r="27" spans="2:18" ht="12" customHeight="1" x14ac:dyDescent="0.2">
      <c r="B27" s="494" t="s">
        <v>333</v>
      </c>
      <c r="C27" s="536">
        <v>2.1000000000000001E-2</v>
      </c>
      <c r="D27" s="537">
        <v>1.0699999999999999E-2</v>
      </c>
      <c r="E27" s="497">
        <f>IF(OR(C27=0,C27=""),0,D27/C27)</f>
        <v>0.50952380952380949</v>
      </c>
      <c r="F27" s="538">
        <f>SUM(C27:C38)</f>
        <v>0.16400000000000003</v>
      </c>
      <c r="G27" s="539">
        <f>SUM(D27:D38)</f>
        <v>2.1499999999999998E-2</v>
      </c>
      <c r="H27" s="499">
        <f>+(D27*100%)/$G$23</f>
        <v>6.5243902439024379E-2</v>
      </c>
      <c r="I27" s="539">
        <f>G27+I22</f>
        <v>0.11749999999999999</v>
      </c>
      <c r="J27" s="197"/>
      <c r="K27" s="190"/>
    </row>
    <row r="28" spans="2:18" ht="12" customHeight="1" x14ac:dyDescent="0.2">
      <c r="B28" s="494" t="s">
        <v>114</v>
      </c>
      <c r="C28" s="536">
        <v>1.9E-2</v>
      </c>
      <c r="D28" s="537">
        <v>1.0800000000000001E-2</v>
      </c>
      <c r="E28" s="497">
        <f t="shared" ref="E28:E38" si="0">IF(OR(C28=0,C28=""),0,D28/C28)</f>
        <v>0.56842105263157894</v>
      </c>
      <c r="F28" s="540"/>
      <c r="G28" s="541"/>
      <c r="H28" s="499">
        <f>+IF(D28="","",((D28*100%)/$G$23)+H27)</f>
        <v>0.13109756097560976</v>
      </c>
      <c r="I28" s="541"/>
      <c r="J28" s="191"/>
      <c r="K28" s="39"/>
    </row>
    <row r="29" spans="2:18" ht="12" customHeight="1" x14ac:dyDescent="0.2">
      <c r="B29" s="494" t="s">
        <v>115</v>
      </c>
      <c r="C29" s="536">
        <v>1.2999999999999999E-2</v>
      </c>
      <c r="D29" s="537"/>
      <c r="E29" s="497">
        <f t="shared" si="0"/>
        <v>0</v>
      </c>
      <c r="F29" s="540"/>
      <c r="G29" s="541"/>
      <c r="H29" s="499" t="str">
        <f t="shared" ref="H29:H38" si="1">+IF(D29="","",((D29*100%)/$G$23)+H28)</f>
        <v/>
      </c>
      <c r="I29" s="541"/>
      <c r="J29" s="191"/>
      <c r="K29" s="39"/>
    </row>
    <row r="30" spans="2:18" ht="12" customHeight="1" x14ac:dyDescent="0.2">
      <c r="B30" s="494" t="s">
        <v>116</v>
      </c>
      <c r="C30" s="536">
        <v>1.2E-2</v>
      </c>
      <c r="D30" s="537"/>
      <c r="E30" s="497">
        <f t="shared" si="0"/>
        <v>0</v>
      </c>
      <c r="F30" s="540"/>
      <c r="G30" s="541"/>
      <c r="H30" s="499" t="str">
        <f t="shared" si="1"/>
        <v/>
      </c>
      <c r="I30" s="541"/>
      <c r="J30" s="191"/>
      <c r="K30" s="39"/>
    </row>
    <row r="31" spans="2:18" ht="12" customHeight="1" x14ac:dyDescent="0.2">
      <c r="B31" s="494" t="s">
        <v>117</v>
      </c>
      <c r="C31" s="536">
        <v>1.2E-2</v>
      </c>
      <c r="D31" s="537"/>
      <c r="E31" s="497">
        <f t="shared" si="0"/>
        <v>0</v>
      </c>
      <c r="F31" s="540"/>
      <c r="G31" s="541"/>
      <c r="H31" s="499" t="str">
        <f t="shared" si="1"/>
        <v/>
      </c>
      <c r="I31" s="541"/>
      <c r="J31" s="191"/>
      <c r="K31" s="39"/>
    </row>
    <row r="32" spans="2:18" ht="12" customHeight="1" x14ac:dyDescent="0.2">
      <c r="B32" s="494" t="s">
        <v>118</v>
      </c>
      <c r="C32" s="536">
        <v>1.2999999999999999E-2</v>
      </c>
      <c r="D32" s="537"/>
      <c r="E32" s="497">
        <f t="shared" si="0"/>
        <v>0</v>
      </c>
      <c r="F32" s="540"/>
      <c r="G32" s="541"/>
      <c r="H32" s="499" t="str">
        <f t="shared" si="1"/>
        <v/>
      </c>
      <c r="I32" s="541"/>
      <c r="J32" s="191"/>
      <c r="K32" s="39"/>
    </row>
    <row r="33" spans="2:11" ht="12" customHeight="1" x14ac:dyDescent="0.2">
      <c r="B33" s="494" t="s">
        <v>119</v>
      </c>
      <c r="C33" s="536">
        <v>1.2E-2</v>
      </c>
      <c r="D33" s="537"/>
      <c r="E33" s="497">
        <f t="shared" si="0"/>
        <v>0</v>
      </c>
      <c r="F33" s="540"/>
      <c r="G33" s="541"/>
      <c r="H33" s="499" t="str">
        <f t="shared" si="1"/>
        <v/>
      </c>
      <c r="I33" s="541"/>
      <c r="J33" s="191"/>
      <c r="K33" s="39"/>
    </row>
    <row r="34" spans="2:11" ht="12" customHeight="1" x14ac:dyDescent="0.2">
      <c r="B34" s="494" t="s">
        <v>120</v>
      </c>
      <c r="C34" s="536">
        <v>1.2E-2</v>
      </c>
      <c r="D34" s="537"/>
      <c r="E34" s="497">
        <f t="shared" si="0"/>
        <v>0</v>
      </c>
      <c r="F34" s="540"/>
      <c r="G34" s="541"/>
      <c r="H34" s="499" t="str">
        <f t="shared" si="1"/>
        <v/>
      </c>
      <c r="I34" s="541"/>
      <c r="J34" s="191"/>
      <c r="K34" s="39"/>
    </row>
    <row r="35" spans="2:11" ht="12" customHeight="1" x14ac:dyDescent="0.2">
      <c r="B35" s="494" t="s">
        <v>121</v>
      </c>
      <c r="C35" s="536">
        <v>1.2999999999999999E-2</v>
      </c>
      <c r="D35" s="537"/>
      <c r="E35" s="497">
        <f t="shared" si="0"/>
        <v>0</v>
      </c>
      <c r="F35" s="540"/>
      <c r="G35" s="541"/>
      <c r="H35" s="499" t="str">
        <f t="shared" si="1"/>
        <v/>
      </c>
      <c r="I35" s="541"/>
      <c r="J35" s="191"/>
      <c r="K35" s="39"/>
    </row>
    <row r="36" spans="2:11" ht="12" customHeight="1" x14ac:dyDescent="0.2">
      <c r="B36" s="494" t="s">
        <v>122</v>
      </c>
      <c r="C36" s="536">
        <v>1.2E-2</v>
      </c>
      <c r="D36" s="537"/>
      <c r="E36" s="497">
        <f t="shared" si="0"/>
        <v>0</v>
      </c>
      <c r="F36" s="540"/>
      <c r="G36" s="541"/>
      <c r="H36" s="499" t="str">
        <f t="shared" si="1"/>
        <v/>
      </c>
      <c r="I36" s="541"/>
      <c r="J36" s="191"/>
      <c r="K36" s="39"/>
    </row>
    <row r="37" spans="2:11" ht="12" customHeight="1" x14ac:dyDescent="0.2">
      <c r="B37" s="494" t="s">
        <v>123</v>
      </c>
      <c r="C37" s="536">
        <v>1.2E-2</v>
      </c>
      <c r="D37" s="537"/>
      <c r="E37" s="497">
        <f t="shared" si="0"/>
        <v>0</v>
      </c>
      <c r="F37" s="540"/>
      <c r="G37" s="541"/>
      <c r="H37" s="499" t="str">
        <f t="shared" si="1"/>
        <v/>
      </c>
      <c r="I37" s="541"/>
      <c r="J37" s="191"/>
      <c r="K37" s="39"/>
    </row>
    <row r="38" spans="2:11" ht="12" customHeight="1" x14ac:dyDescent="0.2">
      <c r="B38" s="494" t="s">
        <v>124</v>
      </c>
      <c r="C38" s="536">
        <v>1.2999999999999999E-2</v>
      </c>
      <c r="D38" s="537"/>
      <c r="E38" s="497">
        <f t="shared" si="0"/>
        <v>0</v>
      </c>
      <c r="F38" s="542"/>
      <c r="G38" s="543"/>
      <c r="H38" s="499" t="str">
        <f t="shared" si="1"/>
        <v/>
      </c>
      <c r="I38" s="543"/>
      <c r="J38" s="191"/>
      <c r="K38" s="39"/>
    </row>
    <row r="39" spans="2:11" ht="43.5" customHeight="1" x14ac:dyDescent="0.2">
      <c r="B39" s="502" t="s">
        <v>277</v>
      </c>
      <c r="C39" s="503" t="s">
        <v>351</v>
      </c>
      <c r="D39" s="504"/>
      <c r="E39" s="504"/>
      <c r="F39" s="504"/>
      <c r="G39" s="504"/>
      <c r="H39" s="504"/>
      <c r="I39" s="505"/>
      <c r="J39" s="40"/>
      <c r="K39" s="40"/>
    </row>
    <row r="40" spans="2:11" ht="34.5" customHeight="1" x14ac:dyDescent="0.2">
      <c r="B40" s="506"/>
      <c r="C40" s="507"/>
      <c r="D40" s="507"/>
      <c r="E40" s="507"/>
      <c r="F40" s="507"/>
      <c r="G40" s="507"/>
      <c r="H40" s="507"/>
      <c r="I40" s="508"/>
      <c r="J40" s="64"/>
      <c r="K40" s="64"/>
    </row>
    <row r="41" spans="2:11" ht="34.5" customHeight="1" x14ac:dyDescent="0.2">
      <c r="B41" s="509"/>
      <c r="C41" s="510"/>
      <c r="D41" s="510"/>
      <c r="E41" s="510"/>
      <c r="F41" s="510"/>
      <c r="G41" s="510"/>
      <c r="H41" s="510"/>
      <c r="I41" s="511"/>
      <c r="J41" s="40"/>
      <c r="K41" s="40"/>
    </row>
    <row r="42" spans="2:11" ht="34.5" customHeight="1" x14ac:dyDescent="0.2">
      <c r="B42" s="509"/>
      <c r="C42" s="510"/>
      <c r="D42" s="510"/>
      <c r="E42" s="510"/>
      <c r="F42" s="510"/>
      <c r="G42" s="510"/>
      <c r="H42" s="510"/>
      <c r="I42" s="511"/>
      <c r="J42" s="40"/>
      <c r="K42" s="40"/>
    </row>
    <row r="43" spans="2:11" ht="34.5" customHeight="1" x14ac:dyDescent="0.2">
      <c r="B43" s="509"/>
      <c r="C43" s="510"/>
      <c r="D43" s="510"/>
      <c r="E43" s="510"/>
      <c r="F43" s="510"/>
      <c r="G43" s="510"/>
      <c r="H43" s="510"/>
      <c r="I43" s="511"/>
      <c r="J43" s="40"/>
      <c r="K43" s="40"/>
    </row>
    <row r="44" spans="2:11" ht="101.25" customHeight="1" x14ac:dyDescent="0.2">
      <c r="B44" s="512"/>
      <c r="C44" s="513"/>
      <c r="D44" s="513"/>
      <c r="E44" s="513"/>
      <c r="F44" s="513"/>
      <c r="G44" s="513"/>
      <c r="H44" s="513"/>
      <c r="I44" s="514"/>
      <c r="J44" s="41"/>
      <c r="K44" s="41"/>
    </row>
    <row r="45" spans="2:11" ht="51.75" customHeight="1" x14ac:dyDescent="0.2">
      <c r="B45" s="447" t="s">
        <v>278</v>
      </c>
      <c r="C45" s="515" t="s">
        <v>352</v>
      </c>
      <c r="D45" s="516"/>
      <c r="E45" s="516"/>
      <c r="F45" s="516"/>
      <c r="G45" s="516"/>
      <c r="H45" s="516"/>
      <c r="I45" s="517"/>
      <c r="J45" s="42"/>
      <c r="K45" s="42"/>
    </row>
    <row r="46" spans="2:11" ht="31.5" customHeight="1" x14ac:dyDescent="0.2">
      <c r="B46" s="447" t="s">
        <v>279</v>
      </c>
      <c r="C46" s="518" t="s">
        <v>360</v>
      </c>
      <c r="D46" s="519"/>
      <c r="E46" s="519"/>
      <c r="F46" s="519"/>
      <c r="G46" s="519"/>
      <c r="H46" s="519"/>
      <c r="I46" s="520"/>
      <c r="J46" s="42"/>
      <c r="K46" s="42"/>
    </row>
    <row r="47" spans="2:11" ht="42.75" customHeight="1" x14ac:dyDescent="0.2">
      <c r="B47" s="521" t="s">
        <v>280</v>
      </c>
      <c r="C47" s="544" t="s">
        <v>344</v>
      </c>
      <c r="D47" s="545"/>
      <c r="E47" s="545"/>
      <c r="F47" s="545"/>
      <c r="G47" s="545"/>
      <c r="H47" s="545"/>
      <c r="I47" s="546"/>
      <c r="J47" s="42"/>
      <c r="K47" s="42"/>
    </row>
    <row r="48" spans="2:11" ht="22.5" customHeight="1" x14ac:dyDescent="0.2">
      <c r="B48" s="488" t="s">
        <v>236</v>
      </c>
      <c r="C48" s="488"/>
      <c r="D48" s="488"/>
      <c r="E48" s="488"/>
      <c r="F48" s="488"/>
      <c r="G48" s="488"/>
      <c r="H48" s="488"/>
      <c r="I48" s="488"/>
      <c r="J48" s="42"/>
      <c r="K48" s="42"/>
    </row>
    <row r="49" spans="2:11" ht="22.5" customHeight="1" x14ac:dyDescent="0.2">
      <c r="B49" s="522" t="s">
        <v>281</v>
      </c>
      <c r="C49" s="523" t="s">
        <v>282</v>
      </c>
      <c r="D49" s="524" t="s">
        <v>283</v>
      </c>
      <c r="E49" s="524"/>
      <c r="F49" s="524"/>
      <c r="G49" s="524" t="s">
        <v>284</v>
      </c>
      <c r="H49" s="524"/>
      <c r="I49" s="524"/>
      <c r="J49" s="43"/>
      <c r="K49" s="43"/>
    </row>
    <row r="50" spans="2:11" ht="30.75" customHeight="1" x14ac:dyDescent="0.2">
      <c r="B50" s="525"/>
      <c r="C50" s="526" t="s">
        <v>339</v>
      </c>
      <c r="D50" s="531" t="s">
        <v>339</v>
      </c>
      <c r="E50" s="531"/>
      <c r="F50" s="531"/>
      <c r="G50" s="531" t="s">
        <v>339</v>
      </c>
      <c r="H50" s="531"/>
      <c r="I50" s="532"/>
      <c r="J50" s="43"/>
      <c r="K50" s="43"/>
    </row>
    <row r="51" spans="2:11" ht="32.25" customHeight="1" x14ac:dyDescent="0.2">
      <c r="B51" s="530" t="s">
        <v>285</v>
      </c>
      <c r="C51" s="531" t="s">
        <v>353</v>
      </c>
      <c r="D51" s="531"/>
      <c r="E51" s="531"/>
      <c r="F51" s="531"/>
      <c r="G51" s="531"/>
      <c r="H51" s="531"/>
      <c r="I51" s="531"/>
      <c r="J51" s="46"/>
      <c r="K51" s="46"/>
    </row>
    <row r="52" spans="2:11" ht="28.5" customHeight="1" x14ac:dyDescent="0.2">
      <c r="B52" s="452" t="s">
        <v>286</v>
      </c>
      <c r="C52" s="531" t="s">
        <v>340</v>
      </c>
      <c r="D52" s="531"/>
      <c r="E52" s="531"/>
      <c r="F52" s="531"/>
      <c r="G52" s="531"/>
      <c r="H52" s="531"/>
      <c r="I52" s="532"/>
      <c r="J52" s="46"/>
      <c r="K52" s="46"/>
    </row>
    <row r="53" spans="2:11" ht="30" customHeight="1" x14ac:dyDescent="0.2">
      <c r="B53" s="521" t="s">
        <v>287</v>
      </c>
      <c r="C53" s="531" t="s">
        <v>354</v>
      </c>
      <c r="D53" s="531"/>
      <c r="E53" s="531"/>
      <c r="F53" s="531"/>
      <c r="G53" s="531"/>
      <c r="H53" s="531"/>
      <c r="I53" s="532"/>
      <c r="J53" s="47"/>
      <c r="K53" s="47"/>
    </row>
    <row r="54" spans="2:11" ht="31.5" customHeight="1" x14ac:dyDescent="0.2">
      <c r="B54" s="521" t="s">
        <v>288</v>
      </c>
      <c r="C54" s="531"/>
      <c r="D54" s="531"/>
      <c r="E54" s="531"/>
      <c r="F54" s="531"/>
      <c r="G54" s="531"/>
      <c r="H54" s="531"/>
      <c r="I54" s="531"/>
      <c r="J54" s="53"/>
      <c r="K54" s="53"/>
    </row>
    <row r="55" spans="2:1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sheetData>
  <sheetProtection algorithmName="SHA-512" hashValue="4cbJDMKVvveitCUqFroj6cSvGvPheGV73542b9IokYME2Pl0k0Wyvp2ETCzObZ4GnZc2zENLhQTt0ot/7nU5+w==" saltValue="FoOXcLn9P3534eCKI0kDKQ=="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showDropDown="1" showInputMessage="1" showErrorMessage="1" sqref="K12" xr:uid="{00000000-0002-0000-0500-000000000000}">
      <formula1>O17:O19</formula1>
    </dataValidation>
    <dataValidation type="list" allowBlank="1" showInputMessage="1" showErrorMessage="1" sqref="H12:I12" xr:uid="{00000000-0002-0000-0500-000001000000}">
      <formula1>M17:M19</formula1>
    </dataValidation>
    <dataValidation type="list" allowBlank="1" showInputMessage="1" showErrorMessage="1" sqref="C24:E24" xr:uid="{00000000-0002-0000-0500-000002000000}">
      <formula1>$M$12:$M$15</formula1>
    </dataValidation>
    <dataValidation type="list" allowBlank="1" showInputMessage="1" showErrorMessage="1" sqref="C9:F9" xr:uid="{00000000-0002-0000-0500-000003000000}">
      <formula1>$M$6:$M$9</formula1>
    </dataValidation>
    <dataValidation type="list" allowBlank="1" showInputMessage="1" showErrorMessage="1" sqref="H13:I13" xr:uid="{00000000-0002-0000-0500-000004000000}">
      <formula1>$N$5:$N$8</formula1>
    </dataValidation>
    <dataValidation type="list" allowBlank="1" showInputMessage="1" showErrorMessage="1" sqref="C7 I7" xr:uid="{00000000-0002-0000-0500-000005000000}">
      <formula1>$N$11:$N$12</formula1>
    </dataValidation>
    <dataValidation type="list" allowBlank="1" showInputMessage="1" showErrorMessage="1" sqref="J10:K10" xr:uid="{00000000-0002-0000-05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880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8801"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X60"/>
  <sheetViews>
    <sheetView topLeftCell="B1" zoomScale="90" zoomScaleNormal="90" workbookViewId="0">
      <selection activeCell="F6" sqref="F6:I6"/>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12" width="11.42578125" style="11"/>
    <col min="13" max="14" width="11.42578125" style="178"/>
    <col min="15" max="21" width="11.42578125" style="11"/>
    <col min="22" max="24" width="11.42578125" style="12"/>
    <col min="25" max="16384" width="11.42578125" style="7"/>
  </cols>
  <sheetData>
    <row r="1" spans="2:14" ht="37.5" customHeight="1" x14ac:dyDescent="0.2">
      <c r="B1" s="442"/>
      <c r="C1" s="443" t="s">
        <v>25</v>
      </c>
      <c r="D1" s="443"/>
      <c r="E1" s="443"/>
      <c r="F1" s="443"/>
      <c r="G1" s="443"/>
      <c r="H1" s="443"/>
      <c r="I1" s="444"/>
      <c r="J1" s="13"/>
      <c r="K1" s="13"/>
      <c r="M1" s="177" t="s">
        <v>47</v>
      </c>
    </row>
    <row r="2" spans="2:14" ht="37.5" customHeight="1" x14ac:dyDescent="0.2">
      <c r="B2" s="442"/>
      <c r="C2" s="443" t="s">
        <v>239</v>
      </c>
      <c r="D2" s="443"/>
      <c r="E2" s="443"/>
      <c r="F2" s="443"/>
      <c r="G2" s="443"/>
      <c r="H2" s="443"/>
      <c r="I2" s="444"/>
      <c r="J2" s="13"/>
      <c r="K2" s="13"/>
      <c r="M2" s="177" t="s">
        <v>48</v>
      </c>
    </row>
    <row r="3" spans="2:14" ht="37.5" customHeight="1" x14ac:dyDescent="0.2">
      <c r="B3" s="442"/>
      <c r="C3" s="443" t="s">
        <v>240</v>
      </c>
      <c r="D3" s="443"/>
      <c r="E3" s="443"/>
      <c r="F3" s="443" t="s">
        <v>241</v>
      </c>
      <c r="G3" s="443"/>
      <c r="H3" s="443"/>
      <c r="I3" s="444"/>
      <c r="J3" s="13"/>
      <c r="K3" s="13"/>
      <c r="M3" s="177" t="s">
        <v>50</v>
      </c>
    </row>
    <row r="4" spans="2:14" ht="23.25" customHeight="1" x14ac:dyDescent="0.2">
      <c r="B4" s="445"/>
      <c r="C4" s="445"/>
      <c r="D4" s="445"/>
      <c r="E4" s="445"/>
      <c r="F4" s="445"/>
      <c r="G4" s="445"/>
      <c r="H4" s="445"/>
      <c r="I4" s="445"/>
      <c r="J4" s="15"/>
      <c r="K4" s="15"/>
    </row>
    <row r="5" spans="2:14" ht="24" customHeight="1" x14ac:dyDescent="0.2">
      <c r="B5" s="446" t="s">
        <v>234</v>
      </c>
      <c r="C5" s="446"/>
      <c r="D5" s="446"/>
      <c r="E5" s="446"/>
      <c r="F5" s="446"/>
      <c r="G5" s="446"/>
      <c r="H5" s="446"/>
      <c r="I5" s="446"/>
      <c r="J5" s="64"/>
      <c r="K5" s="64"/>
      <c r="N5" s="178" t="s">
        <v>57</v>
      </c>
    </row>
    <row r="6" spans="2:14" ht="30.75" customHeight="1" x14ac:dyDescent="0.2">
      <c r="B6" s="447" t="s">
        <v>242</v>
      </c>
      <c r="C6" s="448">
        <v>4</v>
      </c>
      <c r="D6" s="449" t="s">
        <v>243</v>
      </c>
      <c r="E6" s="449"/>
      <c r="F6" s="450" t="s">
        <v>292</v>
      </c>
      <c r="G6" s="450"/>
      <c r="H6" s="450"/>
      <c r="I6" s="450"/>
      <c r="J6" s="18"/>
      <c r="K6" s="18"/>
      <c r="M6" s="177" t="s">
        <v>60</v>
      </c>
      <c r="N6" s="178" t="s">
        <v>61</v>
      </c>
    </row>
    <row r="7" spans="2:14" ht="30.75" customHeight="1" x14ac:dyDescent="0.2">
      <c r="B7" s="447" t="s">
        <v>244</v>
      </c>
      <c r="C7" s="448" t="s">
        <v>81</v>
      </c>
      <c r="D7" s="449" t="s">
        <v>245</v>
      </c>
      <c r="E7" s="449"/>
      <c r="F7" s="451" t="s">
        <v>289</v>
      </c>
      <c r="G7" s="451"/>
      <c r="H7" s="452" t="s">
        <v>246</v>
      </c>
      <c r="I7" s="448" t="s">
        <v>76</v>
      </c>
      <c r="J7" s="20"/>
      <c r="K7" s="20"/>
      <c r="M7" s="177" t="s">
        <v>65</v>
      </c>
      <c r="N7" s="178" t="s">
        <v>66</v>
      </c>
    </row>
    <row r="8" spans="2:14" ht="30.75" customHeight="1" x14ac:dyDescent="0.2">
      <c r="B8" s="447" t="s">
        <v>247</v>
      </c>
      <c r="C8" s="450" t="s">
        <v>293</v>
      </c>
      <c r="D8" s="450"/>
      <c r="E8" s="450"/>
      <c r="F8" s="450"/>
      <c r="G8" s="452" t="s">
        <v>248</v>
      </c>
      <c r="H8" s="453">
        <v>7551</v>
      </c>
      <c r="I8" s="453"/>
      <c r="J8" s="22"/>
      <c r="K8" s="22"/>
      <c r="M8" s="177" t="s">
        <v>69</v>
      </c>
      <c r="N8" s="178" t="s">
        <v>70</v>
      </c>
    </row>
    <row r="9" spans="2:14" ht="30.75" customHeight="1" x14ac:dyDescent="0.2">
      <c r="B9" s="447" t="s">
        <v>48</v>
      </c>
      <c r="C9" s="454" t="s">
        <v>65</v>
      </c>
      <c r="D9" s="454"/>
      <c r="E9" s="454"/>
      <c r="F9" s="454"/>
      <c r="G9" s="452" t="s">
        <v>249</v>
      </c>
      <c r="H9" s="455" t="s">
        <v>305</v>
      </c>
      <c r="I9" s="455"/>
      <c r="J9" s="23"/>
      <c r="K9" s="23"/>
      <c r="M9" s="179" t="s">
        <v>73</v>
      </c>
    </row>
    <row r="10" spans="2:14" ht="30.75" customHeight="1" x14ac:dyDescent="0.2">
      <c r="B10" s="447" t="s">
        <v>250</v>
      </c>
      <c r="C10" s="450" t="s">
        <v>346</v>
      </c>
      <c r="D10" s="450"/>
      <c r="E10" s="450"/>
      <c r="F10" s="450"/>
      <c r="G10" s="450"/>
      <c r="H10" s="450"/>
      <c r="I10" s="450"/>
      <c r="J10" s="25"/>
      <c r="K10" s="25"/>
      <c r="M10" s="179"/>
    </row>
    <row r="11" spans="2:14" ht="30.75" customHeight="1" x14ac:dyDescent="0.2">
      <c r="B11" s="447" t="s">
        <v>251</v>
      </c>
      <c r="C11" s="451" t="s">
        <v>304</v>
      </c>
      <c r="D11" s="451"/>
      <c r="E11" s="451"/>
      <c r="F11" s="451"/>
      <c r="G11" s="451"/>
      <c r="H11" s="451"/>
      <c r="I11" s="451"/>
      <c r="J11" s="20"/>
      <c r="K11" s="20"/>
      <c r="M11" s="179"/>
      <c r="N11" s="178" t="s">
        <v>76</v>
      </c>
    </row>
    <row r="12" spans="2:14" ht="30.75" customHeight="1" x14ac:dyDescent="0.2">
      <c r="B12" s="447" t="s">
        <v>254</v>
      </c>
      <c r="C12" s="456" t="s">
        <v>323</v>
      </c>
      <c r="D12" s="456"/>
      <c r="E12" s="456"/>
      <c r="F12" s="456"/>
      <c r="G12" s="452" t="s">
        <v>252</v>
      </c>
      <c r="H12" s="457" t="s">
        <v>91</v>
      </c>
      <c r="I12" s="457"/>
      <c r="J12" s="20"/>
      <c r="K12" s="20"/>
      <c r="M12" s="179" t="s">
        <v>80</v>
      </c>
      <c r="N12" s="178" t="s">
        <v>81</v>
      </c>
    </row>
    <row r="13" spans="2:14" ht="30.75" customHeight="1" x14ac:dyDescent="0.2">
      <c r="B13" s="447" t="s">
        <v>255</v>
      </c>
      <c r="C13" s="458" t="s">
        <v>335</v>
      </c>
      <c r="D13" s="458"/>
      <c r="E13" s="458"/>
      <c r="F13" s="458"/>
      <c r="G13" s="452" t="s">
        <v>253</v>
      </c>
      <c r="H13" s="451" t="s">
        <v>70</v>
      </c>
      <c r="I13" s="451"/>
      <c r="J13" s="20"/>
      <c r="K13" s="20"/>
      <c r="M13" s="179" t="s">
        <v>84</v>
      </c>
    </row>
    <row r="14" spans="2:14" ht="44.25" customHeight="1" x14ac:dyDescent="0.2">
      <c r="B14" s="447" t="s">
        <v>256</v>
      </c>
      <c r="C14" s="459" t="s">
        <v>328</v>
      </c>
      <c r="D14" s="459"/>
      <c r="E14" s="459"/>
      <c r="F14" s="459"/>
      <c r="G14" s="459"/>
      <c r="H14" s="459"/>
      <c r="I14" s="459"/>
      <c r="J14" s="25"/>
      <c r="K14" s="25"/>
      <c r="M14" s="179" t="s">
        <v>86</v>
      </c>
    </row>
    <row r="15" spans="2:14" ht="33.75" customHeight="1" x14ac:dyDescent="0.2">
      <c r="B15" s="447" t="s">
        <v>257</v>
      </c>
      <c r="C15" s="460" t="s">
        <v>327</v>
      </c>
      <c r="D15" s="461"/>
      <c r="E15" s="461"/>
      <c r="F15" s="461"/>
      <c r="G15" s="461"/>
      <c r="H15" s="461"/>
      <c r="I15" s="462"/>
      <c r="J15" s="26"/>
      <c r="K15" s="26"/>
      <c r="M15" s="179" t="s">
        <v>88</v>
      </c>
    </row>
    <row r="16" spans="2:14" ht="22.5" customHeight="1" x14ac:dyDescent="0.2">
      <c r="B16" s="447" t="s">
        <v>258</v>
      </c>
      <c r="C16" s="450" t="s">
        <v>331</v>
      </c>
      <c r="D16" s="450"/>
      <c r="E16" s="450"/>
      <c r="F16" s="450"/>
      <c r="G16" s="450"/>
      <c r="H16" s="450"/>
      <c r="I16" s="450"/>
      <c r="J16" s="27"/>
      <c r="K16" s="27"/>
      <c r="M16" s="179"/>
    </row>
    <row r="17" spans="2:13" ht="30.75" customHeight="1" x14ac:dyDescent="0.2">
      <c r="B17" s="447" t="s">
        <v>259</v>
      </c>
      <c r="C17" s="451" t="s">
        <v>308</v>
      </c>
      <c r="D17" s="463"/>
      <c r="E17" s="463"/>
      <c r="F17" s="463"/>
      <c r="G17" s="463"/>
      <c r="H17" s="463"/>
      <c r="I17" s="463"/>
      <c r="J17" s="28"/>
      <c r="K17" s="28"/>
      <c r="M17" s="179" t="s">
        <v>91</v>
      </c>
    </row>
    <row r="18" spans="2:13" ht="18" customHeight="1" x14ac:dyDescent="0.2">
      <c r="B18" s="464" t="s">
        <v>265</v>
      </c>
      <c r="C18" s="465" t="s">
        <v>237</v>
      </c>
      <c r="D18" s="465"/>
      <c r="E18" s="465"/>
      <c r="F18" s="466" t="s">
        <v>238</v>
      </c>
      <c r="G18" s="466"/>
      <c r="H18" s="466"/>
      <c r="I18" s="466"/>
      <c r="J18" s="29"/>
      <c r="K18" s="29"/>
      <c r="M18" s="179" t="s">
        <v>79</v>
      </c>
    </row>
    <row r="19" spans="2:13" ht="39.75" customHeight="1" x14ac:dyDescent="0.2">
      <c r="B19" s="464"/>
      <c r="C19" s="450" t="s">
        <v>315</v>
      </c>
      <c r="D19" s="450"/>
      <c r="E19" s="450"/>
      <c r="F19" s="450" t="s">
        <v>316</v>
      </c>
      <c r="G19" s="450"/>
      <c r="H19" s="450"/>
      <c r="I19" s="450"/>
      <c r="J19" s="27"/>
      <c r="K19" s="27"/>
      <c r="M19" s="179" t="s">
        <v>95</v>
      </c>
    </row>
    <row r="20" spans="2:13" ht="39.75" customHeight="1" x14ac:dyDescent="0.2">
      <c r="B20" s="467" t="s">
        <v>266</v>
      </c>
      <c r="C20" s="468" t="s">
        <v>308</v>
      </c>
      <c r="D20" s="469"/>
      <c r="E20" s="470"/>
      <c r="F20" s="457" t="s">
        <v>308</v>
      </c>
      <c r="G20" s="457"/>
      <c r="H20" s="457"/>
      <c r="I20" s="471"/>
      <c r="J20" s="20"/>
      <c r="K20" s="20"/>
      <c r="M20" s="179"/>
    </row>
    <row r="21" spans="2:13" ht="42" customHeight="1" x14ac:dyDescent="0.2">
      <c r="B21" s="467" t="s">
        <v>267</v>
      </c>
      <c r="C21" s="472" t="s">
        <v>317</v>
      </c>
      <c r="D21" s="473"/>
      <c r="E21" s="474"/>
      <c r="F21" s="472" t="s">
        <v>318</v>
      </c>
      <c r="G21" s="473"/>
      <c r="H21" s="473"/>
      <c r="I21" s="475"/>
      <c r="J21" s="26"/>
      <c r="K21" s="26"/>
      <c r="M21" s="179"/>
    </row>
    <row r="22" spans="2:13" ht="33" customHeight="1" x14ac:dyDescent="0.2">
      <c r="B22" s="467" t="s">
        <v>268</v>
      </c>
      <c r="C22" s="476">
        <v>44197</v>
      </c>
      <c r="D22" s="473"/>
      <c r="E22" s="474"/>
      <c r="F22" s="452" t="s">
        <v>271</v>
      </c>
      <c r="G22" s="477">
        <v>15679</v>
      </c>
      <c r="H22" s="452" t="s">
        <v>275</v>
      </c>
      <c r="I22" s="478">
        <f>G22</f>
        <v>15679</v>
      </c>
      <c r="J22" s="31"/>
      <c r="K22" s="31"/>
      <c r="M22" s="179"/>
    </row>
    <row r="23" spans="2:13" ht="27" customHeight="1" x14ac:dyDescent="0.2">
      <c r="B23" s="467" t="s">
        <v>269</v>
      </c>
      <c r="C23" s="476">
        <v>44561</v>
      </c>
      <c r="D23" s="473"/>
      <c r="E23" s="474"/>
      <c r="F23" s="452" t="s">
        <v>272</v>
      </c>
      <c r="G23" s="479">
        <v>31000</v>
      </c>
      <c r="H23" s="480"/>
      <c r="I23" s="481"/>
      <c r="J23" s="32"/>
      <c r="K23" s="32"/>
      <c r="M23" s="179"/>
    </row>
    <row r="24" spans="2:13" ht="30.75" customHeight="1" x14ac:dyDescent="0.2">
      <c r="B24" s="482" t="s">
        <v>270</v>
      </c>
      <c r="C24" s="483" t="s">
        <v>88</v>
      </c>
      <c r="D24" s="484"/>
      <c r="E24" s="485"/>
      <c r="F24" s="486" t="s">
        <v>274</v>
      </c>
      <c r="G24" s="472" t="s">
        <v>223</v>
      </c>
      <c r="H24" s="473"/>
      <c r="I24" s="474"/>
      <c r="J24" s="29"/>
      <c r="K24" s="29"/>
      <c r="M24" s="179"/>
    </row>
    <row r="25" spans="2:13" ht="22.5" customHeight="1" x14ac:dyDescent="0.2">
      <c r="B25" s="487" t="s">
        <v>235</v>
      </c>
      <c r="C25" s="488"/>
      <c r="D25" s="488"/>
      <c r="E25" s="488"/>
      <c r="F25" s="488"/>
      <c r="G25" s="488"/>
      <c r="H25" s="488"/>
      <c r="I25" s="489"/>
      <c r="J25" s="64"/>
      <c r="K25" s="64"/>
      <c r="M25" s="179"/>
    </row>
    <row r="26" spans="2:13" ht="43.5" customHeight="1" x14ac:dyDescent="0.2">
      <c r="B26" s="490" t="s">
        <v>105</v>
      </c>
      <c r="C26" s="491" t="s">
        <v>261</v>
      </c>
      <c r="D26" s="491" t="s">
        <v>260</v>
      </c>
      <c r="E26" s="492" t="s">
        <v>264</v>
      </c>
      <c r="F26" s="491" t="s">
        <v>263</v>
      </c>
      <c r="G26" s="491" t="s">
        <v>262</v>
      </c>
      <c r="H26" s="492" t="s">
        <v>276</v>
      </c>
      <c r="I26" s="493" t="s">
        <v>273</v>
      </c>
      <c r="J26" s="27"/>
      <c r="K26" s="27"/>
      <c r="M26" s="179"/>
    </row>
    <row r="27" spans="2:13" ht="15" customHeight="1" x14ac:dyDescent="0.2">
      <c r="B27" s="494" t="s">
        <v>333</v>
      </c>
      <c r="C27" s="495">
        <v>0</v>
      </c>
      <c r="D27" s="496">
        <v>0</v>
      </c>
      <c r="E27" s="497">
        <f>IF(OR(C27=0,C27=""),0,D27/C27)</f>
        <v>0</v>
      </c>
      <c r="F27" s="498">
        <f>SUM(C27:C38)</f>
        <v>31000</v>
      </c>
      <c r="G27" s="498">
        <f>SUM(D27:D38)</f>
        <v>0</v>
      </c>
      <c r="H27" s="499">
        <f>+(D27*100%)/$G$23</f>
        <v>0</v>
      </c>
      <c r="I27" s="498">
        <f>G27+I22</f>
        <v>15679</v>
      </c>
      <c r="J27" s="39"/>
      <c r="K27" s="39"/>
    </row>
    <row r="28" spans="2:13" ht="15" customHeight="1" x14ac:dyDescent="0.2">
      <c r="B28" s="494" t="s">
        <v>114</v>
      </c>
      <c r="C28" s="495">
        <v>3200</v>
      </c>
      <c r="D28" s="496">
        <v>0</v>
      </c>
      <c r="E28" s="497">
        <f t="shared" ref="E28:E38" si="0">IF(OR(C28=0,C28=""),0,D28/C28)</f>
        <v>0</v>
      </c>
      <c r="F28" s="500"/>
      <c r="G28" s="500"/>
      <c r="H28" s="499">
        <f>+IF(D28="","",((D28*100%)/$G$23)+H27)</f>
        <v>0</v>
      </c>
      <c r="I28" s="500"/>
      <c r="J28" s="39"/>
      <c r="K28" s="39"/>
    </row>
    <row r="29" spans="2:13" ht="15" customHeight="1" x14ac:dyDescent="0.2">
      <c r="B29" s="494" t="s">
        <v>115</v>
      </c>
      <c r="C29" s="495">
        <v>3200</v>
      </c>
      <c r="D29" s="496"/>
      <c r="E29" s="497">
        <f t="shared" si="0"/>
        <v>0</v>
      </c>
      <c r="F29" s="500"/>
      <c r="G29" s="500"/>
      <c r="H29" s="499" t="str">
        <f t="shared" ref="H29:H38" si="1">+IF(D29="","",((D29*100%)/$G$23)+H28)</f>
        <v/>
      </c>
      <c r="I29" s="500"/>
      <c r="J29" s="39"/>
      <c r="K29" s="39"/>
    </row>
    <row r="30" spans="2:13" ht="15" customHeight="1" x14ac:dyDescent="0.2">
      <c r="B30" s="494" t="s">
        <v>116</v>
      </c>
      <c r="C30" s="495">
        <v>2900</v>
      </c>
      <c r="D30" s="496"/>
      <c r="E30" s="497">
        <f t="shared" si="0"/>
        <v>0</v>
      </c>
      <c r="F30" s="500"/>
      <c r="G30" s="500"/>
      <c r="H30" s="499" t="str">
        <f t="shared" si="1"/>
        <v/>
      </c>
      <c r="I30" s="500"/>
      <c r="J30" s="39"/>
      <c r="K30" s="39"/>
    </row>
    <row r="31" spans="2:13" ht="15" customHeight="1" x14ac:dyDescent="0.2">
      <c r="B31" s="494" t="s">
        <v>117</v>
      </c>
      <c r="C31" s="495">
        <v>2900</v>
      </c>
      <c r="D31" s="496"/>
      <c r="E31" s="497">
        <f t="shared" si="0"/>
        <v>0</v>
      </c>
      <c r="F31" s="500"/>
      <c r="G31" s="500"/>
      <c r="H31" s="499" t="str">
        <f t="shared" si="1"/>
        <v/>
      </c>
      <c r="I31" s="500"/>
      <c r="J31" s="39"/>
      <c r="K31" s="39"/>
    </row>
    <row r="32" spans="2:13" ht="15" customHeight="1" x14ac:dyDescent="0.2">
      <c r="B32" s="494" t="s">
        <v>118</v>
      </c>
      <c r="C32" s="495">
        <v>2900</v>
      </c>
      <c r="D32" s="496"/>
      <c r="E32" s="497">
        <f t="shared" si="0"/>
        <v>0</v>
      </c>
      <c r="F32" s="500"/>
      <c r="G32" s="500"/>
      <c r="H32" s="499" t="str">
        <f t="shared" si="1"/>
        <v/>
      </c>
      <c r="I32" s="500"/>
      <c r="J32" s="39"/>
      <c r="K32" s="39"/>
    </row>
    <row r="33" spans="2:11" ht="15" customHeight="1" x14ac:dyDescent="0.2">
      <c r="B33" s="494" t="s">
        <v>119</v>
      </c>
      <c r="C33" s="495">
        <v>2900</v>
      </c>
      <c r="D33" s="496"/>
      <c r="E33" s="497">
        <f t="shared" si="0"/>
        <v>0</v>
      </c>
      <c r="F33" s="500"/>
      <c r="G33" s="500"/>
      <c r="H33" s="499" t="str">
        <f t="shared" si="1"/>
        <v/>
      </c>
      <c r="I33" s="500"/>
      <c r="J33" s="39"/>
      <c r="K33" s="39"/>
    </row>
    <row r="34" spans="2:11" ht="15" customHeight="1" x14ac:dyDescent="0.2">
      <c r="B34" s="494" t="s">
        <v>120</v>
      </c>
      <c r="C34" s="495">
        <v>2900</v>
      </c>
      <c r="D34" s="496"/>
      <c r="E34" s="497">
        <f t="shared" si="0"/>
        <v>0</v>
      </c>
      <c r="F34" s="500"/>
      <c r="G34" s="500"/>
      <c r="H34" s="499" t="str">
        <f t="shared" si="1"/>
        <v/>
      </c>
      <c r="I34" s="500"/>
      <c r="J34" s="39"/>
      <c r="K34" s="39"/>
    </row>
    <row r="35" spans="2:11" ht="15" customHeight="1" x14ac:dyDescent="0.2">
      <c r="B35" s="494" t="s">
        <v>121</v>
      </c>
      <c r="C35" s="495">
        <v>2900</v>
      </c>
      <c r="D35" s="496"/>
      <c r="E35" s="497">
        <f t="shared" si="0"/>
        <v>0</v>
      </c>
      <c r="F35" s="500"/>
      <c r="G35" s="500"/>
      <c r="H35" s="499" t="str">
        <f t="shared" si="1"/>
        <v/>
      </c>
      <c r="I35" s="500"/>
      <c r="J35" s="39"/>
      <c r="K35" s="39"/>
    </row>
    <row r="36" spans="2:11" ht="15" customHeight="1" x14ac:dyDescent="0.2">
      <c r="B36" s="494" t="s">
        <v>122</v>
      </c>
      <c r="C36" s="495">
        <v>2900</v>
      </c>
      <c r="D36" s="496"/>
      <c r="E36" s="497">
        <f t="shared" si="0"/>
        <v>0</v>
      </c>
      <c r="F36" s="500"/>
      <c r="G36" s="500"/>
      <c r="H36" s="499" t="str">
        <f t="shared" si="1"/>
        <v/>
      </c>
      <c r="I36" s="500"/>
      <c r="J36" s="39"/>
      <c r="K36" s="39"/>
    </row>
    <row r="37" spans="2:11" ht="15" customHeight="1" x14ac:dyDescent="0.2">
      <c r="B37" s="494" t="s">
        <v>123</v>
      </c>
      <c r="C37" s="495">
        <v>2900</v>
      </c>
      <c r="D37" s="496"/>
      <c r="E37" s="497">
        <f t="shared" si="0"/>
        <v>0</v>
      </c>
      <c r="F37" s="500"/>
      <c r="G37" s="500"/>
      <c r="H37" s="499" t="str">
        <f t="shared" si="1"/>
        <v/>
      </c>
      <c r="I37" s="500"/>
      <c r="J37" s="39"/>
      <c r="K37" s="39"/>
    </row>
    <row r="38" spans="2:11" ht="15" customHeight="1" x14ac:dyDescent="0.2">
      <c r="B38" s="494" t="s">
        <v>124</v>
      </c>
      <c r="C38" s="495">
        <v>1400</v>
      </c>
      <c r="D38" s="496"/>
      <c r="E38" s="497">
        <f t="shared" si="0"/>
        <v>0</v>
      </c>
      <c r="F38" s="501"/>
      <c r="G38" s="501"/>
      <c r="H38" s="499" t="str">
        <f t="shared" si="1"/>
        <v/>
      </c>
      <c r="I38" s="501"/>
      <c r="J38" s="39"/>
      <c r="K38" s="39"/>
    </row>
    <row r="39" spans="2:11" ht="52.5" customHeight="1" x14ac:dyDescent="0.2">
      <c r="B39" s="502" t="s">
        <v>277</v>
      </c>
      <c r="C39" s="503" t="s">
        <v>356</v>
      </c>
      <c r="D39" s="504"/>
      <c r="E39" s="504"/>
      <c r="F39" s="504"/>
      <c r="G39" s="504"/>
      <c r="H39" s="504"/>
      <c r="I39" s="505"/>
      <c r="J39" s="40"/>
      <c r="K39" s="40"/>
    </row>
    <row r="40" spans="2:11" ht="34.5" customHeight="1" x14ac:dyDescent="0.2">
      <c r="B40" s="506"/>
      <c r="C40" s="507"/>
      <c r="D40" s="507"/>
      <c r="E40" s="507"/>
      <c r="F40" s="507"/>
      <c r="G40" s="507"/>
      <c r="H40" s="507"/>
      <c r="I40" s="508"/>
      <c r="J40" s="64"/>
      <c r="K40" s="64"/>
    </row>
    <row r="41" spans="2:11" ht="34.5" customHeight="1" x14ac:dyDescent="0.2">
      <c r="B41" s="509"/>
      <c r="C41" s="510"/>
      <c r="D41" s="510"/>
      <c r="E41" s="510"/>
      <c r="F41" s="510"/>
      <c r="G41" s="510"/>
      <c r="H41" s="510"/>
      <c r="I41" s="511"/>
      <c r="J41" s="40"/>
      <c r="K41" s="40"/>
    </row>
    <row r="42" spans="2:11" ht="34.5" customHeight="1" x14ac:dyDescent="0.2">
      <c r="B42" s="509"/>
      <c r="C42" s="510"/>
      <c r="D42" s="510"/>
      <c r="E42" s="510"/>
      <c r="F42" s="510"/>
      <c r="G42" s="510"/>
      <c r="H42" s="510"/>
      <c r="I42" s="511"/>
      <c r="J42" s="40"/>
      <c r="K42" s="40"/>
    </row>
    <row r="43" spans="2:11" ht="34.5" customHeight="1" x14ac:dyDescent="0.2">
      <c r="B43" s="509"/>
      <c r="C43" s="510"/>
      <c r="D43" s="510"/>
      <c r="E43" s="510"/>
      <c r="F43" s="510"/>
      <c r="G43" s="510"/>
      <c r="H43" s="510"/>
      <c r="I43" s="511"/>
      <c r="J43" s="40"/>
      <c r="K43" s="40"/>
    </row>
    <row r="44" spans="2:11" ht="87.75" customHeight="1" x14ac:dyDescent="0.2">
      <c r="B44" s="512"/>
      <c r="C44" s="513"/>
      <c r="D44" s="513"/>
      <c r="E44" s="513"/>
      <c r="F44" s="513"/>
      <c r="G44" s="513"/>
      <c r="H44" s="513"/>
      <c r="I44" s="514"/>
      <c r="J44" s="41"/>
      <c r="K44" s="41"/>
    </row>
    <row r="45" spans="2:11" ht="31.5" customHeight="1" x14ac:dyDescent="0.2">
      <c r="B45" s="447" t="s">
        <v>278</v>
      </c>
      <c r="C45" s="515" t="s">
        <v>356</v>
      </c>
      <c r="D45" s="516"/>
      <c r="E45" s="516"/>
      <c r="F45" s="516"/>
      <c r="G45" s="516"/>
      <c r="H45" s="516"/>
      <c r="I45" s="517"/>
      <c r="J45" s="42"/>
      <c r="K45" s="42"/>
    </row>
    <row r="46" spans="2:11" ht="190.5" customHeight="1" x14ac:dyDescent="0.2">
      <c r="B46" s="447" t="s">
        <v>279</v>
      </c>
      <c r="C46" s="518" t="s">
        <v>355</v>
      </c>
      <c r="D46" s="519"/>
      <c r="E46" s="519"/>
      <c r="F46" s="519"/>
      <c r="G46" s="519"/>
      <c r="H46" s="519"/>
      <c r="I46" s="520"/>
      <c r="J46" s="42"/>
      <c r="K46" s="42"/>
    </row>
    <row r="47" spans="2:11" ht="33.75" customHeight="1" x14ac:dyDescent="0.2">
      <c r="B47" s="521" t="s">
        <v>280</v>
      </c>
      <c r="C47" s="518" t="s">
        <v>223</v>
      </c>
      <c r="D47" s="519"/>
      <c r="E47" s="519"/>
      <c r="F47" s="519"/>
      <c r="G47" s="519"/>
      <c r="H47" s="519"/>
      <c r="I47" s="520"/>
      <c r="J47" s="42"/>
      <c r="K47" s="42"/>
    </row>
    <row r="48" spans="2:11" ht="22.5" customHeight="1" x14ac:dyDescent="0.2">
      <c r="B48" s="488" t="s">
        <v>236</v>
      </c>
      <c r="C48" s="488"/>
      <c r="D48" s="488"/>
      <c r="E48" s="488"/>
      <c r="F48" s="488"/>
      <c r="G48" s="488"/>
      <c r="H48" s="488"/>
      <c r="I48" s="488"/>
      <c r="J48" s="42"/>
      <c r="K48" s="42"/>
    </row>
    <row r="49" spans="2:11" ht="22.5" customHeight="1" x14ac:dyDescent="0.2">
      <c r="B49" s="522" t="s">
        <v>281</v>
      </c>
      <c r="C49" s="523" t="s">
        <v>282</v>
      </c>
      <c r="D49" s="524" t="s">
        <v>283</v>
      </c>
      <c r="E49" s="524"/>
      <c r="F49" s="524"/>
      <c r="G49" s="524" t="s">
        <v>284</v>
      </c>
      <c r="H49" s="524"/>
      <c r="I49" s="524"/>
      <c r="J49" s="43"/>
      <c r="K49" s="43"/>
    </row>
    <row r="50" spans="2:11" ht="50.25" customHeight="1" x14ac:dyDescent="0.2">
      <c r="B50" s="525"/>
      <c r="C50" s="526" t="s">
        <v>339</v>
      </c>
      <c r="D50" s="527" t="s">
        <v>339</v>
      </c>
      <c r="E50" s="528"/>
      <c r="F50" s="529"/>
      <c r="G50" s="527" t="s">
        <v>339</v>
      </c>
      <c r="H50" s="528"/>
      <c r="I50" s="529"/>
      <c r="J50" s="43"/>
      <c r="K50" s="43"/>
    </row>
    <row r="51" spans="2:11" ht="32.25" customHeight="1" x14ac:dyDescent="0.2">
      <c r="B51" s="530" t="s">
        <v>285</v>
      </c>
      <c r="C51" s="531" t="s">
        <v>345</v>
      </c>
      <c r="D51" s="531"/>
      <c r="E51" s="531"/>
      <c r="F51" s="531"/>
      <c r="G51" s="531"/>
      <c r="H51" s="531"/>
      <c r="I51" s="531"/>
      <c r="J51" s="46"/>
      <c r="K51" s="46"/>
    </row>
    <row r="52" spans="2:11" ht="28.5" customHeight="1" x14ac:dyDescent="0.2">
      <c r="B52" s="452" t="s">
        <v>286</v>
      </c>
      <c r="C52" s="531" t="s">
        <v>340</v>
      </c>
      <c r="D52" s="531"/>
      <c r="E52" s="531"/>
      <c r="F52" s="531"/>
      <c r="G52" s="531"/>
      <c r="H52" s="531"/>
      <c r="I52" s="532"/>
      <c r="J52" s="46"/>
      <c r="K52" s="46"/>
    </row>
    <row r="53" spans="2:11" ht="30" customHeight="1" x14ac:dyDescent="0.2">
      <c r="B53" s="521" t="s">
        <v>287</v>
      </c>
      <c r="C53" s="531" t="s">
        <v>354</v>
      </c>
      <c r="D53" s="531"/>
      <c r="E53" s="531"/>
      <c r="F53" s="531"/>
      <c r="G53" s="531"/>
      <c r="H53" s="531"/>
      <c r="I53" s="532"/>
      <c r="J53" s="47"/>
      <c r="K53" s="47"/>
    </row>
    <row r="54" spans="2:11" ht="31.5" customHeight="1" x14ac:dyDescent="0.2">
      <c r="B54" s="521" t="s">
        <v>288</v>
      </c>
      <c r="C54" s="531"/>
      <c r="D54" s="531"/>
      <c r="E54" s="531"/>
      <c r="F54" s="531"/>
      <c r="G54" s="531"/>
      <c r="H54" s="531"/>
      <c r="I54" s="531"/>
      <c r="J54" s="53"/>
      <c r="K54" s="53"/>
    </row>
    <row r="55" spans="2:1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sheetData>
  <sheetProtection algorithmName="SHA-512" hashValue="CxX4sLFcfdY/4KmQe7CI0beKGYqzqZgkvXzzXC4dssvgDQYK1HNxLxQfz0VkxYkk01207m/N0iaE1ET/mPMKdQ==" saltValue="dELEMhiLUj1tAUwS1s3N4w=="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C7 I7" xr:uid="{00000000-0002-0000-0600-000000000000}">
      <formula1>$N$11:$N$12</formula1>
    </dataValidation>
    <dataValidation type="list" allowBlank="1" showInputMessage="1" showErrorMessage="1" sqref="H13:I13" xr:uid="{00000000-0002-0000-0600-000001000000}">
      <formula1>$N$5:$N$8</formula1>
    </dataValidation>
    <dataValidation type="list" allowBlank="1" showInputMessage="1" showErrorMessage="1" sqref="C9:F9" xr:uid="{00000000-0002-0000-0600-000002000000}">
      <formula1>$M$6:$M$9</formula1>
    </dataValidation>
    <dataValidation type="list" allowBlank="1" showInputMessage="1" showErrorMessage="1" sqref="C24:E24" xr:uid="{00000000-0002-0000-0600-000003000000}">
      <formula1>$M$12:$M$15</formula1>
    </dataValidation>
    <dataValidation type="list" allowBlank="1" showInputMessage="1" showErrorMessage="1" sqref="H12:I12" xr:uid="{00000000-0002-0000-0600-000004000000}">
      <formula1>M17:M19</formula1>
    </dataValidation>
    <dataValidation type="list" showDropDown="1" showInputMessage="1" showErrorMessage="1" sqref="K12" xr:uid="{00000000-0002-0000-0600-000005000000}">
      <formula1>O17:O19</formula1>
    </dataValidation>
    <dataValidation type="list" allowBlank="1" showInputMessage="1" showErrorMessage="1" sqref="J10:K10" xr:uid="{00000000-0002-0000-06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9825" r:id="rId4"/>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sheetPr>
  <dimension ref="B1:X68"/>
  <sheetViews>
    <sheetView topLeftCell="B22" zoomScale="90" zoomScaleNormal="90" workbookViewId="0">
      <selection activeCell="C30" sqref="C30:I4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365"/>
      <c r="C2" s="363" t="s">
        <v>24</v>
      </c>
      <c r="D2" s="363"/>
      <c r="E2" s="363"/>
      <c r="F2" s="363"/>
      <c r="G2" s="363"/>
      <c r="H2" s="363"/>
      <c r="I2" s="367"/>
      <c r="J2" s="13"/>
      <c r="K2" s="13"/>
      <c r="M2" s="14" t="s">
        <v>47</v>
      </c>
    </row>
    <row r="3" spans="2:14" ht="25.5" customHeight="1" x14ac:dyDescent="0.2">
      <c r="B3" s="366"/>
      <c r="C3" s="364" t="s">
        <v>25</v>
      </c>
      <c r="D3" s="364"/>
      <c r="E3" s="364"/>
      <c r="F3" s="364"/>
      <c r="G3" s="364"/>
      <c r="H3" s="364"/>
      <c r="I3" s="368"/>
      <c r="J3" s="13"/>
      <c r="K3" s="13"/>
      <c r="M3" s="14" t="s">
        <v>48</v>
      </c>
    </row>
    <row r="4" spans="2:14" ht="25.5" customHeight="1" x14ac:dyDescent="0.2">
      <c r="B4" s="366"/>
      <c r="C4" s="364" t="s">
        <v>49</v>
      </c>
      <c r="D4" s="364"/>
      <c r="E4" s="364"/>
      <c r="F4" s="364"/>
      <c r="G4" s="364"/>
      <c r="H4" s="364"/>
      <c r="I4" s="368"/>
      <c r="J4" s="13"/>
      <c r="K4" s="13"/>
      <c r="M4" s="14" t="s">
        <v>50</v>
      </c>
    </row>
    <row r="5" spans="2:14" ht="25.5" customHeight="1" x14ac:dyDescent="0.2">
      <c r="B5" s="366"/>
      <c r="C5" s="364" t="s">
        <v>51</v>
      </c>
      <c r="D5" s="364"/>
      <c r="E5" s="364"/>
      <c r="F5" s="364"/>
      <c r="G5" s="369" t="s">
        <v>52</v>
      </c>
      <c r="H5" s="369"/>
      <c r="I5" s="368"/>
      <c r="J5" s="13"/>
      <c r="K5" s="13"/>
      <c r="M5" s="14" t="s">
        <v>53</v>
      </c>
    </row>
    <row r="6" spans="2:14" ht="23.25" customHeight="1" x14ac:dyDescent="0.2">
      <c r="B6" s="348" t="s">
        <v>54</v>
      </c>
      <c r="C6" s="349"/>
      <c r="D6" s="349"/>
      <c r="E6" s="349"/>
      <c r="F6" s="349"/>
      <c r="G6" s="349"/>
      <c r="H6" s="349"/>
      <c r="I6" s="350"/>
      <c r="J6" s="15"/>
      <c r="K6" s="15"/>
    </row>
    <row r="7" spans="2:14" ht="24" customHeight="1" x14ac:dyDescent="0.2">
      <c r="B7" s="351" t="s">
        <v>55</v>
      </c>
      <c r="C7" s="352"/>
      <c r="D7" s="352"/>
      <c r="E7" s="352"/>
      <c r="F7" s="352"/>
      <c r="G7" s="352"/>
      <c r="H7" s="352"/>
      <c r="I7" s="353"/>
      <c r="J7" s="16"/>
      <c r="K7" s="16"/>
    </row>
    <row r="8" spans="2:14" ht="24" customHeight="1" x14ac:dyDescent="0.2">
      <c r="B8" s="354" t="s">
        <v>56</v>
      </c>
      <c r="C8" s="355"/>
      <c r="D8" s="355"/>
      <c r="E8" s="355"/>
      <c r="F8" s="355"/>
      <c r="G8" s="355"/>
      <c r="H8" s="355"/>
      <c r="I8" s="356"/>
      <c r="J8" s="64"/>
      <c r="K8" s="64"/>
      <c r="N8" s="6" t="s">
        <v>57</v>
      </c>
    </row>
    <row r="9" spans="2:14" ht="30.75" customHeight="1" x14ac:dyDescent="0.2">
      <c r="B9" s="104" t="s">
        <v>58</v>
      </c>
      <c r="C9" s="65">
        <v>14</v>
      </c>
      <c r="D9" s="360" t="s">
        <v>59</v>
      </c>
      <c r="E9" s="360"/>
      <c r="F9" s="311" t="s">
        <v>207</v>
      </c>
      <c r="G9" s="312"/>
      <c r="H9" s="312"/>
      <c r="I9" s="313"/>
      <c r="J9" s="18"/>
      <c r="K9" s="18"/>
      <c r="M9" s="14" t="s">
        <v>60</v>
      </c>
      <c r="N9" s="6" t="s">
        <v>61</v>
      </c>
    </row>
    <row r="10" spans="2:14" ht="30.75" customHeight="1" x14ac:dyDescent="0.2">
      <c r="B10" s="21" t="s">
        <v>62</v>
      </c>
      <c r="C10" s="66" t="s">
        <v>81</v>
      </c>
      <c r="D10" s="361" t="s">
        <v>63</v>
      </c>
      <c r="E10" s="362"/>
      <c r="F10" s="345" t="s">
        <v>155</v>
      </c>
      <c r="G10" s="346"/>
      <c r="H10" s="19" t="s">
        <v>64</v>
      </c>
      <c r="I10" s="82" t="s">
        <v>81</v>
      </c>
      <c r="J10" s="20"/>
      <c r="K10" s="20"/>
      <c r="M10" s="14" t="s">
        <v>65</v>
      </c>
      <c r="N10" s="6" t="s">
        <v>66</v>
      </c>
    </row>
    <row r="11" spans="2:14" ht="30.75" customHeight="1" x14ac:dyDescent="0.2">
      <c r="B11" s="21" t="s">
        <v>67</v>
      </c>
      <c r="C11" s="357" t="s">
        <v>156</v>
      </c>
      <c r="D11" s="357"/>
      <c r="E11" s="357"/>
      <c r="F11" s="357"/>
      <c r="G11" s="19" t="s">
        <v>68</v>
      </c>
      <c r="H11" s="358">
        <v>1032</v>
      </c>
      <c r="I11" s="359"/>
      <c r="J11" s="22"/>
      <c r="K11" s="22"/>
      <c r="M11" s="14" t="s">
        <v>69</v>
      </c>
      <c r="N11" s="6" t="s">
        <v>70</v>
      </c>
    </row>
    <row r="12" spans="2:14" ht="30.75" customHeight="1" x14ac:dyDescent="0.2">
      <c r="B12" s="21" t="s">
        <v>71</v>
      </c>
      <c r="C12" s="342" t="s">
        <v>65</v>
      </c>
      <c r="D12" s="342"/>
      <c r="E12" s="342"/>
      <c r="F12" s="342"/>
      <c r="G12" s="19" t="s">
        <v>72</v>
      </c>
      <c r="H12" s="412" t="s">
        <v>165</v>
      </c>
      <c r="I12" s="413"/>
      <c r="J12" s="23"/>
      <c r="K12" s="23"/>
      <c r="M12" s="24" t="s">
        <v>73</v>
      </c>
    </row>
    <row r="13" spans="2:14" ht="30.75" customHeight="1" x14ac:dyDescent="0.2">
      <c r="B13" s="21" t="s">
        <v>74</v>
      </c>
      <c r="C13" s="338" t="s">
        <v>45</v>
      </c>
      <c r="D13" s="338"/>
      <c r="E13" s="338"/>
      <c r="F13" s="338"/>
      <c r="G13" s="338"/>
      <c r="H13" s="338"/>
      <c r="I13" s="339"/>
      <c r="J13" s="25"/>
      <c r="K13" s="25"/>
      <c r="M13" s="24"/>
    </row>
    <row r="14" spans="2:14" ht="30.75" customHeight="1" x14ac:dyDescent="0.2">
      <c r="B14" s="21" t="s">
        <v>75</v>
      </c>
      <c r="C14" s="345" t="s">
        <v>153</v>
      </c>
      <c r="D14" s="346"/>
      <c r="E14" s="346"/>
      <c r="F14" s="346"/>
      <c r="G14" s="346"/>
      <c r="H14" s="346"/>
      <c r="I14" s="347"/>
      <c r="J14" s="20"/>
      <c r="K14" s="20"/>
      <c r="M14" s="24"/>
      <c r="N14" s="6" t="s">
        <v>76</v>
      </c>
    </row>
    <row r="15" spans="2:14" ht="30.75" customHeight="1" x14ac:dyDescent="0.2">
      <c r="B15" s="21" t="s">
        <v>77</v>
      </c>
      <c r="C15" s="311" t="s">
        <v>166</v>
      </c>
      <c r="D15" s="312"/>
      <c r="E15" s="312"/>
      <c r="F15" s="414"/>
      <c r="G15" s="19" t="s">
        <v>78</v>
      </c>
      <c r="H15" s="334" t="s">
        <v>91</v>
      </c>
      <c r="I15" s="335"/>
      <c r="J15" s="20"/>
      <c r="K15" s="20"/>
      <c r="M15" s="24" t="s">
        <v>80</v>
      </c>
      <c r="N15" s="6" t="s">
        <v>81</v>
      </c>
    </row>
    <row r="16" spans="2:14" ht="30.75" customHeight="1" x14ac:dyDescent="0.2">
      <c r="B16" s="21" t="s">
        <v>82</v>
      </c>
      <c r="C16" s="336" t="s">
        <v>215</v>
      </c>
      <c r="D16" s="337"/>
      <c r="E16" s="337"/>
      <c r="F16" s="337"/>
      <c r="G16" s="19" t="s">
        <v>83</v>
      </c>
      <c r="H16" s="334" t="s">
        <v>70</v>
      </c>
      <c r="I16" s="335"/>
      <c r="J16" s="20"/>
      <c r="K16" s="20"/>
      <c r="M16" s="24" t="s">
        <v>84</v>
      </c>
    </row>
    <row r="17" spans="2:14" ht="36" customHeight="1" x14ac:dyDescent="0.2">
      <c r="B17" s="21" t="s">
        <v>85</v>
      </c>
      <c r="C17" s="415" t="s">
        <v>167</v>
      </c>
      <c r="D17" s="416"/>
      <c r="E17" s="416"/>
      <c r="F17" s="416"/>
      <c r="G17" s="416"/>
      <c r="H17" s="416"/>
      <c r="I17" s="417"/>
      <c r="J17" s="25"/>
      <c r="K17" s="25"/>
      <c r="M17" s="24" t="s">
        <v>86</v>
      </c>
      <c r="N17" s="6" t="s">
        <v>39</v>
      </c>
    </row>
    <row r="18" spans="2:14" ht="30.75" customHeight="1" x14ac:dyDescent="0.2">
      <c r="B18" s="21" t="s">
        <v>87</v>
      </c>
      <c r="C18" s="311" t="s">
        <v>168</v>
      </c>
      <c r="D18" s="312"/>
      <c r="E18" s="312"/>
      <c r="F18" s="312"/>
      <c r="G18" s="312"/>
      <c r="H18" s="312"/>
      <c r="I18" s="313"/>
      <c r="J18" s="26"/>
      <c r="K18" s="26"/>
      <c r="M18" s="24" t="s">
        <v>88</v>
      </c>
      <c r="N18" s="6" t="s">
        <v>40</v>
      </c>
    </row>
    <row r="19" spans="2:14" ht="30.75" customHeight="1" x14ac:dyDescent="0.2">
      <c r="B19" s="21" t="s">
        <v>89</v>
      </c>
      <c r="C19" s="406" t="s">
        <v>200</v>
      </c>
      <c r="D19" s="407"/>
      <c r="E19" s="407"/>
      <c r="F19" s="407"/>
      <c r="G19" s="407"/>
      <c r="H19" s="407"/>
      <c r="I19" s="409"/>
      <c r="J19" s="27"/>
      <c r="K19" s="27"/>
      <c r="M19" s="24"/>
      <c r="N19" s="6" t="s">
        <v>41</v>
      </c>
    </row>
    <row r="20" spans="2:14" ht="30.75" customHeight="1" x14ac:dyDescent="0.2">
      <c r="B20" s="21" t="s">
        <v>90</v>
      </c>
      <c r="C20" s="418" t="s">
        <v>152</v>
      </c>
      <c r="D20" s="419"/>
      <c r="E20" s="419"/>
      <c r="F20" s="419"/>
      <c r="G20" s="419"/>
      <c r="H20" s="419"/>
      <c r="I20" s="420"/>
      <c r="J20" s="28"/>
      <c r="K20" s="28"/>
      <c r="M20" s="24" t="s">
        <v>91</v>
      </c>
      <c r="N20" s="6" t="s">
        <v>42</v>
      </c>
    </row>
    <row r="21" spans="2:14" ht="27.75" customHeight="1" x14ac:dyDescent="0.2">
      <c r="B21" s="327" t="s">
        <v>92</v>
      </c>
      <c r="C21" s="329" t="s">
        <v>93</v>
      </c>
      <c r="D21" s="329"/>
      <c r="E21" s="329"/>
      <c r="F21" s="330" t="s">
        <v>94</v>
      </c>
      <c r="G21" s="330"/>
      <c r="H21" s="330"/>
      <c r="I21" s="331"/>
      <c r="J21" s="29"/>
      <c r="K21" s="29"/>
      <c r="M21" s="24" t="s">
        <v>79</v>
      </c>
      <c r="N21" s="6" t="s">
        <v>43</v>
      </c>
    </row>
    <row r="22" spans="2:14" ht="27" customHeight="1" x14ac:dyDescent="0.2">
      <c r="B22" s="328"/>
      <c r="C22" s="406" t="s">
        <v>169</v>
      </c>
      <c r="D22" s="407"/>
      <c r="E22" s="408"/>
      <c r="F22" s="406" t="s">
        <v>171</v>
      </c>
      <c r="G22" s="407"/>
      <c r="H22" s="407"/>
      <c r="I22" s="409"/>
      <c r="J22" s="27"/>
      <c r="K22" s="27"/>
      <c r="M22" s="24" t="s">
        <v>95</v>
      </c>
      <c r="N22" s="6" t="s">
        <v>44</v>
      </c>
    </row>
    <row r="23" spans="2:14" ht="39.75" customHeight="1" x14ac:dyDescent="0.2">
      <c r="B23" s="21" t="s">
        <v>96</v>
      </c>
      <c r="C23" s="345" t="s">
        <v>152</v>
      </c>
      <c r="D23" s="346"/>
      <c r="E23" s="421"/>
      <c r="F23" s="345" t="s">
        <v>152</v>
      </c>
      <c r="G23" s="346"/>
      <c r="H23" s="346"/>
      <c r="I23" s="347"/>
      <c r="J23" s="20"/>
      <c r="K23" s="20"/>
      <c r="M23" s="24"/>
      <c r="N23" s="6" t="s">
        <v>45</v>
      </c>
    </row>
    <row r="24" spans="2:14" ht="44.25" customHeight="1" x14ac:dyDescent="0.2">
      <c r="B24" s="21" t="s">
        <v>97</v>
      </c>
      <c r="C24" s="410" t="s">
        <v>170</v>
      </c>
      <c r="D24" s="411"/>
      <c r="E24" s="422"/>
      <c r="F24" s="406" t="s">
        <v>172</v>
      </c>
      <c r="G24" s="407"/>
      <c r="H24" s="407"/>
      <c r="I24" s="409"/>
      <c r="J24" s="26"/>
      <c r="K24" s="26"/>
      <c r="M24" s="30"/>
      <c r="N24" s="6" t="s">
        <v>46</v>
      </c>
    </row>
    <row r="25" spans="2:14" ht="29.25" customHeight="1" x14ac:dyDescent="0.2">
      <c r="B25" s="21" t="s">
        <v>98</v>
      </c>
      <c r="C25" s="314" t="s">
        <v>215</v>
      </c>
      <c r="D25" s="315"/>
      <c r="E25" s="316"/>
      <c r="F25" s="19" t="s">
        <v>99</v>
      </c>
      <c r="G25" s="423">
        <v>74</v>
      </c>
      <c r="H25" s="424"/>
      <c r="I25" s="425"/>
      <c r="J25" s="31"/>
      <c r="K25" s="31"/>
      <c r="M25" s="30"/>
    </row>
    <row r="26" spans="2:14" ht="27" customHeight="1" x14ac:dyDescent="0.2">
      <c r="B26" s="21" t="s">
        <v>100</v>
      </c>
      <c r="C26" s="311" t="s">
        <v>216</v>
      </c>
      <c r="D26" s="312"/>
      <c r="E26" s="414"/>
      <c r="F26" s="19" t="s">
        <v>101</v>
      </c>
      <c r="G26" s="423">
        <v>0</v>
      </c>
      <c r="H26" s="424"/>
      <c r="I26" s="425"/>
      <c r="J26" s="32"/>
      <c r="K26" s="32"/>
      <c r="M26" s="30"/>
    </row>
    <row r="27" spans="2:14" ht="47.25" customHeight="1" x14ac:dyDescent="0.2">
      <c r="B27" s="103" t="s">
        <v>102</v>
      </c>
      <c r="C27" s="345" t="s">
        <v>86</v>
      </c>
      <c r="D27" s="346"/>
      <c r="E27" s="421"/>
      <c r="F27" s="33" t="s">
        <v>103</v>
      </c>
      <c r="G27" s="321" t="s">
        <v>182</v>
      </c>
      <c r="H27" s="322"/>
      <c r="I27" s="323"/>
      <c r="J27" s="29"/>
      <c r="K27" s="29"/>
      <c r="M27" s="30"/>
    </row>
    <row r="28" spans="2:14" ht="30" customHeight="1" x14ac:dyDescent="0.2">
      <c r="B28" s="291" t="s">
        <v>104</v>
      </c>
      <c r="C28" s="292"/>
      <c r="D28" s="292"/>
      <c r="E28" s="292"/>
      <c r="F28" s="292"/>
      <c r="G28" s="292"/>
      <c r="H28" s="292"/>
      <c r="I28" s="293"/>
      <c r="J28" s="64"/>
      <c r="K28" s="64"/>
      <c r="M28" s="30"/>
    </row>
    <row r="29" spans="2:14" ht="56.25" customHeight="1" x14ac:dyDescent="0.2">
      <c r="B29" s="34" t="s">
        <v>105</v>
      </c>
      <c r="C29" s="35" t="s">
        <v>106</v>
      </c>
      <c r="D29" s="35" t="s">
        <v>107</v>
      </c>
      <c r="E29" s="35" t="s">
        <v>108</v>
      </c>
      <c r="F29" s="35" t="s">
        <v>109</v>
      </c>
      <c r="G29" s="36" t="s">
        <v>110</v>
      </c>
      <c r="H29" s="36" t="s">
        <v>111</v>
      </c>
      <c r="I29" s="37" t="s">
        <v>112</v>
      </c>
      <c r="J29" s="76" t="s">
        <v>162</v>
      </c>
      <c r="K29" s="27"/>
      <c r="M29" s="30"/>
    </row>
    <row r="30" spans="2:14" ht="19.5" customHeight="1" x14ac:dyDescent="0.2">
      <c r="B30" s="38" t="s">
        <v>113</v>
      </c>
      <c r="C30" s="147">
        <v>0</v>
      </c>
      <c r="D30" s="148">
        <f>+C30</f>
        <v>0</v>
      </c>
      <c r="E30" s="149">
        <v>0</v>
      </c>
      <c r="F30" s="150">
        <f>+E30</f>
        <v>0</v>
      </c>
      <c r="G30" s="151" t="e">
        <f>+C30/E30</f>
        <v>#DIV/0!</v>
      </c>
      <c r="H30" s="152" t="e">
        <f>+D30/F30</f>
        <v>#DIV/0!</v>
      </c>
      <c r="I30" s="153" t="e">
        <f>+D30/$G$26</f>
        <v>#DIV/0!</v>
      </c>
      <c r="J30" s="75">
        <v>0.99</v>
      </c>
      <c r="K30" s="39"/>
      <c r="M30" s="30"/>
    </row>
    <row r="31" spans="2:14" ht="19.5" customHeight="1" x14ac:dyDescent="0.2">
      <c r="B31" s="38" t="s">
        <v>114</v>
      </c>
      <c r="C31" s="147">
        <v>0</v>
      </c>
      <c r="D31" s="148">
        <f>+D30+C31</f>
        <v>0</v>
      </c>
      <c r="E31" s="149">
        <v>0</v>
      </c>
      <c r="F31" s="150">
        <f>+F30+E31</f>
        <v>0</v>
      </c>
      <c r="G31" s="151" t="e">
        <f t="shared" ref="G31:G41" si="0">+C31/E31</f>
        <v>#DIV/0!</v>
      </c>
      <c r="H31" s="152" t="e">
        <f t="shared" ref="H31:H41" si="1">+D31/F31</f>
        <v>#DIV/0!</v>
      </c>
      <c r="I31" s="153" t="e">
        <f t="shared" ref="I31:I40" si="2">+D31/$G$26</f>
        <v>#DIV/0!</v>
      </c>
      <c r="J31" s="75">
        <v>0.99</v>
      </c>
      <c r="K31" s="39"/>
      <c r="M31" s="30"/>
    </row>
    <row r="32" spans="2:14" ht="19.5" customHeight="1" x14ac:dyDescent="0.2">
      <c r="B32" s="38" t="s">
        <v>115</v>
      </c>
      <c r="C32" s="147">
        <v>0</v>
      </c>
      <c r="D32" s="148">
        <f t="shared" ref="D32:D41" si="3">+D31+C32</f>
        <v>0</v>
      </c>
      <c r="E32" s="149">
        <v>0</v>
      </c>
      <c r="F32" s="150">
        <f t="shared" ref="F32:F41" si="4">+F31+E32</f>
        <v>0</v>
      </c>
      <c r="G32" s="151" t="e">
        <f t="shared" si="0"/>
        <v>#DIV/0!</v>
      </c>
      <c r="H32" s="152" t="e">
        <f t="shared" si="1"/>
        <v>#DIV/0!</v>
      </c>
      <c r="I32" s="153" t="e">
        <f t="shared" si="2"/>
        <v>#DIV/0!</v>
      </c>
      <c r="J32" s="75">
        <v>0.99</v>
      </c>
      <c r="K32" s="39"/>
      <c r="M32" s="30"/>
    </row>
    <row r="33" spans="2:11" ht="19.5" customHeight="1" x14ac:dyDescent="0.2">
      <c r="B33" s="38" t="s">
        <v>116</v>
      </c>
      <c r="C33" s="147">
        <v>0</v>
      </c>
      <c r="D33" s="148">
        <f t="shared" si="3"/>
        <v>0</v>
      </c>
      <c r="E33" s="149">
        <v>0</v>
      </c>
      <c r="F33" s="150">
        <f t="shared" si="4"/>
        <v>0</v>
      </c>
      <c r="G33" s="151" t="e">
        <f t="shared" si="0"/>
        <v>#DIV/0!</v>
      </c>
      <c r="H33" s="152" t="e">
        <f t="shared" si="1"/>
        <v>#DIV/0!</v>
      </c>
      <c r="I33" s="153" t="e">
        <f t="shared" si="2"/>
        <v>#DIV/0!</v>
      </c>
      <c r="J33" s="75">
        <v>0.99</v>
      </c>
      <c r="K33" s="39"/>
    </row>
    <row r="34" spans="2:11" ht="19.5" customHeight="1" x14ac:dyDescent="0.2">
      <c r="B34" s="38" t="s">
        <v>117</v>
      </c>
      <c r="C34" s="147">
        <v>0</v>
      </c>
      <c r="D34" s="148">
        <f t="shared" si="3"/>
        <v>0</v>
      </c>
      <c r="E34" s="149">
        <v>0</v>
      </c>
      <c r="F34" s="150">
        <f t="shared" si="4"/>
        <v>0</v>
      </c>
      <c r="G34" s="151" t="e">
        <f t="shared" si="0"/>
        <v>#DIV/0!</v>
      </c>
      <c r="H34" s="152" t="e">
        <f t="shared" si="1"/>
        <v>#DIV/0!</v>
      </c>
      <c r="I34" s="153" t="e">
        <f t="shared" si="2"/>
        <v>#DIV/0!</v>
      </c>
      <c r="J34" s="75">
        <v>0.99</v>
      </c>
      <c r="K34" s="39"/>
    </row>
    <row r="35" spans="2:11" ht="19.5" customHeight="1" x14ac:dyDescent="0.2">
      <c r="B35" s="38" t="s">
        <v>118</v>
      </c>
      <c r="C35" s="147">
        <v>0</v>
      </c>
      <c r="D35" s="148">
        <f t="shared" si="3"/>
        <v>0</v>
      </c>
      <c r="E35" s="149">
        <v>0</v>
      </c>
      <c r="F35" s="150">
        <f t="shared" si="4"/>
        <v>0</v>
      </c>
      <c r="G35" s="151" t="e">
        <f t="shared" si="0"/>
        <v>#DIV/0!</v>
      </c>
      <c r="H35" s="152" t="e">
        <f t="shared" si="1"/>
        <v>#DIV/0!</v>
      </c>
      <c r="I35" s="153" t="e">
        <f t="shared" si="2"/>
        <v>#DIV/0!</v>
      </c>
      <c r="J35" s="75">
        <v>0.99</v>
      </c>
      <c r="K35" s="39"/>
    </row>
    <row r="36" spans="2:11" ht="19.5" customHeight="1" x14ac:dyDescent="0.2">
      <c r="B36" s="38" t="s">
        <v>119</v>
      </c>
      <c r="C36" s="147">
        <v>0</v>
      </c>
      <c r="D36" s="148">
        <f t="shared" si="3"/>
        <v>0</v>
      </c>
      <c r="E36" s="149">
        <v>0</v>
      </c>
      <c r="F36" s="150">
        <f t="shared" si="4"/>
        <v>0</v>
      </c>
      <c r="G36" s="151" t="e">
        <f t="shared" si="0"/>
        <v>#DIV/0!</v>
      </c>
      <c r="H36" s="152" t="e">
        <f t="shared" si="1"/>
        <v>#DIV/0!</v>
      </c>
      <c r="I36" s="153" t="e">
        <f t="shared" si="2"/>
        <v>#DIV/0!</v>
      </c>
      <c r="J36" s="75">
        <v>0.99</v>
      </c>
      <c r="K36" s="39"/>
    </row>
    <row r="37" spans="2:11" ht="19.5" customHeight="1" x14ac:dyDescent="0.2">
      <c r="B37" s="38" t="s">
        <v>120</v>
      </c>
      <c r="C37" s="147">
        <v>0</v>
      </c>
      <c r="D37" s="148">
        <f t="shared" si="3"/>
        <v>0</v>
      </c>
      <c r="E37" s="149">
        <v>0</v>
      </c>
      <c r="F37" s="150">
        <f t="shared" si="4"/>
        <v>0</v>
      </c>
      <c r="G37" s="151" t="e">
        <f t="shared" si="0"/>
        <v>#DIV/0!</v>
      </c>
      <c r="H37" s="152" t="e">
        <f t="shared" si="1"/>
        <v>#DIV/0!</v>
      </c>
      <c r="I37" s="153" t="e">
        <f t="shared" si="2"/>
        <v>#DIV/0!</v>
      </c>
      <c r="J37" s="75">
        <v>0.99</v>
      </c>
      <c r="K37" s="39"/>
    </row>
    <row r="38" spans="2:11" ht="19.5" customHeight="1" x14ac:dyDescent="0.2">
      <c r="B38" s="38" t="s">
        <v>121</v>
      </c>
      <c r="C38" s="147">
        <v>0</v>
      </c>
      <c r="D38" s="148">
        <f t="shared" si="3"/>
        <v>0</v>
      </c>
      <c r="E38" s="149">
        <v>0</v>
      </c>
      <c r="F38" s="150">
        <f t="shared" si="4"/>
        <v>0</v>
      </c>
      <c r="G38" s="151" t="e">
        <f t="shared" si="0"/>
        <v>#DIV/0!</v>
      </c>
      <c r="H38" s="152" t="e">
        <f t="shared" si="1"/>
        <v>#DIV/0!</v>
      </c>
      <c r="I38" s="153" t="e">
        <f t="shared" si="2"/>
        <v>#DIV/0!</v>
      </c>
      <c r="J38" s="75">
        <v>0.99</v>
      </c>
      <c r="K38" s="39"/>
    </row>
    <row r="39" spans="2:11" ht="19.5" customHeight="1" x14ac:dyDescent="0.2">
      <c r="B39" s="38" t="s">
        <v>122</v>
      </c>
      <c r="C39" s="147">
        <v>0</v>
      </c>
      <c r="D39" s="148">
        <f t="shared" si="3"/>
        <v>0</v>
      </c>
      <c r="E39" s="149">
        <v>0</v>
      </c>
      <c r="F39" s="150">
        <f t="shared" si="4"/>
        <v>0</v>
      </c>
      <c r="G39" s="151" t="e">
        <f t="shared" si="0"/>
        <v>#DIV/0!</v>
      </c>
      <c r="H39" s="152" t="e">
        <f t="shared" si="1"/>
        <v>#DIV/0!</v>
      </c>
      <c r="I39" s="153" t="e">
        <f t="shared" si="2"/>
        <v>#DIV/0!</v>
      </c>
      <c r="J39" s="75">
        <v>0.99</v>
      </c>
      <c r="K39" s="39"/>
    </row>
    <row r="40" spans="2:11" ht="19.5" customHeight="1" x14ac:dyDescent="0.2">
      <c r="B40" s="38" t="s">
        <v>123</v>
      </c>
      <c r="C40" s="147">
        <v>0</v>
      </c>
      <c r="D40" s="148">
        <f t="shared" si="3"/>
        <v>0</v>
      </c>
      <c r="E40" s="149">
        <v>0</v>
      </c>
      <c r="F40" s="150">
        <f t="shared" si="4"/>
        <v>0</v>
      </c>
      <c r="G40" s="151" t="e">
        <f t="shared" si="0"/>
        <v>#DIV/0!</v>
      </c>
      <c r="H40" s="152" t="e">
        <f t="shared" si="1"/>
        <v>#DIV/0!</v>
      </c>
      <c r="I40" s="153" t="e">
        <f t="shared" si="2"/>
        <v>#DIV/0!</v>
      </c>
      <c r="J40" s="75">
        <v>0.99</v>
      </c>
      <c r="K40" s="39"/>
    </row>
    <row r="41" spans="2:11" ht="19.5" customHeight="1" x14ac:dyDescent="0.2">
      <c r="B41" s="38" t="s">
        <v>124</v>
      </c>
      <c r="C41" s="147">
        <v>0</v>
      </c>
      <c r="D41" s="148">
        <f t="shared" si="3"/>
        <v>0</v>
      </c>
      <c r="E41" s="149">
        <v>0</v>
      </c>
      <c r="F41" s="150">
        <f t="shared" si="4"/>
        <v>0</v>
      </c>
      <c r="G41" s="151" t="e">
        <f t="shared" si="0"/>
        <v>#DIV/0!</v>
      </c>
      <c r="H41" s="152" t="e">
        <f t="shared" si="1"/>
        <v>#DIV/0!</v>
      </c>
      <c r="I41" s="153" t="e">
        <f>+D41/$G$26</f>
        <v>#DIV/0!</v>
      </c>
      <c r="J41" s="75">
        <v>0.99</v>
      </c>
      <c r="K41" s="39"/>
    </row>
    <row r="42" spans="2:11" ht="54.75" customHeight="1" x14ac:dyDescent="0.2">
      <c r="B42" s="83" t="s">
        <v>125</v>
      </c>
      <c r="C42" s="269"/>
      <c r="D42" s="269"/>
      <c r="E42" s="269"/>
      <c r="F42" s="269"/>
      <c r="G42" s="269"/>
      <c r="H42" s="269"/>
      <c r="I42" s="287"/>
      <c r="J42" s="40"/>
      <c r="K42" s="40"/>
    </row>
    <row r="43" spans="2:11" ht="29.25" customHeight="1" x14ac:dyDescent="0.2">
      <c r="B43" s="291" t="s">
        <v>126</v>
      </c>
      <c r="C43" s="292"/>
      <c r="D43" s="292"/>
      <c r="E43" s="292"/>
      <c r="F43" s="292"/>
      <c r="G43" s="292"/>
      <c r="H43" s="292"/>
      <c r="I43" s="293"/>
      <c r="J43" s="64"/>
      <c r="K43" s="64"/>
    </row>
    <row r="44" spans="2:11" ht="32.25" customHeight="1" x14ac:dyDescent="0.2">
      <c r="B44" s="299"/>
      <c r="C44" s="300"/>
      <c r="D44" s="300"/>
      <c r="E44" s="300"/>
      <c r="F44" s="300"/>
      <c r="G44" s="300"/>
      <c r="H44" s="300"/>
      <c r="I44" s="301"/>
      <c r="J44" s="64"/>
      <c r="K44" s="64"/>
    </row>
    <row r="45" spans="2:11" ht="32.25" customHeight="1" x14ac:dyDescent="0.2">
      <c r="B45" s="302"/>
      <c r="C45" s="303"/>
      <c r="D45" s="303"/>
      <c r="E45" s="303"/>
      <c r="F45" s="303"/>
      <c r="G45" s="303"/>
      <c r="H45" s="303"/>
      <c r="I45" s="304"/>
      <c r="J45" s="40"/>
      <c r="K45" s="40"/>
    </row>
    <row r="46" spans="2:11" ht="32.25" customHeight="1" x14ac:dyDescent="0.2">
      <c r="B46" s="302"/>
      <c r="C46" s="303"/>
      <c r="D46" s="303"/>
      <c r="E46" s="303"/>
      <c r="F46" s="303"/>
      <c r="G46" s="303"/>
      <c r="H46" s="303"/>
      <c r="I46" s="304"/>
      <c r="J46" s="40"/>
      <c r="K46" s="40"/>
    </row>
    <row r="47" spans="2:11" ht="32.25" customHeight="1" x14ac:dyDescent="0.2">
      <c r="B47" s="302"/>
      <c r="C47" s="303"/>
      <c r="D47" s="303"/>
      <c r="E47" s="303"/>
      <c r="F47" s="303"/>
      <c r="G47" s="303"/>
      <c r="H47" s="303"/>
      <c r="I47" s="304"/>
      <c r="J47" s="40"/>
      <c r="K47" s="40"/>
    </row>
    <row r="48" spans="2:11" ht="32.25" customHeight="1" x14ac:dyDescent="0.2">
      <c r="B48" s="305"/>
      <c r="C48" s="306"/>
      <c r="D48" s="306"/>
      <c r="E48" s="306"/>
      <c r="F48" s="306"/>
      <c r="G48" s="306"/>
      <c r="H48" s="306"/>
      <c r="I48" s="307"/>
      <c r="J48" s="41"/>
      <c r="K48" s="41"/>
    </row>
    <row r="49" spans="2:11" ht="79.5" customHeight="1" x14ac:dyDescent="0.2">
      <c r="B49" s="21" t="s">
        <v>127</v>
      </c>
      <c r="C49" s="426"/>
      <c r="D49" s="427"/>
      <c r="E49" s="427"/>
      <c r="F49" s="427"/>
      <c r="G49" s="427"/>
      <c r="H49" s="427"/>
      <c r="I49" s="428"/>
      <c r="J49" s="42"/>
      <c r="K49" s="42"/>
    </row>
    <row r="50" spans="2:11" ht="26.25" customHeight="1" x14ac:dyDescent="0.2">
      <c r="B50" s="21" t="s">
        <v>128</v>
      </c>
      <c r="C50" s="429"/>
      <c r="D50" s="430"/>
      <c r="E50" s="430"/>
      <c r="F50" s="430"/>
      <c r="G50" s="430"/>
      <c r="H50" s="430"/>
      <c r="I50" s="431"/>
      <c r="J50" s="42"/>
      <c r="K50" s="42"/>
    </row>
    <row r="51" spans="2:11" ht="64.5" customHeight="1" x14ac:dyDescent="0.2">
      <c r="B51" s="133" t="s">
        <v>129</v>
      </c>
      <c r="C51" s="426"/>
      <c r="D51" s="427"/>
      <c r="E51" s="427"/>
      <c r="F51" s="427"/>
      <c r="G51" s="427"/>
      <c r="H51" s="427"/>
      <c r="I51" s="428"/>
      <c r="J51" s="42"/>
      <c r="K51" s="42"/>
    </row>
    <row r="52" spans="2:11" ht="29.25" customHeight="1" x14ac:dyDescent="0.2">
      <c r="B52" s="291" t="s">
        <v>130</v>
      </c>
      <c r="C52" s="292"/>
      <c r="D52" s="292"/>
      <c r="E52" s="292"/>
      <c r="F52" s="292"/>
      <c r="G52" s="292"/>
      <c r="H52" s="292"/>
      <c r="I52" s="293"/>
      <c r="J52" s="42"/>
      <c r="K52" s="42"/>
    </row>
    <row r="53" spans="2:11" ht="33" customHeight="1" x14ac:dyDescent="0.2">
      <c r="B53" s="294" t="s">
        <v>131</v>
      </c>
      <c r="C53" s="134" t="s">
        <v>132</v>
      </c>
      <c r="D53" s="295" t="s">
        <v>133</v>
      </c>
      <c r="E53" s="295"/>
      <c r="F53" s="295"/>
      <c r="G53" s="295" t="s">
        <v>134</v>
      </c>
      <c r="H53" s="295"/>
      <c r="I53" s="296"/>
      <c r="J53" s="43"/>
      <c r="K53" s="43"/>
    </row>
    <row r="54" spans="2:11" ht="31.5" customHeight="1" x14ac:dyDescent="0.2">
      <c r="B54" s="294"/>
      <c r="C54" s="113"/>
      <c r="D54" s="269"/>
      <c r="E54" s="269"/>
      <c r="F54" s="269"/>
      <c r="G54" s="297"/>
      <c r="H54" s="297"/>
      <c r="I54" s="298"/>
      <c r="J54" s="43"/>
      <c r="K54" s="43"/>
    </row>
    <row r="55" spans="2:11" ht="31.5" customHeight="1" x14ac:dyDescent="0.2">
      <c r="B55" s="133" t="s">
        <v>135</v>
      </c>
      <c r="C55" s="432" t="s">
        <v>173</v>
      </c>
      <c r="D55" s="433"/>
      <c r="E55" s="282" t="s">
        <v>136</v>
      </c>
      <c r="F55" s="282"/>
      <c r="G55" s="281" t="s">
        <v>158</v>
      </c>
      <c r="H55" s="281"/>
      <c r="I55" s="283"/>
      <c r="J55" s="45"/>
      <c r="K55" s="45"/>
    </row>
    <row r="56" spans="2:11" ht="31.5" customHeight="1" x14ac:dyDescent="0.2">
      <c r="B56" s="133" t="s">
        <v>137</v>
      </c>
      <c r="C56" s="269" t="str">
        <f>+'[3]HV 1'!C56:D56</f>
        <v>NICOLAS ADOLFO CORREAL HUERTAS</v>
      </c>
      <c r="D56" s="269"/>
      <c r="E56" s="284" t="s">
        <v>138</v>
      </c>
      <c r="F56" s="284"/>
      <c r="G56" s="281" t="str">
        <f>+'[7]HV 1'!G59:I59</f>
        <v>DIANA VIDAL</v>
      </c>
      <c r="H56" s="281"/>
      <c r="I56" s="283"/>
      <c r="J56" s="45"/>
      <c r="K56" s="45"/>
    </row>
    <row r="57" spans="2:11" ht="31.5" customHeight="1" x14ac:dyDescent="0.2">
      <c r="B57" s="133" t="s">
        <v>139</v>
      </c>
      <c r="C57" s="269"/>
      <c r="D57" s="269"/>
      <c r="E57" s="270" t="s">
        <v>140</v>
      </c>
      <c r="F57" s="271"/>
      <c r="G57" s="274"/>
      <c r="H57" s="275"/>
      <c r="I57" s="276"/>
      <c r="J57" s="46"/>
      <c r="K57" s="46"/>
    </row>
    <row r="58" spans="2:11" ht="31.5" customHeight="1" thickBot="1" x14ac:dyDescent="0.25">
      <c r="B58" s="84" t="s">
        <v>141</v>
      </c>
      <c r="C58" s="280"/>
      <c r="D58" s="280"/>
      <c r="E58" s="272"/>
      <c r="F58" s="273"/>
      <c r="G58" s="277"/>
      <c r="H58" s="278"/>
      <c r="I58" s="279"/>
      <c r="J58" s="46"/>
      <c r="K58" s="46"/>
    </row>
    <row r="59" spans="2:11" hidden="1" x14ac:dyDescent="0.2">
      <c r="B59" s="3"/>
      <c r="C59" s="3"/>
      <c r="D59" s="5"/>
      <c r="E59" s="5"/>
      <c r="F59" s="5"/>
      <c r="G59" s="5"/>
      <c r="H59" s="5"/>
      <c r="I59" s="67"/>
      <c r="J59" s="47"/>
      <c r="K59" s="47"/>
    </row>
    <row r="60" spans="2:11" hidden="1" x14ac:dyDescent="0.2">
      <c r="B60" s="68"/>
      <c r="C60" s="69"/>
      <c r="D60" s="69"/>
      <c r="E60" s="70"/>
      <c r="F60" s="70"/>
      <c r="G60" s="71"/>
      <c r="H60" s="72"/>
      <c r="I60" s="69"/>
      <c r="J60" s="53"/>
      <c r="K60" s="53"/>
    </row>
    <row r="61" spans="2:11" hidden="1" x14ac:dyDescent="0.2">
      <c r="B61" s="68"/>
      <c r="C61" s="69"/>
      <c r="D61" s="69"/>
      <c r="E61" s="70"/>
      <c r="F61" s="70"/>
      <c r="G61" s="71"/>
      <c r="H61" s="72"/>
      <c r="I61" s="69"/>
      <c r="J61" s="53"/>
      <c r="K61" s="53"/>
    </row>
    <row r="62" spans="2:11" hidden="1" x14ac:dyDescent="0.2">
      <c r="B62" s="68"/>
      <c r="C62" s="69"/>
      <c r="D62" s="69"/>
      <c r="E62" s="70"/>
      <c r="F62" s="70"/>
      <c r="G62" s="71"/>
      <c r="H62" s="72"/>
      <c r="I62" s="69"/>
      <c r="J62" s="53"/>
      <c r="K62" s="53"/>
    </row>
    <row r="63" spans="2:11" hidden="1" x14ac:dyDescent="0.2">
      <c r="B63" s="68"/>
      <c r="C63" s="69"/>
      <c r="D63" s="69"/>
      <c r="E63" s="70"/>
      <c r="F63" s="70"/>
      <c r="G63" s="71"/>
      <c r="H63" s="72"/>
      <c r="I63" s="69"/>
      <c r="J63" s="53"/>
      <c r="K63" s="53"/>
    </row>
    <row r="64" spans="2:11" hidden="1" x14ac:dyDescent="0.2">
      <c r="B64" s="68"/>
      <c r="C64" s="69"/>
      <c r="D64" s="69"/>
      <c r="E64" s="70"/>
      <c r="F64" s="70"/>
      <c r="G64" s="71"/>
      <c r="H64" s="72"/>
      <c r="I64" s="69"/>
      <c r="J64" s="53"/>
      <c r="K64" s="53"/>
    </row>
    <row r="65" spans="2:11" hidden="1" x14ac:dyDescent="0.2">
      <c r="B65" s="68"/>
      <c r="C65" s="69"/>
      <c r="D65" s="69"/>
      <c r="E65" s="70"/>
      <c r="F65" s="70"/>
      <c r="G65" s="71"/>
      <c r="H65" s="72"/>
      <c r="I65" s="69"/>
      <c r="J65" s="53"/>
      <c r="K65" s="53"/>
    </row>
    <row r="66" spans="2:11" hidden="1" x14ac:dyDescent="0.2">
      <c r="B66" s="68"/>
      <c r="C66" s="69"/>
      <c r="D66" s="69"/>
      <c r="E66" s="70"/>
      <c r="F66" s="70"/>
      <c r="G66" s="71"/>
      <c r="H66" s="72"/>
      <c r="I66" s="69"/>
      <c r="J66" s="53"/>
      <c r="K66" s="53"/>
    </row>
    <row r="67" spans="2:11" hidden="1" x14ac:dyDescent="0.2">
      <c r="B67" s="68"/>
      <c r="C67" s="69"/>
      <c r="D67" s="69"/>
      <c r="E67" s="70"/>
      <c r="F67" s="70"/>
      <c r="G67" s="71"/>
      <c r="H67" s="72"/>
      <c r="I67" s="69"/>
      <c r="J67" s="53"/>
      <c r="K67" s="53"/>
    </row>
    <row r="68" spans="2:11" x14ac:dyDescent="0.2">
      <c r="B68" s="73"/>
      <c r="C68" s="12"/>
      <c r="D68" s="12"/>
      <c r="E68" s="12"/>
      <c r="F68" s="12"/>
      <c r="G68" s="74"/>
      <c r="H68" s="12"/>
      <c r="I68" s="12"/>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xr:uid="{00000000-0002-0000-0700-000000000000}">
      <formula1>$M$15:$M$18</formula1>
    </dataValidation>
    <dataValidation type="list" allowBlank="1" showInputMessage="1" showErrorMessage="1" sqref="C12:F12" xr:uid="{00000000-0002-0000-0700-000001000000}">
      <formula1>$M$9:$M$12</formula1>
    </dataValidation>
    <dataValidation type="list" allowBlank="1" showInputMessage="1" showErrorMessage="1" sqref="K15" xr:uid="{00000000-0002-0000-0700-000002000000}">
      <formula1>O20:O22</formula1>
    </dataValidation>
    <dataValidation type="list" allowBlank="1" showInputMessage="1" showErrorMessage="1" sqref="H15:J15" xr:uid="{00000000-0002-0000-0700-000003000000}">
      <formula1>M20:M22</formula1>
    </dataValidation>
    <dataValidation type="list" allowBlank="1" showInputMessage="1" showErrorMessage="1" sqref="J13:K13" xr:uid="{00000000-0002-0000-0700-000004000000}">
      <formula1>$M$24:$M$31</formula1>
    </dataValidation>
    <dataValidation type="list" allowBlank="1" showInputMessage="1" showErrorMessage="1" sqref="C13:I13" xr:uid="{00000000-0002-0000-0700-000005000000}">
      <formula1>$N$17:$N$24</formula1>
    </dataValidation>
    <dataValidation type="list" allowBlank="1" showInputMessage="1" showErrorMessage="1" sqref="H16:I16" xr:uid="{00000000-0002-0000-0700-000006000000}">
      <formula1>$N$8:$N$11</formula1>
    </dataValidation>
    <dataValidation type="list" allowBlank="1" showInputMessage="1" showErrorMessage="1" sqref="C10 I10" xr:uid="{00000000-0002-0000-0700-00000700000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L30"/>
  <sheetViews>
    <sheetView topLeftCell="A7" workbookViewId="0">
      <selection activeCell="B14" sqref="B14:K19"/>
    </sheetView>
  </sheetViews>
  <sheetFormatPr baseColWidth="10" defaultRowHeight="15" x14ac:dyDescent="0.25"/>
  <cols>
    <col min="1" max="1" width="1.28515625" customWidth="1"/>
    <col min="2" max="2" width="20.140625" style="61" customWidth="1"/>
    <col min="3" max="3" width="34.5703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386"/>
      <c r="C1" s="389" t="s">
        <v>24</v>
      </c>
      <c r="D1" s="390"/>
      <c r="E1" s="390"/>
      <c r="F1" s="390"/>
      <c r="G1" s="390"/>
      <c r="H1" s="391"/>
      <c r="I1" s="392"/>
      <c r="J1" s="393"/>
    </row>
    <row r="2" spans="2:11" ht="18" customHeight="1" thickBot="1" x14ac:dyDescent="0.3">
      <c r="B2" s="387"/>
      <c r="C2" s="398" t="s">
        <v>25</v>
      </c>
      <c r="D2" s="399"/>
      <c r="E2" s="399"/>
      <c r="F2" s="399"/>
      <c r="G2" s="399"/>
      <c r="H2" s="400"/>
      <c r="I2" s="394"/>
      <c r="J2" s="395"/>
    </row>
    <row r="3" spans="2:11" ht="18" customHeight="1" thickBot="1" x14ac:dyDescent="0.3">
      <c r="B3" s="387"/>
      <c r="C3" s="398" t="s">
        <v>183</v>
      </c>
      <c r="D3" s="399"/>
      <c r="E3" s="399"/>
      <c r="F3" s="399"/>
      <c r="G3" s="399"/>
      <c r="H3" s="400"/>
      <c r="I3" s="394"/>
      <c r="J3" s="395"/>
    </row>
    <row r="4" spans="2:11" ht="18" customHeight="1" thickBot="1" x14ac:dyDescent="0.3">
      <c r="B4" s="388"/>
      <c r="C4" s="398" t="s">
        <v>143</v>
      </c>
      <c r="D4" s="399"/>
      <c r="E4" s="399"/>
      <c r="F4" s="400"/>
      <c r="G4" s="401" t="s">
        <v>190</v>
      </c>
      <c r="H4" s="402"/>
      <c r="I4" s="396"/>
      <c r="J4" s="397"/>
    </row>
    <row r="5" spans="2:11" ht="18" customHeight="1" thickBot="1" x14ac:dyDescent="0.3">
      <c r="B5" s="57"/>
      <c r="C5" s="58"/>
      <c r="D5" s="58"/>
      <c r="E5" s="58"/>
      <c r="F5" s="58"/>
      <c r="G5" s="58"/>
      <c r="H5" s="58"/>
      <c r="I5" s="58"/>
      <c r="J5" s="59"/>
    </row>
    <row r="6" spans="2:11" ht="51.75" customHeight="1" thickBot="1" x14ac:dyDescent="0.3">
      <c r="B6" s="1" t="s">
        <v>199</v>
      </c>
      <c r="C6" s="403" t="str">
        <f>+'[5]Sección 1. Metas - Magnitud'!C7</f>
        <v>1032 - Gestión y control de tránsito y transporte</v>
      </c>
      <c r="D6" s="404"/>
      <c r="E6" s="405"/>
      <c r="F6" s="60"/>
      <c r="G6" s="58"/>
      <c r="H6" s="58"/>
      <c r="I6" s="58"/>
      <c r="J6" s="59"/>
    </row>
    <row r="7" spans="2:11" ht="32.25" customHeight="1" thickBot="1" x14ac:dyDescent="0.3">
      <c r="B7" s="2" t="s">
        <v>0</v>
      </c>
      <c r="C7" s="403" t="str">
        <f>+'[5]Sección 1. Metas - Magnitud'!C8:F8</f>
        <v>Dirección de Control y Vigilancia</v>
      </c>
      <c r="D7" s="404"/>
      <c r="E7" s="405"/>
      <c r="F7" s="60"/>
      <c r="G7" s="58"/>
      <c r="H7" s="58"/>
      <c r="I7" s="58"/>
      <c r="J7" s="59"/>
    </row>
    <row r="8" spans="2:11" ht="32.25" customHeight="1" thickBot="1" x14ac:dyDescent="0.3">
      <c r="B8" s="2" t="s">
        <v>144</v>
      </c>
      <c r="C8" s="403" t="str">
        <f>+'[5]Sección 1. Metas - Magnitud'!C9:F9</f>
        <v>Subsecretaría de Servicios de la Movilidad</v>
      </c>
      <c r="D8" s="404"/>
      <c r="E8" s="405"/>
      <c r="F8" s="4"/>
      <c r="G8" s="58"/>
      <c r="H8" s="58"/>
      <c r="I8" s="58"/>
      <c r="J8" s="59"/>
    </row>
    <row r="9" spans="2:11" ht="33.75" customHeight="1" thickBot="1" x14ac:dyDescent="0.3">
      <c r="B9" s="2" t="s">
        <v>28</v>
      </c>
      <c r="C9" s="403" t="s">
        <v>184</v>
      </c>
      <c r="D9" s="404"/>
      <c r="E9" s="405"/>
      <c r="F9" s="60"/>
      <c r="G9" s="58"/>
      <c r="H9" s="58"/>
      <c r="I9" s="58"/>
      <c r="J9" s="59"/>
    </row>
    <row r="10" spans="2:11" ht="33.75" customHeight="1" thickBot="1" x14ac:dyDescent="0.3">
      <c r="B10" s="106" t="s">
        <v>197</v>
      </c>
      <c r="C10" s="403" t="str">
        <f>+'[7]HV 14'!F9</f>
        <v>14. Realizar 241 visitas administrativas y de seguimiento a empresas prestadoras del servicio público de transporte.</v>
      </c>
      <c r="D10" s="404"/>
      <c r="E10" s="405"/>
      <c r="F10" s="60"/>
      <c r="G10" s="58"/>
      <c r="H10" s="58"/>
      <c r="I10" s="58"/>
      <c r="J10" s="59"/>
    </row>
    <row r="11" spans="2:11" ht="34.5" customHeight="1" x14ac:dyDescent="0.25"/>
    <row r="12" spans="2:11" ht="21.75" customHeight="1" x14ac:dyDescent="0.25">
      <c r="B12" s="379" t="s">
        <v>218</v>
      </c>
      <c r="C12" s="380"/>
      <c r="D12" s="380"/>
      <c r="E12" s="380"/>
      <c r="F12" s="380"/>
      <c r="G12" s="380"/>
      <c r="H12" s="381"/>
      <c r="I12" s="440" t="s">
        <v>145</v>
      </c>
      <c r="J12" s="441"/>
      <c r="K12" s="441"/>
    </row>
    <row r="13" spans="2:11" s="62" customFormat="1" ht="30" customHeight="1" x14ac:dyDescent="0.25">
      <c r="B13" s="136" t="s">
        <v>146</v>
      </c>
      <c r="C13" s="136" t="s">
        <v>147</v>
      </c>
      <c r="D13" s="136" t="s">
        <v>196</v>
      </c>
      <c r="E13" s="136" t="s">
        <v>148</v>
      </c>
      <c r="F13" s="136" t="s">
        <v>149</v>
      </c>
      <c r="G13" s="136" t="s">
        <v>191</v>
      </c>
      <c r="H13" s="136" t="s">
        <v>192</v>
      </c>
      <c r="I13" s="135" t="s">
        <v>193</v>
      </c>
      <c r="J13" s="135" t="s">
        <v>194</v>
      </c>
      <c r="K13" s="135" t="s">
        <v>195</v>
      </c>
    </row>
    <row r="14" spans="2:11" s="62" customFormat="1" x14ac:dyDescent="0.25">
      <c r="B14" s="154"/>
      <c r="C14" s="155"/>
      <c r="D14" s="156"/>
      <c r="E14" s="157"/>
      <c r="F14" s="155"/>
      <c r="G14" s="156"/>
      <c r="H14" s="158"/>
      <c r="I14" s="159"/>
      <c r="J14" s="160"/>
      <c r="K14" s="161"/>
    </row>
    <row r="15" spans="2:11" ht="165" customHeight="1" x14ac:dyDescent="0.25">
      <c r="B15" s="154"/>
      <c r="C15" s="162"/>
      <c r="D15" s="156"/>
      <c r="E15" s="163"/>
      <c r="F15" s="164"/>
      <c r="G15" s="156"/>
      <c r="H15" s="158"/>
      <c r="I15" s="159"/>
      <c r="J15" s="160"/>
      <c r="K15" s="438"/>
    </row>
    <row r="16" spans="2:11" x14ac:dyDescent="0.25">
      <c r="B16" s="154"/>
      <c r="C16" s="155"/>
      <c r="D16" s="156"/>
      <c r="E16" s="157"/>
      <c r="F16" s="155"/>
      <c r="G16" s="156"/>
      <c r="H16" s="158"/>
      <c r="I16" s="159"/>
      <c r="J16" s="160"/>
      <c r="K16" s="439"/>
    </row>
    <row r="17" spans="2:12" x14ac:dyDescent="0.25">
      <c r="B17" s="154"/>
      <c r="C17" s="165"/>
      <c r="D17" s="156"/>
      <c r="E17" s="157"/>
      <c r="F17" s="165"/>
      <c r="G17" s="156"/>
      <c r="H17" s="166"/>
      <c r="I17" s="159"/>
      <c r="J17" s="160"/>
      <c r="K17" s="161"/>
    </row>
    <row r="18" spans="2:12" x14ac:dyDescent="0.25">
      <c r="B18" s="154"/>
      <c r="C18" s="165"/>
      <c r="D18" s="156"/>
      <c r="E18" s="157"/>
      <c r="F18" s="165"/>
      <c r="G18" s="156"/>
      <c r="H18" s="166"/>
      <c r="I18" s="167"/>
      <c r="J18" s="160"/>
      <c r="K18" s="168"/>
    </row>
    <row r="19" spans="2:12" ht="15" customHeight="1" x14ac:dyDescent="0.25">
      <c r="B19" s="434" t="s">
        <v>17</v>
      </c>
      <c r="C19" s="435"/>
      <c r="D19" s="169">
        <f>SUM(D15:D16)</f>
        <v>0</v>
      </c>
      <c r="E19" s="436" t="s">
        <v>17</v>
      </c>
      <c r="F19" s="437"/>
      <c r="G19" s="169">
        <v>1</v>
      </c>
      <c r="H19" s="170"/>
      <c r="I19" s="171">
        <f>SUM(I14:I18)</f>
        <v>0</v>
      </c>
      <c r="J19" s="172"/>
      <c r="K19" s="172"/>
    </row>
    <row r="23" spans="2:12" x14ac:dyDescent="0.25">
      <c r="L23" s="143"/>
    </row>
    <row r="24" spans="2:12" x14ac:dyDescent="0.25">
      <c r="L24" s="143"/>
    </row>
    <row r="25" spans="2:12" x14ac:dyDescent="0.25">
      <c r="L25" s="143"/>
    </row>
    <row r="26" spans="2:12" x14ac:dyDescent="0.25">
      <c r="L26" s="143"/>
    </row>
    <row r="27" spans="2:12" x14ac:dyDescent="0.25">
      <c r="L27" s="143"/>
    </row>
    <row r="28" spans="2:12" x14ac:dyDescent="0.25">
      <c r="L28" s="143"/>
    </row>
    <row r="30" spans="2:12" x14ac:dyDescent="0.25">
      <c r="L30" s="144"/>
    </row>
  </sheetData>
  <mergeCells count="17">
    <mergeCell ref="B19:C19"/>
    <mergeCell ref="E19:F19"/>
    <mergeCell ref="K15:K16"/>
    <mergeCell ref="C10:E10"/>
    <mergeCell ref="I12:K12"/>
    <mergeCell ref="C8:E8"/>
    <mergeCell ref="C9:E9"/>
    <mergeCell ref="B12:H12"/>
    <mergeCell ref="C6:E6"/>
    <mergeCell ref="C7:E7"/>
    <mergeCell ref="B1:B4"/>
    <mergeCell ref="C1:H1"/>
    <mergeCell ref="I1:J4"/>
    <mergeCell ref="C2:H2"/>
    <mergeCell ref="C3:H3"/>
    <mergeCell ref="C4:F4"/>
    <mergeCell ref="G4:H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vt:i4>
      </vt:variant>
    </vt:vector>
  </HeadingPairs>
  <TitlesOfParts>
    <vt:vector size="12" baseType="lpstr">
      <vt:lpstr>Sección 3. Metas Producto</vt:lpstr>
      <vt:lpstr>MP - SIT</vt:lpstr>
      <vt:lpstr>Act.Meta_SIT</vt:lpstr>
      <vt:lpstr>META 1</vt:lpstr>
      <vt:lpstr>META 2</vt:lpstr>
      <vt:lpstr>META 3</vt:lpstr>
      <vt:lpstr>META 4</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ANDRES</cp:lastModifiedBy>
  <cp:lastPrinted>2018-04-10T15:28:46Z</cp:lastPrinted>
  <dcterms:created xsi:type="dcterms:W3CDTF">2010-03-25T16:40:43Z</dcterms:created>
  <dcterms:modified xsi:type="dcterms:W3CDTF">2021-03-10T00:57:58Z</dcterms:modified>
</cp:coreProperties>
</file>