
<file path=[Content_Types].xml><?xml version="1.0" encoding="utf-8"?>
<Types xmlns="http://schemas.openxmlformats.org/package/2006/content-types">
  <Default Extension="bin" ContentType="application/vnd.openxmlformats-officedocument.oleObject"/>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printerSettings/printerSettings1.bin" ContentType="application/vnd.openxmlformats-officedocument.spreadsheetml.printerSettings"/>
  <Override PartName="/xl/drawings/drawing6.xml" ContentType="application/vnd.openxmlformats-officedocument.drawing+xml"/>
  <Override PartName="/xl/comments3.xml" ContentType="application/vnd.openxmlformats-officedocument.spreadsheetml.comments+xml"/>
  <Override PartName="/xl/charts/chart4.xml" ContentType="application/vnd.openxmlformats-officedocument.drawingml.chart+xml"/>
  <Override PartName="/xl/printerSettings/printerSettings2.bin" ContentType="application/vnd.openxmlformats-officedocument.spreadsheetml.printerSettings"/>
  <Override PartName="/xl/drawings/drawing7.xml" ContentType="application/vnd.openxmlformats-officedocument.drawing+xml"/>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comments5.xml" ContentType="application/vnd.openxmlformats-officedocument.spreadsheetml.comments+xml"/>
  <Override PartName="/xl/charts/chart6.xml" ContentType="application/vnd.openxmlformats-officedocument.drawingml.chart+xml"/>
  <Override PartName="/xl/printerSettings/printerSettings3.bin" ContentType="application/vnd.openxmlformats-officedocument.spreadsheetml.printerSettings"/>
  <Override PartName="/xl/drawings/drawing9.xml" ContentType="application/vnd.openxmlformats-officedocument.drawing+xml"/>
  <Override PartName="/xl/comments6.xml" ContentType="application/vnd.openxmlformats-officedocument.spreadsheetml.comments+xml"/>
  <Override PartName="/xl/charts/chart7.xml" ContentType="application/vnd.openxmlformats-officedocument.drawingml.chart+xml"/>
  <Override PartName="/xl/drawings/drawing10.xml" ContentType="application/vnd.openxmlformats-officedocument.drawing+xml"/>
  <Override PartName="/xl/comments7.xml" ContentType="application/vnd.openxmlformats-officedocument.spreadsheetml.comments+xml"/>
  <Override PartName="/xl/charts/chart8.xml" ContentType="application/vnd.openxmlformats-officedocument.drawingml.chart+xml"/>
  <Override PartName="/xl/drawings/drawing11.xml" ContentType="application/vnd.openxmlformats-officedocument.drawing+xml"/>
  <Override PartName="/xl/charts/chart9.xml" ContentType="application/vnd.openxmlformats-officedocument.drawingml.chart+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231"/>
  <workbookPr showInkAnnotation="0" updateLinks="never" codeName="ThisWorkbook" autoCompressPictures="0" defaultThemeVersion="124226"/>
  <mc:AlternateContent xmlns:mc="http://schemas.openxmlformats.org/markup-compatibility/2006">
    <mc:Choice Requires="x15">
      <x15ac:absPath xmlns:x15ac="http://schemas.microsoft.com/office/spreadsheetml/2010/11/ac" url="C:\Users\ANDRES\Documents\CARPETAANDRES\OCTUBRE\INDICADORES\REPORTESEPTIEMBRE\"/>
    </mc:Choice>
  </mc:AlternateContent>
  <xr:revisionPtr revIDLastSave="0" documentId="13_ncr:1_{65C02675-48C2-4208-B184-361A8A664183}" xr6:coauthVersionLast="45" xr6:coauthVersionMax="45" xr10:uidLastSave="{00000000-0000-0000-0000-000000000000}"/>
  <bookViews>
    <workbookView xWindow="-120" yWindow="-120" windowWidth="20730" windowHeight="11160" tabRatio="975" firstSheet="3" activeTab="3" xr2:uid="{00000000-000D-0000-FFFF-FFFF00000000}"/>
  </bookViews>
  <sheets>
    <sheet name="Sección 3. Metas Producto" sheetId="5" state="hidden" r:id="rId1"/>
    <sheet name="MP - SIT" sheetId="62" state="hidden" r:id="rId2"/>
    <sheet name="Act.Meta_SIT" sheetId="63" state="hidden" r:id="rId3"/>
    <sheet name="META 1" sheetId="78" r:id="rId4"/>
    <sheet name="META 2" sheetId="79" r:id="rId5"/>
    <sheet name="META 3" sheetId="80" r:id="rId6"/>
    <sheet name="META 4" sheetId="81" r:id="rId7"/>
    <sheet name="META 5" sheetId="74" r:id="rId8"/>
    <sheet name="META 6" sheetId="76" r:id="rId9"/>
    <sheet name="META 7" sheetId="77" r:id="rId10"/>
    <sheet name="HV 14" sheetId="47" state="hidden" r:id="rId11"/>
    <sheet name="Act. 14" sheetId="48" state="hidden" r:id="rId12"/>
    <sheet name="Hoja3" sheetId="66" state="hidden" r:id="rId13"/>
    <sheet name="Hoja1" sheetId="57" state="hidden"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xlnm.Print_Area" localSheetId="0">'Sección 3. Metas Producto'!$A$2:$AF$12</definedName>
    <definedName name="CONDICION_POBLACIONAL" localSheetId="3">#REF!</definedName>
    <definedName name="CONDICION_POBLACIONAL" localSheetId="6">#REF!</definedName>
    <definedName name="CONDICION_POBLACIONAL">#REF!</definedName>
    <definedName name="GRUPO_ETAREO" localSheetId="3">#REF!</definedName>
    <definedName name="GRUPO_ETAREO" localSheetId="6">#REF!</definedName>
    <definedName name="GRUPO_ETAREO">#REF!</definedName>
    <definedName name="GRUPO_ETAREOS" localSheetId="10">#REF!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7">#REF!</definedName>
    <definedName name="GRUPO_ETAREOS" localSheetId="8">#REF!</definedName>
    <definedName name="GRUPO_ETAREOS" localSheetId="9">#REF!</definedName>
    <definedName name="GRUPO_ETAREOS">#REF!</definedName>
    <definedName name="GRUPO_ETARIO" localSheetId="10">#REF!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7">#REF!</definedName>
    <definedName name="GRUPO_ETARIO" localSheetId="8">#REF!</definedName>
    <definedName name="GRUPO_ETARIO" localSheetId="9">#REF!</definedName>
    <definedName name="GRUPO_ETARIO">#REF!</definedName>
    <definedName name="GRUPO_ETNICO" localSheetId="10">#REF!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7">#REF!</definedName>
    <definedName name="GRUPO_ETNICO" localSheetId="8">#REF!</definedName>
    <definedName name="GRUPO_ETNICO" localSheetId="9">#REF!</definedName>
    <definedName name="GRUPO_ETNICO">#REF!</definedName>
    <definedName name="GRUPOETNICO" localSheetId="10">#REF!</definedName>
    <definedName name="GRUPOETNICO" localSheetId="3">#REF!</definedName>
    <definedName name="GRUPOETNICO" localSheetId="4">#REF!</definedName>
    <definedName name="GRUPOETNICO" localSheetId="5">#REF!</definedName>
    <definedName name="GRUPOETNICO" localSheetId="6">#REF!</definedName>
    <definedName name="GRUPOETNICO" localSheetId="7">#REF!</definedName>
    <definedName name="GRUPOETNICO" localSheetId="8">#REF!</definedName>
    <definedName name="GRUPOETNICO" localSheetId="9">#REF!</definedName>
    <definedName name="GRUPOETNICO">#REF!</definedName>
    <definedName name="GRUPOS_ETNICOS">#REF!</definedName>
    <definedName name="LOCALIDAD" localSheetId="10">#REF!</definedName>
    <definedName name="LOCALIDAD" localSheetId="3">#REF!</definedName>
    <definedName name="LOCALIDAD" localSheetId="4">#REF!</definedName>
    <definedName name="LOCALIDAD" localSheetId="5">#REF!</definedName>
    <definedName name="LOCALIDAD" localSheetId="6">#REF!</definedName>
    <definedName name="LOCALIDAD" localSheetId="7">#REF!</definedName>
    <definedName name="LOCALIDAD" localSheetId="8">#REF!</definedName>
    <definedName name="LOCALIDAD" localSheetId="9">#REF!</definedName>
    <definedName name="LOCALIDAD">#REF!</definedName>
    <definedName name="LOCALIZACION" localSheetId="10">#REF!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7">#REF!</definedName>
    <definedName name="LOCALIZACION" localSheetId="8">#REF!</definedName>
    <definedName name="LOCALIZACION" localSheetId="9">#REF!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E32" i="81" l="1"/>
  <c r="E31" i="81"/>
  <c r="E30" i="81"/>
  <c r="E29" i="81"/>
  <c r="E28" i="81"/>
  <c r="G27" i="81"/>
  <c r="C27" i="81"/>
  <c r="F27" i="81" s="1"/>
  <c r="E32" i="80"/>
  <c r="E31" i="80"/>
  <c r="E30" i="80"/>
  <c r="E29" i="80"/>
  <c r="E28" i="80"/>
  <c r="H27" i="80"/>
  <c r="I27" i="80" s="1"/>
  <c r="G27" i="80"/>
  <c r="F27" i="80"/>
  <c r="E27" i="80"/>
  <c r="H27" i="81" l="1"/>
  <c r="I27" i="81" s="1"/>
  <c r="E27" i="81"/>
  <c r="E32" i="79"/>
  <c r="E31" i="79"/>
  <c r="E30" i="79"/>
  <c r="E29" i="79"/>
  <c r="E28" i="79"/>
  <c r="G27" i="79"/>
  <c r="C27" i="79"/>
  <c r="F27" i="79"/>
  <c r="H27" i="79"/>
  <c r="I27" i="79"/>
  <c r="E27" i="79"/>
  <c r="D27" i="76"/>
  <c r="G27" i="76"/>
  <c r="H27" i="76"/>
  <c r="I27" i="76"/>
  <c r="C27" i="76"/>
  <c r="F27" i="76"/>
  <c r="D27" i="77"/>
  <c r="G27" i="77"/>
  <c r="H27" i="77" s="1"/>
  <c r="I27" i="77" s="1"/>
  <c r="C27" i="77"/>
  <c r="F27" i="77"/>
  <c r="G27" i="74"/>
  <c r="H27" i="74"/>
  <c r="I27" i="74"/>
  <c r="F27" i="74"/>
  <c r="G27" i="78"/>
  <c r="H27" i="78"/>
  <c r="I27" i="78"/>
  <c r="F27" i="78"/>
  <c r="E32" i="78"/>
  <c r="E31" i="78"/>
  <c r="E30" i="78"/>
  <c r="E29" i="78"/>
  <c r="E28" i="78"/>
  <c r="E32" i="77"/>
  <c r="E31" i="77"/>
  <c r="E30" i="77"/>
  <c r="E29" i="77"/>
  <c r="E28" i="77"/>
  <c r="E27" i="77"/>
  <c r="F20" i="77"/>
  <c r="F19" i="77"/>
  <c r="C11" i="77"/>
  <c r="E32" i="76"/>
  <c r="E31" i="76"/>
  <c r="E30" i="76"/>
  <c r="E29" i="76"/>
  <c r="E28" i="76"/>
  <c r="E27" i="76"/>
  <c r="F20" i="76"/>
  <c r="F19" i="76"/>
  <c r="C11" i="76"/>
  <c r="E32" i="74"/>
  <c r="E31" i="74"/>
  <c r="E30" i="74"/>
  <c r="E29" i="74"/>
  <c r="E28" i="74"/>
  <c r="E27" i="74"/>
  <c r="C11" i="74"/>
  <c r="I18" i="63"/>
  <c r="G18" i="63"/>
  <c r="D18" i="63"/>
  <c r="C8" i="63"/>
  <c r="C7" i="63"/>
  <c r="C6" i="63"/>
  <c r="D30" i="62"/>
  <c r="D31" i="62"/>
  <c r="O13" i="5"/>
  <c r="AA13" i="5"/>
  <c r="K27" i="66"/>
  <c r="L25" i="66"/>
  <c r="L21" i="66"/>
  <c r="L17" i="66"/>
  <c r="L13" i="66"/>
  <c r="L27" i="66"/>
  <c r="M27" i="66"/>
  <c r="I19" i="48"/>
  <c r="D19" i="48"/>
  <c r="C10" i="48"/>
  <c r="C8" i="48"/>
  <c r="C7" i="48"/>
  <c r="C6" i="48"/>
  <c r="G56" i="47"/>
  <c r="C56" i="47"/>
  <c r="K13" i="5"/>
  <c r="AA17" i="5"/>
  <c r="AB17" i="5"/>
  <c r="G56" i="62"/>
  <c r="C56" i="62"/>
  <c r="G41" i="62"/>
  <c r="G40" i="62"/>
  <c r="G39" i="62"/>
  <c r="G38" i="62"/>
  <c r="G37" i="62"/>
  <c r="G36" i="62"/>
  <c r="G35" i="62"/>
  <c r="G34" i="62"/>
  <c r="G33" i="62"/>
  <c r="G32" i="62"/>
  <c r="G31" i="62"/>
  <c r="G30" i="62"/>
  <c r="F30" i="62"/>
  <c r="W15" i="5"/>
  <c r="U15" i="5"/>
  <c r="W13" i="5"/>
  <c r="V13" i="5"/>
  <c r="U13" i="5"/>
  <c r="AA21" i="5"/>
  <c r="AB21" i="5"/>
  <c r="AA19" i="5"/>
  <c r="AB19" i="5"/>
  <c r="G31" i="47"/>
  <c r="G32" i="47"/>
  <c r="G33" i="47"/>
  <c r="G34" i="47"/>
  <c r="G35" i="47"/>
  <c r="G36" i="47"/>
  <c r="G37" i="47"/>
  <c r="G38" i="47"/>
  <c r="G39" i="47"/>
  <c r="G40" i="47"/>
  <c r="G41" i="47"/>
  <c r="I21" i="5"/>
  <c r="AC21" i="5"/>
  <c r="B21" i="5"/>
  <c r="I19" i="5"/>
  <c r="B19" i="5"/>
  <c r="I17" i="5"/>
  <c r="B17" i="5"/>
  <c r="F30" i="47"/>
  <c r="F31" i="47"/>
  <c r="D30" i="47"/>
  <c r="I30" i="47"/>
  <c r="S15" i="5"/>
  <c r="T15" i="5"/>
  <c r="X15" i="5"/>
  <c r="Z15" i="5"/>
  <c r="L15" i="5"/>
  <c r="M15" i="5"/>
  <c r="L13" i="5"/>
  <c r="M13" i="5"/>
  <c r="N13" i="5"/>
  <c r="N15" i="5"/>
  <c r="B15" i="5"/>
  <c r="B13" i="5"/>
  <c r="G30" i="47"/>
  <c r="A11" i="5"/>
  <c r="C9" i="5"/>
  <c r="C8" i="5"/>
  <c r="C7" i="5"/>
  <c r="Y15" i="5"/>
  <c r="X13" i="5"/>
  <c r="Z13" i="5"/>
  <c r="Y13" i="5"/>
  <c r="S13" i="5"/>
  <c r="T13" i="5"/>
  <c r="K15" i="5"/>
  <c r="V15" i="5"/>
  <c r="D31" i="47"/>
  <c r="I31" i="47"/>
  <c r="J13" i="5"/>
  <c r="I13" i="5"/>
  <c r="J15" i="5"/>
  <c r="I30" i="62"/>
  <c r="D32" i="47"/>
  <c r="I32" i="47"/>
  <c r="D32" i="62"/>
  <c r="I31" i="62"/>
  <c r="D33" i="47"/>
  <c r="AC19" i="5"/>
  <c r="H30" i="47"/>
  <c r="AB13" i="5"/>
  <c r="F32" i="47"/>
  <c r="H31" i="47"/>
  <c r="I32" i="62"/>
  <c r="D33" i="62"/>
  <c r="I15" i="5"/>
  <c r="AA15" i="5"/>
  <c r="AB15" i="5"/>
  <c r="AC17" i="5"/>
  <c r="F31" i="62"/>
  <c r="F32" i="62"/>
  <c r="F33" i="62"/>
  <c r="F34" i="62"/>
  <c r="F35" i="62"/>
  <c r="F36" i="62"/>
  <c r="F37" i="62"/>
  <c r="F38" i="62"/>
  <c r="F39" i="62"/>
  <c r="H30" i="62"/>
  <c r="AC13" i="5"/>
  <c r="D34" i="47"/>
  <c r="I33" i="47"/>
  <c r="H31" i="62"/>
  <c r="AC15" i="5"/>
  <c r="H33" i="62"/>
  <c r="I33" i="62"/>
  <c r="D34" i="62"/>
  <c r="H32" i="47"/>
  <c r="F33" i="47"/>
  <c r="H32" i="62"/>
  <c r="F40" i="62"/>
  <c r="D35" i="47"/>
  <c r="I34" i="47"/>
  <c r="F34" i="47"/>
  <c r="H33" i="47"/>
  <c r="D35" i="62"/>
  <c r="H34" i="62"/>
  <c r="I34" i="62"/>
  <c r="F41" i="62"/>
  <c r="I35" i="47"/>
  <c r="D36" i="47"/>
  <c r="D36" i="62"/>
  <c r="I35" i="62"/>
  <c r="H35" i="62"/>
  <c r="F35" i="47"/>
  <c r="H34" i="47"/>
  <c r="D37" i="47"/>
  <c r="I36" i="47"/>
  <c r="F36" i="47"/>
  <c r="H35" i="47"/>
  <c r="I36" i="62"/>
  <c r="D37" i="62"/>
  <c r="H36" i="62"/>
  <c r="D38" i="47"/>
  <c r="I37" i="47"/>
  <c r="D38" i="62"/>
  <c r="I37" i="62"/>
  <c r="H37" i="62"/>
  <c r="F37" i="47"/>
  <c r="H36" i="47"/>
  <c r="D39" i="47"/>
  <c r="I38" i="47"/>
  <c r="F38" i="47"/>
  <c r="H37" i="47"/>
  <c r="I38" i="62"/>
  <c r="D39" i="62"/>
  <c r="H38" i="62"/>
  <c r="I39" i="47"/>
  <c r="D40" i="47"/>
  <c r="I39" i="62"/>
  <c r="D40" i="62"/>
  <c r="H39" i="62"/>
  <c r="F39" i="47"/>
  <c r="H38" i="47"/>
  <c r="I40" i="47"/>
  <c r="D41" i="47"/>
  <c r="I41" i="47"/>
  <c r="F40" i="47"/>
  <c r="H39" i="47"/>
  <c r="D41" i="62"/>
  <c r="I40" i="62"/>
  <c r="H40" i="62"/>
  <c r="I41" i="62"/>
  <c r="H41" i="62"/>
  <c r="F41" i="47"/>
  <c r="H41" i="47"/>
  <c r="H40"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3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3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3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3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3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3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3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4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4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4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4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4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5F9E4B54-FF86-4E8A-A082-ACC694136F18}">
      <text>
        <r>
          <rPr>
            <sz val="9"/>
            <color indexed="81"/>
            <rFont val="Tahoma"/>
            <family val="2"/>
          </rPr>
          <t xml:space="preserve">El código SEGPLAN: corresponde al número asignado para la meta en el  SEGPLAN.
</t>
        </r>
      </text>
    </comment>
    <comment ref="D6" authorId="0" shapeId="0" xr:uid="{4FC31681-7DD6-4F59-AEF2-ACCD5172BB2A}">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8B76A79F-0648-42EE-937C-A14AA59F9A71}">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713DA2C3-80F9-4AF2-A6B9-4873C8C80A21}">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12C0B03B-DC51-4999-A667-97B2CBF11FCB}">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E09017A-8DE9-42B8-8279-63FFF26113FB}">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44417AFA-1003-43DD-9A86-1455786FE0B8}">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4E57465A-B17A-426C-89AB-38168327A31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2FA093ED-3F3E-4BA7-9213-C93DB2F60C3A}">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8EF7D1B4-0E73-4BAC-8DA8-23F7F2698D6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35D7F5B5-4A27-4357-BAC9-FEF7B83550FC}">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A6D0664B-9C40-4897-AFFD-023B686B41D3}">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64EAB9FF-767D-4329-B3AD-8858C402684B}">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DB6F129F-3C04-4B41-996F-872D6604F0B9}">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379879C3-0680-48B3-A1F1-E9CB92BEC54C}">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3726EDDF-DFB7-4B43-932E-11F780947775}">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E8EAF8B2-D3E3-4D65-A31B-BB0275FF91E1}">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3F0E2379-8A1A-4F53-B18E-D38E9814C7F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9B8CFA40-73BD-4584-9F20-5F4B095644C0}">
      <text>
        <r>
          <rPr>
            <b/>
            <sz val="9"/>
            <color indexed="81"/>
            <rFont val="Tahoma"/>
            <family val="2"/>
          </rPr>
          <t xml:space="preserve">Nombre:
</t>
        </r>
        <r>
          <rPr>
            <sz val="9"/>
            <color indexed="81"/>
            <rFont val="Tahoma"/>
            <family val="2"/>
          </rPr>
          <t xml:space="preserve">Elemento que compone el indicador.
</t>
        </r>
      </text>
    </comment>
    <comment ref="B20" authorId="0" shapeId="0" xr:uid="{D8933F01-5067-415A-86CB-4139D35BAA6B}">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AA4AFEDA-C8B2-43DE-9E00-36E3059D7001}">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532B3671-B3CF-4B04-8E8B-23F0B8AD3ED1}">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F26C1139-5C4F-428A-BE67-4C96DA81F90C}">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D55D7C6-C682-441E-A89B-F4CB5EA3FDD2}">
      <text>
        <r>
          <rPr>
            <b/>
            <sz val="9"/>
            <color indexed="81"/>
            <rFont val="Tahoma"/>
            <family val="2"/>
          </rPr>
          <t>Acumulado cuatrienio:</t>
        </r>
        <r>
          <rPr>
            <sz val="9"/>
            <color indexed="81"/>
            <rFont val="Tahoma"/>
            <family val="2"/>
          </rPr>
          <t>Hace referencia al valor acumulado durante el cuatrienio</t>
        </r>
      </text>
    </comment>
    <comment ref="B23" authorId="0" shapeId="0" xr:uid="{7B77DBD9-8161-49F2-A12F-FA8B4D6BD5D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E947641D-21E9-4C87-A5BD-BB1BBD5E7E91}">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8EED3A6D-665C-4978-ADE2-9618CD70475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4C6842E2-0368-47D2-8AD5-9585589DFA94}">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FB0B4BDD-9864-4631-ADEE-66652DCF90E0}">
      <text>
        <r>
          <rPr>
            <sz val="9"/>
            <color indexed="81"/>
            <rFont val="Tahoma"/>
            <family val="2"/>
          </rPr>
          <t xml:space="preserve">El código SEGPLAN: corresponde al número asignado para la meta en el  SEGPLAN.
</t>
        </r>
      </text>
    </comment>
    <comment ref="D6" authorId="0" shapeId="0" xr:uid="{50539F2B-F4E4-428D-9093-3A8E1FA7206A}">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24C66C21-5C07-45FD-8B7A-A691040C64C9}">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9F625C25-BBC9-437B-B340-93A04337B112}">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64632015-4039-4EDB-A8E4-948FE3C2ED04}">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EDF0E217-6861-454D-B85F-0BD5F41CE8DC}">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2DE090D7-9002-43AF-B065-019F09CA748A}">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3A6819AD-36D3-45B5-A99A-B377FA285392}">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A49FC457-65E8-4594-8424-DF4F1B2ADCBE}">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BD81465B-EFE6-48BD-A72A-A312069C958A}">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3D0E8988-5D2C-4B19-80A1-15C5ED0B2193}">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17392F56-D796-42CF-B77F-DBCF7FAF620F}">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31C05B89-2888-4B00-B781-4EA0669B4273}">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3EB603F-9ECB-49AC-ADAA-6E2774FCA6AC}">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B7350073-8A85-4177-8B98-321FFC9B6423}">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A249DED2-B3BF-47DB-B674-E7D3044409C2}">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F51E3BA0-D615-4313-B81C-2BCB50DC9C2C}">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52BA553B-BAFC-4A94-B8E6-D73C1A966F9F}">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55E5B258-6923-40F4-A1ED-C12894DAD374}">
      <text>
        <r>
          <rPr>
            <b/>
            <sz val="9"/>
            <color indexed="81"/>
            <rFont val="Tahoma"/>
            <family val="2"/>
          </rPr>
          <t xml:space="preserve">Nombre:
</t>
        </r>
        <r>
          <rPr>
            <sz val="9"/>
            <color indexed="81"/>
            <rFont val="Tahoma"/>
            <family val="2"/>
          </rPr>
          <t xml:space="preserve">Elemento que compone el indicador.
</t>
        </r>
      </text>
    </comment>
    <comment ref="B20" authorId="0" shapeId="0" xr:uid="{0CEEBC40-CD7F-470B-BB86-51FF5FDA3952}">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2B465765-D9F1-4978-BB2B-3B6F2CF528D5}">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F6287960-EDDB-493E-98CB-858769A8D70F}">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CAB2D33-5A5A-47AE-855A-18560658B93A}">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A925E3BE-EC20-4D6C-82B0-4578DB3D4DD4}">
      <text>
        <r>
          <rPr>
            <b/>
            <sz val="9"/>
            <color indexed="81"/>
            <rFont val="Tahoma"/>
            <family val="2"/>
          </rPr>
          <t>Acumulado cuatrienio:</t>
        </r>
        <r>
          <rPr>
            <sz val="9"/>
            <color indexed="81"/>
            <rFont val="Tahoma"/>
            <family val="2"/>
          </rPr>
          <t>Hace referencia al valor acumulado durante el cuatrienio</t>
        </r>
      </text>
    </comment>
    <comment ref="B23" authorId="0" shapeId="0" xr:uid="{99F48E89-A7E0-48FC-BF0F-70138C5F94AC}">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B98C5A7A-3A63-4E83-931D-5171E35B239E}">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4D42A650-D9BD-471F-ACAD-5F418BF8FA8C}">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E32E8A85-362A-41B2-BBE3-6A724A86587C}">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700-000001000000}">
      <text>
        <r>
          <rPr>
            <sz val="9"/>
            <color indexed="81"/>
            <rFont val="Tahoma"/>
            <family val="2"/>
          </rPr>
          <t xml:space="preserve">El código SEGPLAN: corresponde al número asignado para la meta en el  SEGPLAN.
</t>
        </r>
      </text>
    </comment>
    <comment ref="D6" authorId="0" shapeId="0" xr:uid="{00000000-0006-0000-07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7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7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7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7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7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7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7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7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7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7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7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7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7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7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7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7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7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7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7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7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7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7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7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7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7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7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800-000001000000}">
      <text>
        <r>
          <rPr>
            <sz val="9"/>
            <color indexed="81"/>
            <rFont val="Tahoma"/>
            <family val="2"/>
          </rPr>
          <t xml:space="preserve">El código SEGPLAN: corresponde al número asignado para la meta en el  SEGPLAN.
</t>
        </r>
      </text>
    </comment>
    <comment ref="D6" authorId="0" shapeId="0" xr:uid="{00000000-0006-0000-08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8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8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8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8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8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8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8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8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8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8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8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8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8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8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8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8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8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8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8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8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8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8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8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8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8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8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900-000001000000}">
      <text>
        <r>
          <rPr>
            <sz val="9"/>
            <color indexed="81"/>
            <rFont val="Tahoma"/>
            <family val="2"/>
          </rPr>
          <t xml:space="preserve">El código SEGPLAN: corresponde al número asignado para la meta en el  SEGPLAN.
</t>
        </r>
      </text>
    </comment>
    <comment ref="D6" authorId="0" shapeId="0" xr:uid="{00000000-0006-0000-09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9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9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9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9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9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9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9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9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9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9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9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9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9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9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9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9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9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9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9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9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9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9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9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9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9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9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<sst xmlns="http://schemas.openxmlformats.org/spreadsheetml/2006/main" count="1218" uniqueCount="409">
  <si>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</si>
  <si>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</si>
  <si>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</si>
  <si>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</si>
  <si>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</si>
  <si>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</si>
  <si>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</si>
  <si>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</si>
  <si>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</si>
  <si>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</si>
  <si>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</si>
  <si>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</si>
  <si>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</si>
  <si>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</si>
  <si>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</si>
  <si>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</si>
  <si>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</si>
  <si>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</si>
  <si>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</si>
  <si>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</si>
  <si>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</si>
  <si>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</si>
  <si>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</si>
  <si>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</si>
  <si>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</si>
  <si>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</si>
  <si>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</si>
  <si>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</si>
  <si>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</si>
  <si>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</si>
  <si>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</si>
  <si>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</si>
  <si>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</si>
  <si>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</si>
  <si>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</si>
  <si>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</si>
  <si>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</si>
  <si>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</si>
  <si>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</si>
  <si>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</si>
  <si>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</si>
  <si>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</si>
  <si>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</si>
  <si>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</si>
  <si>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</si>
  <si>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</si>
  <si>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</si>
  <si>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</si>
  <si>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</si>
  <si>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</si>
  <si>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</si>
  <si>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</si>
  <si>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</si>
  <si>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</si>
  <si>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</si>
  <si>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</si>
  <si>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</si>
  <si>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</si>
  <si>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</si>
  <si>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</si>
  <si>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</si>
  <si>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</si>
  <si>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</si>
  <si>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</si>
  <si>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</si>
  <si>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</si>
  <si>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</si>
  <si>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</si>
  <si>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</si>
  <si>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</si>
  <si>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</si>
  <si>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</si>
  <si>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</si>
  <si>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</si>
  <si>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</si>
  <si>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</si>
  <si>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</si>
  <si>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</si>
  <si>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</si>
  <si>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</si>
  <si>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</si>
  <si>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</si>
  <si>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</si>
  <si>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</si>
  <si>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</si>
  <si>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</si>
  <si>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</si>
  <si>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</si>
  <si>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</si>
  <si>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</si>
  <si>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</si>
  <si>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</si>
  <si>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</si>
  <si>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</si>
  <si>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</si>
  <si>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</si>
  <si>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</si>
  <si>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</si>
  <si>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</si>
  <si>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</si>
  <si>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</si>
  <si>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</si>
  <si>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</si>
  <si>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</si>
  <si>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</si>
  <si>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</si>
  <si>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</si>
  <si>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</si>
  <si>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</si>
  <si>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</si>
  <si>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</si>
  <si>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</si>
  <si>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</si>
  <si>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</si>
  <si>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</si>
  <si>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</si>
  <si>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</si>
  <si>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</si>
  <si>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</si>
  <si>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</si>
  <si>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</si>
  <si>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</si>
  <si>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</si>
  <si>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</si>
  <si>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</si>
  <si>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</si>
  <si>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</si>
  <si>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</si>
  <si>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</si>
  <si>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</si>
  <si>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</si>
  <si>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</si>
  <si>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</si>
  <si>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</si>
  <si>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</si>
  <si>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</si>
  <si>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</si>
  <si>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</si>
  <si>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</si>
  <si>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</si>
  <si>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</si>
  <si>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</si>
  <si>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</si>
  <si>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</si>
  <si>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</si>
  <si>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</si>
  <si>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</si>
  <si>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</si>
  <si>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</si>
  <si>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</si>
  <si>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</si>
  <si>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</si>
  <si>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</si>
  <si>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</si>
  <si>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</si>
  <si>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</si>
  <si>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</si>
  <si>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</si>
  <si>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</si>
  <si>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</si>
  <si>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</si>
  <si>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</si>
  <si>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</si>
  <si>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</si>
  <si>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</si>
  <si>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</si>
  <si>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</si>
  <si>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</si>
  <si>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</si>
  <si>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</si>
  <si>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</si>
  <si>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</si>
  <si>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</si>
  <si>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</si>
  <si>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</si>
  <si>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</si>
  <si>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</si>
  <si>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</si>
  <si>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</si>
  <si>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</si>
  <si>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</si>
  <si>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</si>
  <si>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</si>
  <si>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</si>
  <si>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</si>
  <si>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</si>
  <si>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</si>
  <si>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</si>
  <si>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</si>
  <si>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</si>
  <si>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</si>
  <si>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</si>
  <si>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</si>
  <si>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</si>
  <si>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</si>
  <si>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</si>
  <si>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</si>
  <si>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</si>
  <si>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</si>
  <si>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</si>
  <si>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</si>
  <si>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</si>
  <si>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</si>
  <si>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</si>
  <si>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</si>
  <si>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</si>
  <si>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</si>
  <si>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</si>
  <si>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</si>
  <si>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</si>
  <si>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</si>
  <si>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</si>
  <si>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</si>
  <si>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</si>
  <si>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</si>
  <si>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</si>
  <si>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</si>
  <si>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</si>
  <si>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</si>
  <si>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</si>
  <si>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</si>
  <si>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</si>
  <si>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</si>
  <si>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</si>
  <si>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</si>
  <si>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</si>
  <si>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</si>
  <si>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</si>
  <si>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</si>
  <si>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</si>
  <si>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</si>
  <si>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</si>
  <si>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</si>
  <si>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</si>
  <si>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</si>
  <si>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</si>
  <si>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</si>
  <si>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</si>
  <si>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</si>
  <si>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</si>
  <si>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</si>
  <si>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</si>
  <si>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</si>
  <si>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</si>
  <si>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</si>
  <si>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</si>
  <si>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</si>
  <si>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</si>
  <si>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</si>
  <si>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</si>
  <si>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</si>
  <si>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</si>
  <si>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</si>
  <si>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</si>
  <si>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</si>
  <si>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</si>
  <si>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</si>
  <si>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</si>
  <si>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</si>
  <si>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</si>
  <si>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</si>
  <si>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</si>
  <si>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</si>
  <si>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</si>
  <si>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</si>
  <si>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</si>
  <si>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</si>
  <si>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</si>
  <si>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</si>
  <si>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</si>
  <si>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</si>
  <si>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</si>
  <si>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</si>
  <si>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</si>
  <si>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</si>
  <si>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</si>
  <si>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</si>
  <si>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</si>
  <si>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</si>
  <si>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</si>
  <si>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</si>
  <si>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</si>
  <si>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</si>
  <si>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</si>
  <si>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</si>
  <si>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</si>
  <si>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</si>
  <si>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</si>
  <si>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</si>
  <si>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Fortalecimiento institucional de la estructura organizacional del IDPYBA Bogotá</t>
  </si>
  <si>
    <t>PE03</t>
  </si>
  <si>
    <t>Realizar el fortalecimiento institucional de la estructura orgánica y funcional de la estructura orgánica y funcional de la SDA, IDGER, JBB, E  IDPYBA</t>
  </si>
  <si>
    <t>Grupo Comunicaciones</t>
  </si>
  <si>
    <t>JULIO 2020</t>
  </si>
  <si>
    <t>Grupo de Comunicaciomes</t>
  </si>
  <si>
    <t>Yohanna del Pilar Villegas Caro</t>
  </si>
  <si>
    <t>Subdirección de Gestion Corporativa</t>
  </si>
  <si>
    <t>Línea base (2020)</t>
  </si>
  <si>
    <t>Oficina Asesora de Planeación</t>
  </si>
  <si>
    <t>Plan de acción</t>
  </si>
  <si>
    <t>Plan de Acción</t>
  </si>
  <si>
    <t>Línea base (2019)</t>
  </si>
  <si>
    <t xml:space="preserve">Articular un plan de seguimiento a la gestión y respuesta oportuna a los requerimientos técnicos, jurídicos, contractuales y disciplinarios </t>
  </si>
  <si>
    <t>PE01</t>
  </si>
  <si>
    <t>PA01; PA02; PA03; PA04; PA05</t>
  </si>
  <si>
    <t>Diagnósticos de fortalecimiento institucional realizados</t>
  </si>
  <si>
    <t>Actividades que se ejecutaron para la implementacion de los procesos transversales</t>
  </si>
  <si>
    <t>Cantidad de actividades que se ejecutaron para la implementacion de los procesos transversales</t>
  </si>
  <si>
    <t>Subdireccion de Gestion Corporativa</t>
  </si>
  <si>
    <t>Subdirector de Gestión Corporativa</t>
  </si>
  <si>
    <t>26/082020</t>
  </si>
  <si>
    <t>PA04</t>
  </si>
  <si>
    <t>Planes De Acción O Gestión Formulados.</t>
  </si>
  <si>
    <t>Implementar un plan de acción para el cumplimiento de la estrategia de los procesos TIC del Instituto acorde con los lineamientos establecidos en el Decreto 415 de 2016</t>
  </si>
  <si>
    <t>Subdireccion de Gestion Corporativa - TIC</t>
  </si>
  <si>
    <t>Desarrollar procesos de difusión y acercamiento ciudadano a la entidad, a través de la participación y acceso transparente a la gestión institucional, generando confianza y corresponsabilidad ciudadana.</t>
  </si>
  <si>
    <t>Actividades ejecutadas para el fortalecimiento de los canales de comunicación/Actividades programadas para el fortalecimiento de los canales de comunicación</t>
  </si>
  <si>
    <t>Actividades ejecutadas para el fortalecimiento de los canales de comunicación</t>
  </si>
  <si>
    <t>Actividades programadas para el fortalecimiento de los canales de comunicación</t>
  </si>
  <si>
    <t>Planes Estratégicos Formulados</t>
  </si>
  <si>
    <t xml:space="preserve">Fortalecer los canales de Comunicación  del Instituto  a través de actividades y tareas como implementación de campañas de comunicación  internas y externas, diseño de piezas gráficas, porducción de videos, cubrimiento y divulgación de actividades del IDPYBA, gestión de Redes Sociales y Página Web, y gestión y relacionamiento con los medios de comunicación </t>
  </si>
  <si>
    <t xml:space="preserve">Esta conformado por las actividades  realizadas por el equipo de comunicaciones  con el fin de fortalecer los canales de comunicación del IDPYBA, a través de diseño de piezas gráficas, produccipon de videos,  gestión en Redes Sociales y Página Web, implementación de campañas internas y externas, cubrimientos periodísticos  y la  gestión y relacionamiento con los medios de comunicación. </t>
  </si>
  <si>
    <t xml:space="preserve">Corresponde a las actividades  programadas por el equipo de comunicaciones  con el fin de fortalecer los canales de comunicación del IDPYBA, a través de diseño de piezas gráficas, produccipon de videos,  gestión en Redes Sociales y Página Web, implementación de campañas internas y externas, cubrimientos periodísticos  y la  gestión y relacionamiento con los medios de comunicación. </t>
  </si>
  <si>
    <t>Articular una (1)  batería de herramientas de planeación para el instituto distrital de protección y bienestar animal</t>
  </si>
  <si>
    <t>Integrar las herramientas de planeacion, gestion y control, mediante un enfoque basado en el modelo integrado de planeacion y gestion MIPG</t>
  </si>
  <si>
    <t>Instrumentos De Gestión Y Control Optimizados</t>
  </si>
  <si>
    <t>Articular herramientas de planeación para el instituto distrital de protección y bienestar animal</t>
  </si>
  <si>
    <t xml:space="preserve"> Instrumentos De Gestión Y Control en Ejecución / Instrumentos De Gestión Y Control Identificados</t>
  </si>
  <si>
    <t xml:space="preserve"> Instrumentos De Gestión Y Control  en Ejecución</t>
  </si>
  <si>
    <t>Instrumentos De Gestión Y Control Identificados</t>
  </si>
  <si>
    <t>Herramientas de Planeación Articuladas en Ejecución</t>
  </si>
  <si>
    <t>Herramientas de Planeación Articuladas Identificadas por las dependencias del Instituto</t>
  </si>
  <si>
    <t>Mediante el Acuerdo Dsitrital 761 de 2020 se da inicio al Nuevo Plan de Desarrollo 2020-2024, por tanto no hay linea base para esta meta</t>
  </si>
  <si>
    <t>Henry Rincón - Fabio García - Leidy Rodriguez - Nancy Montero - Andrés Guerrero</t>
  </si>
  <si>
    <t>Jefe Oficina Asesora de Planeación</t>
  </si>
  <si>
    <t>Oficina Asesora Juridica  y Gestión Contractual</t>
  </si>
  <si>
    <t>Diseñar una estructura organizacional productiva y generadora de felicidad, a través del desarrollo de capacidades del talento humano y un ambiente cordial y articulado, orientado al buen trato y el crecimiento de las capacidades personales y organizacionales.</t>
  </si>
  <si>
    <t>Planes De Acción O Gestión Con Seguimiento</t>
  </si>
  <si>
    <t>Medir el desarrollo operativo de la Oficina Asesora  Juridica  y  el área  contractual  conforme a los requerimientos internos  y externos allegados a cada área para la atención  oportuna de los mismos.</t>
  </si>
  <si>
    <t>Plan de Accion</t>
  </si>
  <si>
    <t>Actividades ejecutadas del Plan del trabajo/Actividades programadas en el plan de trabajo</t>
  </si>
  <si>
    <t>Actividades ejecutadas del Plan del trabajo</t>
  </si>
  <si>
    <t>Actividades programadas en el plan de trabajo</t>
  </si>
  <si>
    <t>CANTIDAD</t>
  </si>
  <si>
    <r>
      <rPr>
        <sz val="9"/>
        <color theme="1"/>
        <rFont val="Arial"/>
        <family val="2"/>
      </rPr>
      <t>Cada requerimiento allegado a la Oficina Asesora Juridíca ha sido resuelto dentro de los terminos legales establecidos, dando cumplimiento a nuestras funciones como oficina asesora.</t>
    </r>
    <r>
      <rPr>
        <b/>
        <sz val="9"/>
        <color rgb="FFFF0000"/>
        <rFont val="Arial"/>
        <family val="2"/>
      </rPr>
      <t xml:space="preserve">
</t>
    </r>
    <r>
      <rPr>
        <sz val="9"/>
        <rFont val="Arial"/>
        <family val="2"/>
      </rPr>
      <t xml:space="preserve">
Cada  tarea asignada a  gestión contractual desde las áreas misionales y administrativas del Institudo y  desde  los  ciudadanos u organismos  externos  han sido desarrolladas en los terminos estipulados, con el fin de garantizar el servicio.</t>
    </r>
  </si>
  <si>
    <r>
      <rPr>
        <sz val="9"/>
        <color theme="1"/>
        <rFont val="Arial"/>
        <family val="2"/>
      </rPr>
      <t>La Oficina Asesora Jurídica a través de los 4 grupos que la conforman: Grupo de Defensa Judicial, Grupo de Asuntos Penales, Grupo de Asuntos Normativos, y Grupo de Asuntos Administrativos,  atiende la totalidad de requerimientos asignados a la dependencia, por lo que, para cumplir con dicha labor se plantea el cumplimiento de 3 actividades en relación a la representación judicial, extrajudicial y administrativamente del Instituto en los procesos y actuaciones que se instauren en su contra o aquellos que el Instituto deba promover, la elaboración del estudio jurídico de acuerdos, decretos y resoluciones, reglamentos y demás actos administrativos requeridos para el cumplimiento de los objetivos del Instituto y el estudio de los presuntos casos de maltrato animal conocidos por el instituto, dando impulso sancionatorio a los procesos contravencionales y/o penales en cada una de sus etapas procesales.</t>
    </r>
    <r>
      <rPr>
        <sz val="9"/>
        <rFont val="Arial"/>
        <family val="2"/>
      </rPr>
      <t xml:space="preserve">
Desde materia contractual y Disciplinaria, se planteó la programación de  2 actividades  en el aspecto de  contratación estatal  donde  permita evidenciar  el grado de   de  suscripcoón de contratos   y modificaciones contractuales   mes a mes y  también   el nivel de atención  a las  diferentes solicutdes que  yacen de la contratación estatal  como certificaciones, respuesta a propisiciones  entreo tras. Para el Aspecto Disciplinario se planteó una actividad  donde  se registar el desarrollo de cada proceso  respetando el debido proceso y la reserva  que conlleva.</t>
    </r>
  </si>
  <si>
    <t>La meta  al ser  por demanda permite evidenciar  que la Oficina Asesora Juridica y  el área de gestión contractual, se encuentran  inmersas en la dinámica de responder  al volumnen que  van recibiendo los requerimientos , ya que su misionalidad  radica en el apoyo   trasversal a nivel administrativo  de la entidad, por ello  en  los meses de  junio y julio se  evidencia  que cada  requerimiento fue  gestionado conforme; 1.  a los procedimientos de las áreas. 2.en el marco de la normatividad competente y  3. atendido de manera oportuna  para no entorpercer  la funcionalidad del Insttuto.</t>
  </si>
  <si>
    <r>
      <rPr>
        <sz val="9"/>
        <color theme="1"/>
        <rFont val="Arial"/>
        <family val="2"/>
      </rPr>
      <t xml:space="preserve">El compromiso y responsabilidad con la entidad,  la nuestra entidad esta cumpliendo con el objeto, funciones y misionalidad establecidas en las disposiciones que la rigen, dirigidas al bienestar y protección de la fauna silvestre y doméstica que habita en el Distrito Capital. </t>
    </r>
    <r>
      <rPr>
        <sz val="9"/>
        <color rgb="FFFF0000"/>
        <rFont val="Arial"/>
        <family val="2"/>
      </rPr>
      <t xml:space="preserve">
</t>
    </r>
    <r>
      <rPr>
        <sz val="9"/>
        <rFont val="Arial"/>
        <family val="2"/>
      </rPr>
      <t xml:space="preserve"> Garantizar  que  Bogotá  tiene  servicios integrales para la atención  animal y que cuenta  con una entidad que promueve  la transparencia en todos los procesos de contratación.</t>
    </r>
  </si>
  <si>
    <t>Oficina Asesora Juridica  y  Gestión Contractual</t>
  </si>
  <si>
    <r>
      <rPr>
        <sz val="9"/>
        <color theme="1"/>
        <rFont val="Arial"/>
        <family val="2"/>
      </rPr>
      <t xml:space="preserve">Vanessa Páez - Profesional Universitaria Jurídica  y  Cindy </t>
    </r>
    <r>
      <rPr>
        <sz val="9"/>
        <rFont val="Arial"/>
        <family val="2"/>
      </rPr>
      <t>Navarro - Profesional Especializado - Contractual</t>
    </r>
  </si>
  <si>
    <r>
      <rPr>
        <sz val="9"/>
        <color theme="1"/>
        <rFont val="Arial"/>
        <family val="2"/>
      </rPr>
      <t>Alejandro Gaviria Henao - Jefe Oficina Asesora Jurídica  y</t>
    </r>
    <r>
      <rPr>
        <sz val="9"/>
        <rFont val="Arial"/>
        <family val="2"/>
      </rPr>
      <t xml:space="preserve">  Jimmy Alejandro  Escobar - Subdirector de Gestión Corporativa</t>
    </r>
  </si>
  <si>
    <t>Desarrollar herramientas técnicas, pertinentes, dinámicas y confiables, a través del manejo y gestión de conocimiento, que apoye una toma de decisiones y una rendición cuentas transparente.Integrar las herramientas de planeación, gestión y control, mediante un enfoque basado en el modelo integrado de planeación y gestión MIPG.</t>
  </si>
  <si>
    <t>Avance en la implementación del sistema de gestión</t>
  </si>
  <si>
    <t>El Objetivo del Indicador "Avance en la implementación del sistema de gestión" es hacer seguimiento a las actividades que son programadas en el Plan de Acción y las Actividades que se ejecutaron en un periodo determinado, asegurando el cumplimiento o la reprogramación de las actividades</t>
  </si>
  <si>
    <t>PLAN DE ACCION</t>
  </si>
  <si>
    <t>Actividades ejecutadas para la implementacion MIPG/Actividades programadas para para la implementacion MIPG</t>
  </si>
  <si>
    <t>Actividades ejecutadas para la implementacion MIPG</t>
  </si>
  <si>
    <t>Actividades programadas para para la implementacion MIPG</t>
  </si>
  <si>
    <t xml:space="preserve">Actividades ejecutadas descritas en el Plan de Acción desarrolladas en un periodo de tiempo determinado </t>
  </si>
  <si>
    <t>Actividades Programadas para dar cumplimiento al  Plan de Accion para el cumplimiento de la Implementación del Sistema de Gestion de Calidad</t>
  </si>
  <si>
    <t>NA</t>
  </si>
  <si>
    <t>La ciudadanía podrá contar con herramientas que facilitan el acceso y la transparencia de la información generada al interior del Instituto.
Contar con la documentación actualizada asociada a los trámites y/o servicios que presta le entidad.
El levantamiento, actualización y eliminación de los documentos que  permite asegurar que cada actividad que se desarrolla  refleja y respalda las políticas existentes. 
Cuando las políticas y procedimientos se siguen al pie de la letra y están bien escritos promueven la eficiencia, eficacia y consistencia, mientras sostienen la visión de la organización.
El Instituto ya cuenta con su página web alineada a la ley de transparencia y acceso a la información, donde la ciudadanía puede consultar el desarrollo de las diferentes actividades que desarrolla en la ciudad</t>
  </si>
  <si>
    <t>Equipo MIPG-Oficina Asesora de Planeación</t>
  </si>
  <si>
    <t>Ximena A Castro P</t>
  </si>
  <si>
    <t>PA02</t>
  </si>
  <si>
    <t>Medir la implementación un plan de accion de la estrategia de los procesos TIC del Instituto acorde con los lineamientos</t>
  </si>
  <si>
    <t>Actividades que se ejecutaron para la implementacion de plan de trabajo TIC/Actividades que se programaron para la implementacion implementacion de plan de trabajo TIC</t>
  </si>
  <si>
    <t>"Dentro de las acciones realizadas con base en el uso de las tecnologías de la información y las comunicaciones, orientados a la misionalidad y la administración del Instituto, esto conlleva a tener un mejor servicio al ciudadano y un mejorar el bienestar a los animales de Bogota, la entidad realiza grandes esfuersos para mejorar los servicios  y los tiempos de atención a las solicitudes realizadas, para ello la entidad desea modernizar los actuales sistemas de información.</t>
  </si>
  <si>
    <t>Profesional Equipo Sistemas y Tecnología</t>
  </si>
  <si>
    <t>Christian Yered Angulo Herrera</t>
  </si>
  <si>
    <t>Alejandro Escobar Castro</t>
  </si>
  <si>
    <t>Subdirección de Gestion Corporativa - Talento Humano</t>
  </si>
  <si>
    <t>Diagnósticos Desarrollados</t>
  </si>
  <si>
    <t>Con este indicador se busca realizar el seguimiento a la meta para obtener un diagnóstico que permita tener claridad sobre los requerimientos de personal de planta de acuerdo con  las cargas requeridas para el óptimo desarrollo de las actividades propias del Instituto</t>
  </si>
  <si>
    <t>Actividades ejecutadas para la realización de Diagnóstico / actividades programadas para la realización de Diagnóstico</t>
  </si>
  <si>
    <t>Actividades ejecutadas para la realización de Diagnóstico</t>
  </si>
  <si>
    <t xml:space="preserve"> Actividades programadas para la realización de Diagnóstico</t>
  </si>
  <si>
    <t>Está conformado por las actividades ejecutadas para proceder con el diagnóstico que permita tener claridad sobre los requerimientos de personal de planta de acuerdo con  las cargas requeridas para el óptimo desarrollo de las actividades propias del Instituto</t>
  </si>
  <si>
    <t>Está conformado por las actividades programadas para proceder con el diagnóstico que permita tener claridad sobre los requerimientos de personal de planta de acuerdo con  las cargas requeridas para el óptimo desarrollo de las actividades propias del Instituto</t>
  </si>
  <si>
    <t>MENSUAL</t>
  </si>
  <si>
    <t>Actividades ejecutadas del Plan de seguimiento/Actividades programadas en el plan de seguimiento</t>
  </si>
  <si>
    <t>AGOSTO  2020</t>
  </si>
  <si>
    <t>La meta   al ser creciente  presenta un inicio  efectivo, ya que  antes de realizar la contratación debemos tener una ejercicio de  planeación, en donde se evalúe  las implicaciones del procesos, costos , objetivos, necesidades de la  contratación. Una vez identificado se  evidencia la necesidad de hacer tangible el proceso, esto es,  realizar las proyecciones en el PAA, gestionar los traslados  correspondientes y hacer  la documentación precontractual pertinente.</t>
  </si>
  <si>
    <t>Iván Darío Malaver- Profesional Especializado Talento Humano</t>
  </si>
  <si>
    <t xml:space="preserve"> Jimmy Alejandro  Escobar - Subdirector de Gestión Corporativa</t>
  </si>
  <si>
    <t>La meta permite  evidenciar la continuidad y avance  en la prestación del servicio de tecnología con el fin de garantizar  la estabilidad  y eficacia  de la infraestructura  tecnológica de la entidad</t>
  </si>
  <si>
    <t xml:space="preserve">El cumplimiento de esta meta genera un beneficio a la ciudad en el sentido de la prestación de los servicios ofrecidos a laciudadania y   poder valorar  como nos  ven desde el exterior, ademàs   la entidad puede  tener la plena confianza que los procesos  estan siendo sistematizados para  cualquier requerimiento, y se  esta  cumplinedo con los organismos de control.						</t>
  </si>
  <si>
    <t>Se  ha  desarrollado en el mes de agosto seguimiento no  solo del Área de atenciòn al ciudadano, sino  las áreas trasversales tales como   financiera, recursos fisicos , donde se evidnecia un constante reporte que permite  evidenciar  la sistematización oportuna de los procesos</t>
  </si>
  <si>
    <t>En ocasiones  para los pagos algunos de ellos  no estan programados en el PAC, sin embargo se ha  socializado con las àreas  la programación de  pagos  por dos meses para  de esta manera mitigar riesgos, los reportes de sivicof y sideap presenta  con  temporabilidad hasta  el 7mo día hábil del mes siguiente del reporte.En la Unidad de Cuidado Animal  contamos con una  persona  enlace  con recursos fisicos  quien da  respuesta inmediata  a los requerimientos de los veterianrios, para generar  sinergias en  los procesos el área de recursos  fisicos  sede administrativa  reune esfuerzos con el recurso humano  apoyando toda la gestiòn administrativa pertinente que  requiera este enlace en la UCA.</t>
  </si>
  <si>
    <t xml:space="preserve">Bogotá es referente mundial en la cuidado y la proteccion  de la fauna doméstica y silvestre. Gracias a la gestión realizada por la oficina de comunicaciones la ciudadanía se ha apropiado  de la misionalidad del Instituto,  a través de  contenidos digitales e información divulgada  a través de los medios de comunicación.   Se acerca a la ciudadanía al conocimiento de los planes, proyectos y programas del Instituto de Protección Animal; de esta manera se  mejora  el buen  trato y respeto a los animales de Bogotá, se visibiliza la gestión del Instituto  y  finalmente se alcanza a cumplir el objetivo de educar a la ciudadanía  en aspectos de maltrato animal, tenencia responsable, sensibilización respecto al cuidado de la Fauna Silvestre, rutas de denuncia, etc. </t>
  </si>
  <si>
    <t xml:space="preserve">* Planificación y gestión de campañas de 19 de comunicación externa 
* Planifiación, gestión y ejecución de 24 campañas de comunicación interna 
* Divulgación de acciones adelantadas por la Subdirección de Fauna  y la Subdirección de Cultura ciudadana y Gestión del Conocimiento a través de diferentes productos y medios como Atenciones urgencias veterinarias,  Brígadas Médicas, Operativos Escuadrón Anticrueldad, Atención animales silvestres,  Adopciones virtuales,  Esterilizaciones, Ciclo de Foros Guardianes de los animales, Facebook Live, Huellitas de la calle. (117 publicaciones)
* Se realizó el acompañamiento y/o cubrimiento de 16 actividades del IDPYBA 
* Se diseñaron 178 piezas gráficas para los programas, campañas y desarrollos del IDPYBA
* 11 Comunicados y notas de prensa 
* 1 Kit de prensa sobre Semana Distrital 
* Se realizaron 22 videos y 70 registros fotográficos de los programas y proyectos de la entidad  
¨* Gestión con medios de comunicación como Canal Capital, El Tiempo, Caracol Radio, ADN, El Espectador, Laud Stereo, City tv, Noticias RCN, Revista Semana, , Pulzo, Publimetro,  RCN Radio, entre otros medios comunitarios, locales y nacionales.
* 11 Notas y Comunicados publicados en Página Web
* Se registraron 37 publicaciones en diversos medios de comunicación 
* Se efectuaron 384  publicaciones en las Redes Sociales (Facebook, Twitter e Instagram) con un alcance de 1.919.909 interacciones en el mes 
</t>
  </si>
  <si>
    <t xml:space="preserve">
Desde la Oficina Asesora Jurídica  no presentaron dificultades frente al ejercicio de sus funciones, se evidenció la necesidad de establecer en los procesos misionales de la entidad, así como en los programas que desarrolla el Instituto controles que permitan minimizar riesgos asociados a la prestación de los servicios en materia de Esterilizaciones, Urgencias Veterinarias, maltrato animal, adopciones, y demás inherentes a las funciones desarrolladas en Atención a la Fauna y con ello prevenir la presentación de acciones judiciales en su contra. Por esta razón se encuentra construyendo una nueva Política de Prevención del Daño Antijurídico en temas misionales.
Desde el área  contractual  los retrasos que se presentan para desarrollar  cada  gestión se debe  a  que  en muchas ocasiones las áreas  radican los documentos  sobre el tiempo  de vencerse los contratos o sobre el tiempo de desarrollar  la contratación  o  también no existe información ortuna de otras areas administrativas  de  directrices externas que afectan la operación administrativa, la manera de  solucionarlo ha sido  asignar   dentro del equipo contractual  grupos focales  para atención de cada subdirección y tambièn se ha desarrollado seguimientos al  flujo de  aprobaciòn y firmas   en la plataforma SECOP II</t>
  </si>
  <si>
    <t xml:space="preserve">AVANCES OAJ: La Oficina Asesora Jurídica a través de los 3 grupos que la conforman: Grupo de Defensa Judicial, Grupo de Asuntos Normativos, y Grupo de Asuntos Administrativos, atendio la totalidad de los 58 requerimientos asignados en el mes de septiembre de 2020, es de precisar que durante este mes no se presentaron procesos judiciales interpuestos por la entidad ni en contra de la misma.
Asimismo, es de anotar que dentro de los requerimientos allegados a la oficina se encuentran solicitudes de análisis y comentarios a proyectos de acuerdo, análisis de proyectos de ley, pronunciamientos del Instituto a textos de proyecto de acuerdo y exposición de motivos a proyectos de decreto, por otra parte, durante este mes se aprobarón la totalidad de las pólizas de los contratos, los cuales se evidencian a través de la plataforma Secop II. 
LOGROS OAJ: • Durante este período, si bien se presentaron acciones de tutela en las cuales se vinculó al Instituto, ninguno de los fallos proferidos comprometió su responsabilidad o fue en contra, en todas las decisiones se desvinculó al Instituto o se negó la tutela. Esto podría entenderse como que la gestión del Instituto ha generado con hechos, una percepción de que se está cumpliendo con el objeto, funciones y misionalidad establecidas en las disposiciones que la rigen, dirigidas al bienestar y protección de la fauna silvestre y doméstica que habita en el Distrito Capital.
Atender el 100% de los requerimientos que le fueron asignados, tomando siempre como punto de referencia la normatividad vigente, y el haber podido salvaguardar jurídicamente al Instituto con base al estudio juicioso, dedicado y profesional de todos los asuntos que en el desarrollo de sus funciones se fueron presentando durante este tiempo. 
En cuanto al avance  para a la Oficina de Gestión Contractual:    En el mes de  septiembre  se  solicitaron  3  novedades contractuales  tales como: 1   prorroga del cto 234 y  una  adición -  prorroga del contrato 257 elementos de bioseguridad  y  1 cesión  contrato 291 prestación de servicios profesionales especializados contractual;  también se presentó la solicitud   de contratación  de 148  personas naturales bajo la modalidad de contratación directa y 2 personas juridicas  bajo la modalidad  una de contrato directo conveinio UDCA  y otra  producto de un proceso de Minima cuantía.
La Oficina contractual recepciona diversos requerimientos provenientes de la ciudadanía y de contratistas. Por esta razón para  Septiembre se efectuó 44 certificaciones de contratos requeridos. También se realizó  las respuestas  a  2  Derechos de Petición, de los cuales  , 1  área interna del Instituto   y  1 para la Alcadia Mayor de Bogota. Se realizó respuesta  a 3  derechos de petición para organos de control, los cuales fueron distribuidos así: 1  para concejo de Bogotá, 2 para Personería.Se efectuo base seguimiento procesos disciplinarios .
En cuanto logros para la Oficina contractual ; Se  realizó  garantizó la continuidad  del servicio de cuidado silvestre , mediante la suscripción del convenio con la UDCA, se realizó  la contratación  de  los examenes  medicos  ocupacionales </t>
  </si>
  <si>
    <t>Medir el porcentaje del implementacion de los procesos transversales del Instituto, tales como financieros, administrativos, entre otros.</t>
  </si>
  <si>
    <t>Natalia Roncancio, Freddy Ariza y  Manuel Renterìa - Profesional Especializado  Financiera</t>
  </si>
  <si>
    <r>
      <t xml:space="preserve"> Para el mes de septiembre  se registraron en el software ZBOX un total de 339 causaciones contables a través del documento Radicación de Factura (RF), consecutivos del 2020002696 al 2020003034, correspondientes al registro de cuentas de contratistas, facturas de proveedores y facturas de servicios públicos.Desde el área de almacen para el mes de agosto se registró  86 entradas y  469 salidas de diferentes referencia.. Para el área financiera  se realizó el reporte  de  las  7 autorizaciones , presupuesto, deuda pública, inversiones, gestión, contratación, egresos, y predis, esto con el fin de llevar el control fiscal del instituto. Además en el mes de septiembre  se presentó  a l cargue de 208 contratistas  para luego reporratlo SIDEAP;en cuanto Opget   se registra  constantemente los pagos y reservas  giradas. En cuanto Atenciòn al ciudadano tenemos Para el periodo del mes de septiembre se presentaron cinco peticiones vencidas en terminos de Ley, las cuales corresponden a peiciones allegadas en el mes de agosto y septiembre. Los seguimientos diarios de PQRS y los planes de acciones que cada área han mejorado significativamente la oportunidad de las respuestas en términos de Ley.</t>
    </r>
    <r>
      <rPr>
        <sz val="9"/>
        <color rgb="FFFF0000"/>
        <rFont val="Arial"/>
        <family val="2"/>
      </rPr>
      <t xml:space="preserve"> </t>
    </r>
    <r>
      <rPr>
        <sz val="9"/>
        <color theme="1"/>
        <rFont val="Arial"/>
        <family val="2"/>
      </rPr>
      <t>En promedio el 80% de los ciudadanos se encuentran satisfechos y muy satisfechos con la calidad de la información recibida por los asesores a través de los diferentes canales de atención.  El 80% de los ciudadanos manifiestan estar satisfechos y muy satisfechos con la amabilidad de los asesores y la orientación que se les da, el porcentaje que se encuentra insatisfecho menciona el hecho que la asesoría fue recibida a través de correo electrónico. Para este periodo el porcentaje de insatisfacción frente al servicio fue de un 14 %, lo anterior dado a que los ciudadanos solicitan reactivación de jornadas de esterilización y realizar charlas de sensibilización. .</t>
    </r>
  </si>
  <si>
    <t>1. retrasos en la implemenatción del modulo de gestión documental, se solicita capacitacón al aperador para mejorar la implemenatción de dicho modulo.
2. En el proceso de la compra de adquisisción de infraestructuta se tuvo una demora de parte del area contractual con la revisión de los estudios previos.</t>
  </si>
  <si>
    <t>Para el mes de septiembre  de 2020 se recibieron 110 casos en la mesa de servicios de los cuales 89 se cerrarón en el periodo de septiembre, existen 7 casos que no tienen fecha de cierre debido a razoón que se esclo con un tercero y 14 casos que llegaron el dia 30 de septimbre se cerraron entre el 01 al 05 de octubre de 2020.  		
2.Continuacion y mejora al Sistemas de Informacion ERP- ZBOX, Se realiza actualización del servidor con el fin de mejorar los procesos, ademas se explica por parte del Ing. Fabio como funciona la generación de archivo plano para bogdata.
3. Realizar proceso de estudios previos para la adquisición e implementación de IPV6 y sistemas de seguridad y antivirus, esta en su fase final para publicar en SECOP
4. Seguimiento de servicios tecnologicos para conectividad del Intituto, metrica de uso de red y uso ofiice 365 con sus aplicaciones.</t>
  </si>
  <si>
    <t>AVANCES : Desde la Subdirección de Gestión Corporativa luego de la contratación de dos profesionales especializados en esta materia, quienes tienen amplia experiencia en materia de levantamiento de cargas laborales y estructuración de rediseños institucionales, inició con la formulación de un plan de trabajo /cronograma) que responda a las necesidades del Instituto Distrital de protección y bienestar animal. 
LOGROS: Teniendo parte del equipo conformado, es posible iniciar con el proceso de recolección y análisis de la información que a futuro será el insumo primordial para el levantamiento de cargas laborales y posteriormente el rediseño institucional.</t>
  </si>
  <si>
    <t xml:space="preserve">Los retrasos que se pudieron haber presentado fue la demora en la contratación del equipo dada la contingencia por la llegada de Bogdata sin embargo, luego de aplicados los lineamientos de atención a esta contingencia pudo ser realizada la contratación. </t>
  </si>
  <si>
    <t xml:space="preserve">La dificultad que se presento en cuantoa  esta gestión estuvo relacionado en la contratación del equipo en el marco de la contingencia por la llegada de Bogdata sin embargo, luego de aplicados los lineamientos de atención a esta contingencia pudo ser realizada la contratación. </t>
  </si>
  <si>
    <t>A corte septiembre de 2020 se realizó el cargue en la Plataforma PREDIS del PMR, se realizó el Seguimiento de Proyecto de Inversión- SPI , se realizó la publicación del Plan de Adquisiciones, se realizó publicacion de: hojas de vida de indicadores, fichas tecnicas, matriz POA, se realizó reporte mensual de apoyo a los procesos de implementacion de la Política y se definieron y desarrollaron modulos como también creación de base de datos.</t>
  </si>
  <si>
    <t>Los beneficios para la entidad con la realización de las Herramientas de Planeación que articulen al Instituto facilita el acceso de la información de la ejecución de las magnitudes fisicas, financieras y permiten la toma de decisiones ajustadas a las necesidades de la población animal.</t>
  </si>
  <si>
    <t>Las actividades programadas para el mes de Junio en "Asesorar el levantamiento, Actualizacion y/o eliminación de los documentos asociados a los diferentes procesos " se cumplieron a cabalidad,  debido a que es una actividad que se desarrolla a medida que los lideres de los procesos ven la necesidad de elaborar, actualizar yo eliminar documentos,la evidencia del cumplimiento se ve en las Actas de aprobación No. 18, 19, 20, 21, 22, 23, 24 
Para el mes de Julio las actas de aprobacion fueron No. 25,26, 27,28, 29, 30,31,32,33, 34
Para el mes de Agosto las actas de aprobación fueron No. 34, 35, 36,37, 38 con un total de 511 documentos actualizados, la gran mayoria por cambio del encabezado
Para el mes de Septiembre se raliza el seguimiento a el Plan Anticorrupcion y atencion al Ciudadano en todos sus componentes, Mapas de riesgos de gestión de los 13 procesos del Instituto, en el Sistema de Gestion de calidad se emitieron las Actas no. 39, 40, 41 y 42</t>
  </si>
  <si>
    <t xml:space="preserve">En el mes de septiembre para la herramienta de Seguimiento a Metas Fisicas y Financieras, se definieron y desarrollaron los modulos de: Gestion presupuestal, gestión de indicadores, modificaciones a las lineas del Plan Anual de Adquisiciones, el modulo de expedicion y liberacion de CDP y de reporte de avance de metas. Por otro lado, en la herramienta para el acceso a la documentación de Calidad se realizó reunion con los involucrados en el proceso del IDPYBA y  se creó la base de datos para el manejo de esta herramienta. Finalmente en la herramienta de historias clinicas, se creó la base de datos, se creo la interfaz de usuario inicial, se cre{o el directorio y se está gestionando la inclusion de la información historica.
Se avanzó en el proceso de actualización del Plan de Acción de la Política Pública de Protección y Bienestar Animal, diligenciando la nueva versión de los formatos solicitados por la Secretaría Distrital de Planeación para la presentación de la Política ante el CONPES Distrital, así mismo, se realizó el seguimiento de la implementación de la Política Pública para el mes de agosto, utilizando la matriz de seguimiento, la cual se alimenta de los reportes de gestión de los proyectos de inversión del Instituto.
Asi mismo, como parte de ejecución de esta meta se realizaron modificaciones al Plan de Adquisiciones, reportes mensuales de PMR, Se realizó reporte de las hojas de vida de  los indicadores de los proyectos, las fichas tecnicas y la matriz POA 
</t>
  </si>
  <si>
    <t>Realizar diagnóstico e implementación de cargas laborales del Instituto Distrital de Protección y Bienestar Animal</t>
  </si>
  <si>
    <t>Fortalecer los canales de comunicación</t>
  </si>
  <si>
    <t>Implementar el Modelo Integrado de Planeación y Gestión- MIPG</t>
  </si>
  <si>
    <t>Realizar un diagnostico de fortalecimiento institucional que cumpla con las necesidades de los procesos transversales del IDPYBA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</si>
</sst>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1" formatCode="_-* #,##0_-;\-* #,##0_-;_-* &quot;-&quot;_-;_-@_-"/>
    <numFmt numFmtId="43" formatCode="_-* #,##0.00_-;\-* #,##0.00_-;_-* &quot;-&quot;??_-;_-@_-"/>
    <numFmt numFmtId="164" formatCode="&quot;$&quot;\ #,##0_);[Red]\(&quot;$&quot;\ #,##0\)"/>
    <numFmt numFmtId="165" formatCode="_(* #,##0_);_(* \(#,##0\);_(* &quot;-&quot;_);_(@_)"/>
    <numFmt numFmtId="166" formatCode="_(&quot;$&quot;\ * #,##0.00_);_(&quot;$&quot;\ * \(#,##0.00\);_(&quot;$&quot;\ * &quot;-&quot;??_);_(@_)"/>
    <numFmt numFmtId="167" formatCode="_(* #,##0.00_);_(* \(#,##0.00\);_(* &quot;-&quot;??_);_(@_)"/>
    <numFmt numFmtId="168" formatCode="_-* #,##0.00\ &quot;€&quot;_-;\-* #,##0.00\ &quot;€&quot;_-;_-* &quot;-&quot;??\ &quot;€&quot;_-;_-@_-"/>
    <numFmt numFmtId="169" formatCode="_ * #,##0.00_ ;_ * \-#,##0.00_ ;_ * &quot;-&quot;??_ ;_ @_ "/>
    <numFmt numFmtId="170" formatCode="0.0%"/>
    <numFmt numFmtId="171" formatCode="_(* #,##0_);_(* \(#,##0\);_(* &quot;-&quot;??_);_(@_)"/>
    <numFmt numFmtId="172" formatCode="_(* #,##0.00_);_(* \(#,##0.00\);_(* &quot;-&quot;_);_(@_)"/>
    <numFmt numFmtId="173" formatCode="_-* #,##0.00\ &quot;$&quot;_-;\-* #,##0.00\ &quot;$&quot;_-;_-* &quot;-&quot;??\ &quot;$&quot;_-;_-@_-"/>
    <numFmt numFmtId="174" formatCode="_-* #,##0.00\ _$_-;\-* #,##0.00\ _$_-;_-* &quot;-&quot;??\ _$_-;_-@_-"/>
    <numFmt numFmtId="175" formatCode="_(* #,##0.0000_);_(* \(#,##0.0000\);_(* &quot;-&quot;??_);_(@_)"/>
    <numFmt numFmtId="176" formatCode="#,##0.0"/>
    <numFmt numFmtId="177" formatCode="_(* #,##0.000_);_(* \(#,##0.000\);_(* &quot;-&quot;??_);_(@_)"/>
    <numFmt numFmtId="178" formatCode="_(* #,##0.00000_);_(* \(#,##0.00000\);_(* &quot;-&quot;??_);_(@_)"/>
    <numFmt numFmtId="179" formatCode="0.00000"/>
    <numFmt numFmtId="180" formatCode="_(* #,##0.0_);_(* \(#,##0.0\);_(* &quot;-&quot;??_);_(@_)"/>
  </numFmts>
  <fonts count="80"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b/>
      <sz val="9"/>
      <color theme="3"/>
      <name val="Arial"/>
      <family val="2"/>
    </font>
    <font>
      <b/>
      <sz val="9"/>
      <color rgb="FFFF0000"/>
      <name val="Arial"/>
      <family val="2"/>
    </font>
    <font>
      <sz val="9"/>
      <color rgb="FFFF0000"/>
      <name val="Arial"/>
      <family val="2"/>
    </font>
    <font>
      <sz val="9"/>
      <color theme="0"/>
      <name val="Arial"/>
      <family val="2"/>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s>
  <borders count="6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right/>
      <top style="thin">
        <color auto="1"/>
      </top>
      <bottom style="thin">
        <color auto="1"/>
      </bottom>
      <diagonal/>
    </border>
    <border>
      <left style="medium">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medium">
        <color auto="1"/>
      </left>
      <right style="thin">
        <color auto="1"/>
      </right>
      <top style="thin">
        <color auto="1"/>
      </top>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top/>
      <bottom style="medium">
        <color auto="1"/>
      </bottom>
      <diagonal/>
    </border>
    <border>
      <left/>
      <right style="thin">
        <color auto="1"/>
      </right>
      <top/>
      <bottom style="medium">
        <color auto="1"/>
      </bottom>
      <diagonal/>
    </border>
    <border>
      <left/>
      <right style="medium">
        <color auto="1"/>
      </right>
      <top style="thin">
        <color auto="1"/>
      </top>
      <bottom/>
      <diagonal/>
    </border>
    <border>
      <left/>
      <right style="medium">
        <color auto="1"/>
      </right>
      <top style="thin">
        <color auto="1"/>
      </top>
      <bottom style="thin">
        <color auto="1"/>
      </bottom>
      <diagonal/>
    </border>
    <border>
      <left style="medium">
        <color auto="1"/>
      </left>
      <right/>
      <top style="thin">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thin">
        <color auto="1"/>
      </bottom>
      <diagonal/>
    </border>
    <border>
      <left style="thin">
        <color auto="1"/>
      </left>
      <right style="medium">
        <color auto="1"/>
      </right>
      <top style="thin">
        <color auto="1"/>
      </top>
      <bottom style="medium">
        <color auto="1"/>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5"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9" fillId="39" borderId="56"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40" fillId="0" borderId="57"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5"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7" fontId="35" fillId="0" borderId="0" applyFont="0" applyFill="0" applyBorder="0" applyAlignment="0" applyProtection="0"/>
    <xf numFmtId="165" fontId="35" fillId="0" borderId="0" applyFont="0" applyFill="0" applyBorder="0" applyAlignment="0" applyProtection="0"/>
    <xf numFmtId="41" fontId="35" fillId="0" borderId="0" applyFont="0" applyFill="0" applyBorder="0" applyAlignment="0" applyProtection="0"/>
    <xf numFmtId="167"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67"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60"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1"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2"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3"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668">
    <xf numFmtId="0" fontId="0" fillId="0" borderId="0" xfId="0"/>
    <xf numFmtId="0" fontId="52" fillId="0" borderId="11" xfId="0" applyFont="1" applyBorder="1" applyAlignment="1" applyProtection="1">
      <alignment vertical="center" wrapText="1"/>
    </xf>
    <xf numFmtId="0" fontId="52" fillId="0" borderId="12" xfId="0" applyFont="1" applyBorder="1" applyAlignment="1" applyProtection="1">
      <alignment vertical="center" wrapText="1"/>
    </xf>
    <xf numFmtId="0" fontId="53" fillId="0" borderId="0" xfId="0" applyFont="1" applyProtection="1"/>
    <xf numFmtId="0" fontId="52" fillId="0" borderId="0" xfId="0" applyFont="1" applyBorder="1" applyAlignment="1" applyProtection="1">
      <alignment horizontal="center" vertical="center" wrapText="1"/>
    </xf>
    <xf numFmtId="0" fontId="54" fillId="0" borderId="0" xfId="0" applyFont="1" applyProtection="1"/>
    <xf numFmtId="0" fontId="55" fillId="0" borderId="0" xfId="0" applyFont="1" applyFill="1"/>
    <xf numFmtId="0" fontId="56" fillId="0" borderId="0" xfId="0" applyFont="1"/>
    <xf numFmtId="0" fontId="57" fillId="0" borderId="0" xfId="0" applyFont="1" applyAlignment="1">
      <alignment horizontal="center"/>
    </xf>
    <xf numFmtId="0" fontId="57" fillId="0" borderId="0" xfId="0" applyFont="1"/>
    <xf numFmtId="0" fontId="56" fillId="0" borderId="0" xfId="0" applyFont="1" applyFill="1"/>
    <xf numFmtId="0" fontId="53" fillId="0" borderId="0" xfId="0" applyFont="1" applyFill="1"/>
    <xf numFmtId="0" fontId="53" fillId="0" borderId="0" xfId="0" applyFont="1"/>
    <xf numFmtId="0" fontId="57" fillId="0" borderId="0" xfId="0" applyFont="1" applyFill="1" applyBorder="1" applyAlignment="1" applyProtection="1">
      <alignment horizontal="center" vertical="center" wrapText="1"/>
      <protection locked="0"/>
    </xf>
    <xf numFmtId="0" fontId="58" fillId="0" borderId="0" xfId="1327" applyFont="1" applyFill="1" applyAlignment="1" applyProtection="1">
      <alignment vertical="center" wrapText="1"/>
    </xf>
    <xf numFmtId="0" fontId="3" fillId="0" borderId="0" xfId="1371" applyFont="1" applyFill="1" applyBorder="1" applyAlignment="1" applyProtection="1">
      <alignment horizontal="center" vertical="center"/>
    </xf>
    <xf numFmtId="0" fontId="57" fillId="0" borderId="0" xfId="1371" applyFont="1" applyFill="1" applyBorder="1" applyAlignment="1">
      <alignment horizontal="center" vertical="center"/>
    </xf>
    <xf numFmtId="0" fontId="12" fillId="0" borderId="0" xfId="1371" applyFont="1" applyFill="1" applyBorder="1" applyAlignment="1">
      <alignment horizontal="center" vertical="top" wrapText="1"/>
    </xf>
    <xf numFmtId="0" fontId="8" fillId="52" borderId="10" xfId="1371" applyFont="1" applyFill="1" applyBorder="1" applyAlignment="1">
      <alignment vertical="center" wrapText="1"/>
    </xf>
    <xf numFmtId="0" fontId="12" fillId="0" borderId="0" xfId="1371" applyFont="1" applyFill="1" applyBorder="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Fill="1" applyAlignment="1" applyProtection="1">
      <alignment vertical="center"/>
    </xf>
    <xf numFmtId="0" fontId="12" fillId="0" borderId="0" xfId="1371" applyFont="1" applyFill="1" applyBorder="1" applyAlignment="1">
      <alignment horizontal="left" vertical="center" wrapText="1"/>
    </xf>
    <xf numFmtId="0" fontId="12" fillId="0" borderId="0" xfId="1371" applyFont="1" applyFill="1" applyBorder="1" applyAlignment="1">
      <alignment horizontal="center" vertical="center" wrapText="1"/>
    </xf>
    <xf numFmtId="0" fontId="11" fillId="0" borderId="0" xfId="1371" applyFont="1" applyFill="1" applyBorder="1" applyAlignment="1">
      <alignment horizontal="center" vertical="center" wrapText="1"/>
    </xf>
    <xf numFmtId="0" fontId="13" fillId="0" borderId="0" xfId="1371" applyFont="1" applyFill="1" applyBorder="1" applyAlignment="1">
      <alignment horizontal="center" vertical="center"/>
    </xf>
    <xf numFmtId="9" fontId="11" fillId="0" borderId="0" xfId="1496" applyFont="1" applyFill="1" applyBorder="1" applyAlignment="1">
      <alignment horizontal="center" vertical="center"/>
    </xf>
    <xf numFmtId="0" fontId="60" fillId="0" borderId="0" xfId="1327" applyFont="1" applyFill="1" applyAlignment="1" applyProtection="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Fill="1" applyBorder="1" applyAlignment="1" applyProtection="1">
      <alignment horizontal="center" vertical="center" wrapText="1"/>
      <protection locked="0"/>
    </xf>
    <xf numFmtId="0" fontId="3" fillId="0" borderId="0" xfId="1371" applyFont="1" applyFill="1" applyBorder="1" applyAlignment="1">
      <alignment horizontal="center" vertical="center"/>
    </xf>
    <xf numFmtId="0" fontId="56" fillId="0" borderId="0" xfId="0" applyFont="1" applyFill="1" applyBorder="1" applyAlignment="1">
      <alignment horizontal="center" vertical="center"/>
    </xf>
    <xf numFmtId="0" fontId="3" fillId="0" borderId="0" xfId="1371" applyFont="1" applyFill="1" applyBorder="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Font="1" applyFill="1" applyBorder="1" applyAlignment="1" applyProtection="1">
      <alignment horizontal="center" vertical="center"/>
      <protection locked="0"/>
    </xf>
    <xf numFmtId="0" fontId="4" fillId="0" borderId="0" xfId="1371" applyFont="1" applyFill="1" applyBorder="1" applyAlignment="1" applyProtection="1">
      <alignment vertical="center" wrapText="1"/>
      <protection locked="0"/>
    </xf>
    <xf numFmtId="0" fontId="63" fillId="0" borderId="0" xfId="0" applyFont="1" applyFill="1" applyAlignment="1" applyProtection="1">
      <alignment horizontal="center"/>
    </xf>
    <xf numFmtId="0" fontId="3" fillId="24" borderId="0" xfId="1371" applyFont="1" applyFill="1" applyAlignment="1">
      <alignment horizontal="center" vertical="center"/>
    </xf>
    <xf numFmtId="9" fontId="3" fillId="24" borderId="0" xfId="1496" applyFont="1" applyFill="1" applyAlignment="1">
      <alignment vertical="center"/>
    </xf>
    <xf numFmtId="9" fontId="4" fillId="24" borderId="0" xfId="1496" applyFont="1" applyFill="1" applyAlignment="1">
      <alignment vertical="center"/>
    </xf>
    <xf numFmtId="0" fontId="4" fillId="0" borderId="0" xfId="1371" applyFont="1" applyFill="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Border="1" applyAlignment="1" applyProtection="1">
      <alignment horizontal="center"/>
      <protection locked="0"/>
    </xf>
    <xf numFmtId="0" fontId="57" fillId="0" borderId="0" xfId="0" applyFont="1" applyBorder="1" applyAlignment="1" applyProtection="1">
      <alignment horizontal="center" vertical="center" wrapText="1"/>
      <protection locked="0"/>
    </xf>
    <xf numFmtId="0" fontId="51" fillId="0" borderId="0" xfId="0" applyFont="1" applyBorder="1" applyAlignment="1">
      <alignment horizontal="center"/>
    </xf>
    <xf numFmtId="0" fontId="52" fillId="0" borderId="0" xfId="0" applyFont="1" applyBorder="1" applyAlignment="1" applyProtection="1">
      <alignment vertical="center" wrapText="1"/>
    </xf>
    <xf numFmtId="0" fontId="0" fillId="0" borderId="0" xfId="0" applyAlignment="1">
      <alignment horizontal="center"/>
    </xf>
    <xf numFmtId="0" fontId="51" fillId="0" borderId="0" xfId="0" applyFont="1" applyFill="1" applyBorder="1" applyAlignment="1">
      <alignment horizontal="center" vertical="center" wrapText="1"/>
    </xf>
    <xf numFmtId="9" fontId="66" fillId="53" borderId="10" xfId="1495" applyFont="1" applyFill="1" applyBorder="1" applyAlignment="1">
      <alignment horizontal="center" vertical="center" wrapText="1"/>
    </xf>
    <xf numFmtId="0" fontId="59" fillId="0" borderId="0" xfId="1371" applyFont="1" applyFill="1" applyBorder="1" applyAlignment="1">
      <alignment horizontal="center" vertical="center"/>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pplyProtection="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0" fontId="67" fillId="0" borderId="0" xfId="1495" applyNumberFormat="1" applyFont="1" applyFill="1" applyBorder="1" applyAlignment="1">
      <alignment horizontal="center" vertical="center" wrapText="1"/>
    </xf>
    <xf numFmtId="0" fontId="68" fillId="50" borderId="0" xfId="1371" applyFont="1" applyFill="1" applyBorder="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Fill="1"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Fill="1" applyProtection="1">
      <protection locked="0"/>
    </xf>
    <xf numFmtId="0" fontId="9" fillId="0" borderId="0" xfId="0" applyFont="1" applyFill="1" applyBorder="1" applyAlignment="1" applyProtection="1">
      <alignment vertical="top" wrapText="1"/>
      <protection locked="0"/>
    </xf>
    <xf numFmtId="0" fontId="9" fillId="0" borderId="0" xfId="0" applyFont="1" applyFill="1" applyBorder="1" applyAlignment="1" applyProtection="1">
      <alignment horizontal="center" vertical="center" wrapText="1"/>
      <protection locked="0"/>
    </xf>
    <xf numFmtId="0" fontId="54" fillId="0" borderId="0" xfId="0" applyFont="1" applyFill="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5"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6" xfId="0" applyFont="1" applyFill="1" applyBorder="1" applyAlignment="1">
      <alignment horizontal="center" vertical="center" wrapText="1"/>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9" fillId="50" borderId="0" xfId="0" applyFont="1" applyFill="1" applyBorder="1" applyAlignment="1" applyProtection="1">
      <alignment horizontal="center" vertical="center" wrapText="1"/>
      <protection locked="0"/>
    </xf>
    <xf numFmtId="0" fontId="52" fillId="50" borderId="12" xfId="0" applyFont="1" applyFill="1" applyBorder="1" applyAlignment="1" applyProtection="1">
      <alignment vertical="center" wrapText="1"/>
    </xf>
    <xf numFmtId="0" fontId="51" fillId="0" borderId="10" xfId="0" applyFont="1" applyFill="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Fill="1" applyBorder="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Fill="1" applyProtection="1">
      <protection locked="0"/>
    </xf>
    <xf numFmtId="0" fontId="8" fillId="0" borderId="0" xfId="0" applyFont="1" applyFill="1" applyBorder="1" applyAlignment="1" applyProtection="1">
      <alignment horizontal="center" vertical="center" wrapText="1"/>
      <protection locked="0"/>
    </xf>
    <xf numFmtId="0" fontId="70" fillId="50" borderId="0" xfId="0" applyFont="1" applyFill="1" applyBorder="1" applyProtection="1">
      <protection locked="0"/>
    </xf>
    <xf numFmtId="0" fontId="70" fillId="0" borderId="0" xfId="0" applyFont="1" applyFill="1" applyProtection="1">
      <protection locked="0"/>
    </xf>
    <xf numFmtId="0" fontId="5" fillId="0" borderId="0" xfId="0" applyFont="1" applyFill="1" applyProtection="1">
      <protection locked="0"/>
    </xf>
    <xf numFmtId="0" fontId="70" fillId="50" borderId="0" xfId="0" applyFont="1" applyFill="1" applyProtection="1">
      <protection locked="0"/>
    </xf>
    <xf numFmtId="0" fontId="71" fillId="0" borderId="0" xfId="0" applyFont="1" applyFill="1" applyProtection="1">
      <protection locked="0"/>
    </xf>
    <xf numFmtId="0" fontId="15" fillId="0" borderId="10" xfId="0" applyFont="1" applyFill="1" applyBorder="1" applyAlignment="1" applyProtection="1">
      <alignment horizontal="left" vertical="center" wrapText="1"/>
      <protection locked="0"/>
    </xf>
    <xf numFmtId="0" fontId="15" fillId="0" borderId="10" xfId="0" applyFont="1" applyFill="1" applyBorder="1" applyAlignment="1" applyProtection="1">
      <alignment vertical="center" wrapText="1"/>
      <protection locked="0"/>
    </xf>
    <xf numFmtId="43" fontId="70" fillId="0" borderId="0" xfId="0" applyNumberFormat="1" applyFont="1" applyFill="1" applyProtection="1">
      <protection locked="0"/>
    </xf>
    <xf numFmtId="9" fontId="70" fillId="0" borderId="0" xfId="1495" applyFont="1" applyFill="1" applyProtection="1">
      <protection locked="0"/>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5" fontId="35" fillId="0" borderId="0" xfId="1251" applyFont="1"/>
    <xf numFmtId="165"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1" fontId="65" fillId="26" borderId="10" xfId="1250" applyNumberFormat="1" applyFont="1" applyFill="1" applyBorder="1" applyAlignment="1">
      <alignment horizontal="center" vertical="center"/>
    </xf>
    <xf numFmtId="167" fontId="9" fillId="26" borderId="10" xfId="1250" applyFont="1" applyFill="1" applyBorder="1" applyAlignment="1">
      <alignment horizontal="center" vertical="center"/>
    </xf>
    <xf numFmtId="171" fontId="65" fillId="60" borderId="10" xfId="1250" applyNumberFormat="1" applyFont="1" applyFill="1" applyBorder="1" applyAlignment="1">
      <alignment horizontal="center" vertical="center"/>
    </xf>
    <xf numFmtId="167"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0" xfId="0" applyFont="1" applyFill="1" applyBorder="1" applyAlignment="1">
      <alignment horizontal="center" vertical="center" wrapText="1"/>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5"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0" fontId="8" fillId="61" borderId="16" xfId="1371" applyFont="1" applyFill="1" applyBorder="1" applyAlignment="1">
      <alignment horizontal="left" vertical="center" wrapText="1"/>
    </xf>
    <xf numFmtId="0" fontId="8" fillId="61" borderId="37" xfId="1371" applyFont="1" applyFill="1" applyBorder="1" applyAlignment="1">
      <alignment horizontal="left" vertical="center" wrapText="1"/>
    </xf>
    <xf numFmtId="0" fontId="8" fillId="61" borderId="10" xfId="1371" applyFont="1" applyFill="1" applyBorder="1" applyAlignment="1">
      <alignment vertical="center" wrapText="1"/>
    </xf>
    <xf numFmtId="0" fontId="8" fillId="61" borderId="17" xfId="1371" applyFont="1" applyFill="1" applyBorder="1" applyAlignment="1">
      <alignment vertical="top" wrapText="1"/>
    </xf>
    <xf numFmtId="0" fontId="8" fillId="61" borderId="16" xfId="1371" applyFont="1" applyFill="1" applyBorder="1" applyAlignment="1">
      <alignment horizontal="center" vertical="center" wrapText="1"/>
    </xf>
    <xf numFmtId="0" fontId="8" fillId="61" borderId="10" xfId="0" applyFont="1" applyFill="1" applyBorder="1" applyAlignment="1">
      <alignment horizontal="center" vertical="center" wrapText="1"/>
    </xf>
    <xf numFmtId="0" fontId="8" fillId="61" borderId="18" xfId="1371" applyFont="1" applyFill="1" applyBorder="1" applyAlignment="1">
      <alignment horizontal="center" vertical="center" wrapText="1"/>
    </xf>
    <xf numFmtId="0" fontId="8" fillId="61" borderId="16" xfId="1371" applyFont="1" applyFill="1" applyBorder="1" applyAlignment="1">
      <alignment horizontal="center" vertical="center"/>
    </xf>
    <xf numFmtId="0" fontId="8" fillId="61" borderId="10" xfId="1371" applyFont="1" applyFill="1" applyBorder="1" applyAlignment="1" applyProtection="1">
      <alignment horizontal="justify" vertical="center" wrapText="1"/>
      <protection locked="0"/>
    </xf>
    <xf numFmtId="0" fontId="8" fillId="61" borderId="10" xfId="1371" applyFont="1" applyFill="1" applyBorder="1" applyAlignment="1">
      <alignment horizontal="justify" vertical="center" wrapText="1"/>
    </xf>
    <xf numFmtId="0" fontId="8" fillId="61" borderId="10" xfId="1371" applyFont="1" applyFill="1" applyBorder="1" applyAlignment="1">
      <alignment horizontal="justify" vertical="center"/>
    </xf>
    <xf numFmtId="1" fontId="9" fillId="24" borderId="20" xfId="1496" applyNumberFormat="1" applyFont="1" applyFill="1" applyBorder="1" applyAlignment="1">
      <alignment vertical="center" wrapText="1"/>
    </xf>
    <xf numFmtId="1" fontId="9" fillId="24" borderId="47" xfId="1496" applyNumberFormat="1" applyFont="1" applyFill="1" applyBorder="1" applyAlignment="1">
      <alignment vertical="center" wrapText="1"/>
    </xf>
    <xf numFmtId="167" fontId="9" fillId="24" borderId="20" xfId="1250" applyFont="1" applyFill="1" applyBorder="1" applyAlignment="1">
      <alignment horizontal="center" vertical="center"/>
    </xf>
    <xf numFmtId="1" fontId="9" fillId="24" borderId="20" xfId="1496" applyNumberFormat="1" applyFont="1" applyFill="1" applyBorder="1" applyAlignment="1">
      <alignment horizontal="center" vertical="center" wrapText="1"/>
    </xf>
    <xf numFmtId="1" fontId="9" fillId="24" borderId="47" xfId="1496" applyNumberFormat="1" applyFont="1" applyFill="1" applyBorder="1" applyAlignment="1">
      <alignment horizontal="center" vertical="center" wrapText="1"/>
    </xf>
    <xf numFmtId="2" fontId="9" fillId="24" borderId="20" xfId="1496" applyNumberFormat="1" applyFont="1" applyFill="1" applyBorder="1" applyAlignment="1">
      <alignment horizontal="center" vertical="center" wrapText="1"/>
    </xf>
    <xf numFmtId="175" fontId="65" fillId="0" borderId="10" xfId="1250" applyNumberFormat="1" applyFont="1" applyFill="1" applyBorder="1" applyAlignment="1">
      <alignment horizontal="center" vertical="center"/>
    </xf>
    <xf numFmtId="175" fontId="9" fillId="24" borderId="20" xfId="1250" applyNumberFormat="1" applyFont="1" applyFill="1" applyBorder="1" applyAlignment="1">
      <alignment horizontal="center" vertical="center"/>
    </xf>
    <xf numFmtId="0" fontId="8" fillId="61" borderId="10" xfId="1371" applyFont="1" applyFill="1" applyBorder="1" applyAlignment="1">
      <alignment horizontal="center" vertical="center" wrapText="1"/>
    </xf>
    <xf numFmtId="0" fontId="8" fillId="61" borderId="10"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9" fontId="56" fillId="0" borderId="10" xfId="1495" applyFont="1" applyBorder="1"/>
    <xf numFmtId="0" fontId="57" fillId="0" borderId="0" xfId="0" applyFont="1" applyAlignment="1" applyProtection="1">
      <alignment horizontal="center" vertical="center" wrapText="1"/>
      <protection locked="0"/>
    </xf>
    <xf numFmtId="0" fontId="58" fillId="0" borderId="0" xfId="1327" applyFont="1" applyAlignment="1">
      <alignment vertical="center" wrapText="1"/>
    </xf>
    <xf numFmtId="0" fontId="3" fillId="0" borderId="0" xfId="1371" applyFont="1" applyAlignment="1">
      <alignment horizontal="center" vertical="center"/>
    </xf>
    <xf numFmtId="0" fontId="59" fillId="0" borderId="0" xfId="1371" applyFont="1" applyAlignment="1">
      <alignment horizontal="center" vertical="center"/>
    </xf>
    <xf numFmtId="0" fontId="55" fillId="0" borderId="0" xfId="0" applyFont="1"/>
    <xf numFmtId="0" fontId="9" fillId="0" borderId="10" xfId="1371" applyFont="1" applyBorder="1" applyAlignment="1">
      <alignment horizontal="center" vertical="center"/>
    </xf>
    <xf numFmtId="0" fontId="12" fillId="0" borderId="0" xfId="1371" applyFont="1" applyAlignment="1">
      <alignment horizontal="center" vertical="top" wrapText="1"/>
    </xf>
    <xf numFmtId="0" fontId="12" fillId="0" borderId="0" xfId="1371" applyFont="1" applyAlignment="1">
      <alignment horizontal="center" vertical="center"/>
    </xf>
    <xf numFmtId="0" fontId="58" fillId="0" borderId="0" xfId="1327" applyFont="1" applyAlignment="1">
      <alignment vertical="center"/>
    </xf>
    <xf numFmtId="0" fontId="12" fillId="0" borderId="0" xfId="1371" applyFont="1" applyAlignment="1">
      <alignment horizontal="left" vertical="center" wrapText="1"/>
    </xf>
    <xf numFmtId="0" fontId="12" fillId="0" borderId="0" xfId="1371" applyFont="1" applyAlignment="1">
      <alignment horizontal="center" vertical="center" wrapText="1"/>
    </xf>
    <xf numFmtId="0" fontId="11" fillId="0" borderId="0" xfId="1371" applyFont="1" applyAlignment="1">
      <alignment horizontal="center" vertical="center" wrapText="1"/>
    </xf>
    <xf numFmtId="0" fontId="13" fillId="0" borderId="0" xfId="1371" applyFont="1" applyAlignment="1">
      <alignment horizontal="center" vertical="center"/>
    </xf>
    <xf numFmtId="0" fontId="60" fillId="0" borderId="0" xfId="1327" applyFont="1" applyAlignment="1">
      <alignment vertical="center"/>
    </xf>
    <xf numFmtId="10" fontId="61" fillId="0" borderId="0" xfId="1495" applyNumberFormat="1" applyFont="1" applyFill="1" applyBorder="1" applyAlignment="1">
      <alignment horizontal="center" vertical="center" wrapText="1"/>
    </xf>
    <xf numFmtId="0" fontId="8" fillId="61" borderId="16" xfId="1371" applyFont="1" applyFill="1" applyBorder="1" applyAlignment="1" applyProtection="1">
      <alignment horizontal="justify" vertical="center" wrapText="1"/>
      <protection locked="0"/>
    </xf>
    <xf numFmtId="0" fontId="62" fillId="0" borderId="0" xfId="1371" applyFont="1" applyAlignment="1" applyProtection="1">
      <alignment horizontal="center" vertical="center" wrapText="1"/>
      <protection locked="0"/>
    </xf>
    <xf numFmtId="0" fontId="56" fillId="0" borderId="0" xfId="0" applyFont="1" applyAlignment="1">
      <alignment horizontal="center" vertical="center"/>
    </xf>
    <xf numFmtId="0" fontId="8" fillId="61" borderId="16" xfId="1371" applyFont="1" applyFill="1" applyBorder="1" applyAlignment="1">
      <alignment horizontal="justify" vertical="center" wrapText="1"/>
    </xf>
    <xf numFmtId="0" fontId="3" fillId="0" borderId="0" xfId="1371" applyFont="1" applyAlignment="1" applyProtection="1">
      <alignment horizontal="center" vertical="center" wrapText="1"/>
      <protection locked="0"/>
    </xf>
    <xf numFmtId="14" fontId="9" fillId="0" borderId="10" xfId="1371" applyNumberFormat="1" applyFont="1" applyBorder="1" applyAlignment="1" applyProtection="1">
      <alignment vertical="center" wrapText="1"/>
      <protection locked="0"/>
    </xf>
    <xf numFmtId="0" fontId="8" fillId="61" borderId="16" xfId="1371" applyFont="1" applyFill="1" applyBorder="1" applyAlignment="1">
      <alignment horizontal="justify" vertical="center"/>
    </xf>
    <xf numFmtId="0" fontId="4" fillId="0" borderId="0" xfId="1371" applyAlignment="1" applyProtection="1">
      <alignment vertical="center" wrapText="1"/>
      <protection locked="0"/>
    </xf>
    <xf numFmtId="0" fontId="8" fillId="61" borderId="16" xfId="1371" applyFont="1" applyFill="1" applyBorder="1" applyAlignment="1">
      <alignment vertical="center" wrapText="1"/>
    </xf>
    <xf numFmtId="0" fontId="63" fillId="0" borderId="0" xfId="0" applyFont="1" applyAlignment="1">
      <alignment horizontal="center"/>
    </xf>
    <xf numFmtId="0" fontId="8" fillId="61" borderId="21" xfId="1371" applyFont="1" applyFill="1" applyBorder="1" applyAlignment="1">
      <alignment horizontal="justify" vertical="center" wrapText="1"/>
    </xf>
    <xf numFmtId="0" fontId="4" fillId="0" borderId="0" xfId="1371" applyAlignment="1">
      <alignment vertical="center"/>
    </xf>
    <xf numFmtId="0" fontId="4" fillId="24" borderId="0" xfId="1371" applyFill="1" applyAlignment="1">
      <alignment vertical="center"/>
    </xf>
    <xf numFmtId="0" fontId="4" fillId="24" borderId="0" xfId="1371" applyFill="1" applyAlignment="1">
      <alignment vertical="top" wrapText="1"/>
    </xf>
    <xf numFmtId="175" fontId="65" fillId="24" borderId="10" xfId="1250" applyNumberFormat="1" applyFont="1" applyFill="1" applyBorder="1" applyAlignment="1">
      <alignment horizontal="center" vertical="center"/>
    </xf>
    <xf numFmtId="178" fontId="65" fillId="24" borderId="10" xfId="1250" applyNumberFormat="1" applyFont="1" applyFill="1" applyBorder="1" applyAlignment="1">
      <alignment horizontal="center" vertical="center"/>
    </xf>
    <xf numFmtId="178" fontId="65" fillId="0" borderId="10" xfId="1250" applyNumberFormat="1" applyFont="1" applyFill="1" applyBorder="1" applyAlignment="1">
      <alignment horizontal="center" vertical="center"/>
    </xf>
    <xf numFmtId="9" fontId="56" fillId="0" borderId="10" xfId="1495" applyFont="1" applyBorder="1" applyAlignment="1">
      <alignment horizontal="center"/>
    </xf>
    <xf numFmtId="170" fontId="56" fillId="0" borderId="10" xfId="1495" applyNumberFormat="1" applyFont="1" applyBorder="1"/>
    <xf numFmtId="2" fontId="9" fillId="0" borderId="20" xfId="1496" applyNumberFormat="1" applyFont="1" applyFill="1" applyBorder="1" applyAlignment="1">
      <alignment horizontal="center" vertical="center" wrapText="1"/>
    </xf>
    <xf numFmtId="1" fontId="9" fillId="0" borderId="47" xfId="1496" applyNumberFormat="1" applyFont="1" applyFill="1" applyBorder="1" applyAlignment="1">
      <alignment horizontal="center" vertical="center" wrapText="1"/>
    </xf>
    <xf numFmtId="175" fontId="9" fillId="0" borderId="10" xfId="1250" applyNumberFormat="1" applyFont="1" applyFill="1" applyBorder="1" applyAlignment="1">
      <alignment horizontal="left" vertical="center"/>
    </xf>
    <xf numFmtId="175" fontId="9" fillId="24" borderId="10" xfId="1250" applyNumberFormat="1" applyFont="1" applyFill="1" applyBorder="1" applyAlignment="1">
      <alignment horizontal="left" vertical="center"/>
    </xf>
    <xf numFmtId="0" fontId="53" fillId="50" borderId="20" xfId="1371" applyFont="1" applyFill="1" applyBorder="1" applyAlignment="1" applyProtection="1">
      <alignment vertical="center" wrapText="1"/>
      <protection locked="0"/>
    </xf>
    <xf numFmtId="0" fontId="53" fillId="50" borderId="33" xfId="1371" applyFont="1" applyFill="1" applyBorder="1" applyAlignment="1" applyProtection="1">
      <alignment vertical="center" wrapText="1"/>
      <protection locked="0"/>
    </xf>
    <xf numFmtId="0" fontId="53" fillId="50" borderId="35" xfId="1371" applyFont="1" applyFill="1" applyBorder="1" applyAlignment="1" applyProtection="1">
      <alignment vertical="center" wrapText="1"/>
      <protection locked="0"/>
    </xf>
    <xf numFmtId="0" fontId="8" fillId="0" borderId="10" xfId="1371" applyFont="1" applyBorder="1" applyAlignment="1">
      <alignment horizontal="center" vertical="center" wrapText="1"/>
    </xf>
    <xf numFmtId="179" fontId="77" fillId="0" borderId="20" xfId="1371" applyNumberFormat="1" applyFont="1" applyBorder="1" applyAlignment="1">
      <alignment horizontal="center" vertical="center" wrapText="1"/>
    </xf>
    <xf numFmtId="9" fontId="56" fillId="0" borderId="10" xfId="1495" applyNumberFormat="1" applyFont="1" applyBorder="1"/>
    <xf numFmtId="0" fontId="8" fillId="61" borderId="10" xfId="1371" applyFont="1" applyFill="1" applyBorder="1" applyAlignment="1">
      <alignment horizontal="center" vertical="center" wrapText="1"/>
    </xf>
    <xf numFmtId="0" fontId="8" fillId="61" borderId="10"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0" fontId="8" fillId="61" borderId="37" xfId="1371" applyFont="1" applyFill="1" applyBorder="1" applyAlignment="1">
      <alignment horizontal="left" vertical="center" wrapText="1"/>
    </xf>
    <xf numFmtId="0" fontId="9" fillId="0" borderId="10" xfId="1371" applyFont="1" applyBorder="1" applyAlignment="1">
      <alignment horizontal="center" vertical="center"/>
    </xf>
    <xf numFmtId="0" fontId="8" fillId="61" borderId="16" xfId="1371" applyFont="1" applyFill="1" applyBorder="1" applyAlignment="1">
      <alignment horizontal="left" vertical="center" wrapText="1"/>
    </xf>
    <xf numFmtId="180" fontId="65" fillId="24" borderId="10" xfId="1250" applyNumberFormat="1" applyFont="1" applyFill="1" applyBorder="1" applyAlignment="1">
      <alignment horizontal="center" vertical="center"/>
    </xf>
    <xf numFmtId="0" fontId="8" fillId="61" borderId="10" xfId="1371" applyFont="1" applyFill="1" applyBorder="1" applyAlignment="1" applyProtection="1">
      <alignment horizontal="center" vertical="center" wrapText="1"/>
      <protection locked="0"/>
    </xf>
    <xf numFmtId="0" fontId="9" fillId="0" borderId="10" xfId="1371" applyFont="1" applyBorder="1" applyAlignment="1">
      <alignment horizontal="center" vertical="center"/>
    </xf>
    <xf numFmtId="0" fontId="8" fillId="61" borderId="10" xfId="1371" applyFont="1" applyFill="1" applyBorder="1" applyAlignment="1">
      <alignment horizontal="left" vertical="center" wrapText="1"/>
    </xf>
    <xf numFmtId="0" fontId="8" fillId="61" borderId="10" xfId="1371" applyFont="1" applyFill="1" applyBorder="1" applyAlignment="1">
      <alignment horizontal="center" vertical="center" wrapText="1"/>
    </xf>
    <xf numFmtId="0" fontId="8" fillId="61" borderId="37" xfId="1371" applyFont="1" applyFill="1" applyBorder="1" applyAlignment="1">
      <alignment horizontal="left" vertical="center" wrapText="1"/>
    </xf>
    <xf numFmtId="0" fontId="8" fillId="61" borderId="16" xfId="1371" applyFont="1" applyFill="1" applyBorder="1" applyAlignment="1">
      <alignment horizontal="left" vertical="center" wrapText="1"/>
    </xf>
    <xf numFmtId="179" fontId="8" fillId="0" borderId="10" xfId="1371" applyNumberFormat="1" applyFont="1" applyBorder="1" applyAlignment="1">
      <alignment horizontal="center" vertical="center" wrapText="1"/>
    </xf>
    <xf numFmtId="0" fontId="8" fillId="61" borderId="10" xfId="1371" applyFont="1" applyFill="1" applyBorder="1" applyAlignment="1">
      <alignment horizontal="center" vertical="center" wrapText="1"/>
    </xf>
    <xf numFmtId="0" fontId="9" fillId="0" borderId="10" xfId="1371" applyFont="1" applyBorder="1" applyAlignment="1">
      <alignment horizontal="center" vertical="center"/>
    </xf>
    <xf numFmtId="0" fontId="8" fillId="61" borderId="10"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0" fontId="9" fillId="0" borderId="18" xfId="1371" applyFont="1" applyBorder="1" applyAlignment="1">
      <alignment horizontal="center" vertical="center"/>
    </xf>
    <xf numFmtId="0" fontId="8" fillId="61" borderId="16" xfId="1371" applyFont="1" applyFill="1" applyBorder="1" applyAlignment="1">
      <alignment horizontal="left" vertical="center" wrapText="1"/>
    </xf>
    <xf numFmtId="0" fontId="8" fillId="61" borderId="37" xfId="1371" applyFont="1" applyFill="1" applyBorder="1" applyAlignment="1">
      <alignment horizontal="left" vertical="center" wrapText="1"/>
    </xf>
    <xf numFmtId="0" fontId="79" fillId="0" borderId="0" xfId="1327" applyFont="1" applyAlignment="1">
      <alignment vertical="center" wrapText="1"/>
    </xf>
    <xf numFmtId="0" fontId="79" fillId="0" borderId="0" xfId="0" applyFont="1"/>
    <xf numFmtId="0" fontId="79" fillId="0" borderId="0" xfId="1327" applyFont="1" applyAlignment="1">
      <alignment vertical="center"/>
    </xf>
    <xf numFmtId="0" fontId="5" fillId="0" borderId="17"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28" xfId="0" applyNumberFormat="1" applyFont="1" applyFill="1" applyBorder="1" applyAlignment="1" applyProtection="1">
      <alignment horizontal="center" vertical="center" wrapText="1"/>
      <protection hidden="1"/>
    </xf>
    <xf numFmtId="0" fontId="5" fillId="0" borderId="10" xfId="0" applyFont="1" applyFill="1" applyBorder="1" applyAlignment="1" applyProtection="1">
      <alignment horizontal="center" vertical="center" wrapText="1"/>
      <protection hidden="1"/>
    </xf>
    <xf numFmtId="0" fontId="5" fillId="50" borderId="10" xfId="0"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15" fillId="0" borderId="10" xfId="0" applyFont="1" applyFill="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170" fontId="5" fillId="0" borderId="10" xfId="0" applyNumberFormat="1" applyFont="1" applyFill="1" applyBorder="1" applyAlignment="1" applyProtection="1">
      <alignment horizontal="center" vertical="center" wrapText="1"/>
      <protection hidden="1"/>
    </xf>
    <xf numFmtId="9" fontId="15" fillId="0" borderId="10" xfId="0" applyNumberFormat="1" applyFont="1" applyFill="1" applyBorder="1" applyAlignment="1" applyProtection="1">
      <alignment vertical="center" wrapText="1"/>
      <protection hidden="1"/>
    </xf>
    <xf numFmtId="0" fontId="15" fillId="0" borderId="10" xfId="0"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5" fillId="50" borderId="28"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9" fontId="72" fillId="50" borderId="28" xfId="0" applyNumberFormat="1"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2" fillId="50" borderId="28"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1" fontId="15" fillId="0" borderId="17" xfId="1250" applyNumberFormat="1" applyFont="1" applyFill="1" applyBorder="1" applyAlignment="1" applyProtection="1">
      <alignment vertical="center" wrapText="1"/>
      <protection hidden="1"/>
    </xf>
    <xf numFmtId="171" fontId="15" fillId="0" borderId="19" xfId="1250" applyNumberFormat="1" applyFont="1" applyFill="1" applyBorder="1" applyAlignment="1" applyProtection="1">
      <alignment vertical="center" wrapText="1"/>
      <protection hidden="1"/>
    </xf>
    <xf numFmtId="167" fontId="5" fillId="0" borderId="17" xfId="1250" applyFont="1" applyFill="1" applyBorder="1" applyAlignment="1" applyProtection="1">
      <alignment horizontal="center" vertical="center" wrapText="1"/>
      <protection hidden="1"/>
    </xf>
    <xf numFmtId="167" fontId="5" fillId="0" borderId="19" xfId="1250"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3" xfId="0" applyFont="1" applyFill="1" applyBorder="1" applyAlignment="1" applyProtection="1">
      <alignment horizontal="center" vertical="center" wrapText="1"/>
      <protection locked="0"/>
    </xf>
    <xf numFmtId="0" fontId="11" fillId="62" borderId="35" xfId="0" applyFont="1" applyFill="1" applyBorder="1" applyAlignment="1" applyProtection="1">
      <alignment horizontal="center" vertical="center" wrapText="1"/>
      <protection locked="0"/>
    </xf>
    <xf numFmtId="167" fontId="15" fillId="0" borderId="17" xfId="1250" applyNumberFormat="1" applyFont="1" applyFill="1" applyBorder="1" applyAlignment="1" applyProtection="1">
      <alignment vertical="center" wrapText="1"/>
      <protection hidden="1"/>
    </xf>
    <xf numFmtId="167" fontId="15" fillId="0" borderId="19" xfId="1250" applyNumberFormat="1" applyFont="1" applyFill="1" applyBorder="1" applyAlignment="1" applyProtection="1">
      <alignment vertical="center" wrapText="1"/>
      <protection hidden="1"/>
    </xf>
    <xf numFmtId="167" fontId="15" fillId="50" borderId="17" xfId="1250" applyNumberFormat="1" applyFont="1" applyFill="1" applyBorder="1" applyAlignment="1" applyProtection="1">
      <alignment vertical="center" wrapText="1"/>
      <protection hidden="1"/>
    </xf>
    <xf numFmtId="167" fontId="15" fillId="50" borderId="19" xfId="1250" applyNumberFormat="1" applyFont="1" applyFill="1" applyBorder="1" applyAlignment="1" applyProtection="1">
      <alignment vertical="center" wrapText="1"/>
      <protection hidden="1"/>
    </xf>
    <xf numFmtId="0" fontId="5" fillId="0" borderId="17" xfId="0" applyFont="1" applyFill="1" applyBorder="1" applyAlignment="1" applyProtection="1">
      <alignment horizontal="justify" vertical="center" wrapText="1"/>
      <protection locked="0"/>
    </xf>
    <xf numFmtId="0" fontId="5" fillId="0" borderId="19" xfId="0" applyFont="1" applyFill="1" applyBorder="1" applyAlignment="1" applyProtection="1">
      <alignment horizontal="justify" vertical="center" wrapText="1"/>
      <protection locked="0"/>
    </xf>
    <xf numFmtId="172" fontId="15" fillId="55" borderId="17" xfId="1251" applyNumberFormat="1" applyFont="1" applyFill="1" applyBorder="1" applyAlignment="1" applyProtection="1">
      <alignment horizontal="center" vertical="center" wrapText="1"/>
      <protection hidden="1"/>
    </xf>
    <xf numFmtId="172" fontId="15" fillId="55" borderId="19" xfId="1251" applyNumberFormat="1" applyFont="1" applyFill="1" applyBorder="1" applyAlignment="1" applyProtection="1">
      <alignment horizontal="center" vertical="center" wrapText="1"/>
      <protection hidden="1"/>
    </xf>
    <xf numFmtId="0" fontId="73" fillId="0" borderId="10" xfId="0" applyFont="1" applyFill="1" applyBorder="1" applyAlignment="1" applyProtection="1">
      <alignment horizontal="center" vertical="center" wrapText="1"/>
      <protection locked="0"/>
    </xf>
    <xf numFmtId="171" fontId="15" fillId="50" borderId="17" xfId="1250" applyNumberFormat="1" applyFont="1" applyFill="1" applyBorder="1" applyAlignment="1" applyProtection="1">
      <alignment vertical="center" wrapText="1"/>
      <protection hidden="1"/>
    </xf>
    <xf numFmtId="171" fontId="15" fillId="50" borderId="19" xfId="1250" applyNumberFormat="1" applyFont="1" applyFill="1" applyBorder="1" applyAlignment="1" applyProtection="1">
      <alignment vertical="center" wrapText="1"/>
      <protection hidden="1"/>
    </xf>
    <xf numFmtId="171" fontId="15" fillId="51" borderId="17" xfId="1250" applyNumberFormat="1" applyFont="1" applyFill="1" applyBorder="1" applyAlignment="1" applyProtection="1">
      <alignment vertical="center" wrapText="1"/>
      <protection hidden="1"/>
    </xf>
    <xf numFmtId="171" fontId="15" fillId="51"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Fill="1" applyBorder="1" applyAlignment="1" applyProtection="1">
      <alignment horizontal="center"/>
      <protection locked="0"/>
    </xf>
    <xf numFmtId="0" fontId="70" fillId="0" borderId="26" xfId="0" applyFont="1" applyFill="1" applyBorder="1" applyAlignment="1" applyProtection="1">
      <alignment horizontal="center"/>
      <protection locked="0"/>
    </xf>
    <xf numFmtId="0" fontId="70" fillId="0" borderId="29" xfId="0" applyFont="1" applyFill="1" applyBorder="1" applyAlignment="1" applyProtection="1">
      <alignment horizontal="center"/>
      <protection locked="0"/>
    </xf>
    <xf numFmtId="171" fontId="15" fillId="0" borderId="10" xfId="1250" applyNumberFormat="1" applyFont="1" applyFill="1" applyBorder="1" applyAlignment="1" applyProtection="1">
      <alignment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0" fontId="15" fillId="0" borderId="10" xfId="0" applyFont="1" applyFill="1" applyBorder="1" applyAlignment="1" applyProtection="1">
      <alignment horizontal="center" vertical="center" wrapText="1"/>
      <protection locked="0"/>
    </xf>
    <xf numFmtId="0" fontId="70" fillId="0" borderId="10" xfId="0" applyFont="1" applyFill="1" applyBorder="1" applyAlignment="1" applyProtection="1">
      <alignment horizontal="center"/>
      <protection locked="0"/>
    </xf>
    <xf numFmtId="167" fontId="15" fillId="51" borderId="17" xfId="1250" applyNumberFormat="1" applyFont="1" applyFill="1" applyBorder="1" applyAlignment="1" applyProtection="1">
      <alignment vertical="center" wrapText="1"/>
      <protection hidden="1"/>
    </xf>
    <xf numFmtId="167" fontId="15" fillId="51" borderId="19" xfId="1250" applyNumberFormat="1" applyFont="1" applyFill="1" applyBorder="1" applyAlignment="1" applyProtection="1">
      <alignment vertical="center" wrapText="1"/>
      <protection hidden="1"/>
    </xf>
    <xf numFmtId="0" fontId="73" fillId="0" borderId="10" xfId="0" applyFont="1" applyFill="1" applyBorder="1" applyAlignment="1" applyProtection="1">
      <alignment horizontal="center" vertical="center"/>
      <protection locked="0"/>
    </xf>
    <xf numFmtId="0" fontId="9" fillId="50" borderId="10"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8" fillId="52" borderId="45"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6" xfId="1371" applyFont="1" applyFill="1" applyBorder="1" applyAlignment="1" applyProtection="1">
      <alignment horizontal="center" vertical="center" wrapText="1"/>
      <protection locked="0"/>
    </xf>
    <xf numFmtId="0" fontId="9" fillId="24" borderId="44"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24" borderId="42" xfId="1371" applyFont="1" applyFill="1" applyBorder="1" applyAlignment="1" applyProtection="1">
      <alignment horizontal="center" vertical="center" wrapText="1"/>
      <protection locked="0"/>
    </xf>
    <xf numFmtId="0" fontId="9" fillId="50" borderId="32"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3" xfId="0" applyFont="1" applyFill="1" applyBorder="1" applyAlignment="1">
      <alignment horizontal="center" vertical="center" wrapText="1"/>
    </xf>
    <xf numFmtId="0" fontId="53" fillId="50" borderId="47" xfId="0" applyFont="1" applyFill="1" applyBorder="1" applyAlignment="1">
      <alignment horizontal="center" vertical="center" wrapText="1"/>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52" fillId="0" borderId="48" xfId="1371" applyFont="1" applyFill="1" applyBorder="1" applyAlignment="1">
      <alignment horizontal="center" vertical="center"/>
    </xf>
    <xf numFmtId="0" fontId="52" fillId="0" borderId="23" xfId="1371" applyFont="1" applyFill="1" applyBorder="1" applyAlignment="1">
      <alignment horizontal="center" vertical="center"/>
    </xf>
    <xf numFmtId="0" fontId="52" fillId="0" borderId="46" xfId="1371" applyFont="1" applyFill="1" applyBorder="1" applyAlignment="1">
      <alignment horizontal="center" vertical="center"/>
    </xf>
    <xf numFmtId="0" fontId="52" fillId="0" borderId="14" xfId="1371" applyFont="1" applyFill="1" applyBorder="1" applyAlignment="1">
      <alignment horizontal="center" vertical="center"/>
    </xf>
    <xf numFmtId="0" fontId="52" fillId="0" borderId="0" xfId="1371" applyFont="1" applyFill="1" applyBorder="1" applyAlignment="1">
      <alignment horizontal="center" vertical="center"/>
    </xf>
    <xf numFmtId="0" fontId="52" fillId="0" borderId="15" xfId="1371" applyFont="1" applyFill="1" applyBorder="1" applyAlignment="1">
      <alignment horizontal="center" vertical="center"/>
    </xf>
    <xf numFmtId="0" fontId="52" fillId="0" borderId="49" xfId="1371" applyFont="1" applyFill="1" applyBorder="1" applyAlignment="1">
      <alignment horizontal="center" vertical="center"/>
    </xf>
    <xf numFmtId="0" fontId="52" fillId="0" borderId="28" xfId="1371" applyFont="1" applyFill="1" applyBorder="1" applyAlignment="1">
      <alignment horizontal="center" vertical="center"/>
    </xf>
    <xf numFmtId="0" fontId="52" fillId="0" borderId="50" xfId="1371" applyFont="1" applyFill="1" applyBorder="1" applyAlignment="1">
      <alignment horizontal="center" vertical="center"/>
    </xf>
    <xf numFmtId="0" fontId="9" fillId="50" borderId="20" xfId="1371" applyFont="1" applyFill="1" applyBorder="1" applyAlignment="1">
      <alignment horizontal="justify" vertical="center" wrapText="1"/>
    </xf>
    <xf numFmtId="0" fontId="9" fillId="50" borderId="33" xfId="1371" applyFont="1" applyFill="1" applyBorder="1" applyAlignment="1">
      <alignment horizontal="justify" vertical="center" wrapText="1"/>
    </xf>
    <xf numFmtId="0" fontId="9" fillId="50" borderId="35" xfId="1371" applyFont="1" applyFill="1" applyBorder="1" applyAlignment="1">
      <alignment horizontal="justify" vertical="center" wrapText="1"/>
    </xf>
    <xf numFmtId="0" fontId="9" fillId="50" borderId="20" xfId="1371" applyFont="1" applyFill="1" applyBorder="1" applyAlignment="1">
      <alignment horizontal="center" vertical="center" wrapText="1"/>
    </xf>
    <xf numFmtId="0" fontId="9" fillId="50" borderId="33" xfId="1371" applyFont="1" applyFill="1" applyBorder="1" applyAlignment="1">
      <alignment horizontal="center" vertical="center" wrapText="1"/>
    </xf>
    <xf numFmtId="0" fontId="9" fillId="50" borderId="47" xfId="1371" applyFont="1" applyFill="1" applyBorder="1" applyAlignment="1">
      <alignment horizontal="center" vertical="center" wrapText="1"/>
    </xf>
    <xf numFmtId="17" fontId="9" fillId="24" borderId="20" xfId="1371" applyNumberFormat="1" applyFont="1" applyFill="1" applyBorder="1" applyAlignment="1">
      <alignment horizontal="center" vertical="center" wrapText="1"/>
    </xf>
    <xf numFmtId="17" fontId="9" fillId="24" borderId="33" xfId="1371" applyNumberFormat="1" applyFont="1" applyFill="1" applyBorder="1" applyAlignment="1">
      <alignment horizontal="center" vertical="center" wrapText="1"/>
    </xf>
    <xf numFmtId="17" fontId="9" fillId="24" borderId="35"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3" xfId="1496" applyNumberFormat="1" applyFont="1" applyFill="1" applyBorder="1" applyAlignment="1">
      <alignment horizontal="center" vertical="center" wrapText="1"/>
    </xf>
    <xf numFmtId="170" fontId="9" fillId="0" borderId="47" xfId="1496" applyNumberFormat="1" applyFont="1" applyFill="1" applyBorder="1" applyAlignment="1">
      <alignment horizontal="center" vertical="center" wrapText="1"/>
    </xf>
    <xf numFmtId="0" fontId="9" fillId="24" borderId="35"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3" xfId="1496" applyFont="1" applyFill="1" applyBorder="1" applyAlignment="1">
      <alignment horizontal="center" vertical="center" wrapText="1"/>
    </xf>
    <xf numFmtId="9" fontId="9" fillId="50" borderId="47"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8"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3" xfId="1371" applyNumberFormat="1" applyFont="1" applyFill="1" applyBorder="1" applyAlignment="1">
      <alignment horizontal="center" vertical="center"/>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20" xfId="1371" applyFont="1" applyFill="1" applyBorder="1" applyAlignment="1">
      <alignment horizontal="center" vertical="center"/>
    </xf>
    <xf numFmtId="0" fontId="9" fillId="50" borderId="33" xfId="1371" applyFont="1" applyFill="1" applyBorder="1" applyAlignment="1">
      <alignment horizontal="center" vertical="center"/>
    </xf>
    <xf numFmtId="0" fontId="9" fillId="50" borderId="47" xfId="1371" applyFont="1" applyFill="1" applyBorder="1" applyAlignment="1">
      <alignment horizontal="center" vertical="center"/>
    </xf>
    <xf numFmtId="0" fontId="11" fillId="24" borderId="14" xfId="1371" applyFont="1" applyFill="1" applyBorder="1" applyAlignment="1" applyProtection="1">
      <alignment horizontal="center" vertical="center"/>
    </xf>
    <xf numFmtId="0" fontId="11" fillId="24" borderId="0" xfId="1371" applyFont="1" applyFill="1" applyBorder="1" applyAlignment="1" applyProtection="1">
      <alignment horizontal="center" vertical="center"/>
    </xf>
    <xf numFmtId="0" fontId="11" fillId="24" borderId="15" xfId="1371" applyFont="1" applyFill="1" applyBorder="1" applyAlignment="1" applyProtection="1">
      <alignment horizontal="center" vertical="center"/>
    </xf>
    <xf numFmtId="0" fontId="59" fillId="0" borderId="48" xfId="1371" applyFont="1" applyFill="1" applyBorder="1" applyAlignment="1">
      <alignment horizontal="center" vertical="center"/>
    </xf>
    <xf numFmtId="0" fontId="59" fillId="0" borderId="23" xfId="1371" applyFont="1" applyFill="1" applyBorder="1" applyAlignment="1">
      <alignment horizontal="center" vertical="center"/>
    </xf>
    <xf numFmtId="0" fontId="59" fillId="0" borderId="46" xfId="1371" applyFont="1" applyFill="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5" xfId="1371" applyFont="1" applyFill="1" applyBorder="1" applyAlignment="1">
      <alignment horizontal="center" vertical="center" wrapText="1"/>
    </xf>
    <xf numFmtId="0" fontId="59" fillId="0" borderId="30" xfId="0" applyFont="1" applyFill="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3"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1" xfId="0" applyFont="1" applyFill="1" applyBorder="1" applyAlignment="1" applyProtection="1">
      <alignment horizontal="center" vertical="center" wrapText="1"/>
      <protection locked="0"/>
    </xf>
    <xf numFmtId="0" fontId="57" fillId="0" borderId="18" xfId="0" applyFont="1" applyFill="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39" fillId="64" borderId="27" xfId="0" applyFont="1" applyFill="1" applyBorder="1" applyAlignment="1">
      <alignment horizontal="center"/>
    </xf>
    <xf numFmtId="0" fontId="39" fillId="64" borderId="28"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7"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3" xfId="0" applyFont="1" applyFill="1" applyBorder="1" applyAlignment="1">
      <alignment horizontal="center" vertical="center"/>
    </xf>
    <xf numFmtId="0" fontId="74" fillId="59" borderId="35" xfId="0" applyFont="1" applyFill="1" applyBorder="1" applyAlignment="1">
      <alignment horizontal="center" vertical="center"/>
    </xf>
    <xf numFmtId="0" fontId="51" fillId="53" borderId="20" xfId="0" applyFont="1" applyFill="1" applyBorder="1" applyAlignment="1">
      <alignment horizontal="center" vertical="center" wrapText="1"/>
    </xf>
    <xf numFmtId="0" fontId="51" fillId="53" borderId="35"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5" xfId="1495" applyFont="1" applyFill="1" applyBorder="1" applyAlignment="1">
      <alignment horizontal="center" vertical="center" wrapText="1"/>
    </xf>
    <xf numFmtId="0" fontId="56" fillId="0" borderId="51"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2" xfId="0" applyFont="1" applyBorder="1" applyAlignment="1" applyProtection="1">
      <alignment horizontal="center"/>
      <protection locked="0"/>
    </xf>
    <xf numFmtId="0" fontId="57" fillId="0" borderId="11" xfId="0" applyFont="1" applyFill="1" applyBorder="1" applyAlignment="1" applyProtection="1">
      <alignment horizontal="center" vertical="center" wrapText="1"/>
      <protection locked="0"/>
    </xf>
    <xf numFmtId="0" fontId="57" fillId="0" borderId="38" xfId="0" applyFont="1" applyFill="1" applyBorder="1" applyAlignment="1" applyProtection="1">
      <alignment horizontal="center" vertical="center" wrapText="1"/>
      <protection locked="0"/>
    </xf>
    <xf numFmtId="0" fontId="57" fillId="0" borderId="39" xfId="0" applyFont="1" applyFill="1" applyBorder="1" applyAlignment="1" applyProtection="1">
      <alignment horizontal="center" vertical="center" wrapText="1"/>
      <protection locked="0"/>
    </xf>
    <xf numFmtId="0" fontId="57" fillId="0" borderId="53" xfId="0" applyFont="1" applyFill="1" applyBorder="1" applyAlignment="1" applyProtection="1">
      <alignment horizontal="center" vertical="center" wrapText="1"/>
      <protection locked="0"/>
    </xf>
    <xf numFmtId="0" fontId="57" fillId="0" borderId="54" xfId="0" applyFont="1" applyFill="1" applyBorder="1" applyAlignment="1" applyProtection="1">
      <alignment horizontal="center" vertical="center" wrapText="1"/>
      <protection locked="0"/>
    </xf>
    <xf numFmtId="0" fontId="57" fillId="0" borderId="14" xfId="0" applyFont="1" applyFill="1" applyBorder="1" applyAlignment="1" applyProtection="1">
      <alignment horizontal="center" vertical="center" wrapText="1"/>
      <protection locked="0"/>
    </xf>
    <xf numFmtId="0" fontId="57" fillId="0" borderId="15" xfId="0" applyFont="1" applyFill="1" applyBorder="1" applyAlignment="1" applyProtection="1">
      <alignment horizontal="center" vertical="center" wrapText="1"/>
      <protection locked="0"/>
    </xf>
    <xf numFmtId="0" fontId="57" fillId="0" borderId="40" xfId="0" applyFont="1" applyFill="1" applyBorder="1" applyAlignment="1" applyProtection="1">
      <alignment horizontal="center" vertical="center" wrapText="1"/>
      <protection locked="0"/>
    </xf>
    <xf numFmtId="0" fontId="57" fillId="0" borderId="42" xfId="0" applyFont="1" applyFill="1" applyBorder="1" applyAlignment="1" applyProtection="1">
      <alignment horizontal="center" vertical="center" wrapText="1"/>
      <protection locked="0"/>
    </xf>
    <xf numFmtId="0" fontId="57" fillId="0" borderId="11"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9" xfId="0" applyFont="1" applyFill="1" applyBorder="1" applyAlignment="1">
      <alignment horizontal="center"/>
    </xf>
    <xf numFmtId="0" fontId="52" fillId="0" borderId="11" xfId="0" applyFont="1" applyBorder="1" applyAlignment="1" applyProtection="1">
      <alignment horizontal="center" vertical="center" wrapText="1"/>
    </xf>
    <xf numFmtId="0" fontId="52" fillId="0" borderId="38" xfId="0" applyFont="1" applyBorder="1" applyAlignment="1" applyProtection="1">
      <alignment horizontal="center" vertical="center" wrapText="1"/>
    </xf>
    <xf numFmtId="0" fontId="52" fillId="0" borderId="39" xfId="0" applyFont="1" applyBorder="1" applyAlignment="1" applyProtection="1">
      <alignment horizontal="center" vertical="center" wrapText="1"/>
    </xf>
    <xf numFmtId="0" fontId="75" fillId="0" borderId="10" xfId="0" applyFont="1" applyBorder="1" applyAlignment="1" applyProtection="1">
      <alignment horizontal="center" wrapText="1"/>
      <protection locked="0"/>
    </xf>
    <xf numFmtId="0" fontId="57" fillId="0" borderId="10" xfId="0" applyFont="1" applyBorder="1" applyAlignment="1" applyProtection="1">
      <alignment horizontal="center" vertical="center" wrapText="1"/>
      <protection locked="0"/>
    </xf>
    <xf numFmtId="0" fontId="11" fillId="24" borderId="10" xfId="1371" applyFont="1" applyFill="1" applyBorder="1" applyAlignment="1">
      <alignment horizontal="center" vertical="center"/>
    </xf>
    <xf numFmtId="0" fontId="59" fillId="61" borderId="10" xfId="1371" applyFont="1" applyFill="1" applyBorder="1" applyAlignment="1">
      <alignment horizontal="center" vertical="center"/>
    </xf>
    <xf numFmtId="0" fontId="8" fillId="61" borderId="10" xfId="1371" applyFont="1" applyFill="1" applyBorder="1" applyAlignment="1">
      <alignment horizontal="center" vertical="center" wrapText="1"/>
    </xf>
    <xf numFmtId="0" fontId="9" fillId="0" borderId="10" xfId="1371" applyFont="1" applyBorder="1" applyAlignment="1">
      <alignment horizontal="center" vertical="center" wrapText="1"/>
    </xf>
    <xf numFmtId="0" fontId="9" fillId="0" borderId="10" xfId="1371" applyFont="1" applyBorder="1" applyAlignment="1">
      <alignment horizontal="center" vertical="center"/>
    </xf>
    <xf numFmtId="1" fontId="9" fillId="0" borderId="10" xfId="1273" applyNumberFormat="1" applyFont="1" applyFill="1" applyBorder="1" applyAlignment="1">
      <alignment horizontal="center" vertical="center" wrapText="1"/>
    </xf>
    <xf numFmtId="9" fontId="9" fillId="0" borderId="10" xfId="1496" applyFont="1" applyFill="1" applyBorder="1" applyAlignment="1">
      <alignment horizontal="center" vertical="center"/>
    </xf>
    <xf numFmtId="0" fontId="9" fillId="0" borderId="10" xfId="1496" applyNumberFormat="1" applyFont="1" applyFill="1" applyBorder="1" applyAlignment="1">
      <alignment horizontal="center" vertical="center" wrapText="1"/>
    </xf>
    <xf numFmtId="49" fontId="9" fillId="0" borderId="10" xfId="1371" applyNumberFormat="1" applyFont="1" applyBorder="1" applyAlignment="1">
      <alignment horizontal="center" vertical="center"/>
    </xf>
    <xf numFmtId="14" fontId="9" fillId="0" borderId="20" xfId="1371" applyNumberFormat="1" applyFont="1" applyBorder="1" applyAlignment="1">
      <alignment horizontal="center" vertical="center" wrapText="1"/>
    </xf>
    <xf numFmtId="0" fontId="9" fillId="0" borderId="33" xfId="1371" applyFont="1" applyBorder="1" applyAlignment="1">
      <alignment horizontal="center" vertical="center" wrapText="1"/>
    </xf>
    <xf numFmtId="0" fontId="9" fillId="0" borderId="35" xfId="1371" applyFont="1" applyBorder="1" applyAlignment="1">
      <alignment horizontal="center" vertical="center" wrapText="1"/>
    </xf>
    <xf numFmtId="176" fontId="9" fillId="24" borderId="20" xfId="1496" applyNumberFormat="1" applyFont="1" applyFill="1" applyBorder="1" applyAlignment="1">
      <alignment horizontal="center" vertical="center" wrapText="1"/>
    </xf>
    <xf numFmtId="176" fontId="9" fillId="24" borderId="33" xfId="1496" applyNumberFormat="1" applyFont="1" applyFill="1" applyBorder="1" applyAlignment="1">
      <alignment horizontal="center" vertical="center" wrapText="1"/>
    </xf>
    <xf numFmtId="176" fontId="9" fillId="24" borderId="47" xfId="1496" applyNumberFormat="1" applyFont="1" applyFill="1" applyBorder="1" applyAlignment="1">
      <alignment horizontal="center" vertical="center" wrapText="1"/>
    </xf>
    <xf numFmtId="0" fontId="14" fillId="0" borderId="10" xfId="1371" applyFont="1" applyBorder="1" applyAlignment="1">
      <alignment horizontal="center" vertical="center"/>
    </xf>
    <xf numFmtId="0" fontId="8" fillId="61" borderId="10" xfId="1371" applyFont="1" applyFill="1" applyBorder="1" applyAlignment="1">
      <alignment horizontal="left" vertical="center" wrapText="1"/>
    </xf>
    <xf numFmtId="0" fontId="8" fillId="61" borderId="10" xfId="1371" applyFont="1" applyFill="1" applyBorder="1" applyAlignment="1">
      <alignment horizontal="center" vertical="center"/>
    </xf>
    <xf numFmtId="9" fontId="8" fillId="61" borderId="10" xfId="1496" applyFont="1" applyFill="1" applyBorder="1" applyAlignment="1">
      <alignment horizontal="center" vertical="center"/>
    </xf>
    <xf numFmtId="0" fontId="9" fillId="0" borderId="20" xfId="1371" applyFont="1" applyBorder="1" applyAlignment="1">
      <alignment horizontal="center" vertical="center"/>
    </xf>
    <xf numFmtId="0" fontId="9" fillId="0" borderId="33" xfId="1371" applyFont="1" applyBorder="1" applyAlignment="1">
      <alignment horizontal="center" vertical="center"/>
    </xf>
    <xf numFmtId="0" fontId="9" fillId="0" borderId="35" xfId="1371" applyFont="1" applyBorder="1" applyAlignment="1">
      <alignment horizontal="center" vertical="center"/>
    </xf>
    <xf numFmtId="0" fontId="9" fillId="0" borderId="20" xfId="1371" applyFont="1" applyBorder="1" applyAlignment="1">
      <alignment horizontal="justify" vertical="center" wrapText="1"/>
    </xf>
    <xf numFmtId="0" fontId="9" fillId="0" borderId="33" xfId="1371" applyFont="1" applyBorder="1" applyAlignment="1">
      <alignment horizontal="justify" vertical="center" wrapText="1"/>
    </xf>
    <xf numFmtId="0" fontId="9" fillId="0" borderId="35" xfId="1371" applyFont="1" applyBorder="1" applyAlignment="1">
      <alignment horizontal="justify" vertical="center" wrapText="1"/>
    </xf>
    <xf numFmtId="0" fontId="9" fillId="0" borderId="20" xfId="1371" applyFont="1" applyBorder="1" applyAlignment="1">
      <alignment horizontal="center" vertical="center" wrapText="1"/>
    </xf>
    <xf numFmtId="0" fontId="9" fillId="0" borderId="47" xfId="1371" applyFont="1" applyBorder="1" applyAlignment="1">
      <alignment horizontal="center" vertical="center" wrapText="1"/>
    </xf>
    <xf numFmtId="14" fontId="9" fillId="0" borderId="33" xfId="1371" applyNumberFormat="1" applyFont="1" applyBorder="1" applyAlignment="1">
      <alignment horizontal="center" vertical="center" wrapText="1"/>
    </xf>
    <xf numFmtId="14" fontId="9" fillId="0" borderId="35" xfId="1371" applyNumberFormat="1" applyFont="1" applyBorder="1" applyAlignment="1">
      <alignment horizontal="center" vertical="center" wrapText="1"/>
    </xf>
    <xf numFmtId="0" fontId="52" fillId="61" borderId="10" xfId="1371" applyFont="1" applyFill="1" applyBorder="1" applyAlignment="1">
      <alignment horizontal="center" vertical="center"/>
    </xf>
    <xf numFmtId="0" fontId="52" fillId="61" borderId="16" xfId="1371" applyFont="1" applyFill="1" applyBorder="1" applyAlignment="1">
      <alignment horizontal="center" vertical="center"/>
    </xf>
    <xf numFmtId="0" fontId="52" fillId="61" borderId="18" xfId="1371" applyFont="1" applyFill="1" applyBorder="1" applyAlignment="1">
      <alignment horizontal="center" vertical="center"/>
    </xf>
    <xf numFmtId="167" fontId="9" fillId="50" borderId="17" xfId="1250" applyFont="1" applyFill="1" applyBorder="1" applyAlignment="1" applyProtection="1">
      <alignment horizontal="center" vertical="center" wrapText="1"/>
      <protection locked="0"/>
    </xf>
    <xf numFmtId="167" fontId="9" fillId="50" borderId="36" xfId="1250" applyFont="1" applyFill="1" applyBorder="1" applyAlignment="1" applyProtection="1">
      <alignment horizontal="center" vertical="center" wrapText="1"/>
      <protection locked="0"/>
    </xf>
    <xf numFmtId="167" fontId="9" fillId="50" borderId="19" xfId="1250" applyFont="1" applyFill="1" applyBorder="1" applyAlignment="1" applyProtection="1">
      <alignment horizontal="center" vertical="center" wrapText="1"/>
      <protection locked="0"/>
    </xf>
    <xf numFmtId="9" fontId="9" fillId="50" borderId="17" xfId="1495" applyFont="1" applyFill="1" applyBorder="1" applyAlignment="1" applyProtection="1">
      <alignment horizontal="center" vertical="center" wrapText="1"/>
      <protection locked="0"/>
    </xf>
    <xf numFmtId="9" fontId="9" fillId="50" borderId="36" xfId="1495" applyFont="1" applyFill="1" applyBorder="1" applyAlignment="1" applyProtection="1">
      <alignment horizontal="center" vertical="center" wrapText="1"/>
      <protection locked="0"/>
    </xf>
    <xf numFmtId="9" fontId="9" fillId="50" borderId="19" xfId="1495" applyFont="1" applyFill="1" applyBorder="1" applyAlignment="1" applyProtection="1">
      <alignment horizontal="center" vertical="center" wrapText="1"/>
      <protection locked="0"/>
    </xf>
    <xf numFmtId="0" fontId="53" fillId="50" borderId="20" xfId="1371" applyFont="1" applyFill="1" applyBorder="1" applyAlignment="1" applyProtection="1">
      <alignment horizontal="justify" vertical="center" wrapText="1"/>
      <protection locked="0"/>
    </xf>
    <xf numFmtId="0" fontId="53" fillId="50" borderId="33" xfId="1371" applyFont="1" applyFill="1" applyBorder="1" applyAlignment="1" applyProtection="1">
      <alignment horizontal="justify" vertical="center" wrapText="1"/>
      <protection locked="0"/>
    </xf>
    <xf numFmtId="0" fontId="53" fillId="50" borderId="35" xfId="1371" applyFont="1" applyFill="1" applyBorder="1" applyAlignment="1" applyProtection="1">
      <alignment horizontal="justify" vertical="center" wrapText="1"/>
      <protection locked="0"/>
    </xf>
    <xf numFmtId="0" fontId="52" fillId="0" borderId="22" xfId="1371" applyFont="1" applyBorder="1" applyAlignment="1">
      <alignment horizontal="center" vertical="center"/>
    </xf>
    <xf numFmtId="0" fontId="52" fillId="0" borderId="23" xfId="1371" applyFont="1" applyBorder="1" applyAlignment="1">
      <alignment horizontal="center" vertical="center"/>
    </xf>
    <xf numFmtId="0" fontId="52" fillId="0" borderId="24" xfId="1371" applyFont="1" applyBorder="1" applyAlignment="1">
      <alignment horizontal="center" vertical="center"/>
    </xf>
    <xf numFmtId="0" fontId="52" fillId="0" borderId="25" xfId="1371" applyFont="1" applyBorder="1" applyAlignment="1">
      <alignment horizontal="center" vertical="center"/>
    </xf>
    <xf numFmtId="0" fontId="52" fillId="0" borderId="0" xfId="1371" applyFont="1" applyAlignment="1">
      <alignment horizontal="center" vertical="center"/>
    </xf>
    <xf numFmtId="0" fontId="52" fillId="0" borderId="26" xfId="1371" applyFont="1" applyBorder="1" applyAlignment="1">
      <alignment horizontal="center" vertical="center"/>
    </xf>
    <xf numFmtId="0" fontId="52" fillId="0" borderId="27" xfId="1371" applyFont="1" applyBorder="1" applyAlignment="1">
      <alignment horizontal="center" vertical="center"/>
    </xf>
    <xf numFmtId="0" fontId="52" fillId="0" borderId="28" xfId="1371" applyFont="1" applyBorder="1" applyAlignment="1">
      <alignment horizontal="center" vertical="center"/>
    </xf>
    <xf numFmtId="0" fontId="52" fillId="0" borderId="29" xfId="1371" applyFont="1" applyBorder="1" applyAlignment="1">
      <alignment horizontal="center" vertical="center"/>
    </xf>
    <xf numFmtId="0" fontId="9" fillId="50" borderId="20" xfId="1371" applyFont="1" applyFill="1" applyBorder="1" applyAlignment="1" applyProtection="1">
      <alignment horizontal="justify" vertical="center" wrapText="1"/>
      <protection locked="0"/>
    </xf>
    <xf numFmtId="0" fontId="9" fillId="50" borderId="33" xfId="1371" applyFont="1" applyFill="1" applyBorder="1" applyAlignment="1" applyProtection="1">
      <alignment horizontal="justify" vertical="center" wrapText="1"/>
      <protection locked="0"/>
    </xf>
    <xf numFmtId="0" fontId="9" fillId="50" borderId="47" xfId="1371" applyFont="1" applyFill="1" applyBorder="1" applyAlignment="1" applyProtection="1">
      <alignment horizontal="justify" vertical="center" wrapText="1"/>
      <protection locked="0"/>
    </xf>
    <xf numFmtId="0" fontId="9" fillId="0" borderId="10" xfId="1371" applyFont="1" applyBorder="1" applyAlignment="1" applyProtection="1">
      <alignment horizontal="center" vertical="center" wrapText="1"/>
      <protection locked="0"/>
    </xf>
    <xf numFmtId="0" fontId="9" fillId="0" borderId="10" xfId="1371" applyFont="1" applyFill="1" applyBorder="1" applyAlignment="1" applyProtection="1">
      <alignment horizontal="center" vertical="center" wrapText="1"/>
      <protection locked="0"/>
    </xf>
    <xf numFmtId="0" fontId="8" fillId="61" borderId="17" xfId="1371" applyFont="1" applyFill="1" applyBorder="1" applyAlignment="1">
      <alignment horizontal="left" vertical="center" wrapText="1"/>
    </xf>
    <xf numFmtId="0" fontId="8" fillId="61" borderId="19"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175" fontId="8" fillId="0" borderId="17" xfId="1371" applyNumberFormat="1" applyFont="1" applyBorder="1" applyAlignment="1">
      <alignment horizontal="center" vertical="center" wrapText="1"/>
    </xf>
    <xf numFmtId="175" fontId="8" fillId="0" borderId="36" xfId="1371" applyNumberFormat="1" applyFont="1" applyBorder="1" applyAlignment="1">
      <alignment horizontal="center" vertical="center" wrapText="1"/>
    </xf>
    <xf numFmtId="175" fontId="8" fillId="0" borderId="19" xfId="1371" applyNumberFormat="1" applyFont="1" applyBorder="1" applyAlignment="1">
      <alignment horizontal="center" vertical="center" wrapText="1"/>
    </xf>
    <xf numFmtId="10" fontId="8" fillId="0" borderId="17" xfId="1495" applyNumberFormat="1" applyFont="1" applyFill="1" applyBorder="1" applyAlignment="1">
      <alignment horizontal="center" vertical="center" wrapText="1"/>
    </xf>
    <xf numFmtId="10" fontId="8" fillId="0" borderId="36" xfId="1495" applyNumberFormat="1" applyFont="1" applyFill="1" applyBorder="1" applyAlignment="1">
      <alignment horizontal="center" vertical="center" wrapText="1"/>
    </xf>
    <xf numFmtId="10" fontId="8" fillId="0" borderId="19" xfId="1495" applyNumberFormat="1" applyFont="1" applyFill="1" applyBorder="1" applyAlignment="1">
      <alignment horizontal="center" vertical="center" wrapText="1"/>
    </xf>
    <xf numFmtId="10" fontId="8" fillId="0" borderId="64" xfId="1495" applyNumberFormat="1" applyFont="1" applyFill="1" applyBorder="1" applyAlignment="1">
      <alignment horizontal="center" vertical="center" wrapText="1"/>
    </xf>
    <xf numFmtId="10" fontId="8" fillId="0" borderId="65" xfId="1495" applyNumberFormat="1" applyFont="1" applyFill="1" applyBorder="1" applyAlignment="1">
      <alignment horizontal="center" vertical="center" wrapText="1"/>
    </xf>
    <xf numFmtId="10" fontId="8" fillId="0" borderId="66" xfId="1495" applyNumberFormat="1" applyFont="1" applyFill="1" applyBorder="1" applyAlignment="1">
      <alignment horizontal="center" vertical="center" wrapText="1"/>
    </xf>
    <xf numFmtId="0" fontId="53" fillId="0" borderId="20" xfId="1371" applyFont="1" applyBorder="1" applyAlignment="1" applyProtection="1">
      <alignment horizontal="justify" vertical="center" wrapText="1"/>
      <protection locked="0"/>
    </xf>
    <xf numFmtId="0" fontId="53" fillId="0" borderId="33" xfId="1371" applyFont="1" applyBorder="1" applyAlignment="1" applyProtection="1">
      <alignment horizontal="justify" vertical="center" wrapText="1"/>
      <protection locked="0"/>
    </xf>
    <xf numFmtId="0" fontId="53" fillId="0" borderId="35" xfId="1371" applyFont="1" applyBorder="1" applyAlignment="1" applyProtection="1">
      <alignment horizontal="justify" vertical="center" wrapText="1"/>
      <protection locked="0"/>
    </xf>
    <xf numFmtId="0" fontId="9" fillId="0" borderId="20" xfId="1371" applyFont="1" applyBorder="1" applyAlignment="1" applyProtection="1">
      <alignment horizontal="justify" vertical="center" wrapText="1"/>
      <protection locked="0"/>
    </xf>
    <xf numFmtId="0" fontId="9" fillId="0" borderId="33" xfId="1371" applyFont="1" applyBorder="1" applyAlignment="1" applyProtection="1">
      <alignment horizontal="justify" vertical="center" wrapText="1"/>
      <protection locked="0"/>
    </xf>
    <xf numFmtId="0" fontId="9" fillId="0" borderId="47" xfId="1371" applyFont="1" applyBorder="1" applyAlignment="1" applyProtection="1">
      <alignment horizontal="justify" vertical="center" wrapText="1"/>
      <protection locked="0"/>
    </xf>
    <xf numFmtId="0" fontId="9" fillId="0" borderId="47" xfId="1371" applyFont="1" applyBorder="1" applyAlignment="1">
      <alignment horizontal="center" vertical="center"/>
    </xf>
    <xf numFmtId="0" fontId="9" fillId="0" borderId="18" xfId="1371" applyFont="1" applyBorder="1" applyAlignment="1" applyProtection="1">
      <alignment horizontal="center" vertical="center" wrapText="1"/>
      <protection locked="0"/>
    </xf>
    <xf numFmtId="0" fontId="9" fillId="0" borderId="32" xfId="1371" applyFont="1" applyBorder="1" applyAlignment="1" applyProtection="1">
      <alignment horizontal="center" vertical="center" wrapText="1"/>
      <protection locked="0"/>
    </xf>
    <xf numFmtId="0" fontId="9" fillId="0" borderId="67" xfId="1371" applyFont="1" applyBorder="1" applyAlignment="1" applyProtection="1">
      <alignment horizontal="center" vertical="center" wrapText="1"/>
      <protection locked="0"/>
    </xf>
    <xf numFmtId="0" fontId="8" fillId="61" borderId="37" xfId="1371" applyFont="1" applyFill="1" applyBorder="1" applyAlignment="1">
      <alignment horizontal="left" vertical="center" wrapText="1"/>
    </xf>
    <xf numFmtId="0" fontId="8" fillId="61" borderId="34" xfId="1371" applyFont="1" applyFill="1" applyBorder="1" applyAlignment="1">
      <alignment horizontal="left" vertical="center" wrapText="1"/>
    </xf>
    <xf numFmtId="0" fontId="8" fillId="61" borderId="18" xfId="1371" applyFont="1" applyFill="1" applyBorder="1" applyAlignment="1" applyProtection="1">
      <alignment horizontal="center" vertical="center" wrapText="1"/>
      <protection locked="0"/>
    </xf>
    <xf numFmtId="177" fontId="9" fillId="50" borderId="17" xfId="1250" applyNumberFormat="1" applyFont="1" applyFill="1" applyBorder="1" applyAlignment="1" applyProtection="1">
      <alignment horizontal="center" vertical="center" wrapText="1"/>
      <protection locked="0"/>
    </xf>
    <xf numFmtId="177" fontId="9" fillId="50" borderId="36" xfId="1250" applyNumberFormat="1" applyFont="1" applyFill="1" applyBorder="1" applyAlignment="1" applyProtection="1">
      <alignment horizontal="center" vertical="center" wrapText="1"/>
      <protection locked="0"/>
    </xf>
    <xf numFmtId="177" fontId="9" fillId="50" borderId="19" xfId="1250" applyNumberFormat="1" applyFont="1" applyFill="1" applyBorder="1" applyAlignment="1" applyProtection="1">
      <alignment horizontal="center" vertical="center" wrapText="1"/>
      <protection locked="0"/>
    </xf>
    <xf numFmtId="170" fontId="9" fillId="50" borderId="17" xfId="1495" applyNumberFormat="1" applyFont="1" applyFill="1" applyBorder="1" applyAlignment="1" applyProtection="1">
      <alignment horizontal="center" vertical="center" wrapText="1"/>
      <protection locked="0"/>
    </xf>
    <xf numFmtId="170" fontId="9" fillId="50" borderId="36" xfId="1495" applyNumberFormat="1" applyFont="1" applyFill="1" applyBorder="1" applyAlignment="1" applyProtection="1">
      <alignment horizontal="center" vertical="center" wrapText="1"/>
      <protection locked="0"/>
    </xf>
    <xf numFmtId="170" fontId="9" fillId="50" borderId="19" xfId="1495" applyNumberFormat="1" applyFont="1" applyFill="1" applyBorder="1" applyAlignment="1" applyProtection="1">
      <alignment horizontal="center" vertical="center" wrapText="1"/>
      <protection locked="0"/>
    </xf>
    <xf numFmtId="170" fontId="9" fillId="50" borderId="64" xfId="1495" applyNumberFormat="1" applyFont="1" applyFill="1" applyBorder="1" applyAlignment="1" applyProtection="1">
      <alignment horizontal="center" vertical="center" wrapText="1"/>
      <protection locked="0"/>
    </xf>
    <xf numFmtId="170" fontId="9" fillId="50" borderId="65" xfId="1495" applyNumberFormat="1" applyFont="1" applyFill="1" applyBorder="1" applyAlignment="1" applyProtection="1">
      <alignment horizontal="center" vertical="center" wrapText="1"/>
      <protection locked="0"/>
    </xf>
    <xf numFmtId="170" fontId="9" fillId="50" borderId="66" xfId="1495" applyNumberFormat="1" applyFont="1" applyFill="1" applyBorder="1" applyAlignment="1" applyProtection="1">
      <alignment horizontal="center" vertical="center" wrapText="1"/>
      <protection locked="0"/>
    </xf>
    <xf numFmtId="0" fontId="53" fillId="50" borderId="47" xfId="1371" applyFont="1" applyFill="1" applyBorder="1" applyAlignment="1" applyProtection="1">
      <alignment horizontal="justify" vertical="center" wrapText="1"/>
      <protection locked="0"/>
    </xf>
    <xf numFmtId="0" fontId="52" fillId="0" borderId="48" xfId="1371" applyFont="1" applyBorder="1" applyAlignment="1">
      <alignment horizontal="center" vertical="center"/>
    </xf>
    <xf numFmtId="0" fontId="52" fillId="0" borderId="46" xfId="1371" applyFont="1" applyBorder="1" applyAlignment="1">
      <alignment horizontal="center" vertical="center"/>
    </xf>
    <xf numFmtId="0" fontId="52" fillId="0" borderId="14" xfId="1371" applyFont="1" applyBorder="1" applyAlignment="1">
      <alignment horizontal="center" vertical="center"/>
    </xf>
    <xf numFmtId="0" fontId="52" fillId="0" borderId="15" xfId="1371" applyFont="1" applyBorder="1" applyAlignment="1">
      <alignment horizontal="center" vertical="center"/>
    </xf>
    <xf numFmtId="0" fontId="52" fillId="0" borderId="49" xfId="1371" applyFont="1" applyBorder="1" applyAlignment="1">
      <alignment horizontal="center" vertical="center"/>
    </xf>
    <xf numFmtId="0" fontId="52" fillId="0" borderId="50" xfId="1371" applyFont="1" applyBorder="1" applyAlignment="1">
      <alignment horizontal="center" vertical="center"/>
    </xf>
    <xf numFmtId="0" fontId="53" fillId="0" borderId="47" xfId="1371" applyFont="1" applyBorder="1" applyAlignment="1" applyProtection="1">
      <alignment horizontal="justify" vertical="center" wrapText="1"/>
      <protection locked="0"/>
    </xf>
    <xf numFmtId="0" fontId="53" fillId="0" borderId="20" xfId="1371" applyFont="1" applyBorder="1" applyAlignment="1" applyProtection="1">
      <alignment horizontal="justify" wrapText="1"/>
      <protection locked="0"/>
    </xf>
    <xf numFmtId="0" fontId="53" fillId="0" borderId="33" xfId="1371" applyFont="1" applyBorder="1" applyAlignment="1" applyProtection="1">
      <alignment horizontal="justify" wrapText="1"/>
      <protection locked="0"/>
    </xf>
    <xf numFmtId="0" fontId="53" fillId="0" borderId="47" xfId="1371" applyFont="1" applyBorder="1" applyAlignment="1" applyProtection="1">
      <alignment horizontal="justify" wrapText="1"/>
      <protection locked="0"/>
    </xf>
    <xf numFmtId="0" fontId="9" fillId="0" borderId="18" xfId="1371" applyFont="1" applyBorder="1" applyAlignment="1">
      <alignment horizontal="center" vertical="center" wrapText="1"/>
    </xf>
    <xf numFmtId="0" fontId="14" fillId="0" borderId="18" xfId="1371" applyFont="1" applyBorder="1" applyAlignment="1">
      <alignment horizontal="center" vertical="center"/>
    </xf>
    <xf numFmtId="0" fontId="8" fillId="61" borderId="16" xfId="1371" applyFont="1" applyFill="1" applyBorder="1" applyAlignment="1">
      <alignment horizontal="left" vertical="center" wrapText="1"/>
    </xf>
    <xf numFmtId="9" fontId="8" fillId="61" borderId="18" xfId="1496" applyFont="1" applyFill="1" applyBorder="1" applyAlignment="1">
      <alignment horizontal="center" vertical="center"/>
    </xf>
    <xf numFmtId="1" fontId="9" fillId="0" borderId="18" xfId="1273" applyNumberFormat="1" applyFont="1" applyFill="1" applyBorder="1" applyAlignment="1">
      <alignment horizontal="center" vertical="center" wrapText="1"/>
    </xf>
    <xf numFmtId="0" fontId="9" fillId="0" borderId="18" xfId="1496" applyNumberFormat="1" applyFont="1" applyFill="1" applyBorder="1" applyAlignment="1">
      <alignment horizontal="center" vertical="center" wrapText="1"/>
    </xf>
    <xf numFmtId="0" fontId="9" fillId="0" borderId="18" xfId="1371" applyFont="1" applyBorder="1" applyAlignment="1">
      <alignment horizontal="center" vertical="center"/>
    </xf>
    <xf numFmtId="0" fontId="11" fillId="24" borderId="16" xfId="1371" applyFont="1" applyFill="1" applyBorder="1" applyAlignment="1">
      <alignment horizontal="center" vertical="center"/>
    </xf>
    <xf numFmtId="0" fontId="11" fillId="24" borderId="18" xfId="1371" applyFont="1" applyFill="1" applyBorder="1" applyAlignment="1">
      <alignment horizontal="center" vertical="center"/>
    </xf>
    <xf numFmtId="0" fontId="59" fillId="61" borderId="16" xfId="1371" applyFont="1" applyFill="1" applyBorder="1" applyAlignment="1">
      <alignment horizontal="center" vertical="center"/>
    </xf>
    <xf numFmtId="0" fontId="59" fillId="61" borderId="18" xfId="1371" applyFont="1" applyFill="1" applyBorder="1" applyAlignment="1">
      <alignment horizontal="center" vertical="center"/>
    </xf>
    <xf numFmtId="0" fontId="75" fillId="0" borderId="43" xfId="0" applyFont="1" applyBorder="1" applyAlignment="1" applyProtection="1">
      <alignment horizontal="center" wrapText="1"/>
      <protection locked="0"/>
    </xf>
    <xf numFmtId="0" fontId="75" fillId="0" borderId="16" xfId="0" applyFont="1" applyBorder="1" applyAlignment="1" applyProtection="1">
      <alignment horizontal="center" wrapText="1"/>
      <protection locked="0"/>
    </xf>
    <xf numFmtId="0" fontId="59" fillId="0" borderId="30" xfId="0" applyFont="1" applyBorder="1" applyAlignment="1" applyProtection="1">
      <alignment horizontal="center" vertical="center" wrapText="1"/>
      <protection locked="0"/>
    </xf>
    <xf numFmtId="0" fontId="57" fillId="0" borderId="31" xfId="0" applyFont="1" applyBorder="1" applyAlignment="1" applyProtection="1">
      <alignment horizontal="center" vertical="center" wrapText="1"/>
      <protection locked="0"/>
    </xf>
    <xf numFmtId="0" fontId="57" fillId="0" borderId="18" xfId="0" applyFont="1" applyBorder="1" applyAlignment="1" applyProtection="1">
      <alignment horizontal="center" vertical="center" wrapText="1"/>
      <protection locked="0"/>
    </xf>
    <xf numFmtId="180" fontId="9" fillId="50" borderId="17" xfId="1250" applyNumberFormat="1" applyFont="1" applyFill="1" applyBorder="1" applyAlignment="1" applyProtection="1">
      <alignment horizontal="center" vertical="center" wrapText="1"/>
      <protection locked="0"/>
    </xf>
    <xf numFmtId="180" fontId="9" fillId="50" borderId="36" xfId="1250" applyNumberFormat="1" applyFont="1" applyFill="1" applyBorder="1" applyAlignment="1" applyProtection="1">
      <alignment horizontal="center" vertical="center" wrapText="1"/>
      <protection locked="0"/>
    </xf>
    <xf numFmtId="180" fontId="9" fillId="50" borderId="19" xfId="1250" applyNumberFormat="1" applyFont="1" applyFill="1" applyBorder="1" applyAlignment="1" applyProtection="1">
      <alignment horizontal="center" vertical="center" wrapText="1"/>
      <protection locked="0"/>
    </xf>
    <xf numFmtId="3" fontId="9" fillId="0" borderId="20" xfId="1496" applyNumberFormat="1" applyFont="1" applyFill="1" applyBorder="1" applyAlignment="1">
      <alignment horizontal="center" vertical="center" wrapText="1"/>
    </xf>
    <xf numFmtId="3" fontId="9" fillId="0" borderId="33" xfId="1496" applyNumberFormat="1" applyFont="1" applyFill="1" applyBorder="1" applyAlignment="1">
      <alignment horizontal="center" vertical="center" wrapText="1"/>
    </xf>
    <xf numFmtId="3" fontId="9" fillId="0" borderId="47" xfId="1496" applyNumberFormat="1" applyFont="1" applyFill="1" applyBorder="1" applyAlignment="1">
      <alignment horizontal="center" vertical="center" wrapText="1"/>
    </xf>
    <xf numFmtId="0" fontId="8" fillId="50" borderId="10" xfId="1371" applyFont="1" applyFill="1" applyBorder="1" applyAlignment="1">
      <alignment horizontal="center" vertical="center" wrapText="1"/>
    </xf>
    <xf numFmtId="0" fontId="53" fillId="0" borderId="10" xfId="1371" applyFont="1" applyFill="1" applyBorder="1" applyAlignment="1">
      <alignment horizontal="left" vertical="center" wrapText="1"/>
    </xf>
    <xf numFmtId="0" fontId="76" fillId="0" borderId="10" xfId="1371" applyFont="1" applyFill="1" applyBorder="1" applyAlignment="1">
      <alignment horizontal="left" vertical="center" wrapText="1"/>
    </xf>
    <xf numFmtId="0" fontId="9" fillId="0" borderId="20" xfId="1371" applyFont="1" applyFill="1" applyBorder="1" applyAlignment="1">
      <alignment horizontal="justify" vertical="center" wrapText="1"/>
    </xf>
    <xf numFmtId="0" fontId="9" fillId="0" borderId="33" xfId="1371" applyFont="1" applyFill="1" applyBorder="1" applyAlignment="1">
      <alignment horizontal="justify" vertical="center" wrapText="1"/>
    </xf>
    <xf numFmtId="0" fontId="9" fillId="0" borderId="35" xfId="1371" applyFont="1" applyFill="1" applyBorder="1" applyAlignment="1">
      <alignment horizontal="justify" vertical="center" wrapText="1"/>
    </xf>
    <xf numFmtId="0" fontId="9" fillId="0" borderId="20" xfId="1371" applyFont="1" applyFill="1" applyBorder="1" applyAlignment="1">
      <alignment horizontal="left" vertical="center" wrapText="1"/>
    </xf>
    <xf numFmtId="0" fontId="9" fillId="0" borderId="33" xfId="1371" applyFont="1" applyFill="1" applyBorder="1" applyAlignment="1">
      <alignment horizontal="left" vertical="center" wrapText="1"/>
    </xf>
    <xf numFmtId="0" fontId="9" fillId="0" borderId="47" xfId="1371" applyFont="1" applyFill="1" applyBorder="1" applyAlignment="1">
      <alignment horizontal="left" vertical="center" wrapText="1"/>
    </xf>
    <xf numFmtId="0" fontId="53" fillId="0" borderId="20" xfId="1371" applyFont="1" applyFill="1" applyBorder="1" applyAlignment="1" applyProtection="1">
      <alignment horizontal="justify" vertical="center" wrapText="1"/>
      <protection locked="0"/>
    </xf>
    <xf numFmtId="0" fontId="76" fillId="0" borderId="33" xfId="1371" applyFont="1" applyFill="1" applyBorder="1" applyAlignment="1" applyProtection="1">
      <alignment horizontal="justify" vertical="center" wrapText="1"/>
      <protection locked="0"/>
    </xf>
    <xf numFmtId="0" fontId="76" fillId="0" borderId="35" xfId="1371" applyFont="1" applyFill="1" applyBorder="1" applyAlignment="1" applyProtection="1">
      <alignment horizontal="justify" vertical="center" wrapText="1"/>
      <protection locked="0"/>
    </xf>
    <xf numFmtId="0" fontId="76" fillId="0" borderId="22" xfId="1371" applyFont="1" applyBorder="1" applyAlignment="1">
      <alignment horizontal="center" vertical="center"/>
    </xf>
    <xf numFmtId="0" fontId="76" fillId="0" borderId="23" xfId="1371" applyFont="1" applyBorder="1" applyAlignment="1">
      <alignment horizontal="center" vertical="center"/>
    </xf>
    <xf numFmtId="0" fontId="76" fillId="0" borderId="24" xfId="1371" applyFont="1" applyBorder="1" applyAlignment="1">
      <alignment horizontal="center" vertical="center"/>
    </xf>
    <xf numFmtId="0" fontId="76" fillId="0" borderId="25" xfId="1371" applyFont="1" applyBorder="1" applyAlignment="1">
      <alignment horizontal="center" vertical="center"/>
    </xf>
    <xf numFmtId="0" fontId="76" fillId="0" borderId="0" xfId="1371" applyFont="1" applyAlignment="1">
      <alignment horizontal="center" vertical="center"/>
    </xf>
    <xf numFmtId="0" fontId="76" fillId="0" borderId="26" xfId="1371" applyFont="1" applyBorder="1" applyAlignment="1">
      <alignment horizontal="center" vertical="center"/>
    </xf>
    <xf numFmtId="0" fontId="76" fillId="0" borderId="27" xfId="1371" applyFont="1" applyBorder="1" applyAlignment="1">
      <alignment horizontal="center" vertical="center"/>
    </xf>
    <xf numFmtId="0" fontId="76" fillId="0" borderId="28" xfId="1371" applyFont="1" applyBorder="1" applyAlignment="1">
      <alignment horizontal="center" vertical="center"/>
    </xf>
    <xf numFmtId="0" fontId="76" fillId="0" borderId="29" xfId="1371" applyFont="1" applyBorder="1" applyAlignment="1">
      <alignment horizontal="center" vertical="center"/>
    </xf>
    <xf numFmtId="0" fontId="53" fillId="0" borderId="33" xfId="1371" applyFont="1" applyFill="1" applyBorder="1" applyAlignment="1" applyProtection="1">
      <alignment horizontal="justify" vertical="center" wrapText="1"/>
      <protection locked="0"/>
    </xf>
    <xf numFmtId="0" fontId="53" fillId="0" borderId="35" xfId="1371" applyFont="1" applyFill="1" applyBorder="1" applyAlignment="1" applyProtection="1">
      <alignment horizontal="justify" vertical="center" wrapText="1"/>
      <protection locked="0"/>
    </xf>
    <xf numFmtId="0" fontId="9" fillId="0" borderId="20" xfId="1371" applyFont="1" applyFill="1" applyBorder="1" applyAlignment="1" applyProtection="1">
      <alignment horizontal="justify" vertical="center" wrapText="1"/>
      <protection locked="0"/>
    </xf>
    <xf numFmtId="0" fontId="9" fillId="0" borderId="33" xfId="1371" applyFont="1" applyFill="1" applyBorder="1" applyAlignment="1" applyProtection="1">
      <alignment horizontal="justify" vertical="center" wrapText="1"/>
      <protection locked="0"/>
    </xf>
    <xf numFmtId="0" fontId="9" fillId="0" borderId="47" xfId="1371" applyFont="1" applyFill="1" applyBorder="1" applyAlignment="1" applyProtection="1">
      <alignment horizontal="justify" vertical="center" wrapText="1"/>
      <protection locked="0"/>
    </xf>
    <xf numFmtId="0" fontId="9" fillId="0" borderId="10" xfId="1371" applyFont="1" applyFill="1" applyBorder="1" applyAlignment="1">
      <alignment horizontal="center" vertical="center" wrapText="1"/>
    </xf>
    <xf numFmtId="10" fontId="9" fillId="50" borderId="36" xfId="1495" applyNumberFormat="1" applyFont="1" applyFill="1" applyBorder="1" applyAlignment="1" applyProtection="1">
      <alignment horizontal="center" vertical="center" wrapText="1"/>
      <protection locked="0"/>
    </xf>
    <xf numFmtId="10" fontId="9" fillId="50" borderId="19" xfId="1495" applyNumberFormat="1" applyFont="1" applyFill="1" applyBorder="1" applyAlignment="1" applyProtection="1">
      <alignment horizontal="center" vertical="center" wrapText="1"/>
      <protection locked="0"/>
    </xf>
    <xf numFmtId="10" fontId="9" fillId="50" borderId="10" xfId="1495" applyNumberFormat="1" applyFont="1" applyFill="1" applyBorder="1" applyAlignment="1" applyProtection="1">
      <alignment horizontal="center" vertical="center" wrapText="1"/>
      <protection locked="0"/>
    </xf>
    <xf numFmtId="4" fontId="9" fillId="24" borderId="20" xfId="1496" applyNumberFormat="1" applyFont="1" applyFill="1" applyBorder="1" applyAlignment="1">
      <alignment horizontal="center" vertical="center" wrapText="1"/>
    </xf>
    <xf numFmtId="4" fontId="9" fillId="24" borderId="33" xfId="1496" applyNumberFormat="1" applyFont="1" applyFill="1" applyBorder="1" applyAlignment="1">
      <alignment horizontal="center" vertical="center" wrapText="1"/>
    </xf>
    <xf numFmtId="4" fontId="9" fillId="24" borderId="47" xfId="1496" applyNumberFormat="1" applyFont="1" applyFill="1" applyBorder="1" applyAlignment="1">
      <alignment horizontal="center" vertical="center" wrapText="1"/>
    </xf>
    <xf numFmtId="0" fontId="3" fillId="0" borderId="20" xfId="1371" applyFont="1" applyFill="1" applyBorder="1" applyAlignment="1">
      <alignment horizontal="center" vertical="center"/>
    </xf>
    <xf numFmtId="0" fontId="3" fillId="0" borderId="33" xfId="1371" applyFont="1" applyFill="1" applyBorder="1" applyAlignment="1">
      <alignment horizontal="center" vertical="center"/>
    </xf>
    <xf numFmtId="0" fontId="3" fillId="0" borderId="47" xfId="1371" applyFont="1" applyFill="1" applyBorder="1" applyAlignment="1">
      <alignment horizontal="center" vertical="center"/>
    </xf>
    <xf numFmtId="0" fontId="4" fillId="0" borderId="10" xfId="1371" applyFill="1" applyBorder="1" applyAlignment="1" applyProtection="1">
      <alignment horizontal="center" vertical="center" wrapText="1"/>
      <protection locked="0"/>
    </xf>
    <xf numFmtId="0" fontId="4" fillId="0" borderId="18" xfId="1371" applyFill="1" applyBorder="1" applyAlignment="1" applyProtection="1">
      <alignment horizontal="center" vertical="center" wrapText="1"/>
      <protection locked="0"/>
    </xf>
    <xf numFmtId="0" fontId="4" fillId="0" borderId="32" xfId="1371" applyFill="1" applyBorder="1" applyAlignment="1" applyProtection="1">
      <alignment horizontal="center" vertical="center" wrapText="1"/>
      <protection locked="0"/>
    </xf>
    <xf numFmtId="0" fontId="4" fillId="0" borderId="67" xfId="1371" applyFill="1" applyBorder="1" applyAlignment="1" applyProtection="1">
      <alignment horizontal="center" vertical="center" wrapText="1"/>
      <protection locked="0"/>
    </xf>
    <xf numFmtId="0" fontId="8" fillId="50" borderId="20" xfId="1496" applyNumberFormat="1" applyFont="1" applyFill="1" applyBorder="1" applyAlignment="1">
      <alignment horizontal="center" vertical="center" wrapText="1"/>
    </xf>
    <xf numFmtId="0" fontId="8" fillId="50" borderId="47" xfId="1496" applyNumberFormat="1" applyFont="1" applyFill="1" applyBorder="1" applyAlignment="1">
      <alignment horizontal="center" vertical="center" wrapText="1"/>
    </xf>
    <xf numFmtId="0" fontId="9" fillId="50" borderId="35" xfId="1371" applyFont="1" applyFill="1" applyBorder="1" applyAlignment="1">
      <alignment horizontal="center" vertical="center" wrapText="1"/>
    </xf>
    <xf numFmtId="0" fontId="9" fillId="24" borderId="20" xfId="1371" applyFont="1" applyFill="1" applyBorder="1" applyAlignment="1">
      <alignment horizontal="left" vertical="center" wrapText="1"/>
    </xf>
    <xf numFmtId="0" fontId="9" fillId="24" borderId="33" xfId="1371" applyFont="1" applyFill="1" applyBorder="1" applyAlignment="1">
      <alignment horizontal="left" vertical="center" wrapText="1"/>
    </xf>
    <xf numFmtId="0" fontId="9" fillId="24" borderId="47" xfId="1371" applyFont="1" applyFill="1" applyBorder="1" applyAlignment="1">
      <alignment horizontal="left" vertical="center" wrapText="1"/>
    </xf>
    <xf numFmtId="0" fontId="9" fillId="0" borderId="20" xfId="1371" applyFont="1" applyFill="1" applyBorder="1" applyAlignment="1">
      <alignment horizontal="center" vertical="center" wrapText="1"/>
    </xf>
    <xf numFmtId="0" fontId="9" fillId="0" borderId="33" xfId="1371" applyFont="1" applyFill="1" applyBorder="1" applyAlignment="1">
      <alignment horizontal="center" vertical="center" wrapText="1"/>
    </xf>
    <xf numFmtId="0" fontId="9" fillId="0" borderId="47" xfId="1371" applyFont="1" applyFill="1" applyBorder="1" applyAlignment="1">
      <alignment horizontal="center" vertical="center" wrapText="1"/>
    </xf>
    <xf numFmtId="0" fontId="14" fillId="24" borderId="20" xfId="1371" applyFont="1" applyFill="1" applyBorder="1" applyAlignment="1">
      <alignment horizontal="center" vertical="center"/>
    </xf>
    <xf numFmtId="0" fontId="14" fillId="24" borderId="33" xfId="1371" applyFont="1" applyFill="1" applyBorder="1" applyAlignment="1">
      <alignment horizontal="center" vertical="center"/>
    </xf>
    <xf numFmtId="0" fontId="14" fillId="24" borderId="47" xfId="1371" applyFont="1" applyFill="1" applyBorder="1" applyAlignment="1">
      <alignment horizontal="center" vertical="center"/>
    </xf>
    <xf numFmtId="0" fontId="9" fillId="0" borderId="35" xfId="1371" applyFont="1" applyFill="1" applyBorder="1" applyAlignment="1">
      <alignment horizontal="center" vertical="center" wrapText="1"/>
    </xf>
    <xf numFmtId="0" fontId="9" fillId="50" borderId="35" xfId="1371" applyFont="1" applyFill="1" applyBorder="1" applyAlignment="1">
      <alignment horizontal="center" vertical="center"/>
    </xf>
    <xf numFmtId="1" fontId="9" fillId="50" borderId="20" xfId="1495" applyNumberFormat="1" applyFont="1" applyFill="1" applyBorder="1" applyAlignment="1">
      <alignment horizontal="center" vertical="center" wrapText="1"/>
    </xf>
    <xf numFmtId="1" fontId="9" fillId="50" borderId="33" xfId="1495" applyNumberFormat="1" applyFont="1" applyFill="1" applyBorder="1" applyAlignment="1">
      <alignment horizontal="center" vertical="center" wrapText="1"/>
    </xf>
    <xf numFmtId="1" fontId="9" fillId="50" borderId="47" xfId="1495" applyNumberFormat="1" applyFont="1" applyFill="1" applyBorder="1" applyAlignment="1">
      <alignment horizontal="center" vertical="center" wrapText="1"/>
    </xf>
    <xf numFmtId="0" fontId="53" fillId="50" borderId="20" xfId="0" applyFont="1" applyFill="1" applyBorder="1" applyAlignment="1">
      <alignment horizontal="justify" vertical="center" wrapText="1"/>
    </xf>
    <xf numFmtId="0" fontId="53" fillId="50" borderId="33" xfId="0" applyFont="1" applyFill="1" applyBorder="1" applyAlignment="1">
      <alignment horizontal="justify" vertical="center" wrapText="1"/>
    </xf>
    <xf numFmtId="0" fontId="53" fillId="50" borderId="35"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3" xfId="0" applyFont="1" applyFill="1" applyBorder="1" applyAlignment="1">
      <alignment horizontal="justify" vertical="center" wrapText="1"/>
    </xf>
    <xf numFmtId="0" fontId="56" fillId="50" borderId="47" xfId="0" applyFont="1" applyFill="1" applyBorder="1" applyAlignment="1">
      <alignment horizontal="justify" vertical="center" wrapText="1"/>
    </xf>
    <xf numFmtId="0" fontId="9" fillId="50" borderId="20" xfId="1371" applyFont="1" applyFill="1" applyBorder="1" applyAlignment="1" applyProtection="1">
      <alignment horizontal="center" vertical="center" wrapText="1"/>
      <protection locked="0"/>
    </xf>
    <xf numFmtId="0" fontId="9" fillId="50" borderId="35" xfId="1371" applyFont="1" applyFill="1" applyBorder="1" applyAlignment="1" applyProtection="1">
      <alignment horizontal="center" vertical="center" wrapText="1"/>
      <protection locked="0"/>
    </xf>
    <xf numFmtId="0" fontId="51" fillId="56" borderId="20" xfId="0" applyFont="1" applyFill="1" applyBorder="1" applyAlignment="1">
      <alignment horizontal="center" vertical="center" wrapText="1"/>
    </xf>
    <xf numFmtId="0" fontId="51" fillId="56" borderId="35"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5" xfId="1495" applyFont="1" applyFill="1" applyBorder="1" applyAlignment="1">
      <alignment horizontal="center" vertical="center" wrapText="1"/>
    </xf>
    <xf numFmtId="0" fontId="0" fillId="56" borderId="17" xfId="0" applyFont="1" applyFill="1" applyBorder="1" applyAlignment="1">
      <alignment horizontal="center" vertical="center" wrapText="1"/>
    </xf>
    <xf numFmtId="0" fontId="0" fillId="56" borderId="19" xfId="0" applyFont="1" applyFill="1" applyBorder="1" applyAlignment="1">
      <alignment horizontal="center" vertical="center" wrapText="1"/>
    </xf>
    <xf numFmtId="0" fontId="39" fillId="64" borderId="27" xfId="0" applyFont="1" applyFill="1" applyBorder="1" applyAlignment="1">
      <alignment horizontal="center" vertical="center"/>
    </xf>
    <xf numFmtId="0" fontId="39" fillId="64" borderId="28" xfId="0" applyFont="1" applyFill="1" applyBorder="1" applyAlignment="1">
      <alignment horizontal="center"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7020000}"/>
    <cellStyle name="Buena 11" xfId="712" xr:uid="{00000000-0005-0000-0000-0000C8020000}"/>
    <cellStyle name="Buena 12" xfId="713" xr:uid="{00000000-0005-0000-0000-0000C9020000}"/>
    <cellStyle name="Buena 13" xfId="714" xr:uid="{00000000-0005-0000-0000-0000CA020000}"/>
    <cellStyle name="Buena 14" xfId="715" xr:uid="{00000000-0005-0000-0000-0000CB020000}"/>
    <cellStyle name="Buena 15" xfId="716" xr:uid="{00000000-0005-0000-0000-0000CC020000}"/>
    <cellStyle name="Buena 16" xfId="717" xr:uid="{00000000-0005-0000-0000-0000CD020000}"/>
    <cellStyle name="Buena 17" xfId="718" xr:uid="{00000000-0005-0000-0000-0000CE020000}"/>
    <cellStyle name="Buena 18" xfId="719" xr:uid="{00000000-0005-0000-0000-0000CF020000}"/>
    <cellStyle name="Buena 2" xfId="720" xr:uid="{00000000-0005-0000-0000-0000D0020000}"/>
    <cellStyle name="Buena 3" xfId="721" xr:uid="{00000000-0005-0000-0000-0000D1020000}"/>
    <cellStyle name="Buena 4" xfId="722" xr:uid="{00000000-0005-0000-0000-0000D2020000}"/>
    <cellStyle name="Buena 5" xfId="723" xr:uid="{00000000-0005-0000-0000-0000D3020000}"/>
    <cellStyle name="Buena 6" xfId="724" xr:uid="{00000000-0005-0000-0000-0000D4020000}"/>
    <cellStyle name="Buena 7" xfId="725" xr:uid="{00000000-0005-0000-0000-0000D5020000}"/>
    <cellStyle name="Buena 8" xfId="726" xr:uid="{00000000-0005-0000-0000-0000D6020000}"/>
    <cellStyle name="Buena 9" xfId="727" xr:uid="{00000000-0005-0000-0000-0000D7020000}"/>
    <cellStyle name="Buena 9 10" xfId="728" xr:uid="{00000000-0005-0000-0000-0000D8020000}"/>
    <cellStyle name="Buena 9 11" xfId="729" xr:uid="{00000000-0005-0000-0000-0000D9020000}"/>
    <cellStyle name="Buena 9 12" xfId="730" xr:uid="{00000000-0005-0000-0000-0000DA020000}"/>
    <cellStyle name="Buena 9 13" xfId="731" xr:uid="{00000000-0005-0000-0000-0000DB020000}"/>
    <cellStyle name="Buena 9 14" xfId="732" xr:uid="{00000000-0005-0000-0000-0000DC020000}"/>
    <cellStyle name="Buena 9 15" xfId="733" xr:uid="{00000000-0005-0000-0000-0000DD020000}"/>
    <cellStyle name="Buena 9 16" xfId="734" xr:uid="{00000000-0005-0000-0000-0000DE020000}"/>
    <cellStyle name="Buena 9 17" xfId="735" xr:uid="{00000000-0005-0000-0000-0000DF020000}"/>
    <cellStyle name="Buena 9 18" xfId="736" xr:uid="{00000000-0005-0000-0000-0000E0020000}"/>
    <cellStyle name="Buena 9 19" xfId="737" xr:uid="{00000000-0005-0000-0000-0000E1020000}"/>
    <cellStyle name="Buena 9 2" xfId="738" xr:uid="{00000000-0005-0000-0000-0000E2020000}"/>
    <cellStyle name="Buena 9 20" xfId="739" xr:uid="{00000000-0005-0000-0000-0000E3020000}"/>
    <cellStyle name="Buena 9 21" xfId="740" xr:uid="{00000000-0005-0000-0000-0000E4020000}"/>
    <cellStyle name="Buena 9 22" xfId="741" xr:uid="{00000000-0005-0000-0000-0000E5020000}"/>
    <cellStyle name="Buena 9 3" xfId="742" xr:uid="{00000000-0005-0000-0000-0000E6020000}"/>
    <cellStyle name="Buena 9 4" xfId="743" xr:uid="{00000000-0005-0000-0000-0000E7020000}"/>
    <cellStyle name="Buena 9 5" xfId="744" xr:uid="{00000000-0005-0000-0000-0000E8020000}"/>
    <cellStyle name="Buena 9 6" xfId="745" xr:uid="{00000000-0005-0000-0000-0000E9020000}"/>
    <cellStyle name="Buena 9 7" xfId="746" xr:uid="{00000000-0005-0000-0000-0000EA020000}"/>
    <cellStyle name="Buena 9 8" xfId="747" xr:uid="{00000000-0005-0000-0000-0000EB020000}"/>
    <cellStyle name="Buena 9 9" xfId="748" xr:uid="{00000000-0005-0000-0000-0000EC020000}"/>
    <cellStyle name="Cálculo" xfId="749" builtinId="22" customBuiltin="1"/>
    <cellStyle name="Cálculo 10" xfId="750" xr:uid="{00000000-0005-0000-0000-0000EE020000}"/>
    <cellStyle name="Cálculo 11" xfId="751" xr:uid="{00000000-0005-0000-0000-0000EF020000}"/>
    <cellStyle name="Cálculo 12" xfId="752" xr:uid="{00000000-0005-0000-0000-0000F0020000}"/>
    <cellStyle name="Cálculo 13" xfId="753" xr:uid="{00000000-0005-0000-0000-0000F1020000}"/>
    <cellStyle name="Cálculo 14" xfId="754" xr:uid="{00000000-0005-0000-0000-0000F2020000}"/>
    <cellStyle name="Cálculo 15" xfId="755" xr:uid="{00000000-0005-0000-0000-0000F3020000}"/>
    <cellStyle name="Cálculo 16" xfId="756" xr:uid="{00000000-0005-0000-0000-0000F4020000}"/>
    <cellStyle name="Cálculo 17" xfId="757" xr:uid="{00000000-0005-0000-0000-0000F5020000}"/>
    <cellStyle name="Cálculo 18" xfId="758" xr:uid="{00000000-0005-0000-0000-0000F6020000}"/>
    <cellStyle name="Cálculo 2" xfId="759" xr:uid="{00000000-0005-0000-0000-0000F7020000}"/>
    <cellStyle name="Cálculo 3" xfId="760" xr:uid="{00000000-0005-0000-0000-0000F8020000}"/>
    <cellStyle name="Cálculo 4" xfId="761" xr:uid="{00000000-0005-0000-0000-0000F9020000}"/>
    <cellStyle name="Cálculo 5" xfId="762" xr:uid="{00000000-0005-0000-0000-0000FA020000}"/>
    <cellStyle name="Cálculo 6" xfId="763" xr:uid="{00000000-0005-0000-0000-0000FB020000}"/>
    <cellStyle name="Cálculo 7" xfId="764" xr:uid="{00000000-0005-0000-0000-0000FC020000}"/>
    <cellStyle name="Cálculo 8" xfId="765" xr:uid="{00000000-0005-0000-0000-0000FD020000}"/>
    <cellStyle name="Cálculo 9" xfId="766" xr:uid="{00000000-0005-0000-0000-0000FE020000}"/>
    <cellStyle name="Cálculo 9 10" xfId="767" xr:uid="{00000000-0005-0000-0000-0000FF020000}"/>
    <cellStyle name="Cálculo 9 11" xfId="768" xr:uid="{00000000-0005-0000-0000-000000030000}"/>
    <cellStyle name="Cálculo 9 12" xfId="769" xr:uid="{00000000-0005-0000-0000-000001030000}"/>
    <cellStyle name="Cálculo 9 13" xfId="770" xr:uid="{00000000-0005-0000-0000-000002030000}"/>
    <cellStyle name="Cálculo 9 14" xfId="771" xr:uid="{00000000-0005-0000-0000-000003030000}"/>
    <cellStyle name="Cálculo 9 15" xfId="772" xr:uid="{00000000-0005-0000-0000-000004030000}"/>
    <cellStyle name="Cálculo 9 16" xfId="773" xr:uid="{00000000-0005-0000-0000-000005030000}"/>
    <cellStyle name="Cálculo 9 17" xfId="774" xr:uid="{00000000-0005-0000-0000-000006030000}"/>
    <cellStyle name="Cálculo 9 18" xfId="775" xr:uid="{00000000-0005-0000-0000-000007030000}"/>
    <cellStyle name="Cálculo 9 19" xfId="776" xr:uid="{00000000-0005-0000-0000-000008030000}"/>
    <cellStyle name="Cálculo 9 2" xfId="777" xr:uid="{00000000-0005-0000-0000-000009030000}"/>
    <cellStyle name="Cálculo 9 20" xfId="778" xr:uid="{00000000-0005-0000-0000-00000A030000}"/>
    <cellStyle name="Cálculo 9 21" xfId="779" xr:uid="{00000000-0005-0000-0000-00000B030000}"/>
    <cellStyle name="Cálculo 9 22" xfId="780" xr:uid="{00000000-0005-0000-0000-00000C030000}"/>
    <cellStyle name="Cálculo 9 3" xfId="781" xr:uid="{00000000-0005-0000-0000-00000D030000}"/>
    <cellStyle name="Cálculo 9 4" xfId="782" xr:uid="{00000000-0005-0000-0000-00000E030000}"/>
    <cellStyle name="Cálculo 9 5" xfId="783" xr:uid="{00000000-0005-0000-0000-00000F030000}"/>
    <cellStyle name="Cálculo 9 6" xfId="784" xr:uid="{00000000-0005-0000-0000-000010030000}"/>
    <cellStyle name="Cálculo 9 7" xfId="785" xr:uid="{00000000-0005-0000-0000-000011030000}"/>
    <cellStyle name="Cálculo 9 8" xfId="786" xr:uid="{00000000-0005-0000-0000-000012030000}"/>
    <cellStyle name="Cálculo 9 9" xfId="787" xr:uid="{00000000-0005-0000-0000-000013030000}"/>
    <cellStyle name="Celda de comprobación" xfId="788" builtinId="23" customBuiltin="1"/>
    <cellStyle name="Celda de comprobación 10" xfId="789" xr:uid="{00000000-0005-0000-0000-000015030000}"/>
    <cellStyle name="Celda de comprobación 11" xfId="790" xr:uid="{00000000-0005-0000-0000-000016030000}"/>
    <cellStyle name="Celda de comprobación 12" xfId="791" xr:uid="{00000000-0005-0000-0000-000017030000}"/>
    <cellStyle name="Celda de comprobación 13" xfId="792" xr:uid="{00000000-0005-0000-0000-000018030000}"/>
    <cellStyle name="Celda de comprobación 14" xfId="793" xr:uid="{00000000-0005-0000-0000-000019030000}"/>
    <cellStyle name="Celda de comprobación 15" xfId="794" xr:uid="{00000000-0005-0000-0000-00001A030000}"/>
    <cellStyle name="Celda de comprobación 16" xfId="795" xr:uid="{00000000-0005-0000-0000-00001B030000}"/>
    <cellStyle name="Celda de comprobación 17" xfId="796" xr:uid="{00000000-0005-0000-0000-00001C030000}"/>
    <cellStyle name="Celda de comprobación 18" xfId="797" xr:uid="{00000000-0005-0000-0000-00001D030000}"/>
    <cellStyle name="Celda de comprobación 2" xfId="798" xr:uid="{00000000-0005-0000-0000-00001E030000}"/>
    <cellStyle name="Celda de comprobación 3" xfId="799" xr:uid="{00000000-0005-0000-0000-00001F030000}"/>
    <cellStyle name="Celda de comprobación 4" xfId="800" xr:uid="{00000000-0005-0000-0000-000020030000}"/>
    <cellStyle name="Celda de comprobación 5" xfId="801" xr:uid="{00000000-0005-0000-0000-000021030000}"/>
    <cellStyle name="Celda de comprobación 6" xfId="802" xr:uid="{00000000-0005-0000-0000-000022030000}"/>
    <cellStyle name="Celda de comprobación 7" xfId="803" xr:uid="{00000000-0005-0000-0000-000023030000}"/>
    <cellStyle name="Celda de comprobación 8" xfId="804" xr:uid="{00000000-0005-0000-0000-000024030000}"/>
    <cellStyle name="Celda de comprobación 9" xfId="805" xr:uid="{00000000-0005-0000-0000-000025030000}"/>
    <cellStyle name="Celda de comprobación 9 10" xfId="806" xr:uid="{00000000-0005-0000-0000-000026030000}"/>
    <cellStyle name="Celda de comprobación 9 11" xfId="807" xr:uid="{00000000-0005-0000-0000-000027030000}"/>
    <cellStyle name="Celda de comprobación 9 12" xfId="808" xr:uid="{00000000-0005-0000-0000-000028030000}"/>
    <cellStyle name="Celda de comprobación 9 13" xfId="809" xr:uid="{00000000-0005-0000-0000-000029030000}"/>
    <cellStyle name="Celda de comprobación 9 14" xfId="810" xr:uid="{00000000-0005-0000-0000-00002A030000}"/>
    <cellStyle name="Celda de comprobación 9 15" xfId="811" xr:uid="{00000000-0005-0000-0000-00002B030000}"/>
    <cellStyle name="Celda de comprobación 9 16" xfId="812" xr:uid="{00000000-0005-0000-0000-00002C030000}"/>
    <cellStyle name="Celda de comprobación 9 17" xfId="813" xr:uid="{00000000-0005-0000-0000-00002D030000}"/>
    <cellStyle name="Celda de comprobación 9 18" xfId="814" xr:uid="{00000000-0005-0000-0000-00002E030000}"/>
    <cellStyle name="Celda de comprobación 9 19" xfId="815" xr:uid="{00000000-0005-0000-0000-00002F030000}"/>
    <cellStyle name="Celda de comprobación 9 2" xfId="816" xr:uid="{00000000-0005-0000-0000-000030030000}"/>
    <cellStyle name="Celda de comprobación 9 20" xfId="817" xr:uid="{00000000-0005-0000-0000-000031030000}"/>
    <cellStyle name="Celda de comprobación 9 21" xfId="818" xr:uid="{00000000-0005-0000-0000-000032030000}"/>
    <cellStyle name="Celda de comprobación 9 22" xfId="819" xr:uid="{00000000-0005-0000-0000-000033030000}"/>
    <cellStyle name="Celda de comprobación 9 3" xfId="820" xr:uid="{00000000-0005-0000-0000-000034030000}"/>
    <cellStyle name="Celda de comprobación 9 4" xfId="821" xr:uid="{00000000-0005-0000-0000-000035030000}"/>
    <cellStyle name="Celda de comprobación 9 5" xfId="822" xr:uid="{00000000-0005-0000-0000-000036030000}"/>
    <cellStyle name="Celda de comprobación 9 6" xfId="823" xr:uid="{00000000-0005-0000-0000-000037030000}"/>
    <cellStyle name="Celda de comprobación 9 7" xfId="824" xr:uid="{00000000-0005-0000-0000-000038030000}"/>
    <cellStyle name="Celda de comprobación 9 8" xfId="825" xr:uid="{00000000-0005-0000-0000-000039030000}"/>
    <cellStyle name="Celda de comprobación 9 9" xfId="826" xr:uid="{00000000-0005-0000-0000-00003A030000}"/>
    <cellStyle name="Celda vinculada" xfId="827" builtinId="24" customBuiltin="1"/>
    <cellStyle name="Celda vinculada 10" xfId="828" xr:uid="{00000000-0005-0000-0000-00003C030000}"/>
    <cellStyle name="Celda vinculada 11" xfId="829" xr:uid="{00000000-0005-0000-0000-00003D030000}"/>
    <cellStyle name="Celda vinculada 12" xfId="830" xr:uid="{00000000-0005-0000-0000-00003E030000}"/>
    <cellStyle name="Celda vinculada 13" xfId="831" xr:uid="{00000000-0005-0000-0000-00003F030000}"/>
    <cellStyle name="Celda vinculada 14" xfId="832" xr:uid="{00000000-0005-0000-0000-000040030000}"/>
    <cellStyle name="Celda vinculada 15" xfId="833" xr:uid="{00000000-0005-0000-0000-000041030000}"/>
    <cellStyle name="Celda vinculada 16" xfId="834" xr:uid="{00000000-0005-0000-0000-000042030000}"/>
    <cellStyle name="Celda vinculada 17" xfId="835" xr:uid="{00000000-0005-0000-0000-000043030000}"/>
    <cellStyle name="Celda vinculada 18" xfId="836" xr:uid="{00000000-0005-0000-0000-000044030000}"/>
    <cellStyle name="Celda vinculada 2" xfId="837" xr:uid="{00000000-0005-0000-0000-000045030000}"/>
    <cellStyle name="Celda vinculada 3" xfId="838" xr:uid="{00000000-0005-0000-0000-000046030000}"/>
    <cellStyle name="Celda vinculada 4" xfId="839" xr:uid="{00000000-0005-0000-0000-000047030000}"/>
    <cellStyle name="Celda vinculada 5" xfId="840" xr:uid="{00000000-0005-0000-0000-000048030000}"/>
    <cellStyle name="Celda vinculada 6" xfId="841" xr:uid="{00000000-0005-0000-0000-000049030000}"/>
    <cellStyle name="Celda vinculada 7" xfId="842" xr:uid="{00000000-0005-0000-0000-00004A030000}"/>
    <cellStyle name="Celda vinculada 8" xfId="843" xr:uid="{00000000-0005-0000-0000-00004B030000}"/>
    <cellStyle name="Celda vinculada 9" xfId="844" xr:uid="{00000000-0005-0000-0000-00004C030000}"/>
    <cellStyle name="Celda vinculada 9 10" xfId="845" xr:uid="{00000000-0005-0000-0000-00004D030000}"/>
    <cellStyle name="Celda vinculada 9 11" xfId="846" xr:uid="{00000000-0005-0000-0000-00004E030000}"/>
    <cellStyle name="Celda vinculada 9 12" xfId="847" xr:uid="{00000000-0005-0000-0000-00004F030000}"/>
    <cellStyle name="Celda vinculada 9 13" xfId="848" xr:uid="{00000000-0005-0000-0000-000050030000}"/>
    <cellStyle name="Celda vinculada 9 14" xfId="849" xr:uid="{00000000-0005-0000-0000-000051030000}"/>
    <cellStyle name="Celda vinculada 9 15" xfId="850" xr:uid="{00000000-0005-0000-0000-000052030000}"/>
    <cellStyle name="Celda vinculada 9 16" xfId="851" xr:uid="{00000000-0005-0000-0000-000053030000}"/>
    <cellStyle name="Celda vinculada 9 17" xfId="852" xr:uid="{00000000-0005-0000-0000-000054030000}"/>
    <cellStyle name="Celda vinculada 9 18" xfId="853" xr:uid="{00000000-0005-0000-0000-000055030000}"/>
    <cellStyle name="Celda vinculada 9 19" xfId="854" xr:uid="{00000000-0005-0000-0000-000056030000}"/>
    <cellStyle name="Celda vinculada 9 2" xfId="855" xr:uid="{00000000-0005-0000-0000-000057030000}"/>
    <cellStyle name="Celda vinculada 9 20" xfId="856" xr:uid="{00000000-0005-0000-0000-000058030000}"/>
    <cellStyle name="Celda vinculada 9 21" xfId="857" xr:uid="{00000000-0005-0000-0000-000059030000}"/>
    <cellStyle name="Celda vinculada 9 22" xfId="858" xr:uid="{00000000-0005-0000-0000-00005A030000}"/>
    <cellStyle name="Celda vinculada 9 3" xfId="859" xr:uid="{00000000-0005-0000-0000-00005B030000}"/>
    <cellStyle name="Celda vinculada 9 4" xfId="860" xr:uid="{00000000-0005-0000-0000-00005C030000}"/>
    <cellStyle name="Celda vinculada 9 5" xfId="861" xr:uid="{00000000-0005-0000-0000-00005D030000}"/>
    <cellStyle name="Celda vinculada 9 6" xfId="862" xr:uid="{00000000-0005-0000-0000-00005E030000}"/>
    <cellStyle name="Celda vinculada 9 7" xfId="863" xr:uid="{00000000-0005-0000-0000-00005F030000}"/>
    <cellStyle name="Celda vinculada 9 8" xfId="864" xr:uid="{00000000-0005-0000-0000-000060030000}"/>
    <cellStyle name="Celda vinculada 9 9" xfId="865" xr:uid="{00000000-0005-0000-0000-000061030000}"/>
    <cellStyle name="Coma 2" xfId="866" xr:uid="{00000000-0005-0000-0000-000062030000}"/>
    <cellStyle name="Coma 2 2" xfId="867" xr:uid="{00000000-0005-0000-0000-000063030000}"/>
    <cellStyle name="Encabezado 4" xfId="868" builtinId="19" customBuiltin="1"/>
    <cellStyle name="Encabezado 4 10" xfId="869" xr:uid="{00000000-0005-0000-0000-000067030000}"/>
    <cellStyle name="Encabezado 4 11" xfId="870" xr:uid="{00000000-0005-0000-0000-000068030000}"/>
    <cellStyle name="Encabezado 4 12" xfId="871" xr:uid="{00000000-0005-0000-0000-000069030000}"/>
    <cellStyle name="Encabezado 4 13" xfId="872" xr:uid="{00000000-0005-0000-0000-00006A030000}"/>
    <cellStyle name="Encabezado 4 14" xfId="873" xr:uid="{00000000-0005-0000-0000-00006B030000}"/>
    <cellStyle name="Encabezado 4 15" xfId="874" xr:uid="{00000000-0005-0000-0000-00006C030000}"/>
    <cellStyle name="Encabezado 4 16" xfId="875" xr:uid="{00000000-0005-0000-0000-00006D030000}"/>
    <cellStyle name="Encabezado 4 17" xfId="876" xr:uid="{00000000-0005-0000-0000-00006E030000}"/>
    <cellStyle name="Encabezado 4 18" xfId="877" xr:uid="{00000000-0005-0000-0000-00006F030000}"/>
    <cellStyle name="Encabezado 4 2" xfId="878" xr:uid="{00000000-0005-0000-0000-000070030000}"/>
    <cellStyle name="Encabezado 4 3" xfId="879" xr:uid="{00000000-0005-0000-0000-000071030000}"/>
    <cellStyle name="Encabezado 4 4" xfId="880" xr:uid="{00000000-0005-0000-0000-000072030000}"/>
    <cellStyle name="Encabezado 4 5" xfId="881" xr:uid="{00000000-0005-0000-0000-000073030000}"/>
    <cellStyle name="Encabezado 4 6" xfId="882" xr:uid="{00000000-0005-0000-0000-000074030000}"/>
    <cellStyle name="Encabezado 4 7" xfId="883" xr:uid="{00000000-0005-0000-0000-000075030000}"/>
    <cellStyle name="Encabezado 4 8" xfId="884" xr:uid="{00000000-0005-0000-0000-000076030000}"/>
    <cellStyle name="Encabezado 4 9" xfId="885" xr:uid="{00000000-0005-0000-0000-000077030000}"/>
    <cellStyle name="Encabezado 4 9 10" xfId="886" xr:uid="{00000000-0005-0000-0000-000078030000}"/>
    <cellStyle name="Encabezado 4 9 11" xfId="887" xr:uid="{00000000-0005-0000-0000-000079030000}"/>
    <cellStyle name="Encabezado 4 9 12" xfId="888" xr:uid="{00000000-0005-0000-0000-00007A030000}"/>
    <cellStyle name="Encabezado 4 9 13" xfId="889" xr:uid="{00000000-0005-0000-0000-00007B030000}"/>
    <cellStyle name="Encabezado 4 9 14" xfId="890" xr:uid="{00000000-0005-0000-0000-00007C030000}"/>
    <cellStyle name="Encabezado 4 9 15" xfId="891" xr:uid="{00000000-0005-0000-0000-00007D030000}"/>
    <cellStyle name="Encabezado 4 9 16" xfId="892" xr:uid="{00000000-0005-0000-0000-00007E030000}"/>
    <cellStyle name="Encabezado 4 9 17" xfId="893" xr:uid="{00000000-0005-0000-0000-00007F030000}"/>
    <cellStyle name="Encabezado 4 9 18" xfId="894" xr:uid="{00000000-0005-0000-0000-000080030000}"/>
    <cellStyle name="Encabezado 4 9 19" xfId="895" xr:uid="{00000000-0005-0000-0000-000081030000}"/>
    <cellStyle name="Encabezado 4 9 2" xfId="896" xr:uid="{00000000-0005-0000-0000-000082030000}"/>
    <cellStyle name="Encabezado 4 9 20" xfId="897" xr:uid="{00000000-0005-0000-0000-000083030000}"/>
    <cellStyle name="Encabezado 4 9 21" xfId="898" xr:uid="{00000000-0005-0000-0000-000084030000}"/>
    <cellStyle name="Encabezado 4 9 22" xfId="899" xr:uid="{00000000-0005-0000-0000-000085030000}"/>
    <cellStyle name="Encabezado 4 9 3" xfId="900" xr:uid="{00000000-0005-0000-0000-000086030000}"/>
    <cellStyle name="Encabezado 4 9 4" xfId="901" xr:uid="{00000000-0005-0000-0000-000087030000}"/>
    <cellStyle name="Encabezado 4 9 5" xfId="902" xr:uid="{00000000-0005-0000-0000-000088030000}"/>
    <cellStyle name="Encabezado 4 9 6" xfId="903" xr:uid="{00000000-0005-0000-0000-000089030000}"/>
    <cellStyle name="Encabezado 4 9 7" xfId="904" xr:uid="{00000000-0005-0000-0000-00008A030000}"/>
    <cellStyle name="Encabezado 4 9 8" xfId="905" xr:uid="{00000000-0005-0000-0000-00008B030000}"/>
    <cellStyle name="Encabezado 4 9 9" xfId="906" xr:uid="{00000000-0005-0000-0000-00008C030000}"/>
    <cellStyle name="Énfasis1" xfId="907" builtinId="29" customBuiltin="1"/>
    <cellStyle name="Énfasis1 10" xfId="908" xr:uid="{00000000-0005-0000-0000-00008E030000}"/>
    <cellStyle name="Énfasis1 11" xfId="909" xr:uid="{00000000-0005-0000-0000-00008F030000}"/>
    <cellStyle name="Énfasis1 12" xfId="910" xr:uid="{00000000-0005-0000-0000-000090030000}"/>
    <cellStyle name="Énfasis1 13" xfId="911" xr:uid="{00000000-0005-0000-0000-000091030000}"/>
    <cellStyle name="Énfasis1 14" xfId="912" xr:uid="{00000000-0005-0000-0000-000092030000}"/>
    <cellStyle name="Énfasis1 15" xfId="913" xr:uid="{00000000-0005-0000-0000-000093030000}"/>
    <cellStyle name="Énfasis1 16" xfId="914" xr:uid="{00000000-0005-0000-0000-000094030000}"/>
    <cellStyle name="Énfasis1 17" xfId="915" xr:uid="{00000000-0005-0000-0000-000095030000}"/>
    <cellStyle name="Énfasis1 18" xfId="916" xr:uid="{00000000-0005-0000-0000-000096030000}"/>
    <cellStyle name="Énfasis1 2" xfId="917" xr:uid="{00000000-0005-0000-0000-000097030000}"/>
    <cellStyle name="Énfasis1 3" xfId="918" xr:uid="{00000000-0005-0000-0000-000098030000}"/>
    <cellStyle name="Énfasis1 4" xfId="919" xr:uid="{00000000-0005-0000-0000-000099030000}"/>
    <cellStyle name="Énfasis1 5" xfId="920" xr:uid="{00000000-0005-0000-0000-00009A030000}"/>
    <cellStyle name="Énfasis1 6" xfId="921" xr:uid="{00000000-0005-0000-0000-00009B030000}"/>
    <cellStyle name="Énfasis1 7" xfId="922" xr:uid="{00000000-0005-0000-0000-00009C030000}"/>
    <cellStyle name="Énfasis1 8" xfId="923" xr:uid="{00000000-0005-0000-0000-00009D030000}"/>
    <cellStyle name="Énfasis1 9" xfId="924" xr:uid="{00000000-0005-0000-0000-00009E030000}"/>
    <cellStyle name="Énfasis1 9 10" xfId="925" xr:uid="{00000000-0005-0000-0000-00009F030000}"/>
    <cellStyle name="Énfasis1 9 11" xfId="926" xr:uid="{00000000-0005-0000-0000-0000A0030000}"/>
    <cellStyle name="Énfasis1 9 12" xfId="927" xr:uid="{00000000-0005-0000-0000-0000A1030000}"/>
    <cellStyle name="Énfasis1 9 13" xfId="928" xr:uid="{00000000-0005-0000-0000-0000A2030000}"/>
    <cellStyle name="Énfasis1 9 14" xfId="929" xr:uid="{00000000-0005-0000-0000-0000A3030000}"/>
    <cellStyle name="Énfasis1 9 15" xfId="930" xr:uid="{00000000-0005-0000-0000-0000A4030000}"/>
    <cellStyle name="Énfasis1 9 16" xfId="931" xr:uid="{00000000-0005-0000-0000-0000A5030000}"/>
    <cellStyle name="Énfasis1 9 17" xfId="932" xr:uid="{00000000-0005-0000-0000-0000A6030000}"/>
    <cellStyle name="Énfasis1 9 18" xfId="933" xr:uid="{00000000-0005-0000-0000-0000A7030000}"/>
    <cellStyle name="Énfasis1 9 19" xfId="934" xr:uid="{00000000-0005-0000-0000-0000A8030000}"/>
    <cellStyle name="Énfasis1 9 2" xfId="935" xr:uid="{00000000-0005-0000-0000-0000A9030000}"/>
    <cellStyle name="Énfasis1 9 20" xfId="936" xr:uid="{00000000-0005-0000-0000-0000AA030000}"/>
    <cellStyle name="Énfasis1 9 21" xfId="937" xr:uid="{00000000-0005-0000-0000-0000AB030000}"/>
    <cellStyle name="Énfasis1 9 22" xfId="938" xr:uid="{00000000-0005-0000-0000-0000AC030000}"/>
    <cellStyle name="Énfasis1 9 3" xfId="939" xr:uid="{00000000-0005-0000-0000-0000AD030000}"/>
    <cellStyle name="Énfasis1 9 4" xfId="940" xr:uid="{00000000-0005-0000-0000-0000AE030000}"/>
    <cellStyle name="Énfasis1 9 5" xfId="941" xr:uid="{00000000-0005-0000-0000-0000AF030000}"/>
    <cellStyle name="Énfasis1 9 6" xfId="942" xr:uid="{00000000-0005-0000-0000-0000B0030000}"/>
    <cellStyle name="Énfasis1 9 7" xfId="943" xr:uid="{00000000-0005-0000-0000-0000B1030000}"/>
    <cellStyle name="Énfasis1 9 8" xfId="944" xr:uid="{00000000-0005-0000-0000-0000B2030000}"/>
    <cellStyle name="Énfasis1 9 9" xfId="945" xr:uid="{00000000-0005-0000-0000-0000B3030000}"/>
    <cellStyle name="Énfasis2" xfId="946" builtinId="33" customBuiltin="1"/>
    <cellStyle name="Énfasis2 10" xfId="947" xr:uid="{00000000-0005-0000-0000-0000B5030000}"/>
    <cellStyle name="Énfasis2 11" xfId="948" xr:uid="{00000000-0005-0000-0000-0000B6030000}"/>
    <cellStyle name="Énfasis2 12" xfId="949" xr:uid="{00000000-0005-0000-0000-0000B7030000}"/>
    <cellStyle name="Énfasis2 13" xfId="950" xr:uid="{00000000-0005-0000-0000-0000B8030000}"/>
    <cellStyle name="Énfasis2 14" xfId="951" xr:uid="{00000000-0005-0000-0000-0000B9030000}"/>
    <cellStyle name="Énfasis2 15" xfId="952" xr:uid="{00000000-0005-0000-0000-0000BA030000}"/>
    <cellStyle name="Énfasis2 16" xfId="953" xr:uid="{00000000-0005-0000-0000-0000BB030000}"/>
    <cellStyle name="Énfasis2 17" xfId="954" xr:uid="{00000000-0005-0000-0000-0000BC030000}"/>
    <cellStyle name="Énfasis2 18" xfId="955" xr:uid="{00000000-0005-0000-0000-0000BD030000}"/>
    <cellStyle name="Énfasis2 2" xfId="956" xr:uid="{00000000-0005-0000-0000-0000BE030000}"/>
    <cellStyle name="Énfasis2 3" xfId="957" xr:uid="{00000000-0005-0000-0000-0000BF030000}"/>
    <cellStyle name="Énfasis2 4" xfId="958" xr:uid="{00000000-0005-0000-0000-0000C0030000}"/>
    <cellStyle name="Énfasis2 5" xfId="959" xr:uid="{00000000-0005-0000-0000-0000C1030000}"/>
    <cellStyle name="Énfasis2 6" xfId="960" xr:uid="{00000000-0005-0000-0000-0000C2030000}"/>
    <cellStyle name="Énfasis2 7" xfId="961" xr:uid="{00000000-0005-0000-0000-0000C3030000}"/>
    <cellStyle name="Énfasis2 8" xfId="962" xr:uid="{00000000-0005-0000-0000-0000C4030000}"/>
    <cellStyle name="Énfasis2 9" xfId="963" xr:uid="{00000000-0005-0000-0000-0000C5030000}"/>
    <cellStyle name="Énfasis2 9 10" xfId="964" xr:uid="{00000000-0005-0000-0000-0000C6030000}"/>
    <cellStyle name="Énfasis2 9 11" xfId="965" xr:uid="{00000000-0005-0000-0000-0000C7030000}"/>
    <cellStyle name="Énfasis2 9 12" xfId="966" xr:uid="{00000000-0005-0000-0000-0000C8030000}"/>
    <cellStyle name="Énfasis2 9 13" xfId="967" xr:uid="{00000000-0005-0000-0000-0000C9030000}"/>
    <cellStyle name="Énfasis2 9 14" xfId="968" xr:uid="{00000000-0005-0000-0000-0000CA030000}"/>
    <cellStyle name="Énfasis2 9 15" xfId="969" xr:uid="{00000000-0005-0000-0000-0000CB030000}"/>
    <cellStyle name="Énfasis2 9 16" xfId="970" xr:uid="{00000000-0005-0000-0000-0000CC030000}"/>
    <cellStyle name="Énfasis2 9 17" xfId="971" xr:uid="{00000000-0005-0000-0000-0000CD030000}"/>
    <cellStyle name="Énfasis2 9 18" xfId="972" xr:uid="{00000000-0005-0000-0000-0000CE030000}"/>
    <cellStyle name="Énfasis2 9 19" xfId="973" xr:uid="{00000000-0005-0000-0000-0000CF030000}"/>
    <cellStyle name="Énfasis2 9 2" xfId="974" xr:uid="{00000000-0005-0000-0000-0000D0030000}"/>
    <cellStyle name="Énfasis2 9 20" xfId="975" xr:uid="{00000000-0005-0000-0000-0000D1030000}"/>
    <cellStyle name="Énfasis2 9 21" xfId="976" xr:uid="{00000000-0005-0000-0000-0000D2030000}"/>
    <cellStyle name="Énfasis2 9 22" xfId="977" xr:uid="{00000000-0005-0000-0000-0000D3030000}"/>
    <cellStyle name="Énfasis2 9 3" xfId="978" xr:uid="{00000000-0005-0000-0000-0000D4030000}"/>
    <cellStyle name="Énfasis2 9 4" xfId="979" xr:uid="{00000000-0005-0000-0000-0000D5030000}"/>
    <cellStyle name="Énfasis2 9 5" xfId="980" xr:uid="{00000000-0005-0000-0000-0000D6030000}"/>
    <cellStyle name="Énfasis2 9 6" xfId="981" xr:uid="{00000000-0005-0000-0000-0000D7030000}"/>
    <cellStyle name="Énfasis2 9 7" xfId="982" xr:uid="{00000000-0005-0000-0000-0000D8030000}"/>
    <cellStyle name="Énfasis2 9 8" xfId="983" xr:uid="{00000000-0005-0000-0000-0000D9030000}"/>
    <cellStyle name="Énfasis2 9 9" xfId="984" xr:uid="{00000000-0005-0000-0000-0000DA030000}"/>
    <cellStyle name="Énfasis3" xfId="985" builtinId="37" customBuiltin="1"/>
    <cellStyle name="Énfasis3 10" xfId="986" xr:uid="{00000000-0005-0000-0000-0000DC030000}"/>
    <cellStyle name="Énfasis3 11" xfId="987" xr:uid="{00000000-0005-0000-0000-0000DD030000}"/>
    <cellStyle name="Énfasis3 12" xfId="988" xr:uid="{00000000-0005-0000-0000-0000DE030000}"/>
    <cellStyle name="Énfasis3 13" xfId="989" xr:uid="{00000000-0005-0000-0000-0000DF030000}"/>
    <cellStyle name="Énfasis3 14" xfId="990" xr:uid="{00000000-0005-0000-0000-0000E0030000}"/>
    <cellStyle name="Énfasis3 15" xfId="991" xr:uid="{00000000-0005-0000-0000-0000E1030000}"/>
    <cellStyle name="Énfasis3 16" xfId="992" xr:uid="{00000000-0005-0000-0000-0000E2030000}"/>
    <cellStyle name="Énfasis3 17" xfId="993" xr:uid="{00000000-0005-0000-0000-0000E3030000}"/>
    <cellStyle name="Énfasis3 18" xfId="994" xr:uid="{00000000-0005-0000-0000-0000E4030000}"/>
    <cellStyle name="Énfasis3 2" xfId="995" xr:uid="{00000000-0005-0000-0000-0000E5030000}"/>
    <cellStyle name="Énfasis3 3" xfId="996" xr:uid="{00000000-0005-0000-0000-0000E6030000}"/>
    <cellStyle name="Énfasis3 4" xfId="997" xr:uid="{00000000-0005-0000-0000-0000E7030000}"/>
    <cellStyle name="Énfasis3 5" xfId="998" xr:uid="{00000000-0005-0000-0000-0000E8030000}"/>
    <cellStyle name="Énfasis3 6" xfId="999" xr:uid="{00000000-0005-0000-0000-0000E9030000}"/>
    <cellStyle name="Énfasis3 7" xfId="1000" xr:uid="{00000000-0005-0000-0000-0000EA030000}"/>
    <cellStyle name="Énfasis3 8" xfId="1001" xr:uid="{00000000-0005-0000-0000-0000EB030000}"/>
    <cellStyle name="Énfasis3 9" xfId="1002" xr:uid="{00000000-0005-0000-0000-0000EC030000}"/>
    <cellStyle name="Énfasis3 9 10" xfId="1003" xr:uid="{00000000-0005-0000-0000-0000ED030000}"/>
    <cellStyle name="Énfasis3 9 11" xfId="1004" xr:uid="{00000000-0005-0000-0000-0000EE030000}"/>
    <cellStyle name="Énfasis3 9 12" xfId="1005" xr:uid="{00000000-0005-0000-0000-0000EF030000}"/>
    <cellStyle name="Énfasis3 9 13" xfId="1006" xr:uid="{00000000-0005-0000-0000-0000F0030000}"/>
    <cellStyle name="Énfasis3 9 14" xfId="1007" xr:uid="{00000000-0005-0000-0000-0000F1030000}"/>
    <cellStyle name="Énfasis3 9 15" xfId="1008" xr:uid="{00000000-0005-0000-0000-0000F2030000}"/>
    <cellStyle name="Énfasis3 9 16" xfId="1009" xr:uid="{00000000-0005-0000-0000-0000F3030000}"/>
    <cellStyle name="Énfasis3 9 17" xfId="1010" xr:uid="{00000000-0005-0000-0000-0000F4030000}"/>
    <cellStyle name="Énfasis3 9 18" xfId="1011" xr:uid="{00000000-0005-0000-0000-0000F5030000}"/>
    <cellStyle name="Énfasis3 9 19" xfId="1012" xr:uid="{00000000-0005-0000-0000-0000F6030000}"/>
    <cellStyle name="Énfasis3 9 2" xfId="1013" xr:uid="{00000000-0005-0000-0000-0000F7030000}"/>
    <cellStyle name="Énfasis3 9 20" xfId="1014" xr:uid="{00000000-0005-0000-0000-0000F8030000}"/>
    <cellStyle name="Énfasis3 9 21" xfId="1015" xr:uid="{00000000-0005-0000-0000-0000F9030000}"/>
    <cellStyle name="Énfasis3 9 22" xfId="1016" xr:uid="{00000000-0005-0000-0000-0000FA030000}"/>
    <cellStyle name="Énfasis3 9 3" xfId="1017" xr:uid="{00000000-0005-0000-0000-0000FB030000}"/>
    <cellStyle name="Énfasis3 9 4" xfId="1018" xr:uid="{00000000-0005-0000-0000-0000FC030000}"/>
    <cellStyle name="Énfasis3 9 5" xfId="1019" xr:uid="{00000000-0005-0000-0000-0000FD030000}"/>
    <cellStyle name="Énfasis3 9 6" xfId="1020" xr:uid="{00000000-0005-0000-0000-0000FE030000}"/>
    <cellStyle name="Énfasis3 9 7" xfId="1021" xr:uid="{00000000-0005-0000-0000-0000FF030000}"/>
    <cellStyle name="Énfasis3 9 8" xfId="1022" xr:uid="{00000000-0005-0000-0000-000000040000}"/>
    <cellStyle name="Énfasis3 9 9" xfId="1023" xr:uid="{00000000-0005-0000-0000-000001040000}"/>
    <cellStyle name="Énfasis4" xfId="1024" builtinId="41" customBuiltin="1"/>
    <cellStyle name="Énfasis4 10" xfId="1025" xr:uid="{00000000-0005-0000-0000-000003040000}"/>
    <cellStyle name="Énfasis4 11" xfId="1026" xr:uid="{00000000-0005-0000-0000-000004040000}"/>
    <cellStyle name="Énfasis4 12" xfId="1027" xr:uid="{00000000-0005-0000-0000-000005040000}"/>
    <cellStyle name="Énfasis4 13" xfId="1028" xr:uid="{00000000-0005-0000-0000-000006040000}"/>
    <cellStyle name="Énfasis4 14" xfId="1029" xr:uid="{00000000-0005-0000-0000-000007040000}"/>
    <cellStyle name="Énfasis4 15" xfId="1030" xr:uid="{00000000-0005-0000-0000-000008040000}"/>
    <cellStyle name="Énfasis4 16" xfId="1031" xr:uid="{00000000-0005-0000-0000-000009040000}"/>
    <cellStyle name="Énfasis4 17" xfId="1032" xr:uid="{00000000-0005-0000-0000-00000A040000}"/>
    <cellStyle name="Énfasis4 18" xfId="1033" xr:uid="{00000000-0005-0000-0000-00000B040000}"/>
    <cellStyle name="Énfasis4 2" xfId="1034" xr:uid="{00000000-0005-0000-0000-00000C040000}"/>
    <cellStyle name="Énfasis4 3" xfId="1035" xr:uid="{00000000-0005-0000-0000-00000D040000}"/>
    <cellStyle name="Énfasis4 4" xfId="1036" xr:uid="{00000000-0005-0000-0000-00000E040000}"/>
    <cellStyle name="Énfasis4 5" xfId="1037" xr:uid="{00000000-0005-0000-0000-00000F040000}"/>
    <cellStyle name="Énfasis4 6" xfId="1038" xr:uid="{00000000-0005-0000-0000-000010040000}"/>
    <cellStyle name="Énfasis4 7" xfId="1039" xr:uid="{00000000-0005-0000-0000-000011040000}"/>
    <cellStyle name="Énfasis4 8" xfId="1040" xr:uid="{00000000-0005-0000-0000-000012040000}"/>
    <cellStyle name="Énfasis4 9" xfId="1041" xr:uid="{00000000-0005-0000-0000-000013040000}"/>
    <cellStyle name="Énfasis4 9 10" xfId="1042" xr:uid="{00000000-0005-0000-0000-000014040000}"/>
    <cellStyle name="Énfasis4 9 11" xfId="1043" xr:uid="{00000000-0005-0000-0000-000015040000}"/>
    <cellStyle name="Énfasis4 9 12" xfId="1044" xr:uid="{00000000-0005-0000-0000-000016040000}"/>
    <cellStyle name="Énfasis4 9 13" xfId="1045" xr:uid="{00000000-0005-0000-0000-000017040000}"/>
    <cellStyle name="Énfasis4 9 14" xfId="1046" xr:uid="{00000000-0005-0000-0000-000018040000}"/>
    <cellStyle name="Énfasis4 9 15" xfId="1047" xr:uid="{00000000-0005-0000-0000-000019040000}"/>
    <cellStyle name="Énfasis4 9 16" xfId="1048" xr:uid="{00000000-0005-0000-0000-00001A040000}"/>
    <cellStyle name="Énfasis4 9 17" xfId="1049" xr:uid="{00000000-0005-0000-0000-00001B040000}"/>
    <cellStyle name="Énfasis4 9 18" xfId="1050" xr:uid="{00000000-0005-0000-0000-00001C040000}"/>
    <cellStyle name="Énfasis4 9 19" xfId="1051" xr:uid="{00000000-0005-0000-0000-00001D040000}"/>
    <cellStyle name="Énfasis4 9 2" xfId="1052" xr:uid="{00000000-0005-0000-0000-00001E040000}"/>
    <cellStyle name="Énfasis4 9 20" xfId="1053" xr:uid="{00000000-0005-0000-0000-00001F040000}"/>
    <cellStyle name="Énfasis4 9 21" xfId="1054" xr:uid="{00000000-0005-0000-0000-000020040000}"/>
    <cellStyle name="Énfasis4 9 22" xfId="1055" xr:uid="{00000000-0005-0000-0000-000021040000}"/>
    <cellStyle name="Énfasis4 9 3" xfId="1056" xr:uid="{00000000-0005-0000-0000-000022040000}"/>
    <cellStyle name="Énfasis4 9 4" xfId="1057" xr:uid="{00000000-0005-0000-0000-000023040000}"/>
    <cellStyle name="Énfasis4 9 5" xfId="1058" xr:uid="{00000000-0005-0000-0000-000024040000}"/>
    <cellStyle name="Énfasis4 9 6" xfId="1059" xr:uid="{00000000-0005-0000-0000-000025040000}"/>
    <cellStyle name="Énfasis4 9 7" xfId="1060" xr:uid="{00000000-0005-0000-0000-000026040000}"/>
    <cellStyle name="Énfasis4 9 8" xfId="1061" xr:uid="{00000000-0005-0000-0000-000027040000}"/>
    <cellStyle name="Énfasis4 9 9" xfId="1062" xr:uid="{00000000-0005-0000-0000-000028040000}"/>
    <cellStyle name="Énfasis5" xfId="1063" builtinId="45" customBuiltin="1"/>
    <cellStyle name="Énfasis5 10" xfId="1064" xr:uid="{00000000-0005-0000-0000-00002A040000}"/>
    <cellStyle name="Énfasis5 11" xfId="1065" xr:uid="{00000000-0005-0000-0000-00002B040000}"/>
    <cellStyle name="Énfasis5 12" xfId="1066" xr:uid="{00000000-0005-0000-0000-00002C040000}"/>
    <cellStyle name="Énfasis5 13" xfId="1067" xr:uid="{00000000-0005-0000-0000-00002D040000}"/>
    <cellStyle name="Énfasis5 14" xfId="1068" xr:uid="{00000000-0005-0000-0000-00002E040000}"/>
    <cellStyle name="Énfasis5 15" xfId="1069" xr:uid="{00000000-0005-0000-0000-00002F040000}"/>
    <cellStyle name="Énfasis5 16" xfId="1070" xr:uid="{00000000-0005-0000-0000-000030040000}"/>
    <cellStyle name="Énfasis5 17" xfId="1071" xr:uid="{00000000-0005-0000-0000-000031040000}"/>
    <cellStyle name="Énfasis5 18" xfId="1072" xr:uid="{00000000-0005-0000-0000-000032040000}"/>
    <cellStyle name="Énfasis5 2" xfId="1073" xr:uid="{00000000-0005-0000-0000-000033040000}"/>
    <cellStyle name="Énfasis5 3" xfId="1074" xr:uid="{00000000-0005-0000-0000-000034040000}"/>
    <cellStyle name="Énfasis5 4" xfId="1075" xr:uid="{00000000-0005-0000-0000-000035040000}"/>
    <cellStyle name="Énfasis5 5" xfId="1076" xr:uid="{00000000-0005-0000-0000-000036040000}"/>
    <cellStyle name="Énfasis5 6" xfId="1077" xr:uid="{00000000-0005-0000-0000-000037040000}"/>
    <cellStyle name="Énfasis5 7" xfId="1078" xr:uid="{00000000-0005-0000-0000-000038040000}"/>
    <cellStyle name="Énfasis5 8" xfId="1079" xr:uid="{00000000-0005-0000-0000-000039040000}"/>
    <cellStyle name="Énfasis5 9" xfId="1080" xr:uid="{00000000-0005-0000-0000-00003A040000}"/>
    <cellStyle name="Énfasis5 9 10" xfId="1081" xr:uid="{00000000-0005-0000-0000-00003B040000}"/>
    <cellStyle name="Énfasis5 9 11" xfId="1082" xr:uid="{00000000-0005-0000-0000-00003C040000}"/>
    <cellStyle name="Énfasis5 9 12" xfId="1083" xr:uid="{00000000-0005-0000-0000-00003D040000}"/>
    <cellStyle name="Énfasis5 9 13" xfId="1084" xr:uid="{00000000-0005-0000-0000-00003E040000}"/>
    <cellStyle name="Énfasis5 9 14" xfId="1085" xr:uid="{00000000-0005-0000-0000-00003F040000}"/>
    <cellStyle name="Énfasis5 9 15" xfId="1086" xr:uid="{00000000-0005-0000-0000-000040040000}"/>
    <cellStyle name="Énfasis5 9 16" xfId="1087" xr:uid="{00000000-0005-0000-0000-000041040000}"/>
    <cellStyle name="Énfasis5 9 17" xfId="1088" xr:uid="{00000000-0005-0000-0000-000042040000}"/>
    <cellStyle name="Énfasis5 9 18" xfId="1089" xr:uid="{00000000-0005-0000-0000-000043040000}"/>
    <cellStyle name="Énfasis5 9 19" xfId="1090" xr:uid="{00000000-0005-0000-0000-000044040000}"/>
    <cellStyle name="Énfasis5 9 2" xfId="1091" xr:uid="{00000000-0005-0000-0000-000045040000}"/>
    <cellStyle name="Énfasis5 9 20" xfId="1092" xr:uid="{00000000-0005-0000-0000-000046040000}"/>
    <cellStyle name="Énfasis5 9 21" xfId="1093" xr:uid="{00000000-0005-0000-0000-000047040000}"/>
    <cellStyle name="Énfasis5 9 22" xfId="1094" xr:uid="{00000000-0005-0000-0000-000048040000}"/>
    <cellStyle name="Énfasis5 9 3" xfId="1095" xr:uid="{00000000-0005-0000-0000-000049040000}"/>
    <cellStyle name="Énfasis5 9 4" xfId="1096" xr:uid="{00000000-0005-0000-0000-00004A040000}"/>
    <cellStyle name="Énfasis5 9 5" xfId="1097" xr:uid="{00000000-0005-0000-0000-00004B040000}"/>
    <cellStyle name="Énfasis5 9 6" xfId="1098" xr:uid="{00000000-0005-0000-0000-00004C040000}"/>
    <cellStyle name="Énfasis5 9 7" xfId="1099" xr:uid="{00000000-0005-0000-0000-00004D040000}"/>
    <cellStyle name="Énfasis5 9 8" xfId="1100" xr:uid="{00000000-0005-0000-0000-00004E040000}"/>
    <cellStyle name="Énfasis5 9 9" xfId="1101" xr:uid="{00000000-0005-0000-0000-00004F040000}"/>
    <cellStyle name="Énfasis6" xfId="1102" builtinId="49" customBuiltin="1"/>
    <cellStyle name="Énfasis6 10" xfId="1103" xr:uid="{00000000-0005-0000-0000-000051040000}"/>
    <cellStyle name="Énfasis6 11" xfId="1104" xr:uid="{00000000-0005-0000-0000-000052040000}"/>
    <cellStyle name="Énfasis6 12" xfId="1105" xr:uid="{00000000-0005-0000-0000-000053040000}"/>
    <cellStyle name="Énfasis6 13" xfId="1106" xr:uid="{00000000-0005-0000-0000-000054040000}"/>
    <cellStyle name="Énfasis6 14" xfId="1107" xr:uid="{00000000-0005-0000-0000-000055040000}"/>
    <cellStyle name="Énfasis6 15" xfId="1108" xr:uid="{00000000-0005-0000-0000-000056040000}"/>
    <cellStyle name="Énfasis6 16" xfId="1109" xr:uid="{00000000-0005-0000-0000-000057040000}"/>
    <cellStyle name="Énfasis6 17" xfId="1110" xr:uid="{00000000-0005-0000-0000-000058040000}"/>
    <cellStyle name="Énfasis6 18" xfId="1111" xr:uid="{00000000-0005-0000-0000-000059040000}"/>
    <cellStyle name="Énfasis6 2" xfId="1112" xr:uid="{00000000-0005-0000-0000-00005A040000}"/>
    <cellStyle name="Énfasis6 3" xfId="1113" xr:uid="{00000000-0005-0000-0000-00005B040000}"/>
    <cellStyle name="Énfasis6 4" xfId="1114" xr:uid="{00000000-0005-0000-0000-00005C040000}"/>
    <cellStyle name="Énfasis6 5" xfId="1115" xr:uid="{00000000-0005-0000-0000-00005D040000}"/>
    <cellStyle name="Énfasis6 6" xfId="1116" xr:uid="{00000000-0005-0000-0000-00005E040000}"/>
    <cellStyle name="Énfasis6 7" xfId="1117" xr:uid="{00000000-0005-0000-0000-00005F040000}"/>
    <cellStyle name="Énfasis6 8" xfId="1118" xr:uid="{00000000-0005-0000-0000-000060040000}"/>
    <cellStyle name="Énfasis6 9" xfId="1119" xr:uid="{00000000-0005-0000-0000-000061040000}"/>
    <cellStyle name="Énfasis6 9 10" xfId="1120" xr:uid="{00000000-0005-0000-0000-000062040000}"/>
    <cellStyle name="Énfasis6 9 11" xfId="1121" xr:uid="{00000000-0005-0000-0000-000063040000}"/>
    <cellStyle name="Énfasis6 9 12" xfId="1122" xr:uid="{00000000-0005-0000-0000-000064040000}"/>
    <cellStyle name="Énfasis6 9 13" xfId="1123" xr:uid="{00000000-0005-0000-0000-000065040000}"/>
    <cellStyle name="Énfasis6 9 14" xfId="1124" xr:uid="{00000000-0005-0000-0000-000066040000}"/>
    <cellStyle name="Énfasis6 9 15" xfId="1125" xr:uid="{00000000-0005-0000-0000-000067040000}"/>
    <cellStyle name="Énfasis6 9 16" xfId="1126" xr:uid="{00000000-0005-0000-0000-000068040000}"/>
    <cellStyle name="Énfasis6 9 17" xfId="1127" xr:uid="{00000000-0005-0000-0000-000069040000}"/>
    <cellStyle name="Énfasis6 9 18" xfId="1128" xr:uid="{00000000-0005-0000-0000-00006A040000}"/>
    <cellStyle name="Énfasis6 9 19" xfId="1129" xr:uid="{00000000-0005-0000-0000-00006B040000}"/>
    <cellStyle name="Énfasis6 9 2" xfId="1130" xr:uid="{00000000-0005-0000-0000-00006C040000}"/>
    <cellStyle name="Énfasis6 9 20" xfId="1131" xr:uid="{00000000-0005-0000-0000-00006D040000}"/>
    <cellStyle name="Énfasis6 9 21" xfId="1132" xr:uid="{00000000-0005-0000-0000-00006E040000}"/>
    <cellStyle name="Énfasis6 9 22" xfId="1133" xr:uid="{00000000-0005-0000-0000-00006F040000}"/>
    <cellStyle name="Énfasis6 9 3" xfId="1134" xr:uid="{00000000-0005-0000-0000-000070040000}"/>
    <cellStyle name="Énfasis6 9 4" xfId="1135" xr:uid="{00000000-0005-0000-0000-000071040000}"/>
    <cellStyle name="Énfasis6 9 5" xfId="1136" xr:uid="{00000000-0005-0000-0000-000072040000}"/>
    <cellStyle name="Énfasis6 9 6" xfId="1137" xr:uid="{00000000-0005-0000-0000-000073040000}"/>
    <cellStyle name="Énfasis6 9 7" xfId="1138" xr:uid="{00000000-0005-0000-0000-000074040000}"/>
    <cellStyle name="Énfasis6 9 8" xfId="1139" xr:uid="{00000000-0005-0000-0000-000075040000}"/>
    <cellStyle name="Énfasis6 9 9" xfId="1140" xr:uid="{00000000-0005-0000-0000-000076040000}"/>
    <cellStyle name="Entrada" xfId="1141" builtinId="20" customBuiltin="1"/>
    <cellStyle name="Entrada 10" xfId="1142" xr:uid="{00000000-0005-0000-0000-000078040000}"/>
    <cellStyle name="Entrada 11" xfId="1143" xr:uid="{00000000-0005-0000-0000-000079040000}"/>
    <cellStyle name="Entrada 12" xfId="1144" xr:uid="{00000000-0005-0000-0000-00007A040000}"/>
    <cellStyle name="Entrada 13" xfId="1145" xr:uid="{00000000-0005-0000-0000-00007B040000}"/>
    <cellStyle name="Entrada 14" xfId="1146" xr:uid="{00000000-0005-0000-0000-00007C040000}"/>
    <cellStyle name="Entrada 15" xfId="1147" xr:uid="{00000000-0005-0000-0000-00007D040000}"/>
    <cellStyle name="Entrada 16" xfId="1148" xr:uid="{00000000-0005-0000-0000-00007E040000}"/>
    <cellStyle name="Entrada 17" xfId="1149" xr:uid="{00000000-0005-0000-0000-00007F040000}"/>
    <cellStyle name="Entrada 18" xfId="1150" xr:uid="{00000000-0005-0000-0000-000080040000}"/>
    <cellStyle name="Entrada 2" xfId="1151" xr:uid="{00000000-0005-0000-0000-000081040000}"/>
    <cellStyle name="Entrada 3" xfId="1152" xr:uid="{00000000-0005-0000-0000-000082040000}"/>
    <cellStyle name="Entrada 4" xfId="1153" xr:uid="{00000000-0005-0000-0000-000083040000}"/>
    <cellStyle name="Entrada 5" xfId="1154" xr:uid="{00000000-0005-0000-0000-000084040000}"/>
    <cellStyle name="Entrada 6" xfId="1155" xr:uid="{00000000-0005-0000-0000-000085040000}"/>
    <cellStyle name="Entrada 7" xfId="1156" xr:uid="{00000000-0005-0000-0000-000086040000}"/>
    <cellStyle name="Entrada 8" xfId="1157" xr:uid="{00000000-0005-0000-0000-000087040000}"/>
    <cellStyle name="Entrada 9" xfId="1158" xr:uid="{00000000-0005-0000-0000-000088040000}"/>
    <cellStyle name="Entrada 9 10" xfId="1159" xr:uid="{00000000-0005-0000-0000-000089040000}"/>
    <cellStyle name="Entrada 9 11" xfId="1160" xr:uid="{00000000-0005-0000-0000-00008A040000}"/>
    <cellStyle name="Entrada 9 12" xfId="1161" xr:uid="{00000000-0005-0000-0000-00008B040000}"/>
    <cellStyle name="Entrada 9 13" xfId="1162" xr:uid="{00000000-0005-0000-0000-00008C040000}"/>
    <cellStyle name="Entrada 9 14" xfId="1163" xr:uid="{00000000-0005-0000-0000-00008D040000}"/>
    <cellStyle name="Entrada 9 15" xfId="1164" xr:uid="{00000000-0005-0000-0000-00008E040000}"/>
    <cellStyle name="Entrada 9 16" xfId="1165" xr:uid="{00000000-0005-0000-0000-00008F040000}"/>
    <cellStyle name="Entrada 9 17" xfId="1166" xr:uid="{00000000-0005-0000-0000-000090040000}"/>
    <cellStyle name="Entrada 9 18" xfId="1167" xr:uid="{00000000-0005-0000-0000-000091040000}"/>
    <cellStyle name="Entrada 9 19" xfId="1168" xr:uid="{00000000-0005-0000-0000-000092040000}"/>
    <cellStyle name="Entrada 9 2" xfId="1169" xr:uid="{00000000-0005-0000-0000-000093040000}"/>
    <cellStyle name="Entrada 9 20" xfId="1170" xr:uid="{00000000-0005-0000-0000-000094040000}"/>
    <cellStyle name="Entrada 9 21" xfId="1171" xr:uid="{00000000-0005-0000-0000-000095040000}"/>
    <cellStyle name="Entrada 9 22" xfId="1172" xr:uid="{00000000-0005-0000-0000-000096040000}"/>
    <cellStyle name="Entrada 9 3" xfId="1173" xr:uid="{00000000-0005-0000-0000-000097040000}"/>
    <cellStyle name="Entrada 9 4" xfId="1174" xr:uid="{00000000-0005-0000-0000-000098040000}"/>
    <cellStyle name="Entrada 9 5" xfId="1175" xr:uid="{00000000-0005-0000-0000-000099040000}"/>
    <cellStyle name="Entrada 9 6" xfId="1176" xr:uid="{00000000-0005-0000-0000-00009A040000}"/>
    <cellStyle name="Entrada 9 7" xfId="1177" xr:uid="{00000000-0005-0000-0000-00009B040000}"/>
    <cellStyle name="Entrada 9 8" xfId="1178" xr:uid="{00000000-0005-0000-0000-00009C040000}"/>
    <cellStyle name="Entrada 9 9" xfId="1179" xr:uid="{00000000-0005-0000-0000-00009D040000}"/>
    <cellStyle name="Euro" xfId="1180" xr:uid="{00000000-0005-0000-0000-00009E040000}"/>
    <cellStyle name="Euro 10" xfId="1181" xr:uid="{00000000-0005-0000-0000-00009F040000}"/>
    <cellStyle name="Euro 11" xfId="1182" xr:uid="{00000000-0005-0000-0000-0000A0040000}"/>
    <cellStyle name="Euro 12" xfId="1183" xr:uid="{00000000-0005-0000-0000-0000A1040000}"/>
    <cellStyle name="Euro 13" xfId="1184" xr:uid="{00000000-0005-0000-0000-0000A2040000}"/>
    <cellStyle name="Euro 14" xfId="1185" xr:uid="{00000000-0005-0000-0000-0000A3040000}"/>
    <cellStyle name="Euro 15" xfId="1186" xr:uid="{00000000-0005-0000-0000-0000A4040000}"/>
    <cellStyle name="Euro 16" xfId="1187" xr:uid="{00000000-0005-0000-0000-0000A5040000}"/>
    <cellStyle name="Euro 17" xfId="1188" xr:uid="{00000000-0005-0000-0000-0000A6040000}"/>
    <cellStyle name="Euro 18" xfId="1189" xr:uid="{00000000-0005-0000-0000-0000A7040000}"/>
    <cellStyle name="Euro 19" xfId="1190" xr:uid="{00000000-0005-0000-0000-0000A8040000}"/>
    <cellStyle name="Euro 2" xfId="1191" xr:uid="{00000000-0005-0000-0000-0000A9040000}"/>
    <cellStyle name="Euro 20" xfId="1192" xr:uid="{00000000-0005-0000-0000-0000AA040000}"/>
    <cellStyle name="Euro 21" xfId="1193" xr:uid="{00000000-0005-0000-0000-0000AB040000}"/>
    <cellStyle name="Euro 22" xfId="1194" xr:uid="{00000000-0005-0000-0000-0000AC040000}"/>
    <cellStyle name="Euro 23" xfId="1195" xr:uid="{00000000-0005-0000-0000-0000AD040000}"/>
    <cellStyle name="Euro 24" xfId="1196" xr:uid="{00000000-0005-0000-0000-0000AE040000}"/>
    <cellStyle name="Euro 25" xfId="1197" xr:uid="{00000000-0005-0000-0000-0000AF040000}"/>
    <cellStyle name="Euro 26" xfId="1198" xr:uid="{00000000-0005-0000-0000-0000B0040000}"/>
    <cellStyle name="Euro 27" xfId="1199" xr:uid="{00000000-0005-0000-0000-0000B1040000}"/>
    <cellStyle name="Euro 28" xfId="1200" xr:uid="{00000000-0005-0000-0000-0000B2040000}"/>
    <cellStyle name="Euro 29" xfId="1201" xr:uid="{00000000-0005-0000-0000-0000B3040000}"/>
    <cellStyle name="Euro 3" xfId="1202" xr:uid="{00000000-0005-0000-0000-0000B4040000}"/>
    <cellStyle name="Euro 4" xfId="1203" xr:uid="{00000000-0005-0000-0000-0000B5040000}"/>
    <cellStyle name="Euro 5" xfId="1204" xr:uid="{00000000-0005-0000-0000-0000B6040000}"/>
    <cellStyle name="Euro 6" xfId="1205" xr:uid="{00000000-0005-0000-0000-0000B7040000}"/>
    <cellStyle name="Euro 7" xfId="1206" xr:uid="{00000000-0005-0000-0000-0000B8040000}"/>
    <cellStyle name="Euro 8" xfId="1207" xr:uid="{00000000-0005-0000-0000-0000B9040000}"/>
    <cellStyle name="Euro 9" xfId="1208" xr:uid="{00000000-0005-0000-0000-0000BA040000}"/>
    <cellStyle name="Hipervínculo 2" xfId="1209" xr:uid="{00000000-0005-0000-0000-0000BC040000}"/>
    <cellStyle name="Hipervínculo 31" xfId="1210" xr:uid="{00000000-0005-0000-0000-0000BD040000}"/>
    <cellStyle name="Incorrecto" xfId="1211" builtinId="27" customBuiltin="1"/>
    <cellStyle name="Incorrecto 10" xfId="1212" xr:uid="{00000000-0005-0000-0000-0000BF040000}"/>
    <cellStyle name="Incorrecto 11" xfId="1213" xr:uid="{00000000-0005-0000-0000-0000C0040000}"/>
    <cellStyle name="Incorrecto 12" xfId="1214" xr:uid="{00000000-0005-0000-0000-0000C1040000}"/>
    <cellStyle name="Incorrecto 13" xfId="1215" xr:uid="{00000000-0005-0000-0000-0000C2040000}"/>
    <cellStyle name="Incorrecto 14" xfId="1216" xr:uid="{00000000-0005-0000-0000-0000C3040000}"/>
    <cellStyle name="Incorrecto 15" xfId="1217" xr:uid="{00000000-0005-0000-0000-0000C4040000}"/>
    <cellStyle name="Incorrecto 16" xfId="1218" xr:uid="{00000000-0005-0000-0000-0000C5040000}"/>
    <cellStyle name="Incorrecto 17" xfId="1219" xr:uid="{00000000-0005-0000-0000-0000C6040000}"/>
    <cellStyle name="Incorrecto 18" xfId="1220" xr:uid="{00000000-0005-0000-0000-0000C7040000}"/>
    <cellStyle name="Incorrecto 2" xfId="1221" xr:uid="{00000000-0005-0000-0000-0000C8040000}"/>
    <cellStyle name="Incorrecto 3" xfId="1222" xr:uid="{00000000-0005-0000-0000-0000C9040000}"/>
    <cellStyle name="Incorrecto 4" xfId="1223" xr:uid="{00000000-0005-0000-0000-0000CA040000}"/>
    <cellStyle name="Incorrecto 5" xfId="1224" xr:uid="{00000000-0005-0000-0000-0000CB040000}"/>
    <cellStyle name="Incorrecto 6" xfId="1225" xr:uid="{00000000-0005-0000-0000-0000CC040000}"/>
    <cellStyle name="Incorrecto 7" xfId="1226" xr:uid="{00000000-0005-0000-0000-0000CD040000}"/>
    <cellStyle name="Incorrecto 8" xfId="1227" xr:uid="{00000000-0005-0000-0000-0000CE040000}"/>
    <cellStyle name="Incorrecto 9" xfId="1228" xr:uid="{00000000-0005-0000-0000-0000CF040000}"/>
    <cellStyle name="Incorrecto 9 10" xfId="1229" xr:uid="{00000000-0005-0000-0000-0000D0040000}"/>
    <cellStyle name="Incorrecto 9 11" xfId="1230" xr:uid="{00000000-0005-0000-0000-0000D1040000}"/>
    <cellStyle name="Incorrecto 9 12" xfId="1231" xr:uid="{00000000-0005-0000-0000-0000D2040000}"/>
    <cellStyle name="Incorrecto 9 13" xfId="1232" xr:uid="{00000000-0005-0000-0000-0000D3040000}"/>
    <cellStyle name="Incorrecto 9 14" xfId="1233" xr:uid="{00000000-0005-0000-0000-0000D4040000}"/>
    <cellStyle name="Incorrecto 9 15" xfId="1234" xr:uid="{00000000-0005-0000-0000-0000D5040000}"/>
    <cellStyle name="Incorrecto 9 16" xfId="1235" xr:uid="{00000000-0005-0000-0000-0000D6040000}"/>
    <cellStyle name="Incorrecto 9 17" xfId="1236" xr:uid="{00000000-0005-0000-0000-0000D7040000}"/>
    <cellStyle name="Incorrecto 9 18" xfId="1237" xr:uid="{00000000-0005-0000-0000-0000D8040000}"/>
    <cellStyle name="Incorrecto 9 19" xfId="1238" xr:uid="{00000000-0005-0000-0000-0000D9040000}"/>
    <cellStyle name="Incorrecto 9 2" xfId="1239" xr:uid="{00000000-0005-0000-0000-0000DA040000}"/>
    <cellStyle name="Incorrecto 9 20" xfId="1240" xr:uid="{00000000-0005-0000-0000-0000DB040000}"/>
    <cellStyle name="Incorrecto 9 21" xfId="1241" xr:uid="{00000000-0005-0000-0000-0000DC040000}"/>
    <cellStyle name="Incorrecto 9 22" xfId="1242" xr:uid="{00000000-0005-0000-0000-0000DD040000}"/>
    <cellStyle name="Incorrecto 9 3" xfId="1243" xr:uid="{00000000-0005-0000-0000-0000DE040000}"/>
    <cellStyle name="Incorrecto 9 4" xfId="1244" xr:uid="{00000000-0005-0000-0000-0000DF040000}"/>
    <cellStyle name="Incorrecto 9 5" xfId="1245" xr:uid="{00000000-0005-0000-0000-0000E0040000}"/>
    <cellStyle name="Incorrecto 9 6" xfId="1246" xr:uid="{00000000-0005-0000-0000-0000E1040000}"/>
    <cellStyle name="Incorrecto 9 7" xfId="1247" xr:uid="{00000000-0005-0000-0000-0000E2040000}"/>
    <cellStyle name="Incorrecto 9 8" xfId="1248" xr:uid="{00000000-0005-0000-0000-0000E3040000}"/>
    <cellStyle name="Incorrecto 9 9" xfId="1249" xr:uid="{00000000-0005-0000-0000-0000E4040000}"/>
    <cellStyle name="Millares" xfId="1250" builtinId="3"/>
    <cellStyle name="Millares [0]" xfId="1251" builtinId="6"/>
    <cellStyle name="Millares [0] 2" xfId="1252" xr:uid="{00000000-0005-0000-0000-0000E7040000}"/>
    <cellStyle name="Millares 2" xfId="1253" xr:uid="{00000000-0005-0000-0000-0000E8040000}"/>
    <cellStyle name="Millares 2 10" xfId="1254" xr:uid="{00000000-0005-0000-0000-0000E9040000}"/>
    <cellStyle name="Millares 2 11" xfId="1255" xr:uid="{00000000-0005-0000-0000-0000EA040000}"/>
    <cellStyle name="Millares 2 12" xfId="1256" xr:uid="{00000000-0005-0000-0000-0000EB040000}"/>
    <cellStyle name="Millares 2 13" xfId="1257" xr:uid="{00000000-0005-0000-0000-0000EC040000}"/>
    <cellStyle name="Millares 2 13 2" xfId="1258" xr:uid="{00000000-0005-0000-0000-0000ED040000}"/>
    <cellStyle name="Millares 2 13 2 2" xfId="1259" xr:uid="{00000000-0005-0000-0000-0000EE040000}"/>
    <cellStyle name="Millares 2 13 2 2 2" xfId="1260" xr:uid="{00000000-0005-0000-0000-0000EF040000}"/>
    <cellStyle name="Millares 2 14" xfId="1261" xr:uid="{00000000-0005-0000-0000-0000F0040000}"/>
    <cellStyle name="Millares 2 2" xfId="1262" xr:uid="{00000000-0005-0000-0000-0000F1040000}"/>
    <cellStyle name="Millares 2 2 2" xfId="1263" xr:uid="{00000000-0005-0000-0000-0000F2040000}"/>
    <cellStyle name="Millares 2 2 3" xfId="1264" xr:uid="{00000000-0005-0000-0000-0000F3040000}"/>
    <cellStyle name="Millares 2 2 4" xfId="1265" xr:uid="{00000000-0005-0000-0000-0000F4040000}"/>
    <cellStyle name="Millares 2 3" xfId="1266" xr:uid="{00000000-0005-0000-0000-0000F5040000}"/>
    <cellStyle name="Millares 2 4" xfId="1267" xr:uid="{00000000-0005-0000-0000-0000F6040000}"/>
    <cellStyle name="Millares 2 5" xfId="1268" xr:uid="{00000000-0005-0000-0000-0000F7040000}"/>
    <cellStyle name="Millares 2 6" xfId="1269" xr:uid="{00000000-0005-0000-0000-0000F8040000}"/>
    <cellStyle name="Millares 2 7" xfId="1270" xr:uid="{00000000-0005-0000-0000-0000F9040000}"/>
    <cellStyle name="Millares 2 8" xfId="1271" xr:uid="{00000000-0005-0000-0000-0000FA040000}"/>
    <cellStyle name="Millares 2 9" xfId="1272" xr:uid="{00000000-0005-0000-0000-0000FB040000}"/>
    <cellStyle name="Millares 3" xfId="1273" xr:uid="{00000000-0005-0000-0000-0000FC040000}"/>
    <cellStyle name="Millares 3 2" xfId="1274" xr:uid="{00000000-0005-0000-0000-0000FD040000}"/>
    <cellStyle name="Millares 3 3" xfId="1275" xr:uid="{00000000-0005-0000-0000-0000FE040000}"/>
    <cellStyle name="Millares 4" xfId="1276" xr:uid="{00000000-0005-0000-0000-0000FF040000}"/>
    <cellStyle name="Millares 4 2" xfId="1277" xr:uid="{00000000-0005-0000-0000-000000050000}"/>
    <cellStyle name="Millares 4 2 2" xfId="1278" xr:uid="{00000000-0005-0000-0000-000001050000}"/>
    <cellStyle name="Millares 4 2 2 2" xfId="1279" xr:uid="{00000000-0005-0000-0000-000002050000}"/>
    <cellStyle name="Millares 4 3" xfId="1280" xr:uid="{00000000-0005-0000-0000-000003050000}"/>
    <cellStyle name="Millares 5" xfId="1281" xr:uid="{00000000-0005-0000-0000-000004050000}"/>
    <cellStyle name="Millares 6" xfId="1282" xr:uid="{00000000-0005-0000-0000-000005050000}"/>
    <cellStyle name="Millares 7" xfId="1283" xr:uid="{00000000-0005-0000-0000-000006050000}"/>
    <cellStyle name="Millares 8" xfId="1284" xr:uid="{00000000-0005-0000-0000-000007050000}"/>
    <cellStyle name="Moneda 2" xfId="1285" xr:uid="{00000000-0005-0000-0000-000008050000}"/>
    <cellStyle name="Moneda 2 2" xfId="1286" xr:uid="{00000000-0005-0000-0000-000009050000}"/>
    <cellStyle name="Moneda 2 3" xfId="1287" xr:uid="{00000000-0005-0000-0000-00000A050000}"/>
    <cellStyle name="Neutral" xfId="1288" builtinId="28" customBuiltin="1"/>
    <cellStyle name="Neutral 10" xfId="1289" xr:uid="{00000000-0005-0000-0000-00000C050000}"/>
    <cellStyle name="Neutral 11" xfId="1290" xr:uid="{00000000-0005-0000-0000-00000D050000}"/>
    <cellStyle name="Neutral 12" xfId="1291" xr:uid="{00000000-0005-0000-0000-00000E050000}"/>
    <cellStyle name="Neutral 13" xfId="1292" xr:uid="{00000000-0005-0000-0000-00000F050000}"/>
    <cellStyle name="Neutral 14" xfId="1293" xr:uid="{00000000-0005-0000-0000-000010050000}"/>
    <cellStyle name="Neutral 15" xfId="1294" xr:uid="{00000000-0005-0000-0000-000011050000}"/>
    <cellStyle name="Neutral 16" xfId="1295" xr:uid="{00000000-0005-0000-0000-000012050000}"/>
    <cellStyle name="Neutral 2" xfId="1296" xr:uid="{00000000-0005-0000-0000-000013050000}"/>
    <cellStyle name="Neutral 3" xfId="1297" xr:uid="{00000000-0005-0000-0000-000014050000}"/>
    <cellStyle name="Neutral 4" xfId="1298" xr:uid="{00000000-0005-0000-0000-000015050000}"/>
    <cellStyle name="Neutral 5" xfId="1299" xr:uid="{00000000-0005-0000-0000-000016050000}"/>
    <cellStyle name="Neutral 6" xfId="1300" xr:uid="{00000000-0005-0000-0000-000017050000}"/>
    <cellStyle name="Neutral 7" xfId="1301" xr:uid="{00000000-0005-0000-0000-000018050000}"/>
    <cellStyle name="Neutral 8" xfId="1302" xr:uid="{00000000-0005-0000-0000-000019050000}"/>
    <cellStyle name="Neutral 9" xfId="1303" xr:uid="{00000000-0005-0000-0000-00001A050000}"/>
    <cellStyle name="Normal" xfId="0" builtinId="0"/>
    <cellStyle name="Normal 10" xfId="1304" xr:uid="{00000000-0005-0000-0000-00001C050000}"/>
    <cellStyle name="Normal 10 2" xfId="1305" xr:uid="{00000000-0005-0000-0000-00001D050000}"/>
    <cellStyle name="Normal 11" xfId="1306" xr:uid="{00000000-0005-0000-0000-00001E050000}"/>
    <cellStyle name="Normal 11 2" xfId="1307" xr:uid="{00000000-0005-0000-0000-00001F050000}"/>
    <cellStyle name="Normal 110" xfId="1308" xr:uid="{00000000-0005-0000-0000-000020050000}"/>
    <cellStyle name="Normal 112" xfId="1309" xr:uid="{00000000-0005-0000-0000-000021050000}"/>
    <cellStyle name="Normal 113" xfId="1310" xr:uid="{00000000-0005-0000-0000-000022050000}"/>
    <cellStyle name="Normal 115" xfId="1311" xr:uid="{00000000-0005-0000-0000-000023050000}"/>
    <cellStyle name="Normal 12" xfId="1312" xr:uid="{00000000-0005-0000-0000-000024050000}"/>
    <cellStyle name="Normal 12 2" xfId="1313" xr:uid="{00000000-0005-0000-0000-000025050000}"/>
    <cellStyle name="Normal 13" xfId="1314" xr:uid="{00000000-0005-0000-0000-000026050000}"/>
    <cellStyle name="Normal 13 2" xfId="1315" xr:uid="{00000000-0005-0000-0000-000027050000}"/>
    <cellStyle name="Normal 14" xfId="1316" xr:uid="{00000000-0005-0000-0000-000028050000}"/>
    <cellStyle name="Normal 14 2" xfId="1317" xr:uid="{00000000-0005-0000-0000-000029050000}"/>
    <cellStyle name="Normal 15" xfId="1318" xr:uid="{00000000-0005-0000-0000-00002A050000}"/>
    <cellStyle name="Normal 15 2" xfId="1319" xr:uid="{00000000-0005-0000-0000-00002B050000}"/>
    <cellStyle name="Normal 16" xfId="1320" xr:uid="{00000000-0005-0000-0000-00002C050000}"/>
    <cellStyle name="Normal 16 2" xfId="1321" xr:uid="{00000000-0005-0000-0000-00002D050000}"/>
    <cellStyle name="Normal 17" xfId="1322" xr:uid="{00000000-0005-0000-0000-00002E050000}"/>
    <cellStyle name="Normal 17 2" xfId="1323" xr:uid="{00000000-0005-0000-0000-00002F050000}"/>
    <cellStyle name="Normal 18 2" xfId="1324" xr:uid="{00000000-0005-0000-0000-000030050000}"/>
    <cellStyle name="Normal 19" xfId="1325" xr:uid="{00000000-0005-0000-0000-000031050000}"/>
    <cellStyle name="Normal 19 2" xfId="1326" xr:uid="{00000000-0005-0000-0000-000032050000}"/>
    <cellStyle name="Normal 2" xfId="1327" xr:uid="{00000000-0005-0000-0000-000033050000}"/>
    <cellStyle name="Normal 2 10" xfId="1328" xr:uid="{00000000-0005-0000-0000-000034050000}"/>
    <cellStyle name="Normal 2 11" xfId="1329" xr:uid="{00000000-0005-0000-0000-000035050000}"/>
    <cellStyle name="Normal 2 12" xfId="1330" xr:uid="{00000000-0005-0000-0000-000036050000}"/>
    <cellStyle name="Normal 2 2" xfId="1331" xr:uid="{00000000-0005-0000-0000-000037050000}"/>
    <cellStyle name="Normal 2 2 2" xfId="1332" xr:uid="{00000000-0005-0000-0000-000038050000}"/>
    <cellStyle name="Normal 2 2 3" xfId="1333" xr:uid="{00000000-0005-0000-0000-000039050000}"/>
    <cellStyle name="Normal 2 2 4" xfId="1334" xr:uid="{00000000-0005-0000-0000-00003A050000}"/>
    <cellStyle name="Normal 2 2 5" xfId="1335" xr:uid="{00000000-0005-0000-0000-00003B050000}"/>
    <cellStyle name="Normal 2 3" xfId="1336" xr:uid="{00000000-0005-0000-0000-00003C050000}"/>
    <cellStyle name="Normal 2 4" xfId="1337" xr:uid="{00000000-0005-0000-0000-00003D050000}"/>
    <cellStyle name="Normal 2 5" xfId="1338" xr:uid="{00000000-0005-0000-0000-00003E050000}"/>
    <cellStyle name="Normal 2 6" xfId="1339" xr:uid="{00000000-0005-0000-0000-00003F050000}"/>
    <cellStyle name="Normal 2 7" xfId="1340" xr:uid="{00000000-0005-0000-0000-000040050000}"/>
    <cellStyle name="Normal 2 8" xfId="1341" xr:uid="{00000000-0005-0000-0000-000041050000}"/>
    <cellStyle name="Normal 2 9" xfId="1342" xr:uid="{00000000-0005-0000-0000-000042050000}"/>
    <cellStyle name="Normal 20 2" xfId="1343" xr:uid="{00000000-0005-0000-0000-000043050000}"/>
    <cellStyle name="Normal 21 2" xfId="1344" xr:uid="{00000000-0005-0000-0000-000044050000}"/>
    <cellStyle name="Normal 22 2" xfId="1345" xr:uid="{00000000-0005-0000-0000-000045050000}"/>
    <cellStyle name="Normal 23 2" xfId="1346" xr:uid="{00000000-0005-0000-0000-000046050000}"/>
    <cellStyle name="Normal 24 2" xfId="1347" xr:uid="{00000000-0005-0000-0000-000047050000}"/>
    <cellStyle name="Normal 25 2" xfId="1348" xr:uid="{00000000-0005-0000-0000-000048050000}"/>
    <cellStyle name="Normal 3" xfId="1349" xr:uid="{00000000-0005-0000-0000-000049050000}"/>
    <cellStyle name="Normal 3 10" xfId="1350" xr:uid="{00000000-0005-0000-0000-00004A050000}"/>
    <cellStyle name="Normal 3 11" xfId="1351" xr:uid="{00000000-0005-0000-0000-00004B050000}"/>
    <cellStyle name="Normal 3 12" xfId="1352" xr:uid="{00000000-0005-0000-0000-00004C050000}"/>
    <cellStyle name="Normal 3 13" xfId="1353" xr:uid="{00000000-0005-0000-0000-00004D050000}"/>
    <cellStyle name="Normal 3 14" xfId="1354" xr:uid="{00000000-0005-0000-0000-00004E050000}"/>
    <cellStyle name="Normal 3 15" xfId="1355" xr:uid="{00000000-0005-0000-0000-00004F050000}"/>
    <cellStyle name="Normal 3 16" xfId="1356" xr:uid="{00000000-0005-0000-0000-000050050000}"/>
    <cellStyle name="Normal 3 17" xfId="1357" xr:uid="{00000000-0005-0000-0000-000051050000}"/>
    <cellStyle name="Normal 3 18" xfId="1358" xr:uid="{00000000-0005-0000-0000-000052050000}"/>
    <cellStyle name="Normal 3 19" xfId="1359" xr:uid="{00000000-0005-0000-0000-000053050000}"/>
    <cellStyle name="Normal 3 2" xfId="1360" xr:uid="{00000000-0005-0000-0000-000054050000}"/>
    <cellStyle name="Normal 3 20" xfId="1361" xr:uid="{00000000-0005-0000-0000-000055050000}"/>
    <cellStyle name="Normal 3 21" xfId="1362" xr:uid="{00000000-0005-0000-0000-000056050000}"/>
    <cellStyle name="Normal 3 3" xfId="1363" xr:uid="{00000000-0005-0000-0000-000057050000}"/>
    <cellStyle name="Normal 3 4" xfId="1364" xr:uid="{00000000-0005-0000-0000-000058050000}"/>
    <cellStyle name="Normal 3 5" xfId="1365" xr:uid="{00000000-0005-0000-0000-000059050000}"/>
    <cellStyle name="Normal 3 6" xfId="1366" xr:uid="{00000000-0005-0000-0000-00005A050000}"/>
    <cellStyle name="Normal 3 7" xfId="1367" xr:uid="{00000000-0005-0000-0000-00005B050000}"/>
    <cellStyle name="Normal 3 8" xfId="1368" xr:uid="{00000000-0005-0000-0000-00005C050000}"/>
    <cellStyle name="Normal 3 9" xfId="1369" xr:uid="{00000000-0005-0000-0000-00005D050000}"/>
    <cellStyle name="Normal 3_PLAN DE ACTIVIDADES 10 DE ABRIL RURALIDAD" xfId="1370" xr:uid="{00000000-0005-0000-0000-00005E050000}"/>
    <cellStyle name="Normal 4" xfId="1371" xr:uid="{00000000-0005-0000-0000-00005F050000}"/>
    <cellStyle name="Normal 4 10" xfId="1372" xr:uid="{00000000-0005-0000-0000-000060050000}"/>
    <cellStyle name="Normal 4 11" xfId="1373" xr:uid="{00000000-0005-0000-0000-000061050000}"/>
    <cellStyle name="Normal 4 12" xfId="1374" xr:uid="{00000000-0005-0000-0000-000062050000}"/>
    <cellStyle name="Normal 4 13" xfId="1375" xr:uid="{00000000-0005-0000-0000-000063050000}"/>
    <cellStyle name="Normal 4 14" xfId="1376" xr:uid="{00000000-0005-0000-0000-000064050000}"/>
    <cellStyle name="Normal 4 15" xfId="1377" xr:uid="{00000000-0005-0000-0000-000065050000}"/>
    <cellStyle name="Normal 4 16" xfId="1378" xr:uid="{00000000-0005-0000-0000-000066050000}"/>
    <cellStyle name="Normal 4 17" xfId="1379" xr:uid="{00000000-0005-0000-0000-000067050000}"/>
    <cellStyle name="Normal 4 18" xfId="1380" xr:uid="{00000000-0005-0000-0000-000068050000}"/>
    <cellStyle name="Normal 4 19" xfId="1381" xr:uid="{00000000-0005-0000-0000-000069050000}"/>
    <cellStyle name="Normal 4 2" xfId="1382" xr:uid="{00000000-0005-0000-0000-00006A050000}"/>
    <cellStyle name="Normal 4 20" xfId="1383" xr:uid="{00000000-0005-0000-0000-00006B050000}"/>
    <cellStyle name="Normal 4 21" xfId="1384" xr:uid="{00000000-0005-0000-0000-00006C050000}"/>
    <cellStyle name="Normal 4 3" xfId="1385" xr:uid="{00000000-0005-0000-0000-00006D050000}"/>
    <cellStyle name="Normal 4 4" xfId="1386" xr:uid="{00000000-0005-0000-0000-00006E050000}"/>
    <cellStyle name="Normal 4 5" xfId="1387" xr:uid="{00000000-0005-0000-0000-00006F050000}"/>
    <cellStyle name="Normal 4 6" xfId="1388" xr:uid="{00000000-0005-0000-0000-000070050000}"/>
    <cellStyle name="Normal 4 7" xfId="1389" xr:uid="{00000000-0005-0000-0000-000071050000}"/>
    <cellStyle name="Normal 4 8" xfId="1390" xr:uid="{00000000-0005-0000-0000-000072050000}"/>
    <cellStyle name="Normal 4 9" xfId="1391" xr:uid="{00000000-0005-0000-0000-000073050000}"/>
    <cellStyle name="Normal 47" xfId="1392" xr:uid="{00000000-0005-0000-0000-000074050000}"/>
    <cellStyle name="Normal 48" xfId="1393" xr:uid="{00000000-0005-0000-0000-000075050000}"/>
    <cellStyle name="Normal 5" xfId="1394" xr:uid="{00000000-0005-0000-0000-000076050000}"/>
    <cellStyle name="Normal 5 10" xfId="1395" xr:uid="{00000000-0005-0000-0000-000077050000}"/>
    <cellStyle name="Normal 5 11" xfId="1396" xr:uid="{00000000-0005-0000-0000-000078050000}"/>
    <cellStyle name="Normal 5 12" xfId="1397" xr:uid="{00000000-0005-0000-0000-000079050000}"/>
    <cellStyle name="Normal 5 13" xfId="1398" xr:uid="{00000000-0005-0000-0000-00007A050000}"/>
    <cellStyle name="Normal 5 14" xfId="1399" xr:uid="{00000000-0005-0000-0000-00007B050000}"/>
    <cellStyle name="Normal 5 15" xfId="1400" xr:uid="{00000000-0005-0000-0000-00007C050000}"/>
    <cellStyle name="Normal 5 16" xfId="1401" xr:uid="{00000000-0005-0000-0000-00007D050000}"/>
    <cellStyle name="Normal 5 17" xfId="1402" xr:uid="{00000000-0005-0000-0000-00007E050000}"/>
    <cellStyle name="Normal 5 18" xfId="1403" xr:uid="{00000000-0005-0000-0000-00007F050000}"/>
    <cellStyle name="Normal 5 19" xfId="1404" xr:uid="{00000000-0005-0000-0000-000080050000}"/>
    <cellStyle name="Normal 5 2" xfId="1405" xr:uid="{00000000-0005-0000-0000-000081050000}"/>
    <cellStyle name="Normal 5 20" xfId="1406" xr:uid="{00000000-0005-0000-0000-000082050000}"/>
    <cellStyle name="Normal 5 21" xfId="1407" xr:uid="{00000000-0005-0000-0000-000083050000}"/>
    <cellStyle name="Normal 5 3" xfId="1408" xr:uid="{00000000-0005-0000-0000-000084050000}"/>
    <cellStyle name="Normal 5 4" xfId="1409" xr:uid="{00000000-0005-0000-0000-000085050000}"/>
    <cellStyle name="Normal 5 5" xfId="1410" xr:uid="{00000000-0005-0000-0000-000086050000}"/>
    <cellStyle name="Normal 5 6" xfId="1411" xr:uid="{00000000-0005-0000-0000-000087050000}"/>
    <cellStyle name="Normal 5 7" xfId="1412" xr:uid="{00000000-0005-0000-0000-000088050000}"/>
    <cellStyle name="Normal 5 8" xfId="1413" xr:uid="{00000000-0005-0000-0000-000089050000}"/>
    <cellStyle name="Normal 5 9" xfId="1414" xr:uid="{00000000-0005-0000-0000-00008A050000}"/>
    <cellStyle name="Normal 53" xfId="1415" xr:uid="{00000000-0005-0000-0000-00008B050000}"/>
    <cellStyle name="Normal 54" xfId="1416" xr:uid="{00000000-0005-0000-0000-00008C050000}"/>
    <cellStyle name="Normal 55" xfId="1417" xr:uid="{00000000-0005-0000-0000-00008D050000}"/>
    <cellStyle name="Normal 56" xfId="1418" xr:uid="{00000000-0005-0000-0000-00008E050000}"/>
    <cellStyle name="Normal 57" xfId="1419" xr:uid="{00000000-0005-0000-0000-00008F050000}"/>
    <cellStyle name="Normal 58" xfId="1420" xr:uid="{00000000-0005-0000-0000-000090050000}"/>
    <cellStyle name="Normal 59" xfId="1421" xr:uid="{00000000-0005-0000-0000-000091050000}"/>
    <cellStyle name="Normal 6" xfId="1422" xr:uid="{00000000-0005-0000-0000-000092050000}"/>
    <cellStyle name="Normal 6 2" xfId="1423" xr:uid="{00000000-0005-0000-0000-000093050000}"/>
    <cellStyle name="Normal 61" xfId="1424" xr:uid="{00000000-0005-0000-0000-000094050000}"/>
    <cellStyle name="Normal 65" xfId="1425" xr:uid="{00000000-0005-0000-0000-000095050000}"/>
    <cellStyle name="Normal 66" xfId="1426" xr:uid="{00000000-0005-0000-0000-000096050000}"/>
    <cellStyle name="Normal 69" xfId="1427" xr:uid="{00000000-0005-0000-0000-000097050000}"/>
    <cellStyle name="Normal 7" xfId="1428" xr:uid="{00000000-0005-0000-0000-000098050000}"/>
    <cellStyle name="Normal 7 2" xfId="1429" xr:uid="{00000000-0005-0000-0000-000099050000}"/>
    <cellStyle name="Normal 70" xfId="1430" xr:uid="{00000000-0005-0000-0000-00009A050000}"/>
    <cellStyle name="Normal 75" xfId="1431" xr:uid="{00000000-0005-0000-0000-00009B050000}"/>
    <cellStyle name="Normal 76" xfId="1432" xr:uid="{00000000-0005-0000-0000-00009C050000}"/>
    <cellStyle name="Normal 77" xfId="1433" xr:uid="{00000000-0005-0000-0000-00009D050000}"/>
    <cellStyle name="Normal 78" xfId="1434" xr:uid="{00000000-0005-0000-0000-00009E050000}"/>
    <cellStyle name="Normal 79" xfId="1435" xr:uid="{00000000-0005-0000-0000-00009F050000}"/>
    <cellStyle name="Normal 8" xfId="1436" xr:uid="{00000000-0005-0000-0000-0000A0050000}"/>
    <cellStyle name="Normal 8 2" xfId="1437" xr:uid="{00000000-0005-0000-0000-0000A1050000}"/>
    <cellStyle name="Normal 8 3" xfId="1438" xr:uid="{00000000-0005-0000-0000-0000A2050000}"/>
    <cellStyle name="Normal 80" xfId="1439" xr:uid="{00000000-0005-0000-0000-0000A3050000}"/>
    <cellStyle name="Normal 81" xfId="1440" xr:uid="{00000000-0005-0000-0000-0000A4050000}"/>
    <cellStyle name="Normal 82" xfId="1441" xr:uid="{00000000-0005-0000-0000-0000A5050000}"/>
    <cellStyle name="Normal 87" xfId="1442" xr:uid="{00000000-0005-0000-0000-0000A6050000}"/>
    <cellStyle name="Normal 89" xfId="1443" xr:uid="{00000000-0005-0000-0000-0000A7050000}"/>
    <cellStyle name="Normal 9" xfId="1444" xr:uid="{00000000-0005-0000-0000-0000A8050000}"/>
    <cellStyle name="Normal 9 2" xfId="1445" xr:uid="{00000000-0005-0000-0000-0000A9050000}"/>
    <cellStyle name="Normal 97" xfId="1446" xr:uid="{00000000-0005-0000-0000-0000AA050000}"/>
    <cellStyle name="Normal 99" xfId="1447" xr:uid="{00000000-0005-0000-0000-0000AB050000}"/>
    <cellStyle name="Notas 10" xfId="1448" xr:uid="{00000000-0005-0000-0000-0000AC050000}"/>
    <cellStyle name="Notas 11" xfId="1449" xr:uid="{00000000-0005-0000-0000-0000AD050000}"/>
    <cellStyle name="Notas 12" xfId="1450" xr:uid="{00000000-0005-0000-0000-0000AE050000}"/>
    <cellStyle name="Notas 13" xfId="1451" xr:uid="{00000000-0005-0000-0000-0000AF050000}"/>
    <cellStyle name="Notas 14" xfId="1452" xr:uid="{00000000-0005-0000-0000-0000B0050000}"/>
    <cellStyle name="Notas 15" xfId="1453" xr:uid="{00000000-0005-0000-0000-0000B1050000}"/>
    <cellStyle name="Notas 16" xfId="1454" xr:uid="{00000000-0005-0000-0000-0000B2050000}"/>
    <cellStyle name="Notas 17" xfId="1455" xr:uid="{00000000-0005-0000-0000-0000B3050000}"/>
    <cellStyle name="Notas 18" xfId="1456" xr:uid="{00000000-0005-0000-0000-0000B4050000}"/>
    <cellStyle name="Notas 19" xfId="1457" xr:uid="{00000000-0005-0000-0000-0000B5050000}"/>
    <cellStyle name="Notas 2" xfId="1458" xr:uid="{00000000-0005-0000-0000-0000B6050000}"/>
    <cellStyle name="Notas 2 2" xfId="1459" xr:uid="{00000000-0005-0000-0000-0000B7050000}"/>
    <cellStyle name="Notas 2 3" xfId="1460" xr:uid="{00000000-0005-0000-0000-0000B8050000}"/>
    <cellStyle name="Notas 2 4" xfId="1461" xr:uid="{00000000-0005-0000-0000-0000B9050000}"/>
    <cellStyle name="Notas 20" xfId="1462" xr:uid="{00000000-0005-0000-0000-0000BA050000}"/>
    <cellStyle name="Notas 21" xfId="1463" xr:uid="{00000000-0005-0000-0000-0000BB050000}"/>
    <cellStyle name="Notas 22" xfId="1464" xr:uid="{00000000-0005-0000-0000-0000BC050000}"/>
    <cellStyle name="Notas 3" xfId="1465" xr:uid="{00000000-0005-0000-0000-0000BD050000}"/>
    <cellStyle name="Notas 4" xfId="1466" xr:uid="{00000000-0005-0000-0000-0000BE050000}"/>
    <cellStyle name="Notas 5" xfId="1467" xr:uid="{00000000-0005-0000-0000-0000BF050000}"/>
    <cellStyle name="Notas 6" xfId="1468" xr:uid="{00000000-0005-0000-0000-0000C0050000}"/>
    <cellStyle name="Notas 7" xfId="1469" xr:uid="{00000000-0005-0000-0000-0000C1050000}"/>
    <cellStyle name="Notas 8" xfId="1470" xr:uid="{00000000-0005-0000-0000-0000C2050000}"/>
    <cellStyle name="Notas 9" xfId="1471" xr:uid="{00000000-0005-0000-0000-0000C3050000}"/>
    <cellStyle name="Notas 9 10" xfId="1472" xr:uid="{00000000-0005-0000-0000-0000C4050000}"/>
    <cellStyle name="Notas 9 11" xfId="1473" xr:uid="{00000000-0005-0000-0000-0000C5050000}"/>
    <cellStyle name="Notas 9 12" xfId="1474" xr:uid="{00000000-0005-0000-0000-0000C6050000}"/>
    <cellStyle name="Notas 9 13" xfId="1475" xr:uid="{00000000-0005-0000-0000-0000C7050000}"/>
    <cellStyle name="Notas 9 14" xfId="1476" xr:uid="{00000000-0005-0000-0000-0000C8050000}"/>
    <cellStyle name="Notas 9 15" xfId="1477" xr:uid="{00000000-0005-0000-0000-0000C9050000}"/>
    <cellStyle name="Notas 9 16" xfId="1478" xr:uid="{00000000-0005-0000-0000-0000CA050000}"/>
    <cellStyle name="Notas 9 17" xfId="1479" xr:uid="{00000000-0005-0000-0000-0000CB050000}"/>
    <cellStyle name="Notas 9 18" xfId="1480" xr:uid="{00000000-0005-0000-0000-0000CC050000}"/>
    <cellStyle name="Notas 9 19" xfId="1481" xr:uid="{00000000-0005-0000-0000-0000CD050000}"/>
    <cellStyle name="Notas 9 2" xfId="1482" xr:uid="{00000000-0005-0000-0000-0000CE050000}"/>
    <cellStyle name="Notas 9 20" xfId="1483" xr:uid="{00000000-0005-0000-0000-0000CF050000}"/>
    <cellStyle name="Notas 9 21" xfId="1484" xr:uid="{00000000-0005-0000-0000-0000D0050000}"/>
    <cellStyle name="Notas 9 22" xfId="1485" xr:uid="{00000000-0005-0000-0000-0000D1050000}"/>
    <cellStyle name="Notas 9 3" xfId="1486" xr:uid="{00000000-0005-0000-0000-0000D2050000}"/>
    <cellStyle name="Notas 9 4" xfId="1487" xr:uid="{00000000-0005-0000-0000-0000D3050000}"/>
    <cellStyle name="Notas 9 5" xfId="1488" xr:uid="{00000000-0005-0000-0000-0000D4050000}"/>
    <cellStyle name="Notas 9 6" xfId="1489" xr:uid="{00000000-0005-0000-0000-0000D5050000}"/>
    <cellStyle name="Notas 9 7" xfId="1490" xr:uid="{00000000-0005-0000-0000-0000D6050000}"/>
    <cellStyle name="Notas 9 8" xfId="1491" xr:uid="{00000000-0005-0000-0000-0000D7050000}"/>
    <cellStyle name="Notas 9 9" xfId="1492" xr:uid="{00000000-0005-0000-0000-0000D8050000}"/>
    <cellStyle name="Porcentaje" xfId="1495" builtinId="5"/>
    <cellStyle name="Porcentaje 2" xfId="1493" xr:uid="{00000000-0005-0000-0000-0000D9050000}"/>
    <cellStyle name="Porcentaje 3" xfId="1494" xr:uid="{00000000-0005-0000-0000-0000DA050000}"/>
    <cellStyle name="Porcentual 2" xfId="1496" xr:uid="{00000000-0005-0000-0000-0000DC050000}"/>
    <cellStyle name="Porcentual 2 2" xfId="1497" xr:uid="{00000000-0005-0000-0000-0000DD050000}"/>
    <cellStyle name="Porcentual 2 3" xfId="1498" xr:uid="{00000000-0005-0000-0000-0000DE050000}"/>
    <cellStyle name="Porcentual 2 4" xfId="1499" xr:uid="{00000000-0005-0000-0000-0000DF050000}"/>
    <cellStyle name="Porcentual 3" xfId="1500" xr:uid="{00000000-0005-0000-0000-0000E0050000}"/>
    <cellStyle name="Salida" xfId="1501" builtinId="21" customBuiltin="1"/>
    <cellStyle name="Salida 10" xfId="1502" xr:uid="{00000000-0005-0000-0000-0000E2050000}"/>
    <cellStyle name="Salida 11" xfId="1503" xr:uid="{00000000-0005-0000-0000-0000E3050000}"/>
    <cellStyle name="Salida 12" xfId="1504" xr:uid="{00000000-0005-0000-0000-0000E4050000}"/>
    <cellStyle name="Salida 13" xfId="1505" xr:uid="{00000000-0005-0000-0000-0000E5050000}"/>
    <cellStyle name="Salida 14" xfId="1506" xr:uid="{00000000-0005-0000-0000-0000E6050000}"/>
    <cellStyle name="Salida 15" xfId="1507" xr:uid="{00000000-0005-0000-0000-0000E7050000}"/>
    <cellStyle name="Salida 16" xfId="1508" xr:uid="{00000000-0005-0000-0000-0000E8050000}"/>
    <cellStyle name="Salida 17" xfId="1509" xr:uid="{00000000-0005-0000-0000-0000E9050000}"/>
    <cellStyle name="Salida 18" xfId="1510" xr:uid="{00000000-0005-0000-0000-0000EA050000}"/>
    <cellStyle name="Salida 2" xfId="1511" xr:uid="{00000000-0005-0000-0000-0000EB050000}"/>
    <cellStyle name="Salida 3" xfId="1512" xr:uid="{00000000-0005-0000-0000-0000EC050000}"/>
    <cellStyle name="Salida 4" xfId="1513" xr:uid="{00000000-0005-0000-0000-0000ED050000}"/>
    <cellStyle name="Salida 5" xfId="1514" xr:uid="{00000000-0005-0000-0000-0000EE050000}"/>
    <cellStyle name="Salida 6" xfId="1515" xr:uid="{00000000-0005-0000-0000-0000EF050000}"/>
    <cellStyle name="Salida 7" xfId="1516" xr:uid="{00000000-0005-0000-0000-0000F0050000}"/>
    <cellStyle name="Salida 8" xfId="1517" xr:uid="{00000000-0005-0000-0000-0000F1050000}"/>
    <cellStyle name="Salida 9" xfId="1518" xr:uid="{00000000-0005-0000-0000-0000F2050000}"/>
    <cellStyle name="Salida 9 10" xfId="1519" xr:uid="{00000000-0005-0000-0000-0000F3050000}"/>
    <cellStyle name="Salida 9 11" xfId="1520" xr:uid="{00000000-0005-0000-0000-0000F4050000}"/>
    <cellStyle name="Salida 9 12" xfId="1521" xr:uid="{00000000-0005-0000-0000-0000F5050000}"/>
    <cellStyle name="Salida 9 13" xfId="1522" xr:uid="{00000000-0005-0000-0000-0000F6050000}"/>
    <cellStyle name="Salida 9 14" xfId="1523" xr:uid="{00000000-0005-0000-0000-0000F7050000}"/>
    <cellStyle name="Salida 9 15" xfId="1524" xr:uid="{00000000-0005-0000-0000-0000F8050000}"/>
    <cellStyle name="Salida 9 16" xfId="1525" xr:uid="{00000000-0005-0000-0000-0000F9050000}"/>
    <cellStyle name="Salida 9 17" xfId="1526" xr:uid="{00000000-0005-0000-0000-0000FA050000}"/>
    <cellStyle name="Salida 9 18" xfId="1527" xr:uid="{00000000-0005-0000-0000-0000FB050000}"/>
    <cellStyle name="Salida 9 19" xfId="1528" xr:uid="{00000000-0005-0000-0000-0000FC050000}"/>
    <cellStyle name="Salida 9 2" xfId="1529" xr:uid="{00000000-0005-0000-0000-0000FD050000}"/>
    <cellStyle name="Salida 9 20" xfId="1530" xr:uid="{00000000-0005-0000-0000-0000FE050000}"/>
    <cellStyle name="Salida 9 21" xfId="1531" xr:uid="{00000000-0005-0000-0000-0000FF050000}"/>
    <cellStyle name="Salida 9 22" xfId="1532" xr:uid="{00000000-0005-0000-0000-000000060000}"/>
    <cellStyle name="Salida 9 3" xfId="1533" xr:uid="{00000000-0005-0000-0000-000001060000}"/>
    <cellStyle name="Salida 9 4" xfId="1534" xr:uid="{00000000-0005-0000-0000-000002060000}"/>
    <cellStyle name="Salida 9 5" xfId="1535" xr:uid="{00000000-0005-0000-0000-000003060000}"/>
    <cellStyle name="Salida 9 6" xfId="1536" xr:uid="{00000000-0005-0000-0000-000004060000}"/>
    <cellStyle name="Salida 9 7" xfId="1537" xr:uid="{00000000-0005-0000-0000-000005060000}"/>
    <cellStyle name="Salida 9 8" xfId="1538" xr:uid="{00000000-0005-0000-0000-000006060000}"/>
    <cellStyle name="Salida 9 9" xfId="1539" xr:uid="{00000000-0005-0000-0000-000007060000}"/>
    <cellStyle name="Texto de advertencia" xfId="1540" builtinId="11" customBuiltin="1"/>
    <cellStyle name="Texto de advertencia 10" xfId="1541" xr:uid="{00000000-0005-0000-0000-000008060000}"/>
    <cellStyle name="Texto de advertencia 11" xfId="1542" xr:uid="{00000000-0005-0000-0000-000009060000}"/>
    <cellStyle name="Texto de advertencia 12" xfId="1543" xr:uid="{00000000-0005-0000-0000-00000A060000}"/>
    <cellStyle name="Texto de advertencia 13" xfId="1544" xr:uid="{00000000-0005-0000-0000-00000B060000}"/>
    <cellStyle name="Texto de advertencia 14" xfId="1545" xr:uid="{00000000-0005-0000-0000-00000C060000}"/>
    <cellStyle name="Texto de advertencia 15" xfId="1546" xr:uid="{00000000-0005-0000-0000-00000D060000}"/>
    <cellStyle name="Texto de advertencia 16" xfId="1547" xr:uid="{00000000-0005-0000-0000-00000E060000}"/>
    <cellStyle name="Texto de advertencia 17" xfId="1548" xr:uid="{00000000-0005-0000-0000-00000F060000}"/>
    <cellStyle name="Texto de advertencia 18" xfId="1549" xr:uid="{00000000-0005-0000-0000-000010060000}"/>
    <cellStyle name="Texto de advertencia 2" xfId="1550" xr:uid="{00000000-0005-0000-0000-000011060000}"/>
    <cellStyle name="Texto de advertencia 3" xfId="1551" xr:uid="{00000000-0005-0000-0000-000012060000}"/>
    <cellStyle name="Texto de advertencia 4" xfId="1552" xr:uid="{00000000-0005-0000-0000-000013060000}"/>
    <cellStyle name="Texto de advertencia 5" xfId="1553" xr:uid="{00000000-0005-0000-0000-000014060000}"/>
    <cellStyle name="Texto de advertencia 6" xfId="1554" xr:uid="{00000000-0005-0000-0000-000015060000}"/>
    <cellStyle name="Texto de advertencia 7" xfId="1555" xr:uid="{00000000-0005-0000-0000-000016060000}"/>
    <cellStyle name="Texto de advertencia 8" xfId="1556" xr:uid="{00000000-0005-0000-0000-000017060000}"/>
    <cellStyle name="Texto de advertencia 9" xfId="1557" xr:uid="{00000000-0005-0000-0000-000018060000}"/>
    <cellStyle name="Texto de advertencia 9 10" xfId="1558" xr:uid="{00000000-0005-0000-0000-000019060000}"/>
    <cellStyle name="Texto de advertencia 9 11" xfId="1559" xr:uid="{00000000-0005-0000-0000-00001A060000}"/>
    <cellStyle name="Texto de advertencia 9 12" xfId="1560" xr:uid="{00000000-0005-0000-0000-00001B060000}"/>
    <cellStyle name="Texto de advertencia 9 13" xfId="1561" xr:uid="{00000000-0005-0000-0000-00001C060000}"/>
    <cellStyle name="Texto de advertencia 9 14" xfId="1562" xr:uid="{00000000-0005-0000-0000-00001D060000}"/>
    <cellStyle name="Texto de advertencia 9 15" xfId="1563" xr:uid="{00000000-0005-0000-0000-00001E060000}"/>
    <cellStyle name="Texto de advertencia 9 16" xfId="1564" xr:uid="{00000000-0005-0000-0000-00001F060000}"/>
    <cellStyle name="Texto de advertencia 9 17" xfId="1565" xr:uid="{00000000-0005-0000-0000-000020060000}"/>
    <cellStyle name="Texto de advertencia 9 18" xfId="1566" xr:uid="{00000000-0005-0000-0000-000021060000}"/>
    <cellStyle name="Texto de advertencia 9 19" xfId="1567" xr:uid="{00000000-0005-0000-0000-000022060000}"/>
    <cellStyle name="Texto de advertencia 9 2" xfId="1568" xr:uid="{00000000-0005-0000-0000-000023060000}"/>
    <cellStyle name="Texto de advertencia 9 20" xfId="1569" xr:uid="{00000000-0005-0000-0000-000024060000}"/>
    <cellStyle name="Texto de advertencia 9 21" xfId="1570" xr:uid="{00000000-0005-0000-0000-000025060000}"/>
    <cellStyle name="Texto de advertencia 9 22" xfId="1571" xr:uid="{00000000-0005-0000-0000-000026060000}"/>
    <cellStyle name="Texto de advertencia 9 3" xfId="1572" xr:uid="{00000000-0005-0000-0000-000027060000}"/>
    <cellStyle name="Texto de advertencia 9 4" xfId="1573" xr:uid="{00000000-0005-0000-0000-000028060000}"/>
    <cellStyle name="Texto de advertencia 9 5" xfId="1574" xr:uid="{00000000-0005-0000-0000-000029060000}"/>
    <cellStyle name="Texto de advertencia 9 6" xfId="1575" xr:uid="{00000000-0005-0000-0000-00002A060000}"/>
    <cellStyle name="Texto de advertencia 9 7" xfId="1576" xr:uid="{00000000-0005-0000-0000-00002B060000}"/>
    <cellStyle name="Texto de advertencia 9 8" xfId="1577" xr:uid="{00000000-0005-0000-0000-00002C060000}"/>
    <cellStyle name="Texto de advertencia 9 9" xfId="1578" xr:uid="{00000000-0005-0000-0000-00002D060000}"/>
    <cellStyle name="Texto explicativo" xfId="1579" builtinId="53" customBuiltin="1"/>
    <cellStyle name="Texto explicativo 10" xfId="1580" xr:uid="{00000000-0005-0000-0000-00002E060000}"/>
    <cellStyle name="Texto explicativo 11" xfId="1581" xr:uid="{00000000-0005-0000-0000-00002F060000}"/>
    <cellStyle name="Texto explicativo 12" xfId="1582" xr:uid="{00000000-0005-0000-0000-000030060000}"/>
    <cellStyle name="Texto explicativo 13" xfId="1583" xr:uid="{00000000-0005-0000-0000-000031060000}"/>
    <cellStyle name="Texto explicativo 14" xfId="1584" xr:uid="{00000000-0005-0000-0000-000032060000}"/>
    <cellStyle name="Texto explicativo 15" xfId="1585" xr:uid="{00000000-0005-0000-0000-000033060000}"/>
    <cellStyle name="Texto explicativo 16" xfId="1586" xr:uid="{00000000-0005-0000-0000-000034060000}"/>
    <cellStyle name="Texto explicativo 17" xfId="1587" xr:uid="{00000000-0005-0000-0000-000035060000}"/>
    <cellStyle name="Texto explicativo 18" xfId="1588" xr:uid="{00000000-0005-0000-0000-000036060000}"/>
    <cellStyle name="Texto explicativo 2" xfId="1589" xr:uid="{00000000-0005-0000-0000-000037060000}"/>
    <cellStyle name="Texto explicativo 3" xfId="1590" xr:uid="{00000000-0005-0000-0000-000038060000}"/>
    <cellStyle name="Texto explicativo 4" xfId="1591" xr:uid="{00000000-0005-0000-0000-000039060000}"/>
    <cellStyle name="Texto explicativo 5" xfId="1592" xr:uid="{00000000-0005-0000-0000-00003A060000}"/>
    <cellStyle name="Texto explicativo 6" xfId="1593" xr:uid="{00000000-0005-0000-0000-00003B060000}"/>
    <cellStyle name="Texto explicativo 7" xfId="1594" xr:uid="{00000000-0005-0000-0000-00003C060000}"/>
    <cellStyle name="Texto explicativo 8" xfId="1595" xr:uid="{00000000-0005-0000-0000-00003D060000}"/>
    <cellStyle name="Texto explicativo 9" xfId="1596" xr:uid="{00000000-0005-0000-0000-00003E060000}"/>
    <cellStyle name="Texto explicativo 9 10" xfId="1597" xr:uid="{00000000-0005-0000-0000-00003F060000}"/>
    <cellStyle name="Texto explicativo 9 11" xfId="1598" xr:uid="{00000000-0005-0000-0000-000040060000}"/>
    <cellStyle name="Texto explicativo 9 12" xfId="1599" xr:uid="{00000000-0005-0000-0000-000041060000}"/>
    <cellStyle name="Texto explicativo 9 13" xfId="1600" xr:uid="{00000000-0005-0000-0000-000042060000}"/>
    <cellStyle name="Texto explicativo 9 14" xfId="1601" xr:uid="{00000000-0005-0000-0000-000043060000}"/>
    <cellStyle name="Texto explicativo 9 15" xfId="1602" xr:uid="{00000000-0005-0000-0000-000044060000}"/>
    <cellStyle name="Texto explicativo 9 16" xfId="1603" xr:uid="{00000000-0005-0000-0000-000045060000}"/>
    <cellStyle name="Texto explicativo 9 17" xfId="1604" xr:uid="{00000000-0005-0000-0000-000046060000}"/>
    <cellStyle name="Texto explicativo 9 18" xfId="1605" xr:uid="{00000000-0005-0000-0000-000047060000}"/>
    <cellStyle name="Texto explicativo 9 19" xfId="1606" xr:uid="{00000000-0005-0000-0000-000048060000}"/>
    <cellStyle name="Texto explicativo 9 2" xfId="1607" xr:uid="{00000000-0005-0000-0000-000049060000}"/>
    <cellStyle name="Texto explicativo 9 20" xfId="1608" xr:uid="{00000000-0005-0000-0000-00004A060000}"/>
    <cellStyle name="Texto explicativo 9 21" xfId="1609" xr:uid="{00000000-0005-0000-0000-00004B060000}"/>
    <cellStyle name="Texto explicativo 9 22" xfId="1610" xr:uid="{00000000-0005-0000-0000-00004C060000}"/>
    <cellStyle name="Texto explicativo 9 3" xfId="1611" xr:uid="{00000000-0005-0000-0000-00004D060000}"/>
    <cellStyle name="Texto explicativo 9 4" xfId="1612" xr:uid="{00000000-0005-0000-0000-00004E060000}"/>
    <cellStyle name="Texto explicativo 9 5" xfId="1613" xr:uid="{00000000-0005-0000-0000-00004F060000}"/>
    <cellStyle name="Texto explicativo 9 6" xfId="1614" xr:uid="{00000000-0005-0000-0000-000050060000}"/>
    <cellStyle name="Texto explicativo 9 7" xfId="1615" xr:uid="{00000000-0005-0000-0000-000051060000}"/>
    <cellStyle name="Texto explicativo 9 8" xfId="1616" xr:uid="{00000000-0005-0000-0000-000052060000}"/>
    <cellStyle name="Texto explicativo 9 9" xfId="1617" xr:uid="{00000000-0005-0000-0000-000053060000}"/>
    <cellStyle name="Título 1 10" xfId="1618" xr:uid="{00000000-0005-0000-0000-000054060000}"/>
    <cellStyle name="Título 1 11" xfId="1619" xr:uid="{00000000-0005-0000-0000-000055060000}"/>
    <cellStyle name="Título 1 12" xfId="1620" xr:uid="{00000000-0005-0000-0000-000056060000}"/>
    <cellStyle name="Título 1 13" xfId="1621" xr:uid="{00000000-0005-0000-0000-000057060000}"/>
    <cellStyle name="Título 1 14" xfId="1622" xr:uid="{00000000-0005-0000-0000-000058060000}"/>
    <cellStyle name="Título 1 15" xfId="1623" xr:uid="{00000000-0005-0000-0000-000059060000}"/>
    <cellStyle name="Título 1 16" xfId="1624" xr:uid="{00000000-0005-0000-0000-00005A060000}"/>
    <cellStyle name="Título 1 17" xfId="1625" xr:uid="{00000000-0005-0000-0000-00005B060000}"/>
    <cellStyle name="Título 1 18" xfId="1626" xr:uid="{00000000-0005-0000-0000-00005C060000}"/>
    <cellStyle name="Título 1 2" xfId="1627" xr:uid="{00000000-0005-0000-0000-00005D060000}"/>
    <cellStyle name="Título 1 3" xfId="1628" xr:uid="{00000000-0005-0000-0000-00005E060000}"/>
    <cellStyle name="Título 1 4" xfId="1629" xr:uid="{00000000-0005-0000-0000-00005F060000}"/>
    <cellStyle name="Título 1 5" xfId="1630" xr:uid="{00000000-0005-0000-0000-000060060000}"/>
    <cellStyle name="Título 1 6" xfId="1631" xr:uid="{00000000-0005-0000-0000-000061060000}"/>
    <cellStyle name="Título 1 7" xfId="1632" xr:uid="{00000000-0005-0000-0000-000062060000}"/>
    <cellStyle name="Título 1 8" xfId="1633" xr:uid="{00000000-0005-0000-0000-000063060000}"/>
    <cellStyle name="Título 1 9" xfId="1634" xr:uid="{00000000-0005-0000-0000-000064060000}"/>
    <cellStyle name="Título 1 9 10" xfId="1635" xr:uid="{00000000-0005-0000-0000-000065060000}"/>
    <cellStyle name="Título 1 9 11" xfId="1636" xr:uid="{00000000-0005-0000-0000-000066060000}"/>
    <cellStyle name="Título 1 9 12" xfId="1637" xr:uid="{00000000-0005-0000-0000-000067060000}"/>
    <cellStyle name="Título 1 9 13" xfId="1638" xr:uid="{00000000-0005-0000-0000-000068060000}"/>
    <cellStyle name="Título 1 9 14" xfId="1639" xr:uid="{00000000-0005-0000-0000-000069060000}"/>
    <cellStyle name="Título 1 9 15" xfId="1640" xr:uid="{00000000-0005-0000-0000-00006A060000}"/>
    <cellStyle name="Título 1 9 16" xfId="1641" xr:uid="{00000000-0005-0000-0000-00006B060000}"/>
    <cellStyle name="Título 1 9 17" xfId="1642" xr:uid="{00000000-0005-0000-0000-00006C060000}"/>
    <cellStyle name="Título 1 9 18" xfId="1643" xr:uid="{00000000-0005-0000-0000-00006D060000}"/>
    <cellStyle name="Título 1 9 19" xfId="1644" xr:uid="{00000000-0005-0000-0000-00006E060000}"/>
    <cellStyle name="Título 1 9 2" xfId="1645" xr:uid="{00000000-0005-0000-0000-00006F060000}"/>
    <cellStyle name="Título 1 9 20" xfId="1646" xr:uid="{00000000-0005-0000-0000-000070060000}"/>
    <cellStyle name="Título 1 9 21" xfId="1647" xr:uid="{00000000-0005-0000-0000-000071060000}"/>
    <cellStyle name="Título 1 9 22" xfId="1648" xr:uid="{00000000-0005-0000-0000-000072060000}"/>
    <cellStyle name="Título 1 9 3" xfId="1649" xr:uid="{00000000-0005-0000-0000-000073060000}"/>
    <cellStyle name="Título 1 9 4" xfId="1650" xr:uid="{00000000-0005-0000-0000-000074060000}"/>
    <cellStyle name="Título 1 9 5" xfId="1651" xr:uid="{00000000-0005-0000-0000-000075060000}"/>
    <cellStyle name="Título 1 9 6" xfId="1652" xr:uid="{00000000-0005-0000-0000-000076060000}"/>
    <cellStyle name="Título 1 9 7" xfId="1653" xr:uid="{00000000-0005-0000-0000-000077060000}"/>
    <cellStyle name="Título 1 9 8" xfId="1654" xr:uid="{00000000-0005-0000-0000-000078060000}"/>
    <cellStyle name="Título 1 9 9" xfId="1655" xr:uid="{00000000-0005-0000-0000-000079060000}"/>
    <cellStyle name="Título 10" xfId="1656" xr:uid="{00000000-0005-0000-0000-00007A060000}"/>
    <cellStyle name="Título 11" xfId="1657" xr:uid="{00000000-0005-0000-0000-00007B060000}"/>
    <cellStyle name="Título 11 10" xfId="1658" xr:uid="{00000000-0005-0000-0000-00007C060000}"/>
    <cellStyle name="Título 11 11" xfId="1659" xr:uid="{00000000-0005-0000-0000-00007D060000}"/>
    <cellStyle name="Título 11 12" xfId="1660" xr:uid="{00000000-0005-0000-0000-00007E060000}"/>
    <cellStyle name="Título 11 13" xfId="1661" xr:uid="{00000000-0005-0000-0000-00007F060000}"/>
    <cellStyle name="Título 11 14" xfId="1662" xr:uid="{00000000-0005-0000-0000-000080060000}"/>
    <cellStyle name="Título 11 15" xfId="1663" xr:uid="{00000000-0005-0000-0000-000081060000}"/>
    <cellStyle name="Título 11 16" xfId="1664" xr:uid="{00000000-0005-0000-0000-000082060000}"/>
    <cellStyle name="Título 11 17" xfId="1665" xr:uid="{00000000-0005-0000-0000-000083060000}"/>
    <cellStyle name="Título 11 18" xfId="1666" xr:uid="{00000000-0005-0000-0000-000084060000}"/>
    <cellStyle name="Título 11 19" xfId="1667" xr:uid="{00000000-0005-0000-0000-000085060000}"/>
    <cellStyle name="Título 11 2" xfId="1668" xr:uid="{00000000-0005-0000-0000-000086060000}"/>
    <cellStyle name="Título 11 20" xfId="1669" xr:uid="{00000000-0005-0000-0000-000087060000}"/>
    <cellStyle name="Título 11 21" xfId="1670" xr:uid="{00000000-0005-0000-0000-000088060000}"/>
    <cellStyle name="Título 11 22" xfId="1671" xr:uid="{00000000-0005-0000-0000-000089060000}"/>
    <cellStyle name="Título 11 3" xfId="1672" xr:uid="{00000000-0005-0000-0000-00008A060000}"/>
    <cellStyle name="Título 11 4" xfId="1673" xr:uid="{00000000-0005-0000-0000-00008B060000}"/>
    <cellStyle name="Título 11 5" xfId="1674" xr:uid="{00000000-0005-0000-0000-00008C060000}"/>
    <cellStyle name="Título 11 6" xfId="1675" xr:uid="{00000000-0005-0000-0000-00008D060000}"/>
    <cellStyle name="Título 11 7" xfId="1676" xr:uid="{00000000-0005-0000-0000-00008E060000}"/>
    <cellStyle name="Título 11 8" xfId="1677" xr:uid="{00000000-0005-0000-0000-00008F060000}"/>
    <cellStyle name="Título 11 9" xfId="1678" xr:uid="{00000000-0005-0000-0000-000090060000}"/>
    <cellStyle name="Título 12" xfId="1679" xr:uid="{00000000-0005-0000-0000-000091060000}"/>
    <cellStyle name="Título 13" xfId="1680" xr:uid="{00000000-0005-0000-0000-000092060000}"/>
    <cellStyle name="Título 14" xfId="1681" xr:uid="{00000000-0005-0000-0000-000093060000}"/>
    <cellStyle name="Título 15" xfId="1682" xr:uid="{00000000-0005-0000-0000-000094060000}"/>
    <cellStyle name="Título 16" xfId="1683" xr:uid="{00000000-0005-0000-0000-000095060000}"/>
    <cellStyle name="Título 17" xfId="1684" xr:uid="{00000000-0005-0000-0000-000096060000}"/>
    <cellStyle name="Título 18" xfId="1685" xr:uid="{00000000-0005-0000-0000-000097060000}"/>
    <cellStyle name="Título 19" xfId="1686" xr:uid="{00000000-0005-0000-0000-000098060000}"/>
    <cellStyle name="Título 2" xfId="1687" builtinId="17" customBuiltin="1"/>
    <cellStyle name="Título 2 10" xfId="1688" xr:uid="{00000000-0005-0000-0000-000099060000}"/>
    <cellStyle name="Título 2 11" xfId="1689" xr:uid="{00000000-0005-0000-0000-00009A060000}"/>
    <cellStyle name="Título 2 12" xfId="1690" xr:uid="{00000000-0005-0000-0000-00009B060000}"/>
    <cellStyle name="Título 2 13" xfId="1691" xr:uid="{00000000-0005-0000-0000-00009C060000}"/>
    <cellStyle name="Título 2 14" xfId="1692" xr:uid="{00000000-0005-0000-0000-00009D060000}"/>
    <cellStyle name="Título 2 15" xfId="1693" xr:uid="{00000000-0005-0000-0000-00009E060000}"/>
    <cellStyle name="Título 2 16" xfId="1694" xr:uid="{00000000-0005-0000-0000-00009F060000}"/>
    <cellStyle name="Título 2 17" xfId="1695" xr:uid="{00000000-0005-0000-0000-0000A0060000}"/>
    <cellStyle name="Título 2 18" xfId="1696" xr:uid="{00000000-0005-0000-0000-0000A1060000}"/>
    <cellStyle name="Título 2 2" xfId="1697" xr:uid="{00000000-0005-0000-0000-0000A2060000}"/>
    <cellStyle name="Título 2 3" xfId="1698" xr:uid="{00000000-0005-0000-0000-0000A3060000}"/>
    <cellStyle name="Título 2 4" xfId="1699" xr:uid="{00000000-0005-0000-0000-0000A4060000}"/>
    <cellStyle name="Título 2 5" xfId="1700" xr:uid="{00000000-0005-0000-0000-0000A5060000}"/>
    <cellStyle name="Título 2 6" xfId="1701" xr:uid="{00000000-0005-0000-0000-0000A6060000}"/>
    <cellStyle name="Título 2 7" xfId="1702" xr:uid="{00000000-0005-0000-0000-0000A7060000}"/>
    <cellStyle name="Título 2 8" xfId="1703" xr:uid="{00000000-0005-0000-0000-0000A8060000}"/>
    <cellStyle name="Título 2 9" xfId="1704" xr:uid="{00000000-0005-0000-0000-0000A9060000}"/>
    <cellStyle name="Título 2 9 10" xfId="1705" xr:uid="{00000000-0005-0000-0000-0000AA060000}"/>
    <cellStyle name="Título 2 9 11" xfId="1706" xr:uid="{00000000-0005-0000-0000-0000AB060000}"/>
    <cellStyle name="Título 2 9 12" xfId="1707" xr:uid="{00000000-0005-0000-0000-0000AC060000}"/>
    <cellStyle name="Título 2 9 13" xfId="1708" xr:uid="{00000000-0005-0000-0000-0000AD060000}"/>
    <cellStyle name="Título 2 9 14" xfId="1709" xr:uid="{00000000-0005-0000-0000-0000AE060000}"/>
    <cellStyle name="Título 2 9 15" xfId="1710" xr:uid="{00000000-0005-0000-0000-0000AF060000}"/>
    <cellStyle name="Título 2 9 16" xfId="1711" xr:uid="{00000000-0005-0000-0000-0000B0060000}"/>
    <cellStyle name="Título 2 9 17" xfId="1712" xr:uid="{00000000-0005-0000-0000-0000B1060000}"/>
    <cellStyle name="Título 2 9 18" xfId="1713" xr:uid="{00000000-0005-0000-0000-0000B2060000}"/>
    <cellStyle name="Título 2 9 19" xfId="1714" xr:uid="{00000000-0005-0000-0000-0000B3060000}"/>
    <cellStyle name="Título 2 9 2" xfId="1715" xr:uid="{00000000-0005-0000-0000-0000B4060000}"/>
    <cellStyle name="Título 2 9 20" xfId="1716" xr:uid="{00000000-0005-0000-0000-0000B5060000}"/>
    <cellStyle name="Título 2 9 21" xfId="1717" xr:uid="{00000000-0005-0000-0000-0000B6060000}"/>
    <cellStyle name="Título 2 9 22" xfId="1718" xr:uid="{00000000-0005-0000-0000-0000B7060000}"/>
    <cellStyle name="Título 2 9 3" xfId="1719" xr:uid="{00000000-0005-0000-0000-0000B8060000}"/>
    <cellStyle name="Título 2 9 4" xfId="1720" xr:uid="{00000000-0005-0000-0000-0000B9060000}"/>
    <cellStyle name="Título 2 9 5" xfId="1721" xr:uid="{00000000-0005-0000-0000-0000BA060000}"/>
    <cellStyle name="Título 2 9 6" xfId="1722" xr:uid="{00000000-0005-0000-0000-0000BB060000}"/>
    <cellStyle name="Título 2 9 7" xfId="1723" xr:uid="{00000000-0005-0000-0000-0000BC060000}"/>
    <cellStyle name="Título 2 9 8" xfId="1724" xr:uid="{00000000-0005-0000-0000-0000BD060000}"/>
    <cellStyle name="Título 2 9 9" xfId="1725" xr:uid="{00000000-0005-0000-0000-0000BE060000}"/>
    <cellStyle name="Título 20" xfId="1726" xr:uid="{00000000-0005-0000-0000-0000BF060000}"/>
    <cellStyle name="Título 21" xfId="1727" xr:uid="{00000000-0005-0000-0000-0000C0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0.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styles" Target="styles.xml"/><Relationship Id="rId30"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999999999999995E-2"/>
          <c:y val="5.0761421319797002E-2"/>
          <c:w val="0.52800000000000002"/>
          <c:h val="0.79695431472081202"/>
        </c:manualLayout>
      </c:layout>
      <c:lineChart>
        <c:grouping val="standard"/>
        <c:varyColors val="0"/>
        <c:ser>
          <c:idx val="0"/>
          <c:order val="0"/>
          <c:tx>
            <c:strRef>
              <c:f>'[5]HV 12'!$F$29</c:f>
              <c:strCache>
                <c:ptCount val="1"/>
                <c:pt idx="0">
                  <c:v>#¡REF!</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A39A-474C-9C72-F93F6FADFE99}"/>
            </c:ext>
          </c:extLst>
        </c:ser>
        <c:ser>
          <c:idx val="1"/>
          <c:order val="1"/>
          <c:tx>
            <c:strRef>
              <c:f>'[5]HV 12'!$D$29</c:f>
              <c:strCache>
                <c:ptCount val="1"/>
                <c:pt idx="0">
                  <c:v>#¡REF!</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A39A-474C-9C72-F93F6FADFE99}"/>
            </c:ext>
          </c:extLst>
        </c:ser>
        <c:dLbls>
          <c:showLegendKey val="0"/>
          <c:showVal val="0"/>
          <c:showCatName val="0"/>
          <c:showSerName val="0"/>
          <c:showPercent val="0"/>
          <c:showBubbleSize val="0"/>
        </c:dLbls>
        <c:marker val="1"/>
        <c:smooth val="0"/>
        <c:axId val="2056754392"/>
        <c:axId val="2057206184"/>
      </c:lineChart>
      <c:catAx>
        <c:axId val="205675439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057206184"/>
        <c:crosses val="autoZero"/>
        <c:auto val="1"/>
        <c:lblAlgn val="ctr"/>
        <c:lblOffset val="100"/>
        <c:noMultiLvlLbl val="0"/>
      </c:catAx>
      <c:valAx>
        <c:axId val="2057206184"/>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056754392"/>
        <c:crosses val="autoZero"/>
        <c:crossBetween val="between"/>
      </c:valAx>
    </c:plotArea>
    <c:legend>
      <c:legendPos val="r"/>
      <c:layout>
        <c:manualLayout>
          <c:xMode val="edge"/>
          <c:yMode val="edge"/>
          <c:wMode val="edge"/>
          <c:hMode val="edge"/>
          <c:x val="0.78570834645669296"/>
          <c:y val="0.35543120561706398"/>
          <c:w val="0.98403905511811096"/>
          <c:h val="0.79246705836897302"/>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101"/>
          <c:y val="6.6350710900473897E-2"/>
          <c:w val="0.46315789473684199"/>
          <c:h val="0.54976303317535602"/>
        </c:manualLayout>
      </c:layout>
      <c:barChart>
        <c:barDir val="col"/>
        <c:grouping val="clustered"/>
        <c:varyColors val="0"/>
        <c:ser>
          <c:idx val="0"/>
          <c:order val="0"/>
          <c:tx>
            <c:strRef>
              <c:f>'META 1'!$C$26</c:f>
              <c:strCache>
                <c:ptCount val="1"/>
                <c:pt idx="0">
                  <c:v>Magnitud programada mensual</c:v>
                </c:pt>
              </c:strCache>
            </c:strRef>
          </c:tx>
          <c:invertIfNegative val="0"/>
          <c:cat>
            <c:strRef>
              <c:f>'META 1'!$B$27:$B$32</c:f>
              <c:strCache>
                <c:ptCount val="6"/>
                <c:pt idx="0">
                  <c:v>Julio</c:v>
                </c:pt>
                <c:pt idx="1">
                  <c:v>Agosto</c:v>
                </c:pt>
                <c:pt idx="2">
                  <c:v>Septiembre</c:v>
                </c:pt>
                <c:pt idx="3">
                  <c:v>Octubre</c:v>
                </c:pt>
                <c:pt idx="4">
                  <c:v>Noviembre</c:v>
                </c:pt>
                <c:pt idx="5">
                  <c:v>Diciembre</c:v>
                </c:pt>
              </c:strCache>
            </c:strRef>
          </c:cat>
          <c:val>
            <c:numRef>
              <c:f>'META 1'!$C$27:$C$32</c:f>
              <c:numCache>
                <c:formatCode>_(* #,##0.0000_);_(* \(#,##0.0000\);_(* "-"??_);_(@_)</c:formatCode>
                <c:ptCount val="6"/>
                <c:pt idx="0" formatCode="_(* #,##0.0_);_(* \(#,##0.0\);_(* &quot;-&quot;??_);_(@_)">
                  <c:v>0</c:v>
                </c:pt>
                <c:pt idx="1">
                  <c:v>0.01</c:v>
                </c:pt>
                <c:pt idx="2">
                  <c:v>2.2499999999999999E-2</c:v>
                </c:pt>
                <c:pt idx="3">
                  <c:v>2.2499999999999999E-2</c:v>
                </c:pt>
                <c:pt idx="4">
                  <c:v>2.2499999999999999E-2</c:v>
                </c:pt>
                <c:pt idx="5">
                  <c:v>2.2499999999999999E-2</c:v>
                </c:pt>
              </c:numCache>
            </c:numRef>
          </c:val>
          <c:extLst>
            <c:ext xmlns:c16="http://schemas.microsoft.com/office/drawing/2014/chart" uri="{C3380CC4-5D6E-409C-BE32-E72D297353CC}">
              <c16:uniqueId val="{00000000-7862-4653-A077-BCDB20C0B61C}"/>
            </c:ext>
          </c:extLst>
        </c:ser>
        <c:ser>
          <c:idx val="1"/>
          <c:order val="1"/>
          <c:tx>
            <c:strRef>
              <c:f>'META 1'!$D$26</c:f>
              <c:strCache>
                <c:ptCount val="1"/>
                <c:pt idx="0">
                  <c:v>Magnitud ejecutada mensual</c:v>
                </c:pt>
              </c:strCache>
            </c:strRef>
          </c:tx>
          <c:invertIfNegative val="0"/>
          <c:cat>
            <c:strRef>
              <c:f>'META 1'!$B$27:$B$32</c:f>
              <c:strCache>
                <c:ptCount val="6"/>
                <c:pt idx="0">
                  <c:v>Julio</c:v>
                </c:pt>
                <c:pt idx="1">
                  <c:v>Agosto</c:v>
                </c:pt>
                <c:pt idx="2">
                  <c:v>Septiembre</c:v>
                </c:pt>
                <c:pt idx="3">
                  <c:v>Octubre</c:v>
                </c:pt>
                <c:pt idx="4">
                  <c:v>Noviembre</c:v>
                </c:pt>
                <c:pt idx="5">
                  <c:v>Diciembre</c:v>
                </c:pt>
              </c:strCache>
            </c:strRef>
          </c:cat>
          <c:val>
            <c:numRef>
              <c:f>'META 1'!$D$27:$D$32</c:f>
              <c:numCache>
                <c:formatCode>_(* #,##0.0000_);_(* \(#,##0.0000\);_(* "-"??_);_(@_)</c:formatCode>
                <c:ptCount val="6"/>
                <c:pt idx="0" formatCode="_(* #,##0.00_);_(* \(#,##0.00\);_(* &quot;-&quot;??_);_(@_)">
                  <c:v>0</c:v>
                </c:pt>
                <c:pt idx="1">
                  <c:v>0.01</c:v>
                </c:pt>
                <c:pt idx="2">
                  <c:v>2.2499999999999999E-2</c:v>
                </c:pt>
              </c:numCache>
            </c:numRef>
          </c:val>
          <c:extLst>
            <c:ext xmlns:c16="http://schemas.microsoft.com/office/drawing/2014/chart" uri="{C3380CC4-5D6E-409C-BE32-E72D297353CC}">
              <c16:uniqueId val="{00000001-7862-4653-A077-BCDB20C0B61C}"/>
            </c:ext>
          </c:extLst>
        </c:ser>
        <c:dLbls>
          <c:showLegendKey val="0"/>
          <c:showVal val="0"/>
          <c:showCatName val="0"/>
          <c:showSerName val="0"/>
          <c:showPercent val="0"/>
          <c:showBubbleSize val="0"/>
        </c:dLbls>
        <c:gapWidth val="150"/>
        <c:axId val="2058014904"/>
        <c:axId val="2058018024"/>
      </c:barChart>
      <c:catAx>
        <c:axId val="205801490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058018024"/>
        <c:crosses val="autoZero"/>
        <c:auto val="1"/>
        <c:lblAlgn val="ctr"/>
        <c:lblOffset val="100"/>
        <c:noMultiLvlLbl val="0"/>
      </c:catAx>
      <c:valAx>
        <c:axId val="2058018024"/>
        <c:scaling>
          <c:orientation val="minMax"/>
          <c:max val="2.2499999999999999E-2"/>
          <c:min val="0"/>
        </c:scaling>
        <c:delete val="0"/>
        <c:axPos val="l"/>
        <c:majorGridlines/>
        <c:numFmt formatCode="#,##0.000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058014904"/>
        <c:crosses val="autoZero"/>
        <c:crossBetween val="between"/>
        <c:majorUnit val="5.4999999999999997E-3"/>
      </c:valAx>
    </c:plotArea>
    <c:legend>
      <c:legendPos val="r"/>
      <c:layout>
        <c:manualLayout>
          <c:xMode val="edge"/>
          <c:yMode val="edge"/>
          <c:x val="0.67639088271860803"/>
          <c:y val="0.24501697951263199"/>
          <c:w val="0.30676701201823497"/>
          <c:h val="0.3519881578783700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101"/>
          <c:y val="6.6350710900473897E-2"/>
          <c:w val="0.46315789473684199"/>
          <c:h val="0.54976303317535602"/>
        </c:manualLayout>
      </c:layout>
      <c:barChart>
        <c:barDir val="col"/>
        <c:grouping val="clustered"/>
        <c:varyColors val="0"/>
        <c:ser>
          <c:idx val="0"/>
          <c:order val="0"/>
          <c:tx>
            <c:strRef>
              <c:f>'META 2'!$C$26</c:f>
              <c:strCache>
                <c:ptCount val="1"/>
                <c:pt idx="0">
                  <c:v>Magnitud programada mensual</c:v>
                </c:pt>
              </c:strCache>
            </c:strRef>
          </c:tx>
          <c:invertIfNegative val="0"/>
          <c:cat>
            <c:strRef>
              <c:f>'[7]META 1'!$B$27:$B$32</c:f>
              <c:strCache>
                <c:ptCount val="6"/>
                <c:pt idx="0">
                  <c:v>Julio</c:v>
                </c:pt>
                <c:pt idx="1">
                  <c:v>Agosto</c:v>
                </c:pt>
                <c:pt idx="2">
                  <c:v>Septiembre</c:v>
                </c:pt>
                <c:pt idx="3">
                  <c:v>Octubre</c:v>
                </c:pt>
                <c:pt idx="4">
                  <c:v>Noviembre</c:v>
                </c:pt>
                <c:pt idx="5">
                  <c:v>Diciembre</c:v>
                </c:pt>
              </c:strCache>
            </c:strRef>
          </c:cat>
          <c:val>
            <c:numRef>
              <c:f>'META 2'!$C$27:$C$32</c:f>
              <c:numCache>
                <c:formatCode>_(* #,##0.0000_);_(* \(#,##0.0000\);_(* "-"??_);_(@_)</c:formatCode>
                <c:ptCount val="6"/>
                <c:pt idx="0">
                  <c:v>2.86E-2</c:v>
                </c:pt>
                <c:pt idx="1">
                  <c:v>1.43E-2</c:v>
                </c:pt>
                <c:pt idx="2">
                  <c:v>1.43E-2</c:v>
                </c:pt>
                <c:pt idx="3">
                  <c:v>1.43E-2</c:v>
                </c:pt>
                <c:pt idx="4">
                  <c:v>1.43E-2</c:v>
                </c:pt>
                <c:pt idx="5">
                  <c:v>1.4200000000000001E-2</c:v>
                </c:pt>
              </c:numCache>
            </c:numRef>
          </c:val>
          <c:extLst>
            <c:ext xmlns:c16="http://schemas.microsoft.com/office/drawing/2014/chart" uri="{C3380CC4-5D6E-409C-BE32-E72D297353CC}">
              <c16:uniqueId val="{00000000-94A1-4BC7-98ED-9CE9FA46CCC4}"/>
            </c:ext>
          </c:extLst>
        </c:ser>
        <c:ser>
          <c:idx val="1"/>
          <c:order val="1"/>
          <c:tx>
            <c:strRef>
              <c:f>'META 2'!$D$26</c:f>
              <c:strCache>
                <c:ptCount val="1"/>
                <c:pt idx="0">
                  <c:v>Magnitud ejecutada mensual</c:v>
                </c:pt>
              </c:strCache>
            </c:strRef>
          </c:tx>
          <c:invertIfNegative val="0"/>
          <c:cat>
            <c:strRef>
              <c:f>'[7]META 1'!$B$27:$B$32</c:f>
              <c:strCache>
                <c:ptCount val="6"/>
                <c:pt idx="0">
                  <c:v>Julio</c:v>
                </c:pt>
                <c:pt idx="1">
                  <c:v>Agosto</c:v>
                </c:pt>
                <c:pt idx="2">
                  <c:v>Septiembre</c:v>
                </c:pt>
                <c:pt idx="3">
                  <c:v>Octubre</c:v>
                </c:pt>
                <c:pt idx="4">
                  <c:v>Noviembre</c:v>
                </c:pt>
                <c:pt idx="5">
                  <c:v>Diciembre</c:v>
                </c:pt>
              </c:strCache>
            </c:strRef>
          </c:cat>
          <c:val>
            <c:numRef>
              <c:f>'META 2'!$D$27:$D$32</c:f>
              <c:numCache>
                <c:formatCode>_(* #,##0.0000_);_(* \(#,##0.0000\);_(* "-"??_);_(@_)</c:formatCode>
                <c:ptCount val="6"/>
                <c:pt idx="0">
                  <c:v>2.86E-2</c:v>
                </c:pt>
                <c:pt idx="1">
                  <c:v>1.43E-2</c:v>
                </c:pt>
                <c:pt idx="2">
                  <c:v>1.43E-2</c:v>
                </c:pt>
              </c:numCache>
            </c:numRef>
          </c:val>
          <c:extLst>
            <c:ext xmlns:c16="http://schemas.microsoft.com/office/drawing/2014/chart" uri="{C3380CC4-5D6E-409C-BE32-E72D297353CC}">
              <c16:uniqueId val="{00000001-94A1-4BC7-98ED-9CE9FA46CCC4}"/>
            </c:ext>
          </c:extLst>
        </c:ser>
        <c:dLbls>
          <c:showLegendKey val="0"/>
          <c:showVal val="0"/>
          <c:showCatName val="0"/>
          <c:showSerName val="0"/>
          <c:showPercent val="0"/>
          <c:showBubbleSize val="0"/>
        </c:dLbls>
        <c:gapWidth val="150"/>
        <c:axId val="2055490040"/>
        <c:axId val="2055493192"/>
      </c:barChart>
      <c:catAx>
        <c:axId val="205549004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055493192"/>
        <c:crosses val="autoZero"/>
        <c:auto val="1"/>
        <c:lblAlgn val="ctr"/>
        <c:lblOffset val="100"/>
        <c:noMultiLvlLbl val="0"/>
      </c:catAx>
      <c:valAx>
        <c:axId val="2055493192"/>
        <c:scaling>
          <c:orientation val="minMax"/>
          <c:max val="2.2499999999999999E-2"/>
          <c:min val="0"/>
        </c:scaling>
        <c:delete val="0"/>
        <c:axPos val="l"/>
        <c:majorGridlines/>
        <c:numFmt formatCode="#,##0.000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055490040"/>
        <c:crosses val="autoZero"/>
        <c:crossBetween val="between"/>
        <c:majorUnit val="5.4999999999999997E-3"/>
      </c:valAx>
    </c:plotArea>
    <c:legend>
      <c:legendPos val="r"/>
      <c:layout>
        <c:manualLayout>
          <c:xMode val="edge"/>
          <c:yMode val="edge"/>
          <c:x val="0.67639088271860803"/>
          <c:y val="0.24501697951263199"/>
          <c:w val="0.30676701201823497"/>
          <c:h val="0.3519881578783700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101"/>
          <c:y val="6.6350710900473897E-2"/>
          <c:w val="0.46315789473684199"/>
          <c:h val="0.54976303317535602"/>
        </c:manualLayout>
      </c:layout>
      <c:barChart>
        <c:barDir val="col"/>
        <c:grouping val="clustered"/>
        <c:varyColors val="0"/>
        <c:ser>
          <c:idx val="0"/>
          <c:order val="0"/>
          <c:tx>
            <c:strRef>
              <c:f>'META 3'!$C$26</c:f>
              <c:strCache>
                <c:ptCount val="1"/>
                <c:pt idx="0">
                  <c:v>Magnitud programada mensual</c:v>
                </c:pt>
              </c:strCache>
            </c:strRef>
          </c:tx>
          <c:invertIfNegative val="0"/>
          <c:cat>
            <c:strRef>
              <c:f>'[8]META 1'!$B$27:$B$32</c:f>
              <c:strCache>
                <c:ptCount val="6"/>
                <c:pt idx="0">
                  <c:v>Julio</c:v>
                </c:pt>
                <c:pt idx="1">
                  <c:v>Agosto</c:v>
                </c:pt>
                <c:pt idx="2">
                  <c:v>Septiembre</c:v>
                </c:pt>
                <c:pt idx="3">
                  <c:v>Octubre</c:v>
                </c:pt>
                <c:pt idx="4">
                  <c:v>Noviembre</c:v>
                </c:pt>
                <c:pt idx="5">
                  <c:v>Diciembre</c:v>
                </c:pt>
              </c:strCache>
            </c:strRef>
          </c:cat>
          <c:val>
            <c:numRef>
              <c:f>'META 3'!$C$27:$C$32</c:f>
              <c:numCache>
                <c:formatCode>_(* #,##0.00000_);_(* \(#,##0.00000\);_(* "-"??_);_(@_)</c:formatCode>
                <c:ptCount val="6"/>
                <c:pt idx="0">
                  <c:v>9.7000000000000003E-3</c:v>
                </c:pt>
                <c:pt idx="1">
                  <c:v>2.4500000000000001E-2</c:v>
                </c:pt>
                <c:pt idx="2">
                  <c:v>1.9199999999999998E-2</c:v>
                </c:pt>
                <c:pt idx="3">
                  <c:v>1.46E-2</c:v>
                </c:pt>
                <c:pt idx="4">
                  <c:v>1.0999999999999999E-2</c:v>
                </c:pt>
                <c:pt idx="5">
                  <c:v>2.1000000000000001E-2</c:v>
                </c:pt>
              </c:numCache>
            </c:numRef>
          </c:val>
          <c:extLst>
            <c:ext xmlns:c16="http://schemas.microsoft.com/office/drawing/2014/chart" uri="{C3380CC4-5D6E-409C-BE32-E72D297353CC}">
              <c16:uniqueId val="{00000000-B44F-44A0-A30B-2FBF03D504EB}"/>
            </c:ext>
          </c:extLst>
        </c:ser>
        <c:ser>
          <c:idx val="1"/>
          <c:order val="1"/>
          <c:tx>
            <c:strRef>
              <c:f>'META 3'!$D$26</c:f>
              <c:strCache>
                <c:ptCount val="1"/>
                <c:pt idx="0">
                  <c:v>Magnitud ejecutada mensual</c:v>
                </c:pt>
              </c:strCache>
            </c:strRef>
          </c:tx>
          <c:invertIfNegative val="0"/>
          <c:cat>
            <c:strRef>
              <c:f>'[8]META 1'!$B$27:$B$32</c:f>
              <c:strCache>
                <c:ptCount val="6"/>
                <c:pt idx="0">
                  <c:v>Julio</c:v>
                </c:pt>
                <c:pt idx="1">
                  <c:v>Agosto</c:v>
                </c:pt>
                <c:pt idx="2">
                  <c:v>Septiembre</c:v>
                </c:pt>
                <c:pt idx="3">
                  <c:v>Octubre</c:v>
                </c:pt>
                <c:pt idx="4">
                  <c:v>Noviembre</c:v>
                </c:pt>
                <c:pt idx="5">
                  <c:v>Diciembre</c:v>
                </c:pt>
              </c:strCache>
            </c:strRef>
          </c:cat>
          <c:val>
            <c:numRef>
              <c:f>'META 3'!$D$27:$D$32</c:f>
              <c:numCache>
                <c:formatCode>_(* #,##0.00000_);_(* \(#,##0.00000\);_(* "-"??_);_(@_)</c:formatCode>
                <c:ptCount val="6"/>
                <c:pt idx="0">
                  <c:v>9.7000000000000003E-3</c:v>
                </c:pt>
                <c:pt idx="1">
                  <c:v>2.3400000000000001E-2</c:v>
                </c:pt>
                <c:pt idx="2">
                  <c:v>2.0299999999999999E-2</c:v>
                </c:pt>
              </c:numCache>
            </c:numRef>
          </c:val>
          <c:extLst>
            <c:ext xmlns:c16="http://schemas.microsoft.com/office/drawing/2014/chart" uri="{C3380CC4-5D6E-409C-BE32-E72D297353CC}">
              <c16:uniqueId val="{00000001-B44F-44A0-A30B-2FBF03D504EB}"/>
            </c:ext>
          </c:extLst>
        </c:ser>
        <c:dLbls>
          <c:showLegendKey val="0"/>
          <c:showVal val="0"/>
          <c:showCatName val="0"/>
          <c:showSerName val="0"/>
          <c:showPercent val="0"/>
          <c:showBubbleSize val="0"/>
        </c:dLbls>
        <c:gapWidth val="150"/>
        <c:axId val="2058090664"/>
        <c:axId val="2058093816"/>
      </c:barChart>
      <c:catAx>
        <c:axId val="205809066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058093816"/>
        <c:crosses val="autoZero"/>
        <c:auto val="1"/>
        <c:lblAlgn val="ctr"/>
        <c:lblOffset val="100"/>
        <c:noMultiLvlLbl val="0"/>
      </c:catAx>
      <c:valAx>
        <c:axId val="2058093816"/>
        <c:scaling>
          <c:orientation val="minMax"/>
          <c:max val="2.2499999999999999E-2"/>
          <c:min val="0"/>
        </c:scaling>
        <c:delete val="0"/>
        <c:axPos val="l"/>
        <c:majorGridlines/>
        <c:numFmt formatCode="#,##0.000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058090664"/>
        <c:crosses val="autoZero"/>
        <c:crossBetween val="between"/>
        <c:majorUnit val="5.4999999999999997E-3"/>
      </c:valAx>
    </c:plotArea>
    <c:legend>
      <c:legendPos val="r"/>
      <c:layout>
        <c:manualLayout>
          <c:xMode val="edge"/>
          <c:yMode val="edge"/>
          <c:x val="0.67639088271860803"/>
          <c:y val="0.24501697951263199"/>
          <c:w val="0.30676701201823497"/>
          <c:h val="0.3519881578783700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4'!$C$26</c:f>
              <c:strCache>
                <c:ptCount val="1"/>
                <c:pt idx="0">
                  <c:v>Magnitud programada mensual</c:v>
                </c:pt>
              </c:strCache>
            </c:strRef>
          </c:tx>
          <c:invertIfNegative val="0"/>
          <c:cat>
            <c:strRef>
              <c:f>'[9]META 1'!$B$27:$B$32</c:f>
              <c:strCache>
                <c:ptCount val="6"/>
                <c:pt idx="0">
                  <c:v>Julio</c:v>
                </c:pt>
                <c:pt idx="1">
                  <c:v>Agosto</c:v>
                </c:pt>
                <c:pt idx="2">
                  <c:v>Septiembre</c:v>
                </c:pt>
                <c:pt idx="3">
                  <c:v>Octubre</c:v>
                </c:pt>
                <c:pt idx="4">
                  <c:v>Noviembre</c:v>
                </c:pt>
                <c:pt idx="5">
                  <c:v>Diciembre</c:v>
                </c:pt>
              </c:strCache>
            </c:strRef>
          </c:cat>
          <c:val>
            <c:numRef>
              <c:f>'META 4'!$C$27:$C$32</c:f>
              <c:numCache>
                <c:formatCode>_(* #,##0.0000_);_(* \(#,##0.0000\);_(* "-"??_);_(@_)</c:formatCode>
                <c:ptCount val="6"/>
                <c:pt idx="0">
                  <c:v>0.72</c:v>
                </c:pt>
                <c:pt idx="1">
                  <c:v>0.36</c:v>
                </c:pt>
                <c:pt idx="2">
                  <c:v>7.86</c:v>
                </c:pt>
                <c:pt idx="3">
                  <c:v>0.36</c:v>
                </c:pt>
                <c:pt idx="4">
                  <c:v>0.36</c:v>
                </c:pt>
                <c:pt idx="5">
                  <c:v>0.36</c:v>
                </c:pt>
              </c:numCache>
            </c:numRef>
          </c:val>
          <c:extLst>
            <c:ext xmlns:c16="http://schemas.microsoft.com/office/drawing/2014/chart" uri="{C3380CC4-5D6E-409C-BE32-E72D297353CC}">
              <c16:uniqueId val="{00000000-1EAC-4919-8096-0360E3E384FB}"/>
            </c:ext>
          </c:extLst>
        </c:ser>
        <c:ser>
          <c:idx val="1"/>
          <c:order val="1"/>
          <c:tx>
            <c:strRef>
              <c:f>'META 4'!$D$26</c:f>
              <c:strCache>
                <c:ptCount val="1"/>
                <c:pt idx="0">
                  <c:v>Magnitud ejecutada mensual</c:v>
                </c:pt>
              </c:strCache>
            </c:strRef>
          </c:tx>
          <c:invertIfNegative val="0"/>
          <c:cat>
            <c:strRef>
              <c:f>'[9]META 1'!$B$27:$B$32</c:f>
              <c:strCache>
                <c:ptCount val="6"/>
                <c:pt idx="0">
                  <c:v>Julio</c:v>
                </c:pt>
                <c:pt idx="1">
                  <c:v>Agosto</c:v>
                </c:pt>
                <c:pt idx="2">
                  <c:v>Septiembre</c:v>
                </c:pt>
                <c:pt idx="3">
                  <c:v>Octubre</c:v>
                </c:pt>
                <c:pt idx="4">
                  <c:v>Noviembre</c:v>
                </c:pt>
                <c:pt idx="5">
                  <c:v>Diciembre</c:v>
                </c:pt>
              </c:strCache>
            </c:strRef>
          </c:cat>
          <c:val>
            <c:numRef>
              <c:f>'META 4'!$D$27:$D$32</c:f>
              <c:numCache>
                <c:formatCode>_(* #,##0.0000_);_(* \(#,##0.0000\);_(* "-"??_);_(@_)</c:formatCode>
                <c:ptCount val="6"/>
                <c:pt idx="0">
                  <c:v>0.72</c:v>
                </c:pt>
                <c:pt idx="1">
                  <c:v>0.36</c:v>
                </c:pt>
                <c:pt idx="2">
                  <c:v>7.86</c:v>
                </c:pt>
              </c:numCache>
            </c:numRef>
          </c:val>
          <c:extLst>
            <c:ext xmlns:c16="http://schemas.microsoft.com/office/drawing/2014/chart" uri="{C3380CC4-5D6E-409C-BE32-E72D297353CC}">
              <c16:uniqueId val="{00000001-1EAC-4919-8096-0360E3E384FB}"/>
            </c:ext>
          </c:extLst>
        </c:ser>
        <c:dLbls>
          <c:showLegendKey val="0"/>
          <c:showVal val="0"/>
          <c:showCatName val="0"/>
          <c:showSerName val="0"/>
          <c:showPercent val="0"/>
          <c:showBubbleSize val="0"/>
        </c:dLbls>
        <c:gapWidth val="150"/>
        <c:axId val="570954272"/>
        <c:axId val="570952312"/>
      </c:barChart>
      <c:catAx>
        <c:axId val="57095427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570952312"/>
        <c:crosses val="autoZero"/>
        <c:auto val="1"/>
        <c:lblAlgn val="ctr"/>
        <c:lblOffset val="100"/>
        <c:noMultiLvlLbl val="0"/>
      </c:catAx>
      <c:valAx>
        <c:axId val="570952312"/>
        <c:scaling>
          <c:orientation val="minMax"/>
          <c:max val="10"/>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570954272"/>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101"/>
          <c:y val="6.6350710900473897E-2"/>
          <c:w val="0.46315789473684199"/>
          <c:h val="0.54976303317535602"/>
        </c:manualLayout>
      </c:layout>
      <c:barChart>
        <c:barDir val="col"/>
        <c:grouping val="clustered"/>
        <c:varyColors val="0"/>
        <c:ser>
          <c:idx val="0"/>
          <c:order val="0"/>
          <c:tx>
            <c:strRef>
              <c:f>'META 5'!$C$26</c:f>
              <c:strCache>
                <c:ptCount val="1"/>
                <c:pt idx="0">
                  <c:v>Magnitud programada mensual</c:v>
                </c:pt>
              </c:strCache>
            </c:strRef>
          </c:tx>
          <c:invertIfNegative val="0"/>
          <c:cat>
            <c:strRef>
              <c:f>'META 1'!$B$27:$B$32</c:f>
              <c:strCache>
                <c:ptCount val="6"/>
                <c:pt idx="0">
                  <c:v>Julio</c:v>
                </c:pt>
                <c:pt idx="1">
                  <c:v>Agosto</c:v>
                </c:pt>
                <c:pt idx="2">
                  <c:v>Septiembre</c:v>
                </c:pt>
                <c:pt idx="3">
                  <c:v>Octubre</c:v>
                </c:pt>
                <c:pt idx="4">
                  <c:v>Noviembre</c:v>
                </c:pt>
                <c:pt idx="5">
                  <c:v>Diciembre</c:v>
                </c:pt>
              </c:strCache>
            </c:strRef>
          </c:cat>
          <c:val>
            <c:numRef>
              <c:f>'META 5'!$C$27:$C$32</c:f>
              <c:numCache>
                <c:formatCode>_(* #,##0.0000_);_(* \(#,##0.0000\);_(* "-"??_);_(@_)</c:formatCode>
                <c:ptCount val="6"/>
                <c:pt idx="0">
                  <c:v>2.86E-2</c:v>
                </c:pt>
                <c:pt idx="1">
                  <c:v>1.43E-2</c:v>
                </c:pt>
                <c:pt idx="2">
                  <c:v>1.43E-2</c:v>
                </c:pt>
                <c:pt idx="3">
                  <c:v>1.43E-2</c:v>
                </c:pt>
                <c:pt idx="4">
                  <c:v>1.43E-2</c:v>
                </c:pt>
                <c:pt idx="5">
                  <c:v>1.43E-2</c:v>
                </c:pt>
              </c:numCache>
            </c:numRef>
          </c:val>
          <c:extLst>
            <c:ext xmlns:c16="http://schemas.microsoft.com/office/drawing/2014/chart" uri="{C3380CC4-5D6E-409C-BE32-E72D297353CC}">
              <c16:uniqueId val="{00000000-542F-487D-9D2F-BDFB35144F36}"/>
            </c:ext>
          </c:extLst>
        </c:ser>
        <c:ser>
          <c:idx val="1"/>
          <c:order val="1"/>
          <c:tx>
            <c:strRef>
              <c:f>'META 5'!$D$26</c:f>
              <c:strCache>
                <c:ptCount val="1"/>
                <c:pt idx="0">
                  <c:v>Magnitud ejecutada mensual</c:v>
                </c:pt>
              </c:strCache>
            </c:strRef>
          </c:tx>
          <c:invertIfNegative val="0"/>
          <c:cat>
            <c:strRef>
              <c:f>'META 1'!$B$27:$B$32</c:f>
              <c:strCache>
                <c:ptCount val="6"/>
                <c:pt idx="0">
                  <c:v>Julio</c:v>
                </c:pt>
                <c:pt idx="1">
                  <c:v>Agosto</c:v>
                </c:pt>
                <c:pt idx="2">
                  <c:v>Septiembre</c:v>
                </c:pt>
                <c:pt idx="3">
                  <c:v>Octubre</c:v>
                </c:pt>
                <c:pt idx="4">
                  <c:v>Noviembre</c:v>
                </c:pt>
                <c:pt idx="5">
                  <c:v>Diciembre</c:v>
                </c:pt>
              </c:strCache>
            </c:strRef>
          </c:cat>
          <c:val>
            <c:numRef>
              <c:f>'META 5'!$D$27:$D$32</c:f>
              <c:numCache>
                <c:formatCode>_(* #,##0.0000_);_(* \(#,##0.0000\);_(* "-"??_);_(@_)</c:formatCode>
                <c:ptCount val="6"/>
                <c:pt idx="0">
                  <c:v>2.86E-2</c:v>
                </c:pt>
                <c:pt idx="1">
                  <c:v>1.43E-2</c:v>
                </c:pt>
                <c:pt idx="2">
                  <c:v>1.43E-2</c:v>
                </c:pt>
              </c:numCache>
            </c:numRef>
          </c:val>
          <c:extLst>
            <c:ext xmlns:c16="http://schemas.microsoft.com/office/drawing/2014/chart" uri="{C3380CC4-5D6E-409C-BE32-E72D297353CC}">
              <c16:uniqueId val="{00000001-542F-487D-9D2F-BDFB35144F36}"/>
            </c:ext>
          </c:extLst>
        </c:ser>
        <c:dLbls>
          <c:showLegendKey val="0"/>
          <c:showVal val="0"/>
          <c:showCatName val="0"/>
          <c:showSerName val="0"/>
          <c:showPercent val="0"/>
          <c:showBubbleSize val="0"/>
        </c:dLbls>
        <c:gapWidth val="150"/>
        <c:axId val="2055274568"/>
        <c:axId val="2047148200"/>
      </c:barChart>
      <c:catAx>
        <c:axId val="205527456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047148200"/>
        <c:crosses val="autoZero"/>
        <c:auto val="1"/>
        <c:lblAlgn val="ctr"/>
        <c:lblOffset val="100"/>
        <c:noMultiLvlLbl val="0"/>
      </c:catAx>
      <c:valAx>
        <c:axId val="2047148200"/>
        <c:scaling>
          <c:orientation val="minMax"/>
          <c:max val="0.03"/>
          <c:min val="0"/>
        </c:scaling>
        <c:delete val="0"/>
        <c:axPos val="l"/>
        <c:majorGridlines/>
        <c:numFmt formatCode="#,##0.000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055274568"/>
        <c:crosses val="autoZero"/>
        <c:crossBetween val="between"/>
        <c:majorUnit val="5.4999999999999997E-3"/>
      </c:valAx>
    </c:plotArea>
    <c:legend>
      <c:legendPos val="r"/>
      <c:layout>
        <c:manualLayout>
          <c:xMode val="edge"/>
          <c:yMode val="edge"/>
          <c:x val="0.67639088271860803"/>
          <c:y val="0.24501697951263199"/>
          <c:w val="0.30676701201823497"/>
          <c:h val="0.3519881578783700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101"/>
          <c:y val="6.6350710900473897E-2"/>
          <c:w val="0.46315789473684199"/>
          <c:h val="0.54976303317535602"/>
        </c:manualLayout>
      </c:layout>
      <c:barChart>
        <c:barDir val="col"/>
        <c:grouping val="clustered"/>
        <c:varyColors val="0"/>
        <c:ser>
          <c:idx val="0"/>
          <c:order val="0"/>
          <c:tx>
            <c:strRef>
              <c:f>'META 6'!$C$26</c:f>
              <c:strCache>
                <c:ptCount val="1"/>
                <c:pt idx="0">
                  <c:v>Magnitud programada mensual</c:v>
                </c:pt>
              </c:strCache>
            </c:strRef>
          </c:tx>
          <c:invertIfNegative val="0"/>
          <c:cat>
            <c:strRef>
              <c:f>'META 1'!$B$27:$B$32</c:f>
              <c:strCache>
                <c:ptCount val="6"/>
                <c:pt idx="0">
                  <c:v>Julio</c:v>
                </c:pt>
                <c:pt idx="1">
                  <c:v>Agosto</c:v>
                </c:pt>
                <c:pt idx="2">
                  <c:v>Septiembre</c:v>
                </c:pt>
                <c:pt idx="3">
                  <c:v>Octubre</c:v>
                </c:pt>
                <c:pt idx="4">
                  <c:v>Noviembre</c:v>
                </c:pt>
                <c:pt idx="5">
                  <c:v>Diciembre</c:v>
                </c:pt>
              </c:strCache>
            </c:strRef>
          </c:cat>
          <c:val>
            <c:numRef>
              <c:f>'META 6'!$C$27:$C$32</c:f>
              <c:numCache>
                <c:formatCode>General</c:formatCode>
                <c:ptCount val="6"/>
                <c:pt idx="0">
                  <c:v>2.8580000000000001E-2</c:v>
                </c:pt>
                <c:pt idx="1">
                  <c:v>1.4290000000000001E-2</c:v>
                </c:pt>
                <c:pt idx="2">
                  <c:v>1.4290000000000001E-2</c:v>
                </c:pt>
                <c:pt idx="3">
                  <c:v>1.4290000000000001E-2</c:v>
                </c:pt>
                <c:pt idx="4">
                  <c:v>1.4290000000000001E-2</c:v>
                </c:pt>
                <c:pt idx="5">
                  <c:v>1.4290000000000001E-2</c:v>
                </c:pt>
              </c:numCache>
            </c:numRef>
          </c:val>
          <c:extLst>
            <c:ext xmlns:c16="http://schemas.microsoft.com/office/drawing/2014/chart" uri="{C3380CC4-5D6E-409C-BE32-E72D297353CC}">
              <c16:uniqueId val="{00000000-82AF-4228-A31D-05034CD0060C}"/>
            </c:ext>
          </c:extLst>
        </c:ser>
        <c:ser>
          <c:idx val="1"/>
          <c:order val="1"/>
          <c:tx>
            <c:strRef>
              <c:f>'META 6'!$D$26</c:f>
              <c:strCache>
                <c:ptCount val="1"/>
                <c:pt idx="0">
                  <c:v>Magnitud ejecutada mensual</c:v>
                </c:pt>
              </c:strCache>
            </c:strRef>
          </c:tx>
          <c:invertIfNegative val="0"/>
          <c:cat>
            <c:strRef>
              <c:f>'META 1'!$B$27:$B$32</c:f>
              <c:strCache>
                <c:ptCount val="6"/>
                <c:pt idx="0">
                  <c:v>Julio</c:v>
                </c:pt>
                <c:pt idx="1">
                  <c:v>Agosto</c:v>
                </c:pt>
                <c:pt idx="2">
                  <c:v>Septiembre</c:v>
                </c:pt>
                <c:pt idx="3">
                  <c:v>Octubre</c:v>
                </c:pt>
                <c:pt idx="4">
                  <c:v>Noviembre</c:v>
                </c:pt>
                <c:pt idx="5">
                  <c:v>Diciembre</c:v>
                </c:pt>
              </c:strCache>
            </c:strRef>
          </c:cat>
          <c:val>
            <c:numRef>
              <c:f>'META 6'!$D$27:$D$32</c:f>
              <c:numCache>
                <c:formatCode>General</c:formatCode>
                <c:ptCount val="6"/>
                <c:pt idx="0" formatCode="0.00000">
                  <c:v>2.844E-2</c:v>
                </c:pt>
                <c:pt idx="1">
                  <c:v>1.4290000000000001E-2</c:v>
                </c:pt>
                <c:pt idx="2" formatCode="0.00000">
                  <c:v>1.2699999999999999E-2</c:v>
                </c:pt>
              </c:numCache>
            </c:numRef>
          </c:val>
          <c:extLst>
            <c:ext xmlns:c16="http://schemas.microsoft.com/office/drawing/2014/chart" uri="{C3380CC4-5D6E-409C-BE32-E72D297353CC}">
              <c16:uniqueId val="{00000001-82AF-4228-A31D-05034CD0060C}"/>
            </c:ext>
          </c:extLst>
        </c:ser>
        <c:dLbls>
          <c:showLegendKey val="0"/>
          <c:showVal val="0"/>
          <c:showCatName val="0"/>
          <c:showSerName val="0"/>
          <c:showPercent val="0"/>
          <c:showBubbleSize val="0"/>
        </c:dLbls>
        <c:gapWidth val="150"/>
        <c:axId val="2020669336"/>
        <c:axId val="2040914952"/>
      </c:barChart>
      <c:catAx>
        <c:axId val="202066933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040914952"/>
        <c:crosses val="autoZero"/>
        <c:auto val="1"/>
        <c:lblAlgn val="ctr"/>
        <c:lblOffset val="100"/>
        <c:noMultiLvlLbl val="0"/>
      </c:catAx>
      <c:valAx>
        <c:axId val="2040914952"/>
        <c:scaling>
          <c:orientation val="minMax"/>
          <c:min val="0"/>
        </c:scaling>
        <c:delete val="0"/>
        <c:axPos val="l"/>
        <c:majorGridlines/>
        <c:numFmt formatCode="#,##0.000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020669336"/>
        <c:crosses val="autoZero"/>
        <c:crossBetween val="between"/>
        <c:majorUnit val="5.4999999999999997E-3"/>
      </c:valAx>
    </c:plotArea>
    <c:legend>
      <c:legendPos val="r"/>
      <c:layout>
        <c:manualLayout>
          <c:xMode val="edge"/>
          <c:yMode val="edge"/>
          <c:x val="0.67639088271860803"/>
          <c:y val="0.24501697951263199"/>
          <c:w val="0.30676701201823497"/>
          <c:h val="0.3519881578783700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101"/>
          <c:y val="6.6350710900473897E-2"/>
          <c:w val="0.46315789473684199"/>
          <c:h val="0.54976303317535602"/>
        </c:manualLayout>
      </c:layout>
      <c:barChart>
        <c:barDir val="col"/>
        <c:grouping val="clustered"/>
        <c:varyColors val="0"/>
        <c:ser>
          <c:idx val="0"/>
          <c:order val="0"/>
          <c:tx>
            <c:strRef>
              <c:f>'META 7'!$C$26</c:f>
              <c:strCache>
                <c:ptCount val="1"/>
                <c:pt idx="0">
                  <c:v>Magnitud programada mensual</c:v>
                </c:pt>
              </c:strCache>
            </c:strRef>
          </c:tx>
          <c:invertIfNegative val="0"/>
          <c:cat>
            <c:strRef>
              <c:f>'META 1'!$B$27:$B$32</c:f>
              <c:strCache>
                <c:ptCount val="6"/>
                <c:pt idx="0">
                  <c:v>Julio</c:v>
                </c:pt>
                <c:pt idx="1">
                  <c:v>Agosto</c:v>
                </c:pt>
                <c:pt idx="2">
                  <c:v>Septiembre</c:v>
                </c:pt>
                <c:pt idx="3">
                  <c:v>Octubre</c:v>
                </c:pt>
                <c:pt idx="4">
                  <c:v>Noviembre</c:v>
                </c:pt>
                <c:pt idx="5">
                  <c:v>Diciembre</c:v>
                </c:pt>
              </c:strCache>
            </c:strRef>
          </c:cat>
          <c:val>
            <c:numRef>
              <c:f>'META 7'!$C$27:$C$32</c:f>
              <c:numCache>
                <c:formatCode>_(* #,##0.0000_);_(* \(#,##0.0000\);_(* "-"??_);_(@_)</c:formatCode>
                <c:ptCount val="6"/>
                <c:pt idx="0">
                  <c:v>2.3899999999999998E-2</c:v>
                </c:pt>
                <c:pt idx="1">
                  <c:v>1.7000000000000001E-2</c:v>
                </c:pt>
                <c:pt idx="2">
                  <c:v>1.4500000000000001E-2</c:v>
                </c:pt>
                <c:pt idx="3">
                  <c:v>1.4500000000000001E-2</c:v>
                </c:pt>
                <c:pt idx="4">
                  <c:v>1.5699999999999999E-2</c:v>
                </c:pt>
                <c:pt idx="5">
                  <c:v>1.4500000000000001E-2</c:v>
                </c:pt>
              </c:numCache>
            </c:numRef>
          </c:val>
          <c:extLst>
            <c:ext xmlns:c16="http://schemas.microsoft.com/office/drawing/2014/chart" uri="{C3380CC4-5D6E-409C-BE32-E72D297353CC}">
              <c16:uniqueId val="{00000000-633B-4C1B-8D3F-379B8D0407F6}"/>
            </c:ext>
          </c:extLst>
        </c:ser>
        <c:ser>
          <c:idx val="1"/>
          <c:order val="1"/>
          <c:tx>
            <c:strRef>
              <c:f>'META 7'!$D$26</c:f>
              <c:strCache>
                <c:ptCount val="1"/>
                <c:pt idx="0">
                  <c:v>Magnitud ejecutada mensual</c:v>
                </c:pt>
              </c:strCache>
            </c:strRef>
          </c:tx>
          <c:invertIfNegative val="0"/>
          <c:cat>
            <c:strRef>
              <c:f>'META 1'!$B$27:$B$32</c:f>
              <c:strCache>
                <c:ptCount val="6"/>
                <c:pt idx="0">
                  <c:v>Julio</c:v>
                </c:pt>
                <c:pt idx="1">
                  <c:v>Agosto</c:v>
                </c:pt>
                <c:pt idx="2">
                  <c:v>Septiembre</c:v>
                </c:pt>
                <c:pt idx="3">
                  <c:v>Octubre</c:v>
                </c:pt>
                <c:pt idx="4">
                  <c:v>Noviembre</c:v>
                </c:pt>
                <c:pt idx="5">
                  <c:v>Diciembre</c:v>
                </c:pt>
              </c:strCache>
            </c:strRef>
          </c:cat>
          <c:val>
            <c:numRef>
              <c:f>'META 7'!$D$27:$D$32</c:f>
              <c:numCache>
                <c:formatCode>_(* #,##0.0000_);_(* \(#,##0.0000\);_(* "-"??_);_(@_)</c:formatCode>
                <c:ptCount val="6"/>
                <c:pt idx="0">
                  <c:v>2.3899999999999998E-2</c:v>
                </c:pt>
                <c:pt idx="1">
                  <c:v>1.67E-2</c:v>
                </c:pt>
                <c:pt idx="2">
                  <c:v>1.4500000000000001E-2</c:v>
                </c:pt>
              </c:numCache>
            </c:numRef>
          </c:val>
          <c:extLst>
            <c:ext xmlns:c16="http://schemas.microsoft.com/office/drawing/2014/chart" uri="{C3380CC4-5D6E-409C-BE32-E72D297353CC}">
              <c16:uniqueId val="{00000001-633B-4C1B-8D3F-379B8D0407F6}"/>
            </c:ext>
          </c:extLst>
        </c:ser>
        <c:dLbls>
          <c:showLegendKey val="0"/>
          <c:showVal val="0"/>
          <c:showCatName val="0"/>
          <c:showSerName val="0"/>
          <c:showPercent val="0"/>
          <c:showBubbleSize val="0"/>
        </c:dLbls>
        <c:gapWidth val="150"/>
        <c:axId val="2056123752"/>
        <c:axId val="2048082904"/>
      </c:barChart>
      <c:catAx>
        <c:axId val="205612375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048082904"/>
        <c:crosses val="autoZero"/>
        <c:auto val="1"/>
        <c:lblAlgn val="ctr"/>
        <c:lblOffset val="100"/>
        <c:noMultiLvlLbl val="0"/>
      </c:catAx>
      <c:valAx>
        <c:axId val="2048082904"/>
        <c:scaling>
          <c:orientation val="minMax"/>
          <c:min val="0"/>
        </c:scaling>
        <c:delete val="0"/>
        <c:axPos val="l"/>
        <c:majorGridlines/>
        <c:numFmt formatCode="#,##0.000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056123752"/>
        <c:crosses val="autoZero"/>
        <c:crossBetween val="between"/>
        <c:majorUnit val="5.4999999999999997E-3"/>
      </c:valAx>
    </c:plotArea>
    <c:legend>
      <c:legendPos val="r"/>
      <c:layout>
        <c:manualLayout>
          <c:xMode val="edge"/>
          <c:yMode val="edge"/>
          <c:x val="0.67639088271860803"/>
          <c:y val="0.24501697951263199"/>
          <c:w val="0.30676701201823497"/>
          <c:h val="0.3519881578783700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697"/>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FDE6-4F98-A4A0-D3494957A20B}"/>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FDE6-4F98-A4A0-D3494957A20B}"/>
            </c:ext>
          </c:extLst>
        </c:ser>
        <c:dLbls>
          <c:showLegendKey val="0"/>
          <c:showVal val="0"/>
          <c:showCatName val="0"/>
          <c:showSerName val="0"/>
          <c:showPercent val="0"/>
          <c:showBubbleSize val="0"/>
        </c:dLbls>
        <c:marker val="1"/>
        <c:smooth val="0"/>
        <c:axId val="2058225016"/>
        <c:axId val="2058228168"/>
      </c:lineChart>
      <c:catAx>
        <c:axId val="2058225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058228168"/>
        <c:crosses val="autoZero"/>
        <c:auto val="1"/>
        <c:lblAlgn val="ctr"/>
        <c:lblOffset val="100"/>
        <c:noMultiLvlLbl val="0"/>
      </c:catAx>
      <c:valAx>
        <c:axId val="2058228168"/>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058225016"/>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image" Target="../media/image2.emf"/><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28575</xdr:rowOff>
        </xdr:from>
        <xdr:to>
          <xdr:col>8</xdr:col>
          <xdr:colOff>1447800</xdr:colOff>
          <xdr:row>1</xdr:row>
          <xdr:rowOff>447675</xdr:rowOff>
        </xdr:to>
        <xdr:sp macro="" textlink="">
          <xdr:nvSpPr>
            <xdr:cNvPr id="35805185" name="Object 1" hidden="1">
              <a:extLst>
                <a:ext uri="{63B3BB69-23CF-44E3-9099-C40C66FF867C}">
                  <a14:compatExt spid="_x0000_s35805185"/>
                </a:ext>
                <a:ext uri="{FF2B5EF4-FFF2-40B4-BE49-F238E27FC236}">
                  <a16:creationId xmlns:a16="http://schemas.microsoft.com/office/drawing/2014/main" id="{00000000-0008-0000-0900-0000015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1658471</xdr:colOff>
      <xdr:row>33</xdr:row>
      <xdr:rowOff>22412</xdr:rowOff>
    </xdr:from>
    <xdr:to>
      <xdr:col>7</xdr:col>
      <xdr:colOff>683560</xdr:colOff>
      <xdr:row>37</xdr:row>
      <xdr:rowOff>307201</xdr:rowOff>
    </xdr:to>
    <xdr:graphicFrame macro="">
      <xdr:nvGraphicFramePr>
        <xdr:cNvPr id="5" name="3 Gráfico">
          <a:extLst>
            <a:ext uri="{FF2B5EF4-FFF2-40B4-BE49-F238E27FC236}">
              <a16:creationId xmlns:a16="http://schemas.microsoft.com/office/drawing/2014/main" id="{00000000-0008-0000-09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A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A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A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B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B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B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B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B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B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B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B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B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B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B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B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B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B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B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B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B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B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B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B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B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B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B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B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28575</xdr:rowOff>
        </xdr:from>
        <xdr:to>
          <xdr:col>8</xdr:col>
          <xdr:colOff>1447800</xdr:colOff>
          <xdr:row>1</xdr:row>
          <xdr:rowOff>447675</xdr:rowOff>
        </xdr:to>
        <xdr:sp macro="" textlink="">
          <xdr:nvSpPr>
            <xdr:cNvPr id="35809281" name="Object 1" hidden="1">
              <a:extLst>
                <a:ext uri="{63B3BB69-23CF-44E3-9099-C40C66FF867C}">
                  <a14:compatExt spid="_x0000_s35809281"/>
                </a:ext>
                <a:ext uri="{FF2B5EF4-FFF2-40B4-BE49-F238E27FC236}">
                  <a16:creationId xmlns:a16="http://schemas.microsoft.com/office/drawing/2014/main" id="{00000000-0008-0000-0300-0000016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257735</xdr:colOff>
      <xdr:row>33</xdr:row>
      <xdr:rowOff>78440</xdr:rowOff>
    </xdr:from>
    <xdr:to>
      <xdr:col>6</xdr:col>
      <xdr:colOff>1397234</xdr:colOff>
      <xdr:row>37</xdr:row>
      <xdr:rowOff>363229</xdr:rowOff>
    </xdr:to>
    <xdr:graphicFrame macro="">
      <xdr:nvGraphicFramePr>
        <xdr:cNvPr id="5" name="3 Gráfico">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28575</xdr:rowOff>
        </xdr:from>
        <xdr:to>
          <xdr:col>8</xdr:col>
          <xdr:colOff>1447800</xdr:colOff>
          <xdr:row>1</xdr:row>
          <xdr:rowOff>447675</xdr:rowOff>
        </xdr:to>
        <xdr:sp macro="" textlink="">
          <xdr:nvSpPr>
            <xdr:cNvPr id="35818497" name="Object 1" hidden="1">
              <a:extLst>
                <a:ext uri="{63B3BB69-23CF-44E3-9099-C40C66FF867C}">
                  <a14:compatExt spid="_x0000_s35818497"/>
                </a:ext>
                <a:ext uri="{FF2B5EF4-FFF2-40B4-BE49-F238E27FC236}">
                  <a16:creationId xmlns:a16="http://schemas.microsoft.com/office/drawing/2014/main" id="{00000000-0008-0000-0400-0000018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452438</xdr:colOff>
      <xdr:row>33</xdr:row>
      <xdr:rowOff>35719</xdr:rowOff>
    </xdr:from>
    <xdr:to>
      <xdr:col>7</xdr:col>
      <xdr:colOff>130969</xdr:colOff>
      <xdr:row>37</xdr:row>
      <xdr:rowOff>306500</xdr:rowOff>
    </xdr:to>
    <xdr:graphicFrame macro="">
      <xdr:nvGraphicFramePr>
        <xdr:cNvPr id="4" name="3 Gráfico">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28575</xdr:rowOff>
        </xdr:from>
        <xdr:to>
          <xdr:col>8</xdr:col>
          <xdr:colOff>1447800</xdr:colOff>
          <xdr:row>1</xdr:row>
          <xdr:rowOff>447675</xdr:rowOff>
        </xdr:to>
        <xdr:sp macro="" textlink="">
          <xdr:nvSpPr>
            <xdr:cNvPr id="35826689" name="Object 1" hidden="1">
              <a:extLst>
                <a:ext uri="{63B3BB69-23CF-44E3-9099-C40C66FF867C}">
                  <a14:compatExt spid="_x0000_s35826689"/>
                </a:ext>
                <a:ext uri="{FF2B5EF4-FFF2-40B4-BE49-F238E27FC236}">
                  <a16:creationId xmlns:a16="http://schemas.microsoft.com/office/drawing/2014/main" id="{00000000-0008-0000-0500-000001A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392907</xdr:colOff>
      <xdr:row>33</xdr:row>
      <xdr:rowOff>59531</xdr:rowOff>
    </xdr:from>
    <xdr:to>
      <xdr:col>7</xdr:col>
      <xdr:colOff>71438</xdr:colOff>
      <xdr:row>37</xdr:row>
      <xdr:rowOff>330312</xdr:rowOff>
    </xdr:to>
    <xdr:graphicFrame macro="">
      <xdr:nvGraphicFramePr>
        <xdr:cNvPr id="4" name="3 Gráfico">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827713" name="Object 1" hidden="1">
              <a:extLst>
                <a:ext uri="{63B3BB69-23CF-44E3-9099-C40C66FF867C}">
                  <a14:compatExt spid="_x0000_s35827713"/>
                </a:ext>
                <a:ext uri="{FF2B5EF4-FFF2-40B4-BE49-F238E27FC236}">
                  <a16:creationId xmlns:a16="http://schemas.microsoft.com/office/drawing/2014/main" id="{00000000-0008-0000-0600-000001B0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672353</xdr:colOff>
      <xdr:row>33</xdr:row>
      <xdr:rowOff>78441</xdr:rowOff>
    </xdr:from>
    <xdr:to>
      <xdr:col>7</xdr:col>
      <xdr:colOff>343881</xdr:colOff>
      <xdr:row>37</xdr:row>
      <xdr:rowOff>363230</xdr:rowOff>
    </xdr:to>
    <xdr:graphicFrame macro="">
      <xdr:nvGraphicFramePr>
        <xdr:cNvPr id="4" name="3 Gráfico">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28575</xdr:rowOff>
        </xdr:from>
        <xdr:to>
          <xdr:col>8</xdr:col>
          <xdr:colOff>1447800</xdr:colOff>
          <xdr:row>1</xdr:row>
          <xdr:rowOff>447675</xdr:rowOff>
        </xdr:to>
        <xdr:sp macro="" textlink="">
          <xdr:nvSpPr>
            <xdr:cNvPr id="35802113" name="Object 1" hidden="1">
              <a:extLst>
                <a:ext uri="{63B3BB69-23CF-44E3-9099-C40C66FF867C}">
                  <a14:compatExt spid="_x0000_s35802113"/>
                </a:ext>
                <a:ext uri="{FF2B5EF4-FFF2-40B4-BE49-F238E27FC236}">
                  <a16:creationId xmlns:a16="http://schemas.microsoft.com/office/drawing/2014/main" id="{00000000-0008-0000-0700-0000014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761999</xdr:colOff>
      <xdr:row>33</xdr:row>
      <xdr:rowOff>100853</xdr:rowOff>
    </xdr:from>
    <xdr:to>
      <xdr:col>7</xdr:col>
      <xdr:colOff>444733</xdr:colOff>
      <xdr:row>37</xdr:row>
      <xdr:rowOff>385641</xdr:rowOff>
    </xdr:to>
    <xdr:graphicFrame macro="">
      <xdr:nvGraphicFramePr>
        <xdr:cNvPr id="5" name="3 Gráfico">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28575</xdr:rowOff>
        </xdr:from>
        <xdr:to>
          <xdr:col>8</xdr:col>
          <xdr:colOff>1447800</xdr:colOff>
          <xdr:row>1</xdr:row>
          <xdr:rowOff>447675</xdr:rowOff>
        </xdr:to>
        <xdr:sp macro="" textlink="">
          <xdr:nvSpPr>
            <xdr:cNvPr id="35804161" name="Object 1" hidden="1">
              <a:extLst>
                <a:ext uri="{63B3BB69-23CF-44E3-9099-C40C66FF867C}">
                  <a14:compatExt spid="_x0000_s35804161"/>
                </a:ext>
                <a:ext uri="{FF2B5EF4-FFF2-40B4-BE49-F238E27FC236}">
                  <a16:creationId xmlns:a16="http://schemas.microsoft.com/office/drawing/2014/main" id="{00000000-0008-0000-0800-0000015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313764</xdr:colOff>
      <xdr:row>33</xdr:row>
      <xdr:rowOff>78442</xdr:rowOff>
    </xdr:from>
    <xdr:to>
      <xdr:col>7</xdr:col>
      <xdr:colOff>1030942</xdr:colOff>
      <xdr:row>37</xdr:row>
      <xdr:rowOff>363231</xdr:rowOff>
    </xdr:to>
    <xdr:graphicFrame macro="">
      <xdr:nvGraphicFramePr>
        <xdr:cNvPr id="5" name="3 Gráfico">
          <a:extLst>
            <a:ext uri="{FF2B5EF4-FFF2-40B4-BE49-F238E27FC236}">
              <a16:creationId xmlns:a16="http://schemas.microsoft.com/office/drawing/2014/main" id="{00000000-0008-0000-0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fil%20ldguerrero/Documents/1.%20DOC%20DARY%202016/1.%20UNIDAD%20EJECUTORA%2002%202016/2.%20POAS%20BOGOTA%20MEJOR%20PARA%20TODOS%202016-2020/4%20POAS%20OCTUBRE%202016%20BMPT/POA%20PROYECTO%201044%20OCTUBRE%20CORREGIDO%20(1%20dic).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2020\IDPYBA\7550\7550%20FORTALECIMIENTO.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rfil%20ldguerrero/Documents/1.%20DOC%20DARY%202016/1.%20UNIDAD%20EJECUTORA%2002%202016/2.%20POAS%20BOGOTA%20MEJOR%20PARA%20TODOS%202016-2020/3.%20POAS%20SEPTIEMBRE%202016%20BMPT%20PUBLICAR/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eww:Users:concepcion.ruiz:Downloads:POA%20PYTO%201032%20SEPTIEMBRE.%20SIT%200510201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amsanchez/Downloads/POA%201032%20I%20Trimestre%202017-PICO%207%20ABRIL%2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deisi.pascagaza/Desktop/DEISI%20TRABAJO/Seguimiento%20Estrategico%20SGC/Reportes%20%20Hv%20Indicador/FORTALECIMIENTO/PE01-PR06-F03%20Hoja%20del%20indicador%207550%20-%20AGOSTO%20COMUNICACIONES.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ANDRES/Documents/CARPETAANDRES/OCTUBRE/INDICADORES/PE01-PR06-F03%20Hoja%20del%20indicador%207550%20SEPTIEMBREPLANEACION.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ANDRES/Documents/CARPETAANDRES/OCTUBRE/INDICADORES/EVIDENCIASMETA4/PE01-PR06-F03%20Hoja%20del%20indicador%20Meta%204%20Agosto%207550%20081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uimiento indicadores"/>
      <sheetName val="Proyecto 7550"/>
      <sheetName val="Cadena de valor SUIFP Forta F"/>
    </sheetNames>
    <sheetDataSet>
      <sheetData sheetId="0"/>
      <sheetData sheetId="1">
        <row r="9">
          <cell r="N9" t="str">
            <v>Realizar diagnóstico e implementación de cargas laborales del Instituto Distrital de Protección y Bienestar Animal</v>
          </cell>
        </row>
        <row r="53">
          <cell r="E53" t="str">
            <v>Realizar el fortalecimiento institucional de la estructura orgánica y funcional de la SDA, IDIGER, JBB, E IDPYBA</v>
          </cell>
        </row>
      </sheetData>
      <sheetData sheetId="2">
        <row r="9">
          <cell r="R9">
            <v>0.1</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V 12"/>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3. Metas Producto"/>
      <sheetName val="MP - SIT"/>
      <sheetName val="Act.Meta_SIT"/>
      <sheetName val="META 1"/>
      <sheetName val="META 2"/>
      <sheetName val="META 3"/>
      <sheetName val="META 4"/>
      <sheetName val="META 5"/>
      <sheetName val="META 6"/>
      <sheetName val="META 7"/>
      <sheetName val="HV 14"/>
      <sheetName val="Act. 14"/>
      <sheetName val="Hoja3"/>
      <sheetName val="Hoja1"/>
    </sheetNames>
    <sheetDataSet>
      <sheetData sheetId="0"/>
      <sheetData sheetId="1"/>
      <sheetData sheetId="2"/>
      <sheetData sheetId="3">
        <row r="27">
          <cell r="B27" t="str">
            <v>Julio</v>
          </cell>
        </row>
        <row r="28">
          <cell r="B28" t="str">
            <v>Agosto</v>
          </cell>
        </row>
        <row r="29">
          <cell r="B29" t="str">
            <v>Septiembre</v>
          </cell>
        </row>
        <row r="30">
          <cell r="B30" t="str">
            <v>Octubre</v>
          </cell>
        </row>
        <row r="31">
          <cell r="B31" t="str">
            <v>Noviembre</v>
          </cell>
        </row>
        <row r="32">
          <cell r="B32" t="str">
            <v>Diciembre</v>
          </cell>
        </row>
      </sheetData>
      <sheetData sheetId="4">
        <row r="26">
          <cell r="C26" t="str">
            <v>Magnitud programada mensual</v>
          </cell>
        </row>
      </sheetData>
      <sheetData sheetId="5"/>
      <sheetData sheetId="6"/>
      <sheetData sheetId="7"/>
      <sheetData sheetId="8"/>
      <sheetData sheetId="9"/>
      <sheetData sheetId="10"/>
      <sheetData sheetId="11"/>
      <sheetData sheetId="12"/>
      <sheetData sheetId="1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3. Metas Producto"/>
      <sheetName val="MP - SIT"/>
      <sheetName val="Act.Meta_SIT"/>
      <sheetName val="META 1"/>
      <sheetName val="META 2"/>
      <sheetName val="META 3"/>
      <sheetName val="META 4"/>
      <sheetName val="META 5"/>
      <sheetName val="META 6"/>
      <sheetName val="META 7"/>
      <sheetName val="HV 14"/>
      <sheetName val="Act. 14"/>
      <sheetName val="Hoja3"/>
      <sheetName val="Hoja1"/>
    </sheetNames>
    <sheetDataSet>
      <sheetData sheetId="0" refreshError="1"/>
      <sheetData sheetId="1" refreshError="1"/>
      <sheetData sheetId="2" refreshError="1"/>
      <sheetData sheetId="3">
        <row r="27">
          <cell r="B27" t="str">
            <v>Julio</v>
          </cell>
        </row>
        <row r="28">
          <cell r="B28" t="str">
            <v>Agosto</v>
          </cell>
        </row>
        <row r="29">
          <cell r="B29" t="str">
            <v>Septiembre</v>
          </cell>
        </row>
        <row r="30">
          <cell r="B30" t="str">
            <v>Octubre</v>
          </cell>
        </row>
        <row r="31">
          <cell r="B31" t="str">
            <v>Noviembre</v>
          </cell>
        </row>
        <row r="32">
          <cell r="B32" t="str">
            <v>Diciembre</v>
          </cell>
        </row>
      </sheetData>
      <sheetData sheetId="4" refreshError="1"/>
      <sheetData sheetId="5">
        <row r="26">
          <cell r="C26" t="str">
            <v>Magnitud programada mensual</v>
          </cell>
        </row>
      </sheetData>
      <sheetData sheetId="6">
        <row r="26">
          <cell r="C26" t="str">
            <v>Magnitud programada mensual</v>
          </cell>
        </row>
      </sheetData>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3. Metas Producto"/>
      <sheetName val="MP - SIT"/>
      <sheetName val="Act.Meta_SIT"/>
      <sheetName val="META 1"/>
      <sheetName val="META 2"/>
      <sheetName val="META 3"/>
      <sheetName val="META 4"/>
      <sheetName val="META 5"/>
      <sheetName val="META 6"/>
      <sheetName val="META 7"/>
      <sheetName val="HV 14"/>
      <sheetName val="Act. 14"/>
      <sheetName val="Hoja3"/>
      <sheetName val="Hoja1"/>
    </sheetNames>
    <sheetDataSet>
      <sheetData sheetId="0" refreshError="1"/>
      <sheetData sheetId="1" refreshError="1"/>
      <sheetData sheetId="2" refreshError="1"/>
      <sheetData sheetId="3">
        <row r="27">
          <cell r="B27" t="str">
            <v>Julio</v>
          </cell>
        </row>
        <row r="28">
          <cell r="B28" t="str">
            <v>Agosto</v>
          </cell>
        </row>
        <row r="29">
          <cell r="B29" t="str">
            <v>Septiembre</v>
          </cell>
        </row>
        <row r="30">
          <cell r="B30" t="str">
            <v>Octubre</v>
          </cell>
        </row>
        <row r="31">
          <cell r="B31" t="str">
            <v>Noviembre</v>
          </cell>
        </row>
        <row r="32">
          <cell r="B32" t="str">
            <v>Diciembre</v>
          </cell>
        </row>
      </sheetData>
      <sheetData sheetId="4" refreshError="1"/>
      <sheetData sheetId="5" refreshError="1"/>
      <sheetData sheetId="6">
        <row r="26">
          <cell r="C26" t="str">
            <v>Magnitud programada mensual</v>
          </cell>
        </row>
      </sheetData>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oleObject" Target="../embeddings/oleObject7.bin"/><Relationship Id="rId2" Type="http://schemas.openxmlformats.org/officeDocument/2006/relationships/vmlDrawing" Target="../drawings/vmlDrawing7.vml"/><Relationship Id="rId1" Type="http://schemas.openxmlformats.org/officeDocument/2006/relationships/drawing" Target="../drawings/drawing10.xml"/><Relationship Id="rId5" Type="http://schemas.openxmlformats.org/officeDocument/2006/relationships/comments" Target="../comments7.xml"/><Relationship Id="rId4" Type="http://schemas.openxmlformats.org/officeDocument/2006/relationships/image" Target="../media/image3.emf"/></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4.xml"/><Relationship Id="rId5" Type="http://schemas.openxmlformats.org/officeDocument/2006/relationships/comments" Target="../comments1.xml"/><Relationship Id="rId4" Type="http://schemas.openxmlformats.org/officeDocument/2006/relationships/image" Target="../media/image3.emf"/></Relationships>
</file>

<file path=xl/worksheets/_rels/sheet5.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drawing" Target="../drawings/drawing5.xml"/><Relationship Id="rId5" Type="http://schemas.openxmlformats.org/officeDocument/2006/relationships/comments" Target="../comments2.xml"/><Relationship Id="rId4" Type="http://schemas.openxmlformats.org/officeDocument/2006/relationships/image" Target="../media/image3.emf"/></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1.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2.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3" Type="http://schemas.openxmlformats.org/officeDocument/2006/relationships/oleObject" Target="../embeddings/oleObject5.bin"/><Relationship Id="rId2" Type="http://schemas.openxmlformats.org/officeDocument/2006/relationships/vmlDrawing" Target="../drawings/vmlDrawing5.vml"/><Relationship Id="rId1" Type="http://schemas.openxmlformats.org/officeDocument/2006/relationships/drawing" Target="../drawings/drawing8.xml"/><Relationship Id="rId5" Type="http://schemas.openxmlformats.org/officeDocument/2006/relationships/comments" Target="../comments5.xml"/><Relationship Id="rId4" Type="http://schemas.openxmlformats.org/officeDocument/2006/relationships/image" Target="../media/image3.emf"/></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3.bin"/><Relationship Id="rId6" Type="http://schemas.openxmlformats.org/officeDocument/2006/relationships/comments" Target="../comments6.xml"/><Relationship Id="rId5" Type="http://schemas.openxmlformats.org/officeDocument/2006/relationships/image" Target="../media/image3.emf"/><Relationship Id="rId4" Type="http://schemas.openxmlformats.org/officeDocument/2006/relationships/oleObject" Target="../embeddings/oleObject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2:BO22"/>
  <sheetViews>
    <sheetView showGridLines="0" topLeftCell="A11" zoomScale="70" zoomScaleNormal="70" zoomScaleSheetLayoutView="80" zoomScalePageLayoutView="70" workbookViewId="0">
      <selection activeCell="AE13" sqref="AE13:AE14"/>
    </sheetView>
  </sheetViews>
  <sheetFormatPr baseColWidth="10" defaultColWidth="10.85546875" defaultRowHeight="15" x14ac:dyDescent="0.25"/>
  <cols>
    <col min="1" max="1" width="15.85546875" style="77" customWidth="1"/>
    <col min="2" max="2" width="23.140625" style="77" customWidth="1"/>
    <col min="3" max="3" width="16.140625" style="77" customWidth="1"/>
    <col min="4" max="4" width="16.42578125" style="85" customWidth="1"/>
    <col min="5" max="5" width="17.42578125" style="77" customWidth="1"/>
    <col min="6" max="6" width="23.42578125" style="77" customWidth="1"/>
    <col min="7" max="7" width="17.140625" style="77" customWidth="1"/>
    <col min="8" max="8" width="16.42578125" style="77" customWidth="1"/>
    <col min="9" max="9" width="18.140625" style="77" customWidth="1"/>
    <col min="10" max="10" width="13.85546875" style="77" customWidth="1"/>
    <col min="11" max="11" width="13.85546875" style="97" customWidth="1"/>
    <col min="12" max="14" width="13.85546875" style="77" customWidth="1"/>
    <col min="15" max="17" width="13.7109375" style="77" customWidth="1"/>
    <col min="18" max="18" width="11.7109375" style="77" customWidth="1"/>
    <col min="19" max="19" width="9.85546875" style="77" customWidth="1"/>
    <col min="20" max="20" width="10.28515625" style="77" customWidth="1"/>
    <col min="21" max="21" width="14.140625" style="77" customWidth="1"/>
    <col min="22" max="22" width="11.7109375" style="77" customWidth="1"/>
    <col min="23" max="23" width="12.42578125" style="77" customWidth="1"/>
    <col min="24" max="26" width="14.7109375" style="77" customWidth="1"/>
    <col min="27" max="27" width="16.42578125" style="119" customWidth="1"/>
    <col min="28" max="28" width="14.85546875" style="77" customWidth="1"/>
    <col min="29" max="29" width="14.42578125" style="77" customWidth="1"/>
    <col min="30" max="30" width="89.85546875" style="77" customWidth="1"/>
    <col min="31" max="31" width="79.42578125" style="77" customWidth="1"/>
    <col min="32" max="32" width="87.42578125" style="77" customWidth="1"/>
    <col min="33" max="16384" width="10.85546875" style="77"/>
  </cols>
  <sheetData>
    <row r="2" spans="1:67" s="121" customFormat="1" ht="45.75" customHeight="1" x14ac:dyDescent="0.25">
      <c r="A2" s="330"/>
      <c r="B2" s="330"/>
      <c r="C2" s="315" t="s">
        <v>24</v>
      </c>
      <c r="D2" s="315"/>
      <c r="E2" s="315"/>
      <c r="F2" s="315"/>
      <c r="G2" s="315"/>
      <c r="H2" s="315"/>
      <c r="I2" s="315"/>
      <c r="J2" s="315"/>
      <c r="K2" s="315"/>
      <c r="L2" s="315"/>
      <c r="M2" s="315"/>
      <c r="N2" s="315"/>
      <c r="O2" s="315"/>
      <c r="P2" s="315"/>
      <c r="Q2" s="315"/>
      <c r="R2" s="315"/>
      <c r="S2" s="315"/>
      <c r="T2" s="315"/>
      <c r="U2" s="315"/>
      <c r="V2" s="315"/>
      <c r="W2" s="315"/>
      <c r="X2" s="315"/>
      <c r="Y2" s="315"/>
      <c r="Z2" s="315"/>
      <c r="AA2" s="315"/>
      <c r="AB2" s="315"/>
      <c r="AC2" s="315"/>
      <c r="AD2" s="315"/>
      <c r="AE2" s="315"/>
      <c r="AF2" s="322"/>
    </row>
    <row r="3" spans="1:67" s="121" customFormat="1" ht="45.75" customHeight="1" x14ac:dyDescent="0.25">
      <c r="A3" s="330"/>
      <c r="B3" s="330"/>
      <c r="C3" s="315" t="s">
        <v>25</v>
      </c>
      <c r="D3" s="315"/>
      <c r="E3" s="315"/>
      <c r="F3" s="315"/>
      <c r="G3" s="315"/>
      <c r="H3" s="315"/>
      <c r="I3" s="315"/>
      <c r="J3" s="315"/>
      <c r="K3" s="315"/>
      <c r="L3" s="315"/>
      <c r="M3" s="315"/>
      <c r="N3" s="315"/>
      <c r="O3" s="315"/>
      <c r="P3" s="315"/>
      <c r="Q3" s="315"/>
      <c r="R3" s="315"/>
      <c r="S3" s="315"/>
      <c r="T3" s="315"/>
      <c r="U3" s="315"/>
      <c r="V3" s="315"/>
      <c r="W3" s="315"/>
      <c r="X3" s="315"/>
      <c r="Y3" s="315"/>
      <c r="Z3" s="315"/>
      <c r="AA3" s="315"/>
      <c r="AB3" s="315"/>
      <c r="AC3" s="315"/>
      <c r="AD3" s="315"/>
      <c r="AE3" s="315"/>
      <c r="AF3" s="323"/>
    </row>
    <row r="4" spans="1:67" s="121" customFormat="1" ht="45.75" customHeight="1" x14ac:dyDescent="0.25">
      <c r="A4" s="330"/>
      <c r="B4" s="330"/>
      <c r="C4" s="315" t="s">
        <v>198</v>
      </c>
      <c r="D4" s="315"/>
      <c r="E4" s="315"/>
      <c r="F4" s="315"/>
      <c r="G4" s="315"/>
      <c r="H4" s="315"/>
      <c r="I4" s="315"/>
      <c r="J4" s="315"/>
      <c r="K4" s="315"/>
      <c r="L4" s="315"/>
      <c r="M4" s="315"/>
      <c r="N4" s="315"/>
      <c r="O4" s="315"/>
      <c r="P4" s="315"/>
      <c r="Q4" s="315"/>
      <c r="R4" s="315"/>
      <c r="S4" s="315"/>
      <c r="T4" s="315"/>
      <c r="U4" s="315"/>
      <c r="V4" s="315"/>
      <c r="W4" s="315"/>
      <c r="X4" s="315"/>
      <c r="Y4" s="315"/>
      <c r="Z4" s="315"/>
      <c r="AA4" s="315"/>
      <c r="AB4" s="315"/>
      <c r="AC4" s="315"/>
      <c r="AD4" s="315"/>
      <c r="AE4" s="315"/>
      <c r="AF4" s="323"/>
    </row>
    <row r="5" spans="1:67" s="121" customFormat="1" ht="45.75" customHeight="1" x14ac:dyDescent="0.25">
      <c r="A5" s="330"/>
      <c r="B5" s="330"/>
      <c r="C5" s="333" t="s">
        <v>29</v>
      </c>
      <c r="D5" s="333"/>
      <c r="E5" s="333"/>
      <c r="F5" s="333"/>
      <c r="G5" s="333"/>
      <c r="H5" s="333"/>
      <c r="I5" s="333"/>
      <c r="J5" s="333"/>
      <c r="K5" s="333"/>
      <c r="L5" s="333"/>
      <c r="M5" s="333"/>
      <c r="N5" s="333"/>
      <c r="O5" s="333"/>
      <c r="P5" s="333"/>
      <c r="Q5" s="333"/>
      <c r="R5" s="320" t="s">
        <v>189</v>
      </c>
      <c r="S5" s="320"/>
      <c r="T5" s="320"/>
      <c r="U5" s="320"/>
      <c r="V5" s="320"/>
      <c r="W5" s="320"/>
      <c r="X5" s="320"/>
      <c r="Y5" s="320"/>
      <c r="Z5" s="320"/>
      <c r="AA5" s="320"/>
      <c r="AB5" s="320"/>
      <c r="AC5" s="320"/>
      <c r="AD5" s="320"/>
      <c r="AE5" s="320"/>
      <c r="AF5" s="324"/>
    </row>
    <row r="6" spans="1:67" s="122" customFormat="1" ht="30.75" customHeight="1" x14ac:dyDescent="0.25">
      <c r="D6" s="123"/>
      <c r="K6" s="124"/>
      <c r="AA6" s="125"/>
    </row>
    <row r="7" spans="1:67" s="122" customFormat="1" ht="42" customHeight="1" x14ac:dyDescent="0.25">
      <c r="B7" s="126" t="s">
        <v>32</v>
      </c>
      <c r="C7" s="329" t="e">
        <f>+#REF!</f>
        <v>#REF!</v>
      </c>
      <c r="D7" s="329"/>
      <c r="E7" s="329"/>
      <c r="F7" s="329"/>
      <c r="G7" s="329"/>
      <c r="K7" s="124"/>
      <c r="AA7" s="125"/>
    </row>
    <row r="8" spans="1:67" s="122" customFormat="1" ht="42" customHeight="1" x14ac:dyDescent="0.25">
      <c r="B8" s="126" t="s">
        <v>1</v>
      </c>
      <c r="C8" s="329" t="e">
        <f>+#REF!</f>
        <v>#REF!</v>
      </c>
      <c r="D8" s="329"/>
      <c r="E8" s="329"/>
      <c r="F8" s="329"/>
      <c r="G8" s="329"/>
      <c r="K8" s="124"/>
      <c r="AA8" s="125"/>
    </row>
    <row r="9" spans="1:67" s="122" customFormat="1" ht="42" customHeight="1" x14ac:dyDescent="0.25">
      <c r="B9" s="127" t="s">
        <v>30</v>
      </c>
      <c r="C9" s="329" t="e">
        <f>+#REF!</f>
        <v>#REF!</v>
      </c>
      <c r="D9" s="329"/>
      <c r="E9" s="329"/>
      <c r="F9" s="329"/>
      <c r="G9" s="329"/>
      <c r="K9" s="124"/>
      <c r="Q9" s="128"/>
      <c r="R9" s="129"/>
      <c r="AA9" s="125"/>
    </row>
    <row r="10" spans="1:67" s="88" customFormat="1" ht="24.75" customHeight="1" x14ac:dyDescent="0.2">
      <c r="A10" s="86"/>
      <c r="B10" s="86"/>
      <c r="C10" s="86"/>
      <c r="D10" s="86"/>
      <c r="E10" s="87"/>
      <c r="F10" s="87"/>
      <c r="G10" s="87"/>
      <c r="H10" s="87"/>
      <c r="I10" s="87"/>
      <c r="J10" s="87"/>
      <c r="K10" s="102"/>
      <c r="L10" s="87"/>
      <c r="M10" s="87"/>
      <c r="N10" s="87"/>
      <c r="O10" s="87"/>
      <c r="P10" s="87"/>
      <c r="Q10" s="87"/>
      <c r="R10" s="87"/>
      <c r="S10" s="87"/>
      <c r="T10" s="87"/>
      <c r="U10" s="87"/>
      <c r="V10" s="87"/>
      <c r="W10" s="87"/>
      <c r="X10" s="87"/>
      <c r="Y10" s="87"/>
      <c r="Z10" s="87"/>
      <c r="AA10" s="120"/>
      <c r="AB10" s="87"/>
      <c r="AC10" s="87"/>
    </row>
    <row r="11" spans="1:67" s="89" customFormat="1" ht="35.25" customHeight="1" x14ac:dyDescent="0.2">
      <c r="A11" s="304" t="str">
        <f>+'[1]Sección 1. Metas - Magnitud'!B13</f>
        <v>PLAN DE DESARROLLO - BOGOTÁ MEJOR PARA TODOS 2016-2020</v>
      </c>
      <c r="B11" s="305"/>
      <c r="C11" s="305"/>
      <c r="D11" s="305"/>
      <c r="E11" s="305"/>
      <c r="F11" s="305"/>
      <c r="G11" s="305"/>
      <c r="H11" s="306"/>
      <c r="I11" s="326" t="s">
        <v>36</v>
      </c>
      <c r="J11" s="327"/>
      <c r="K11" s="327"/>
      <c r="L11" s="327"/>
      <c r="M11" s="327"/>
      <c r="N11" s="328"/>
      <c r="O11" s="321" t="s">
        <v>38</v>
      </c>
      <c r="P11" s="321"/>
      <c r="Q11" s="321"/>
      <c r="R11" s="321"/>
      <c r="S11" s="321"/>
      <c r="T11" s="321"/>
      <c r="U11" s="321"/>
      <c r="V11" s="321"/>
      <c r="W11" s="321"/>
      <c r="X11" s="321"/>
      <c r="Y11" s="321"/>
      <c r="Z11" s="321"/>
      <c r="AA11" s="321"/>
      <c r="AB11" s="321"/>
      <c r="AC11" s="321"/>
      <c r="AD11" s="304" t="s">
        <v>18</v>
      </c>
      <c r="AE11" s="305"/>
      <c r="AF11" s="306"/>
    </row>
    <row r="12" spans="1:67" s="89" customFormat="1" ht="56.25" customHeight="1" x14ac:dyDescent="0.2">
      <c r="A12" s="82" t="s">
        <v>35</v>
      </c>
      <c r="B12" s="82" t="s">
        <v>27</v>
      </c>
      <c r="C12" s="82" t="s">
        <v>34</v>
      </c>
      <c r="D12" s="82" t="s">
        <v>33</v>
      </c>
      <c r="E12" s="82" t="s">
        <v>26</v>
      </c>
      <c r="F12" s="82" t="s">
        <v>3</v>
      </c>
      <c r="G12" s="82" t="s">
        <v>2</v>
      </c>
      <c r="H12" s="82" t="s">
        <v>150</v>
      </c>
      <c r="I12" s="84" t="s">
        <v>31</v>
      </c>
      <c r="J12" s="84">
        <v>2016</v>
      </c>
      <c r="K12" s="84">
        <v>2017</v>
      </c>
      <c r="L12" s="84">
        <v>2018</v>
      </c>
      <c r="M12" s="84">
        <v>2019</v>
      </c>
      <c r="N12" s="84">
        <v>2020</v>
      </c>
      <c r="O12" s="92" t="s">
        <v>23</v>
      </c>
      <c r="P12" s="92" t="s">
        <v>19</v>
      </c>
      <c r="Q12" s="92" t="s">
        <v>20</v>
      </c>
      <c r="R12" s="92" t="s">
        <v>21</v>
      </c>
      <c r="S12" s="92" t="s">
        <v>22</v>
      </c>
      <c r="T12" s="92" t="s">
        <v>10</v>
      </c>
      <c r="U12" s="92" t="s">
        <v>11</v>
      </c>
      <c r="V12" s="92" t="s">
        <v>12</v>
      </c>
      <c r="W12" s="92" t="s">
        <v>13</v>
      </c>
      <c r="X12" s="92" t="s">
        <v>14</v>
      </c>
      <c r="Y12" s="92" t="s">
        <v>15</v>
      </c>
      <c r="Z12" s="92" t="s">
        <v>16</v>
      </c>
      <c r="AA12" s="92" t="s">
        <v>37</v>
      </c>
      <c r="AB12" s="93" t="s">
        <v>5</v>
      </c>
      <c r="AC12" s="92" t="s">
        <v>6</v>
      </c>
      <c r="AD12" s="83" t="s">
        <v>7</v>
      </c>
      <c r="AE12" s="83" t="s">
        <v>9</v>
      </c>
      <c r="AF12" s="83" t="s">
        <v>8</v>
      </c>
    </row>
    <row r="13" spans="1:67" s="91" customFormat="1" ht="84.75" customHeight="1" x14ac:dyDescent="0.25">
      <c r="A13" s="270" t="s">
        <v>154</v>
      </c>
      <c r="B13" s="270" t="str">
        <f>+'[2]Sección 1. Metas - Magnitud'!I15</f>
        <v>Demarcar 2.600 kilómetro carril de vías</v>
      </c>
      <c r="C13" s="270">
        <v>224</v>
      </c>
      <c r="D13" s="270" t="s">
        <v>187</v>
      </c>
      <c r="E13" s="270">
        <v>171</v>
      </c>
      <c r="F13" s="274" t="s">
        <v>175</v>
      </c>
      <c r="G13" s="270" t="s">
        <v>152</v>
      </c>
      <c r="H13" s="270" t="s">
        <v>70</v>
      </c>
      <c r="I13" s="325" t="e">
        <f>SUM(J13:N14)</f>
        <v>#REF!</v>
      </c>
      <c r="J13" s="307" t="e">
        <f>+#REF!</f>
        <v>#REF!</v>
      </c>
      <c r="K13" s="309" t="e">
        <f>+#REF!</f>
        <v>#REF!</v>
      </c>
      <c r="L13" s="331" t="e">
        <f>+#REF!</f>
        <v>#REF!</v>
      </c>
      <c r="M13" s="307" t="e">
        <f>+#REF!</f>
        <v>#REF!</v>
      </c>
      <c r="N13" s="307" t="e">
        <f>+#REF!</f>
        <v>#REF!</v>
      </c>
      <c r="O13" s="302" t="e">
        <f>+#REF!</f>
        <v>#REF!</v>
      </c>
      <c r="P13" s="302">
        <v>6.45</v>
      </c>
      <c r="Q13" s="302">
        <v>31.03</v>
      </c>
      <c r="R13" s="302"/>
      <c r="S13" s="302" t="e">
        <f>+#REF!</f>
        <v>#REF!</v>
      </c>
      <c r="T13" s="302" t="e">
        <f>+#REF!</f>
        <v>#REF!</v>
      </c>
      <c r="U13" s="302" t="e">
        <f>+#REF!</f>
        <v>#REF!</v>
      </c>
      <c r="V13" s="302" t="e">
        <f>+#REF!</f>
        <v>#REF!</v>
      </c>
      <c r="W13" s="302" t="e">
        <f>+#REF!</f>
        <v>#REF!</v>
      </c>
      <c r="X13" s="302" t="e">
        <f>+#REF!</f>
        <v>#REF!</v>
      </c>
      <c r="Y13" s="302" t="e">
        <f>+#REF!</f>
        <v>#REF!</v>
      </c>
      <c r="Z13" s="302" t="e">
        <f>+#REF!</f>
        <v>#REF!</v>
      </c>
      <c r="AA13" s="313" t="e">
        <f>SUM(O13:Z14)</f>
        <v>#REF!</v>
      </c>
      <c r="AB13" s="277" t="e">
        <f>+AA13/K13</f>
        <v>#REF!</v>
      </c>
      <c r="AC13" s="277" t="e">
        <f>+(J13+AA13)/I13</f>
        <v>#REF!</v>
      </c>
      <c r="AD13" s="311" t="s">
        <v>219</v>
      </c>
      <c r="AE13" s="264" t="s">
        <v>223</v>
      </c>
      <c r="AF13" s="311" t="s">
        <v>220</v>
      </c>
      <c r="AG13" s="90"/>
      <c r="AH13" s="90"/>
      <c r="AI13" s="90"/>
      <c r="AJ13" s="90"/>
      <c r="AK13" s="90"/>
      <c r="AL13" s="90"/>
      <c r="AM13" s="90"/>
      <c r="AN13" s="90"/>
      <c r="AO13" s="90"/>
      <c r="AP13" s="90"/>
      <c r="AQ13" s="90"/>
      <c r="AR13" s="90"/>
      <c r="AS13" s="90"/>
      <c r="AT13" s="90"/>
      <c r="AU13" s="90"/>
      <c r="AV13" s="90"/>
      <c r="AW13" s="90"/>
      <c r="AX13" s="90"/>
      <c r="AY13" s="90"/>
      <c r="AZ13" s="90"/>
      <c r="BA13" s="90"/>
      <c r="BB13" s="90"/>
      <c r="BC13" s="90"/>
      <c r="BD13" s="90"/>
      <c r="BE13" s="90"/>
      <c r="BF13" s="90"/>
      <c r="BG13" s="90"/>
      <c r="BH13" s="90"/>
      <c r="BI13" s="90"/>
      <c r="BJ13" s="90"/>
      <c r="BK13" s="90"/>
      <c r="BL13" s="90"/>
      <c r="BM13" s="90"/>
      <c r="BN13" s="90"/>
      <c r="BO13" s="90"/>
    </row>
    <row r="14" spans="1:67" ht="195.75" customHeight="1" x14ac:dyDescent="0.25">
      <c r="A14" s="270"/>
      <c r="B14" s="270"/>
      <c r="C14" s="270"/>
      <c r="D14" s="270"/>
      <c r="E14" s="270"/>
      <c r="F14" s="274"/>
      <c r="G14" s="270"/>
      <c r="H14" s="270"/>
      <c r="I14" s="325"/>
      <c r="J14" s="308"/>
      <c r="K14" s="310"/>
      <c r="L14" s="332"/>
      <c r="M14" s="308"/>
      <c r="N14" s="308"/>
      <c r="O14" s="303"/>
      <c r="P14" s="303"/>
      <c r="Q14" s="303"/>
      <c r="R14" s="303"/>
      <c r="S14" s="303"/>
      <c r="T14" s="303"/>
      <c r="U14" s="303"/>
      <c r="V14" s="303"/>
      <c r="W14" s="303"/>
      <c r="X14" s="303"/>
      <c r="Y14" s="303"/>
      <c r="Z14" s="303"/>
      <c r="AA14" s="314"/>
      <c r="AB14" s="277"/>
      <c r="AC14" s="277"/>
      <c r="AD14" s="312"/>
      <c r="AE14" s="265"/>
      <c r="AF14" s="312"/>
    </row>
    <row r="15" spans="1:67" ht="89.25" customHeight="1" x14ac:dyDescent="0.25">
      <c r="A15" s="270" t="s">
        <v>154</v>
      </c>
      <c r="B15" s="270" t="str">
        <f>+'[2]Sección 1. Metas - Magnitud'!I18</f>
        <v>Instalar 35.000 señales verticales de pedestal</v>
      </c>
      <c r="C15" s="270">
        <v>223</v>
      </c>
      <c r="D15" s="270" t="s">
        <v>188</v>
      </c>
      <c r="E15" s="270">
        <v>170</v>
      </c>
      <c r="F15" s="274" t="s">
        <v>174</v>
      </c>
      <c r="G15" s="270" t="s">
        <v>152</v>
      </c>
      <c r="H15" s="270" t="s">
        <v>70</v>
      </c>
      <c r="I15" s="325" t="e">
        <f>SUM(J15:N16)</f>
        <v>#REF!</v>
      </c>
      <c r="J15" s="300" t="e">
        <f>+#REF!</f>
        <v>#REF!</v>
      </c>
      <c r="K15" s="316" t="e">
        <f>+#REF!</f>
        <v>#REF!</v>
      </c>
      <c r="L15" s="318" t="e">
        <f>+#REF!</f>
        <v>#REF!</v>
      </c>
      <c r="M15" s="300" t="e">
        <f>+#REF!</f>
        <v>#REF!</v>
      </c>
      <c r="N15" s="300" t="e">
        <f>+#REF!</f>
        <v>#REF!</v>
      </c>
      <c r="O15" s="302">
        <v>53</v>
      </c>
      <c r="P15" s="302">
        <v>712</v>
      </c>
      <c r="Q15" s="302">
        <v>881</v>
      </c>
      <c r="R15" s="302"/>
      <c r="S15" s="302" t="e">
        <f>+#REF!</f>
        <v>#REF!</v>
      </c>
      <c r="T15" s="302" t="e">
        <f>+#REF!</f>
        <v>#REF!</v>
      </c>
      <c r="U15" s="302" t="e">
        <f>+#REF!</f>
        <v>#REF!</v>
      </c>
      <c r="V15" s="302" t="e">
        <f>+#REF!</f>
        <v>#REF!</v>
      </c>
      <c r="W15" s="302" t="e">
        <f>+#REF!</f>
        <v>#REF!</v>
      </c>
      <c r="X15" s="302" t="e">
        <f>+#REF!</f>
        <v>#REF!</v>
      </c>
      <c r="Y15" s="302" t="e">
        <f>+#REF!</f>
        <v>#REF!</v>
      </c>
      <c r="Z15" s="302" t="e">
        <f>+#REF!</f>
        <v>#REF!</v>
      </c>
      <c r="AA15" s="313" t="e">
        <f>SUM(O15:Z16)</f>
        <v>#REF!</v>
      </c>
      <c r="AB15" s="277" t="e">
        <f>+AA15/K15</f>
        <v>#REF!</v>
      </c>
      <c r="AC15" s="277" t="e">
        <f>+(J15+AA15)/I15</f>
        <v>#REF!</v>
      </c>
      <c r="AD15" s="311" t="s">
        <v>221</v>
      </c>
      <c r="AE15" s="264" t="s">
        <v>223</v>
      </c>
      <c r="AF15" s="311" t="s">
        <v>222</v>
      </c>
    </row>
    <row r="16" spans="1:67" ht="140.25" customHeight="1" x14ac:dyDescent="0.25">
      <c r="A16" s="270"/>
      <c r="B16" s="270"/>
      <c r="C16" s="270"/>
      <c r="D16" s="270"/>
      <c r="E16" s="270"/>
      <c r="F16" s="274"/>
      <c r="G16" s="270"/>
      <c r="H16" s="270"/>
      <c r="I16" s="325"/>
      <c r="J16" s="301"/>
      <c r="K16" s="317"/>
      <c r="L16" s="319"/>
      <c r="M16" s="301"/>
      <c r="N16" s="301"/>
      <c r="O16" s="303"/>
      <c r="P16" s="303"/>
      <c r="Q16" s="303"/>
      <c r="R16" s="303"/>
      <c r="S16" s="303"/>
      <c r="T16" s="303"/>
      <c r="U16" s="303"/>
      <c r="V16" s="303"/>
      <c r="W16" s="303"/>
      <c r="X16" s="303"/>
      <c r="Y16" s="303"/>
      <c r="Z16" s="303"/>
      <c r="AA16" s="314"/>
      <c r="AB16" s="277"/>
      <c r="AC16" s="277"/>
      <c r="AD16" s="312"/>
      <c r="AE16" s="265"/>
      <c r="AF16" s="312"/>
    </row>
    <row r="17" spans="1:32" ht="62.25" customHeight="1" x14ac:dyDescent="0.25">
      <c r="A17" s="270" t="s">
        <v>154</v>
      </c>
      <c r="B17" s="271" t="str">
        <f>+'[2]Sección 1. Metas - Magnitud'!I45</f>
        <v>Realizar el 100% de las actividades para la segunda fase del Sistema Inteligente de Tranporte - SIT</v>
      </c>
      <c r="C17" s="270">
        <v>231</v>
      </c>
      <c r="D17" s="270" t="s">
        <v>176</v>
      </c>
      <c r="E17" s="270">
        <v>178</v>
      </c>
      <c r="F17" s="274" t="s">
        <v>177</v>
      </c>
      <c r="G17" s="270" t="s">
        <v>151</v>
      </c>
      <c r="H17" s="270" t="s">
        <v>70</v>
      </c>
      <c r="I17" s="278">
        <f>SUM(J17:N18)</f>
        <v>1</v>
      </c>
      <c r="J17" s="275">
        <v>0.05</v>
      </c>
      <c r="K17" s="272">
        <v>0.28999999999999998</v>
      </c>
      <c r="L17" s="288">
        <v>0.25</v>
      </c>
      <c r="M17" s="272">
        <v>0.4</v>
      </c>
      <c r="N17" s="272">
        <v>0.01</v>
      </c>
      <c r="O17" s="280">
        <v>0.19</v>
      </c>
      <c r="P17" s="281"/>
      <c r="Q17" s="281"/>
      <c r="R17" s="284">
        <v>0</v>
      </c>
      <c r="S17" s="285"/>
      <c r="T17" s="285"/>
      <c r="U17" s="294">
        <v>0</v>
      </c>
      <c r="V17" s="295"/>
      <c r="W17" s="295"/>
      <c r="X17" s="294">
        <v>0</v>
      </c>
      <c r="Y17" s="295"/>
      <c r="Z17" s="295"/>
      <c r="AA17" s="298">
        <f>+R17+O17+U17+X17</f>
        <v>0.19</v>
      </c>
      <c r="AB17" s="277">
        <f>+AA17/K17</f>
        <v>0.65517241379310354</v>
      </c>
      <c r="AC17" s="277">
        <f>+(J17+AA17)/I17</f>
        <v>0.24</v>
      </c>
      <c r="AD17" s="290" t="s">
        <v>224</v>
      </c>
      <c r="AE17" s="264" t="s">
        <v>223</v>
      </c>
      <c r="AF17" s="290" t="s">
        <v>225</v>
      </c>
    </row>
    <row r="18" spans="1:32" ht="200.25" customHeight="1" x14ac:dyDescent="0.25">
      <c r="A18" s="270"/>
      <c r="B18" s="271"/>
      <c r="C18" s="270"/>
      <c r="D18" s="270"/>
      <c r="E18" s="270"/>
      <c r="F18" s="274"/>
      <c r="G18" s="270"/>
      <c r="H18" s="270"/>
      <c r="I18" s="279"/>
      <c r="J18" s="276"/>
      <c r="K18" s="273"/>
      <c r="L18" s="289"/>
      <c r="M18" s="273"/>
      <c r="N18" s="273"/>
      <c r="O18" s="282"/>
      <c r="P18" s="283"/>
      <c r="Q18" s="283"/>
      <c r="R18" s="286"/>
      <c r="S18" s="287"/>
      <c r="T18" s="287"/>
      <c r="U18" s="296"/>
      <c r="V18" s="297"/>
      <c r="W18" s="297"/>
      <c r="X18" s="296"/>
      <c r="Y18" s="297"/>
      <c r="Z18" s="297"/>
      <c r="AA18" s="299"/>
      <c r="AB18" s="277"/>
      <c r="AC18" s="277"/>
      <c r="AD18" s="291"/>
      <c r="AE18" s="265"/>
      <c r="AF18" s="291"/>
    </row>
    <row r="19" spans="1:32" ht="62.25" customHeight="1" x14ac:dyDescent="0.25">
      <c r="A19" s="270" t="s">
        <v>154</v>
      </c>
      <c r="B19" s="271" t="str">
        <f>+'[2]Sección 1. Metas - Magnitud'!I48</f>
        <v>Realizar el 100% de las actividades para la segunda fase de Semáforos Inteligentes.</v>
      </c>
      <c r="C19" s="270">
        <v>232</v>
      </c>
      <c r="D19" s="270" t="s">
        <v>178</v>
      </c>
      <c r="E19" s="270">
        <v>179</v>
      </c>
      <c r="F19" s="274" t="s">
        <v>179</v>
      </c>
      <c r="G19" s="270" t="s">
        <v>151</v>
      </c>
      <c r="H19" s="270" t="s">
        <v>70</v>
      </c>
      <c r="I19" s="278">
        <f>SUM(J19:N20)</f>
        <v>1</v>
      </c>
      <c r="J19" s="275">
        <v>0.01</v>
      </c>
      <c r="K19" s="272">
        <v>0.15</v>
      </c>
      <c r="L19" s="288">
        <v>0.42</v>
      </c>
      <c r="M19" s="272">
        <v>0.42</v>
      </c>
      <c r="N19" s="272">
        <v>0</v>
      </c>
      <c r="O19" s="266">
        <v>0.35</v>
      </c>
      <c r="P19" s="267"/>
      <c r="Q19" s="267"/>
      <c r="R19" s="280">
        <v>0</v>
      </c>
      <c r="S19" s="281"/>
      <c r="T19" s="281"/>
      <c r="U19" s="266">
        <v>0</v>
      </c>
      <c r="V19" s="267"/>
      <c r="W19" s="267"/>
      <c r="X19" s="266">
        <v>0</v>
      </c>
      <c r="Y19" s="267"/>
      <c r="Z19" s="267"/>
      <c r="AA19" s="292">
        <f>+R19+O19+U19+X19</f>
        <v>0.35</v>
      </c>
      <c r="AB19" s="277">
        <f>+AA19/K19</f>
        <v>2.3333333333333335</v>
      </c>
      <c r="AC19" s="277">
        <f>+(J19+AA19)/I19</f>
        <v>0.36</v>
      </c>
      <c r="AD19" s="290" t="s">
        <v>227</v>
      </c>
      <c r="AE19" s="264" t="s">
        <v>223</v>
      </c>
      <c r="AF19" s="290" t="s">
        <v>225</v>
      </c>
    </row>
    <row r="20" spans="1:32" ht="298.5" customHeight="1" x14ac:dyDescent="0.25">
      <c r="A20" s="270"/>
      <c r="B20" s="271"/>
      <c r="C20" s="270"/>
      <c r="D20" s="270"/>
      <c r="E20" s="270"/>
      <c r="F20" s="274"/>
      <c r="G20" s="270"/>
      <c r="H20" s="270"/>
      <c r="I20" s="279"/>
      <c r="J20" s="276"/>
      <c r="K20" s="273"/>
      <c r="L20" s="289"/>
      <c r="M20" s="273"/>
      <c r="N20" s="273"/>
      <c r="O20" s="268"/>
      <c r="P20" s="269"/>
      <c r="Q20" s="269"/>
      <c r="R20" s="282"/>
      <c r="S20" s="283"/>
      <c r="T20" s="283"/>
      <c r="U20" s="268"/>
      <c r="V20" s="269"/>
      <c r="W20" s="269"/>
      <c r="X20" s="268"/>
      <c r="Y20" s="269"/>
      <c r="Z20" s="269"/>
      <c r="AA20" s="293"/>
      <c r="AB20" s="277"/>
      <c r="AC20" s="277"/>
      <c r="AD20" s="291"/>
      <c r="AE20" s="265"/>
      <c r="AF20" s="291"/>
    </row>
    <row r="21" spans="1:32" ht="62.25" customHeight="1" x14ac:dyDescent="0.25">
      <c r="A21" s="270" t="s">
        <v>154</v>
      </c>
      <c r="B21" s="271" t="str">
        <f>+'[2]Sección 1. Metas - Magnitud'!I51</f>
        <v>Realizar el 100% de las actividades para la primera fase de Detección Electrónica DEI</v>
      </c>
      <c r="C21" s="270">
        <v>233</v>
      </c>
      <c r="D21" s="270" t="s">
        <v>180</v>
      </c>
      <c r="E21" s="270">
        <v>180</v>
      </c>
      <c r="F21" s="274" t="s">
        <v>181</v>
      </c>
      <c r="G21" s="270" t="s">
        <v>151</v>
      </c>
      <c r="H21" s="270" t="s">
        <v>70</v>
      </c>
      <c r="I21" s="278">
        <f>SUM(J21:N22)</f>
        <v>1</v>
      </c>
      <c r="J21" s="275">
        <v>0.01</v>
      </c>
      <c r="K21" s="272">
        <v>0.1</v>
      </c>
      <c r="L21" s="288">
        <v>0.3</v>
      </c>
      <c r="M21" s="272">
        <v>0.55000000000000004</v>
      </c>
      <c r="N21" s="272">
        <v>0.04</v>
      </c>
      <c r="O21" s="266">
        <v>4.4999999999999998E-2</v>
      </c>
      <c r="P21" s="267"/>
      <c r="Q21" s="267"/>
      <c r="R21" s="266">
        <v>0</v>
      </c>
      <c r="S21" s="267"/>
      <c r="T21" s="267"/>
      <c r="U21" s="266">
        <v>0</v>
      </c>
      <c r="V21" s="267"/>
      <c r="W21" s="267"/>
      <c r="X21" s="266">
        <v>0</v>
      </c>
      <c r="Y21" s="267"/>
      <c r="Z21" s="267"/>
      <c r="AA21" s="292">
        <f>+R21+O21+U21+X21</f>
        <v>4.4999999999999998E-2</v>
      </c>
      <c r="AB21" s="277">
        <f>+AA21/K21</f>
        <v>0.44999999999999996</v>
      </c>
      <c r="AC21" s="277">
        <f>+(J21+AA21)/I21</f>
        <v>5.5E-2</v>
      </c>
      <c r="AD21" s="290" t="s">
        <v>228</v>
      </c>
      <c r="AE21" s="264" t="s">
        <v>223</v>
      </c>
      <c r="AF21" s="290" t="s">
        <v>225</v>
      </c>
    </row>
    <row r="22" spans="1:32" ht="124.5" customHeight="1" x14ac:dyDescent="0.25">
      <c r="A22" s="270"/>
      <c r="B22" s="271"/>
      <c r="C22" s="270"/>
      <c r="D22" s="270"/>
      <c r="E22" s="270"/>
      <c r="F22" s="274"/>
      <c r="G22" s="270"/>
      <c r="H22" s="270"/>
      <c r="I22" s="279"/>
      <c r="J22" s="276"/>
      <c r="K22" s="273"/>
      <c r="L22" s="289"/>
      <c r="M22" s="273"/>
      <c r="N22" s="273"/>
      <c r="O22" s="268"/>
      <c r="P22" s="269"/>
      <c r="Q22" s="269"/>
      <c r="R22" s="268"/>
      <c r="S22" s="269"/>
      <c r="T22" s="269"/>
      <c r="U22" s="268"/>
      <c r="V22" s="269"/>
      <c r="W22" s="269"/>
      <c r="X22" s="268"/>
      <c r="Y22" s="269"/>
      <c r="Z22" s="269"/>
      <c r="AA22" s="293"/>
      <c r="AB22" s="277"/>
      <c r="AC22" s="277"/>
      <c r="AD22" s="291"/>
      <c r="AE22" s="265"/>
      <c r="AF22" s="291"/>
    </row>
  </sheetData>
  <mergeCells count="150">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N15:N16"/>
    <mergeCell ref="O15:O16"/>
    <mergeCell ref="P15:P16"/>
    <mergeCell ref="Q15:Q16"/>
    <mergeCell ref="R15:R16"/>
    <mergeCell ref="S15:S16"/>
    <mergeCell ref="E15:E16"/>
    <mergeCell ref="C17:C18"/>
    <mergeCell ref="D17:D18"/>
    <mergeCell ref="AF17:AF18"/>
    <mergeCell ref="AB17:AB18"/>
    <mergeCell ref="AC17:AC18"/>
    <mergeCell ref="AD17:AD18"/>
    <mergeCell ref="X17:Z18"/>
    <mergeCell ref="AA17:AA18"/>
    <mergeCell ref="AE17:AE18"/>
    <mergeCell ref="U17:W18"/>
    <mergeCell ref="AF21:AF22"/>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M21:M22"/>
    <mergeCell ref="N21:N22"/>
    <mergeCell ref="O17:Q18"/>
    <mergeCell ref="R17:T18"/>
    <mergeCell ref="L21:L22"/>
    <mergeCell ref="I19:I20"/>
    <mergeCell ref="J19:J20"/>
    <mergeCell ref="K19:K20"/>
    <mergeCell ref="R19:T20"/>
    <mergeCell ref="J17:J18"/>
    <mergeCell ref="K17:K18"/>
    <mergeCell ref="L17:L18"/>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headerFooter>
    <oddFooter>&amp;L&amp;"Arial,Normal"&amp;7PE01-PR01-F01&amp;C&amp;"Arial,Normal"&amp;7Versión Impresa no controlada, verificar su vigencia en el listado Maestro de Documentos&amp;R&amp;"Arial,Normal"Pag &amp;P de  &amp;N</oddFooter>
  </headerFooter>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9">
    <tabColor theme="3" tint="0.79998168889431442"/>
  </sheetPr>
  <dimension ref="B1:X54"/>
  <sheetViews>
    <sheetView topLeftCell="A26" zoomScale="85" zoomScaleNormal="85" zoomScalePageLayoutView="85" workbookViewId="0">
      <selection activeCell="D29" sqref="D29"/>
    </sheetView>
  </sheetViews>
  <sheetFormatPr baseColWidth="10" defaultColWidth="10.8554687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11" width="22.42578125" style="7" customWidth="1"/>
    <col min="12" max="24" width="10.85546875" style="12"/>
    <col min="25" max="16384" width="10.85546875" style="7"/>
  </cols>
  <sheetData>
    <row r="1" spans="2:14" ht="37.5" customHeight="1" x14ac:dyDescent="0.2">
      <c r="B1" s="471"/>
      <c r="C1" s="429" t="s">
        <v>25</v>
      </c>
      <c r="D1" s="429"/>
      <c r="E1" s="429"/>
      <c r="F1" s="429"/>
      <c r="G1" s="429"/>
      <c r="H1" s="429"/>
      <c r="I1" s="472"/>
      <c r="J1" s="196"/>
      <c r="K1" s="196"/>
      <c r="M1" s="197" t="s">
        <v>47</v>
      </c>
    </row>
    <row r="2" spans="2:14" ht="37.5" customHeight="1" x14ac:dyDescent="0.2">
      <c r="B2" s="471"/>
      <c r="C2" s="429" t="s">
        <v>239</v>
      </c>
      <c r="D2" s="429"/>
      <c r="E2" s="429"/>
      <c r="F2" s="429"/>
      <c r="G2" s="429"/>
      <c r="H2" s="429"/>
      <c r="I2" s="472"/>
      <c r="J2" s="196"/>
      <c r="K2" s="196"/>
      <c r="M2" s="197" t="s">
        <v>48</v>
      </c>
    </row>
    <row r="3" spans="2:14" ht="37.5" customHeight="1" x14ac:dyDescent="0.2">
      <c r="B3" s="471"/>
      <c r="C3" s="429" t="s">
        <v>240</v>
      </c>
      <c r="D3" s="429"/>
      <c r="E3" s="429"/>
      <c r="F3" s="429" t="s">
        <v>241</v>
      </c>
      <c r="G3" s="429"/>
      <c r="H3" s="429"/>
      <c r="I3" s="472"/>
      <c r="J3" s="196"/>
      <c r="K3" s="196"/>
      <c r="M3" s="197" t="s">
        <v>50</v>
      </c>
    </row>
    <row r="4" spans="2:14" ht="23.25" customHeight="1" x14ac:dyDescent="0.2">
      <c r="B4" s="473"/>
      <c r="C4" s="473"/>
      <c r="D4" s="473"/>
      <c r="E4" s="473"/>
      <c r="F4" s="473"/>
      <c r="G4" s="473"/>
      <c r="H4" s="473"/>
      <c r="I4" s="473"/>
      <c r="J4" s="198"/>
      <c r="K4" s="198"/>
    </row>
    <row r="5" spans="2:14" ht="24" customHeight="1" x14ac:dyDescent="0.2">
      <c r="B5" s="474" t="s">
        <v>234</v>
      </c>
      <c r="C5" s="474"/>
      <c r="D5" s="474"/>
      <c r="E5" s="474"/>
      <c r="F5" s="474"/>
      <c r="G5" s="474"/>
      <c r="H5" s="474"/>
      <c r="I5" s="474"/>
      <c r="J5" s="199"/>
      <c r="K5" s="199"/>
      <c r="N5" s="200" t="s">
        <v>57</v>
      </c>
    </row>
    <row r="6" spans="2:14" ht="30.75" customHeight="1" x14ac:dyDescent="0.2">
      <c r="B6" s="193" t="s">
        <v>242</v>
      </c>
      <c r="C6" s="201">
        <v>7</v>
      </c>
      <c r="D6" s="475" t="s">
        <v>243</v>
      </c>
      <c r="E6" s="475"/>
      <c r="F6" s="476" t="s">
        <v>313</v>
      </c>
      <c r="G6" s="476"/>
      <c r="H6" s="476"/>
      <c r="I6" s="476"/>
      <c r="J6" s="202"/>
      <c r="K6" s="202"/>
      <c r="M6" s="197" t="s">
        <v>60</v>
      </c>
      <c r="N6" s="200" t="s">
        <v>61</v>
      </c>
    </row>
    <row r="7" spans="2:14" ht="30.75" customHeight="1" x14ac:dyDescent="0.2">
      <c r="B7" s="193" t="s">
        <v>244</v>
      </c>
      <c r="C7" s="201" t="s">
        <v>81</v>
      </c>
      <c r="D7" s="475" t="s">
        <v>245</v>
      </c>
      <c r="E7" s="475"/>
      <c r="F7" s="476" t="s">
        <v>314</v>
      </c>
      <c r="G7" s="476"/>
      <c r="H7" s="175" t="s">
        <v>246</v>
      </c>
      <c r="I7" s="201" t="s">
        <v>81</v>
      </c>
      <c r="J7" s="203"/>
      <c r="K7" s="203"/>
      <c r="M7" s="197" t="s">
        <v>65</v>
      </c>
      <c r="N7" s="200" t="s">
        <v>66</v>
      </c>
    </row>
    <row r="8" spans="2:14" ht="30.75" customHeight="1" x14ac:dyDescent="0.2">
      <c r="B8" s="193" t="s">
        <v>247</v>
      </c>
      <c r="C8" s="476" t="s">
        <v>289</v>
      </c>
      <c r="D8" s="476"/>
      <c r="E8" s="476"/>
      <c r="F8" s="476"/>
      <c r="G8" s="175" t="s">
        <v>248</v>
      </c>
      <c r="H8" s="478">
        <v>7550</v>
      </c>
      <c r="I8" s="478"/>
      <c r="J8" s="21"/>
      <c r="K8" s="21"/>
      <c r="M8" s="197" t="s">
        <v>69</v>
      </c>
      <c r="N8" s="200" t="s">
        <v>70</v>
      </c>
    </row>
    <row r="9" spans="2:14" ht="30.75" customHeight="1" x14ac:dyDescent="0.2">
      <c r="B9" s="193" t="s">
        <v>48</v>
      </c>
      <c r="C9" s="479" t="s">
        <v>60</v>
      </c>
      <c r="D9" s="479"/>
      <c r="E9" s="479"/>
      <c r="F9" s="479"/>
      <c r="G9" s="175" t="s">
        <v>249</v>
      </c>
      <c r="H9" s="480" t="s">
        <v>311</v>
      </c>
      <c r="I9" s="480"/>
      <c r="J9" s="22"/>
      <c r="K9" s="22"/>
      <c r="M9" s="204" t="s">
        <v>73</v>
      </c>
    </row>
    <row r="10" spans="2:14" ht="30.75" customHeight="1" x14ac:dyDescent="0.2">
      <c r="B10" s="193" t="s">
        <v>250</v>
      </c>
      <c r="C10" s="476" t="s">
        <v>336</v>
      </c>
      <c r="D10" s="476"/>
      <c r="E10" s="476"/>
      <c r="F10" s="476"/>
      <c r="G10" s="476"/>
      <c r="H10" s="476"/>
      <c r="I10" s="476"/>
      <c r="J10" s="205"/>
      <c r="K10" s="205"/>
      <c r="M10" s="204"/>
    </row>
    <row r="11" spans="2:14" ht="30.75" customHeight="1" x14ac:dyDescent="0.2">
      <c r="B11" s="193" t="s">
        <v>251</v>
      </c>
      <c r="C11" s="477" t="str">
        <f>'[10]Proyecto 7550'!$E$53</f>
        <v>Realizar el fortalecimiento institucional de la estructura orgánica y funcional de la SDA, IDIGER, JBB, E IDPYBA</v>
      </c>
      <c r="D11" s="477"/>
      <c r="E11" s="477"/>
      <c r="F11" s="477"/>
      <c r="G11" s="477"/>
      <c r="H11" s="477"/>
      <c r="I11" s="477"/>
      <c r="J11" s="203"/>
      <c r="K11" s="203"/>
      <c r="M11" s="204"/>
      <c r="N11" s="200" t="s">
        <v>76</v>
      </c>
    </row>
    <row r="12" spans="2:14" ht="30.75" customHeight="1" x14ac:dyDescent="0.2">
      <c r="B12" s="193" t="s">
        <v>254</v>
      </c>
      <c r="C12" s="397" t="s">
        <v>312</v>
      </c>
      <c r="D12" s="397"/>
      <c r="E12" s="397"/>
      <c r="F12" s="397"/>
      <c r="G12" s="175" t="s">
        <v>252</v>
      </c>
      <c r="H12" s="399" t="s">
        <v>91</v>
      </c>
      <c r="I12" s="399"/>
      <c r="J12" s="203"/>
      <c r="K12" s="203"/>
      <c r="M12" s="204" t="s">
        <v>80</v>
      </c>
      <c r="N12" s="200" t="s">
        <v>81</v>
      </c>
    </row>
    <row r="13" spans="2:14" ht="30.75" customHeight="1" x14ac:dyDescent="0.2">
      <c r="B13" s="193" t="s">
        <v>255</v>
      </c>
      <c r="C13" s="481" t="s">
        <v>293</v>
      </c>
      <c r="D13" s="481"/>
      <c r="E13" s="481"/>
      <c r="F13" s="481"/>
      <c r="G13" s="175" t="s">
        <v>253</v>
      </c>
      <c r="H13" s="477" t="s">
        <v>57</v>
      </c>
      <c r="I13" s="477"/>
      <c r="J13" s="203"/>
      <c r="K13" s="203"/>
      <c r="M13" s="204" t="s">
        <v>84</v>
      </c>
    </row>
    <row r="14" spans="2:14" ht="64.5" customHeight="1" x14ac:dyDescent="0.2">
      <c r="B14" s="193" t="s">
        <v>256</v>
      </c>
      <c r="C14" s="403" t="s">
        <v>365</v>
      </c>
      <c r="D14" s="403"/>
      <c r="E14" s="403"/>
      <c r="F14" s="403"/>
      <c r="G14" s="403"/>
      <c r="H14" s="403"/>
      <c r="I14" s="403"/>
      <c r="J14" s="205"/>
      <c r="K14" s="205"/>
      <c r="M14" s="204" t="s">
        <v>86</v>
      </c>
      <c r="N14" s="200"/>
    </row>
    <row r="15" spans="2:14" ht="30.75" customHeight="1" x14ac:dyDescent="0.2">
      <c r="B15" s="193" t="s">
        <v>257</v>
      </c>
      <c r="C15" s="397" t="s">
        <v>354</v>
      </c>
      <c r="D15" s="397"/>
      <c r="E15" s="397"/>
      <c r="F15" s="397"/>
      <c r="G15" s="397"/>
      <c r="H15" s="397"/>
      <c r="I15" s="397"/>
      <c r="J15" s="206"/>
      <c r="K15" s="206"/>
      <c r="M15" s="204" t="s">
        <v>88</v>
      </c>
      <c r="N15" s="200"/>
    </row>
    <row r="16" spans="2:14" ht="20.25" customHeight="1" x14ac:dyDescent="0.2">
      <c r="B16" s="193" t="s">
        <v>258</v>
      </c>
      <c r="C16" s="476" t="s">
        <v>366</v>
      </c>
      <c r="D16" s="476"/>
      <c r="E16" s="476"/>
      <c r="F16" s="476"/>
      <c r="G16" s="476"/>
      <c r="H16" s="476"/>
      <c r="I16" s="476"/>
      <c r="J16" s="207"/>
      <c r="K16" s="207"/>
      <c r="M16" s="204"/>
      <c r="N16" s="200"/>
    </row>
    <row r="17" spans="2:14" ht="30.75" customHeight="1" x14ac:dyDescent="0.2">
      <c r="B17" s="193" t="s">
        <v>259</v>
      </c>
      <c r="C17" s="477" t="s">
        <v>152</v>
      </c>
      <c r="D17" s="488"/>
      <c r="E17" s="488"/>
      <c r="F17" s="488"/>
      <c r="G17" s="488"/>
      <c r="H17" s="488"/>
      <c r="I17" s="488"/>
      <c r="J17" s="208"/>
      <c r="K17" s="208"/>
      <c r="M17" s="204" t="s">
        <v>91</v>
      </c>
      <c r="N17" s="200"/>
    </row>
    <row r="18" spans="2:14" ht="18" customHeight="1" x14ac:dyDescent="0.2">
      <c r="B18" s="489" t="s">
        <v>265</v>
      </c>
      <c r="C18" s="490" t="s">
        <v>237</v>
      </c>
      <c r="D18" s="490"/>
      <c r="E18" s="490"/>
      <c r="F18" s="491" t="s">
        <v>238</v>
      </c>
      <c r="G18" s="491"/>
      <c r="H18" s="491"/>
      <c r="I18" s="491"/>
      <c r="J18" s="28"/>
      <c r="K18" s="28"/>
      <c r="M18" s="204" t="s">
        <v>79</v>
      </c>
      <c r="N18" s="200"/>
    </row>
    <row r="19" spans="2:14" ht="39.75" customHeight="1" x14ac:dyDescent="0.2">
      <c r="B19" s="489"/>
      <c r="C19" s="498" t="s">
        <v>306</v>
      </c>
      <c r="D19" s="483"/>
      <c r="E19" s="484"/>
      <c r="F19" s="476" t="str">
        <f>C19</f>
        <v>Actividades que se ejecutaron para la implementacion de los procesos transversales</v>
      </c>
      <c r="G19" s="476"/>
      <c r="H19" s="476"/>
      <c r="I19" s="476"/>
      <c r="J19" s="207"/>
      <c r="K19" s="207"/>
      <c r="M19" s="204" t="s">
        <v>95</v>
      </c>
      <c r="N19" s="200"/>
    </row>
    <row r="20" spans="2:14" ht="39.75" customHeight="1" x14ac:dyDescent="0.2">
      <c r="B20" s="173" t="s">
        <v>266</v>
      </c>
      <c r="C20" s="498" t="s">
        <v>307</v>
      </c>
      <c r="D20" s="483"/>
      <c r="E20" s="484"/>
      <c r="F20" s="476" t="str">
        <f>C20</f>
        <v>Cantidad de actividades que se ejecutaron para la implementacion de los procesos transversales</v>
      </c>
      <c r="G20" s="476"/>
      <c r="H20" s="476"/>
      <c r="I20" s="476"/>
      <c r="J20" s="203"/>
      <c r="K20" s="203"/>
      <c r="M20" s="204"/>
      <c r="N20" s="200"/>
    </row>
    <row r="21" spans="2:14" ht="42" customHeight="1" x14ac:dyDescent="0.2">
      <c r="B21" s="173" t="s">
        <v>267</v>
      </c>
      <c r="C21" s="498" t="s">
        <v>152</v>
      </c>
      <c r="D21" s="483"/>
      <c r="E21" s="484"/>
      <c r="F21" s="498" t="s">
        <v>152</v>
      </c>
      <c r="G21" s="483"/>
      <c r="H21" s="483"/>
      <c r="I21" s="499"/>
      <c r="J21" s="206"/>
      <c r="K21" s="206"/>
      <c r="M21" s="209"/>
      <c r="N21" s="200"/>
    </row>
    <row r="22" spans="2:14" ht="23.25" customHeight="1" x14ac:dyDescent="0.2">
      <c r="B22" s="173" t="s">
        <v>268</v>
      </c>
      <c r="C22" s="482">
        <v>44013</v>
      </c>
      <c r="D22" s="500"/>
      <c r="E22" s="501"/>
      <c r="F22" s="175" t="s">
        <v>271</v>
      </c>
      <c r="G22" s="184">
        <v>0</v>
      </c>
      <c r="H22" s="175" t="s">
        <v>275</v>
      </c>
      <c r="I22" s="185">
        <v>0</v>
      </c>
      <c r="J22" s="30"/>
      <c r="K22" s="30"/>
      <c r="M22" s="209"/>
    </row>
    <row r="23" spans="2:14" ht="27" customHeight="1" x14ac:dyDescent="0.2">
      <c r="B23" s="173" t="s">
        <v>269</v>
      </c>
      <c r="C23" s="482">
        <v>44196</v>
      </c>
      <c r="D23" s="483"/>
      <c r="E23" s="484"/>
      <c r="F23" s="175" t="s">
        <v>272</v>
      </c>
      <c r="G23" s="625">
        <v>0.1</v>
      </c>
      <c r="H23" s="626"/>
      <c r="I23" s="627"/>
      <c r="J23" s="31"/>
      <c r="K23" s="31"/>
      <c r="M23" s="209"/>
    </row>
    <row r="24" spans="2:14" ht="30.75" customHeight="1" x14ac:dyDescent="0.2">
      <c r="B24" s="174" t="s">
        <v>270</v>
      </c>
      <c r="C24" s="389" t="s">
        <v>88</v>
      </c>
      <c r="D24" s="390"/>
      <c r="E24" s="391"/>
      <c r="F24" s="176" t="s">
        <v>274</v>
      </c>
      <c r="G24" s="498"/>
      <c r="H24" s="483"/>
      <c r="I24" s="484"/>
      <c r="J24" s="28"/>
      <c r="K24" s="28"/>
      <c r="M24" s="209"/>
    </row>
    <row r="25" spans="2:14" ht="22.5" customHeight="1" x14ac:dyDescent="0.2">
      <c r="B25" s="503" t="s">
        <v>235</v>
      </c>
      <c r="C25" s="502"/>
      <c r="D25" s="502"/>
      <c r="E25" s="502"/>
      <c r="F25" s="502"/>
      <c r="G25" s="502"/>
      <c r="H25" s="502"/>
      <c r="I25" s="504"/>
      <c r="J25" s="199"/>
      <c r="K25" s="199"/>
      <c r="M25" s="209"/>
    </row>
    <row r="26" spans="2:14" ht="43.5" customHeight="1" x14ac:dyDescent="0.2">
      <c r="B26" s="177" t="s">
        <v>105</v>
      </c>
      <c r="C26" s="192" t="s">
        <v>261</v>
      </c>
      <c r="D26" s="192" t="s">
        <v>260</v>
      </c>
      <c r="E26" s="178" t="s">
        <v>264</v>
      </c>
      <c r="F26" s="192" t="s">
        <v>263</v>
      </c>
      <c r="G26" s="192" t="s">
        <v>262</v>
      </c>
      <c r="H26" s="178" t="s">
        <v>276</v>
      </c>
      <c r="I26" s="179" t="s">
        <v>273</v>
      </c>
      <c r="J26" s="207"/>
      <c r="K26" s="207"/>
      <c r="M26" s="209"/>
    </row>
    <row r="27" spans="2:14" ht="19.5" customHeight="1" x14ac:dyDescent="0.2">
      <c r="B27" s="180" t="s">
        <v>119</v>
      </c>
      <c r="C27" s="225">
        <f>0.0132+0.0107</f>
        <v>2.3899999999999998E-2</v>
      </c>
      <c r="D27" s="191">
        <f>0.0132+0.0107</f>
        <v>2.3899999999999998E-2</v>
      </c>
      <c r="E27" s="195">
        <f>D27/C27</f>
        <v>1</v>
      </c>
      <c r="F27" s="505">
        <f>+SUM(C27:C32)</f>
        <v>0.10010000000000001</v>
      </c>
      <c r="G27" s="505">
        <f>+SUM(D27:D32)</f>
        <v>5.5099999999999996E-2</v>
      </c>
      <c r="H27" s="508">
        <f>+G27/F27</f>
        <v>0.55044955044955035</v>
      </c>
      <c r="I27" s="508">
        <f>+H27+I22</f>
        <v>0.55044955044955035</v>
      </c>
      <c r="J27" s="38"/>
      <c r="K27" s="38"/>
    </row>
    <row r="28" spans="2:14" ht="19.5" customHeight="1" x14ac:dyDescent="0.2">
      <c r="B28" s="180" t="s">
        <v>120</v>
      </c>
      <c r="C28" s="225">
        <v>1.7000000000000001E-2</v>
      </c>
      <c r="D28" s="225">
        <v>1.67E-2</v>
      </c>
      <c r="E28" s="195">
        <f t="shared" ref="E28:E32" si="0">D28/C28</f>
        <v>0.98235294117647054</v>
      </c>
      <c r="F28" s="506"/>
      <c r="G28" s="506"/>
      <c r="H28" s="509"/>
      <c r="I28" s="509"/>
      <c r="J28" s="38"/>
      <c r="K28" s="38"/>
    </row>
    <row r="29" spans="2:14" ht="19.5" customHeight="1" x14ac:dyDescent="0.2">
      <c r="B29" s="180" t="s">
        <v>121</v>
      </c>
      <c r="C29" s="225">
        <v>1.4500000000000001E-2</v>
      </c>
      <c r="D29" s="225">
        <v>1.4500000000000001E-2</v>
      </c>
      <c r="E29" s="195">
        <f t="shared" si="0"/>
        <v>1</v>
      </c>
      <c r="F29" s="506"/>
      <c r="G29" s="506"/>
      <c r="H29" s="509"/>
      <c r="I29" s="509"/>
      <c r="J29" s="38"/>
      <c r="K29" s="38"/>
    </row>
    <row r="30" spans="2:14" ht="19.5" customHeight="1" x14ac:dyDescent="0.2">
      <c r="B30" s="180" t="s">
        <v>122</v>
      </c>
      <c r="C30" s="225">
        <v>1.4500000000000001E-2</v>
      </c>
      <c r="D30" s="225"/>
      <c r="E30" s="195">
        <f t="shared" si="0"/>
        <v>0</v>
      </c>
      <c r="F30" s="506"/>
      <c r="G30" s="506"/>
      <c r="H30" s="509"/>
      <c r="I30" s="509"/>
      <c r="J30" s="38"/>
      <c r="K30" s="38"/>
    </row>
    <row r="31" spans="2:14" ht="19.5" customHeight="1" x14ac:dyDescent="0.2">
      <c r="B31" s="180" t="s">
        <v>123</v>
      </c>
      <c r="C31" s="225">
        <v>1.5699999999999999E-2</v>
      </c>
      <c r="D31" s="225"/>
      <c r="E31" s="195">
        <f t="shared" si="0"/>
        <v>0</v>
      </c>
      <c r="F31" s="506"/>
      <c r="G31" s="506"/>
      <c r="H31" s="509"/>
      <c r="I31" s="509"/>
      <c r="J31" s="38"/>
      <c r="K31" s="38"/>
    </row>
    <row r="32" spans="2:14" ht="19.5" customHeight="1" x14ac:dyDescent="0.2">
      <c r="B32" s="180" t="s">
        <v>124</v>
      </c>
      <c r="C32" s="225">
        <v>1.4500000000000001E-2</v>
      </c>
      <c r="D32" s="225"/>
      <c r="E32" s="195">
        <f t="shared" si="0"/>
        <v>0</v>
      </c>
      <c r="F32" s="507"/>
      <c r="G32" s="507"/>
      <c r="H32" s="510"/>
      <c r="I32" s="510"/>
      <c r="J32" s="38"/>
      <c r="K32" s="38"/>
    </row>
    <row r="33" spans="2:11" ht="103.5" customHeight="1" x14ac:dyDescent="0.2">
      <c r="B33" s="181" t="s">
        <v>277</v>
      </c>
      <c r="C33" s="604" t="s">
        <v>385</v>
      </c>
      <c r="D33" s="616"/>
      <c r="E33" s="616"/>
      <c r="F33" s="616"/>
      <c r="G33" s="616"/>
      <c r="H33" s="616"/>
      <c r="I33" s="617"/>
      <c r="J33" s="212"/>
      <c r="K33" s="212"/>
    </row>
    <row r="34" spans="2:11" ht="34.5" customHeight="1" x14ac:dyDescent="0.2">
      <c r="B34" s="514"/>
      <c r="C34" s="515"/>
      <c r="D34" s="515"/>
      <c r="E34" s="515"/>
      <c r="F34" s="515"/>
      <c r="G34" s="515"/>
      <c r="H34" s="515"/>
      <c r="I34" s="516"/>
      <c r="J34" s="199"/>
      <c r="K34" s="199"/>
    </row>
    <row r="35" spans="2:11" ht="34.5" customHeight="1" x14ac:dyDescent="0.2">
      <c r="B35" s="517"/>
      <c r="C35" s="518"/>
      <c r="D35" s="518"/>
      <c r="E35" s="518"/>
      <c r="F35" s="518"/>
      <c r="G35" s="518"/>
      <c r="H35" s="518"/>
      <c r="I35" s="519"/>
      <c r="J35" s="212"/>
      <c r="K35" s="212"/>
    </row>
    <row r="36" spans="2:11" ht="34.5" customHeight="1" x14ac:dyDescent="0.2">
      <c r="B36" s="517"/>
      <c r="C36" s="518"/>
      <c r="D36" s="518"/>
      <c r="E36" s="518"/>
      <c r="F36" s="518"/>
      <c r="G36" s="518"/>
      <c r="H36" s="518"/>
      <c r="I36" s="519"/>
      <c r="J36" s="212"/>
      <c r="K36" s="212"/>
    </row>
    <row r="37" spans="2:11" ht="34.5" customHeight="1" x14ac:dyDescent="0.2">
      <c r="B37" s="517"/>
      <c r="C37" s="518"/>
      <c r="D37" s="518"/>
      <c r="E37" s="518"/>
      <c r="F37" s="518"/>
      <c r="G37" s="518"/>
      <c r="H37" s="518"/>
      <c r="I37" s="519"/>
      <c r="J37" s="212"/>
      <c r="K37" s="212"/>
    </row>
    <row r="38" spans="2:11" ht="34.5" customHeight="1" x14ac:dyDescent="0.2">
      <c r="B38" s="520"/>
      <c r="C38" s="521"/>
      <c r="D38" s="521"/>
      <c r="E38" s="521"/>
      <c r="F38" s="521"/>
      <c r="G38" s="521"/>
      <c r="H38" s="521"/>
      <c r="I38" s="522"/>
      <c r="J38" s="198"/>
      <c r="K38" s="198"/>
    </row>
    <row r="39" spans="2:11" ht="113.25" customHeight="1" x14ac:dyDescent="0.2">
      <c r="B39" s="193" t="s">
        <v>278</v>
      </c>
      <c r="C39" s="604" t="s">
        <v>397</v>
      </c>
      <c r="D39" s="616"/>
      <c r="E39" s="616"/>
      <c r="F39" s="616"/>
      <c r="G39" s="616"/>
      <c r="H39" s="616"/>
      <c r="I39" s="617"/>
      <c r="J39" s="213"/>
      <c r="K39" s="213"/>
    </row>
    <row r="40" spans="2:11" ht="54" customHeight="1" x14ac:dyDescent="0.2">
      <c r="B40" s="193" t="s">
        <v>279</v>
      </c>
      <c r="C40" s="604" t="s">
        <v>396</v>
      </c>
      <c r="D40" s="616"/>
      <c r="E40" s="616"/>
      <c r="F40" s="616"/>
      <c r="G40" s="616"/>
      <c r="H40" s="616"/>
      <c r="I40" s="617"/>
      <c r="J40" s="213"/>
      <c r="K40" s="213"/>
    </row>
    <row r="41" spans="2:11" ht="63" customHeight="1" x14ac:dyDescent="0.2">
      <c r="B41" s="182" t="s">
        <v>280</v>
      </c>
      <c r="C41" s="618" t="s">
        <v>367</v>
      </c>
      <c r="D41" s="619"/>
      <c r="E41" s="619"/>
      <c r="F41" s="619"/>
      <c r="G41" s="619"/>
      <c r="H41" s="619"/>
      <c r="I41" s="620"/>
      <c r="J41" s="213"/>
      <c r="K41" s="213"/>
    </row>
    <row r="42" spans="2:11" ht="22.5" customHeight="1" x14ac:dyDescent="0.2">
      <c r="B42" s="502" t="s">
        <v>236</v>
      </c>
      <c r="C42" s="502"/>
      <c r="D42" s="502"/>
      <c r="E42" s="502"/>
      <c r="F42" s="502"/>
      <c r="G42" s="502"/>
      <c r="H42" s="502"/>
      <c r="I42" s="502"/>
      <c r="J42" s="213"/>
      <c r="K42" s="213"/>
    </row>
    <row r="43" spans="2:11" ht="22.5" customHeight="1" x14ac:dyDescent="0.2">
      <c r="B43" s="528" t="s">
        <v>281</v>
      </c>
      <c r="C43" s="194" t="s">
        <v>282</v>
      </c>
      <c r="D43" s="530" t="s">
        <v>283</v>
      </c>
      <c r="E43" s="530"/>
      <c r="F43" s="530"/>
      <c r="G43" s="530" t="s">
        <v>284</v>
      </c>
      <c r="H43" s="530"/>
      <c r="I43" s="530"/>
      <c r="J43" s="215"/>
      <c r="K43" s="215"/>
    </row>
    <row r="44" spans="2:11" ht="30.75" customHeight="1" x14ac:dyDescent="0.2">
      <c r="B44" s="529"/>
      <c r="C44" s="216" t="s">
        <v>310</v>
      </c>
      <c r="D44" s="526"/>
      <c r="E44" s="526"/>
      <c r="F44" s="526"/>
      <c r="G44" s="526"/>
      <c r="H44" s="526"/>
      <c r="I44" s="526"/>
      <c r="J44" s="215"/>
      <c r="K44" s="215"/>
    </row>
    <row r="45" spans="2:11" ht="32.25" customHeight="1" x14ac:dyDescent="0.2">
      <c r="B45" s="183" t="s">
        <v>285</v>
      </c>
      <c r="C45" s="631" t="s">
        <v>368</v>
      </c>
      <c r="D45" s="631"/>
      <c r="E45" s="631"/>
      <c r="F45" s="631"/>
      <c r="G45" s="631"/>
      <c r="H45" s="631"/>
      <c r="I45" s="632"/>
      <c r="J45" s="218"/>
      <c r="K45" s="218"/>
    </row>
    <row r="46" spans="2:11" ht="28.5" customHeight="1" x14ac:dyDescent="0.2">
      <c r="B46" s="175" t="s">
        <v>286</v>
      </c>
      <c r="C46" s="628" t="s">
        <v>369</v>
      </c>
      <c r="D46" s="629"/>
      <c r="E46" s="629"/>
      <c r="F46" s="629"/>
      <c r="G46" s="629"/>
      <c r="H46" s="629"/>
      <c r="I46" s="630"/>
      <c r="J46" s="218"/>
      <c r="K46" s="218"/>
    </row>
    <row r="47" spans="2:11" ht="30" customHeight="1" x14ac:dyDescent="0.2">
      <c r="B47" s="182" t="s">
        <v>287</v>
      </c>
      <c r="C47" s="631" t="s">
        <v>309</v>
      </c>
      <c r="D47" s="631"/>
      <c r="E47" s="631"/>
      <c r="F47" s="631"/>
      <c r="G47" s="631"/>
      <c r="H47" s="631"/>
      <c r="I47" s="632"/>
      <c r="J47" s="220"/>
      <c r="K47" s="220"/>
    </row>
    <row r="48" spans="2:11" ht="31.5" customHeight="1" thickBot="1" x14ac:dyDescent="0.25">
      <c r="B48" s="182" t="s">
        <v>288</v>
      </c>
      <c r="C48" s="633" t="s">
        <v>370</v>
      </c>
      <c r="D48" s="633"/>
      <c r="E48" s="633"/>
      <c r="F48" s="633"/>
      <c r="G48" s="633"/>
      <c r="H48" s="633"/>
      <c r="I48" s="634"/>
      <c r="J48" s="222"/>
      <c r="K48" s="222"/>
    </row>
    <row r="49" spans="2:11" x14ac:dyDescent="0.2">
      <c r="B49" s="47"/>
      <c r="C49" s="223"/>
      <c r="D49" s="223"/>
      <c r="E49" s="224"/>
      <c r="F49" s="224"/>
      <c r="G49" s="48"/>
      <c r="H49" s="49"/>
      <c r="I49" s="223"/>
      <c r="J49" s="222"/>
      <c r="K49" s="222"/>
    </row>
    <row r="50" spans="2:11" x14ac:dyDescent="0.2">
      <c r="B50" s="47"/>
      <c r="C50" s="223"/>
      <c r="D50" s="223"/>
      <c r="E50" s="224"/>
      <c r="F50" s="224"/>
      <c r="G50" s="48"/>
      <c r="H50" s="49"/>
      <c r="I50" s="223"/>
      <c r="J50" s="222"/>
      <c r="K50" s="222"/>
    </row>
    <row r="51" spans="2:11" x14ac:dyDescent="0.2">
      <c r="B51" s="47"/>
      <c r="C51" s="223"/>
      <c r="D51" s="223"/>
      <c r="E51" s="224"/>
      <c r="F51" s="224"/>
      <c r="G51" s="48"/>
      <c r="H51" s="49"/>
      <c r="I51" s="223"/>
      <c r="J51" s="222"/>
      <c r="K51" s="222"/>
    </row>
    <row r="52" spans="2:11" x14ac:dyDescent="0.2">
      <c r="B52" s="47"/>
      <c r="C52" s="223"/>
      <c r="D52" s="223"/>
      <c r="E52" s="224"/>
      <c r="F52" s="224"/>
      <c r="G52" s="48"/>
      <c r="H52" s="49"/>
      <c r="I52" s="223"/>
      <c r="J52" s="222"/>
      <c r="K52" s="222"/>
    </row>
    <row r="53" spans="2:11" x14ac:dyDescent="0.2">
      <c r="B53" s="47"/>
      <c r="C53" s="223"/>
      <c r="D53" s="223"/>
      <c r="E53" s="224"/>
      <c r="F53" s="224"/>
      <c r="G53" s="48"/>
      <c r="H53" s="49"/>
      <c r="I53" s="223"/>
      <c r="J53" s="222"/>
      <c r="K53" s="222"/>
    </row>
    <row r="54" spans="2:11" ht="25.5" customHeight="1" x14ac:dyDescent="0.2">
      <c r="B54" s="47"/>
      <c r="C54" s="223"/>
      <c r="D54" s="223"/>
      <c r="E54" s="224"/>
      <c r="F54" s="224"/>
      <c r="G54" s="48"/>
      <c r="H54" s="49"/>
      <c r="I54" s="223"/>
      <c r="J54" s="222"/>
      <c r="K54" s="222"/>
    </row>
  </sheetData>
  <sheetProtection algorithmName="SHA-512" hashValue="MxChVsNrIeH/o8g14KMYVi6lno7GuuT0se9nKZ1T6+UH9XdXHR/3ZqM9/z5YW+SF0kNmXkht0hb1oRY4uu5F9Q==" saltValue="WU4JwbRSx1hoB04GsqZ+tw==" spinCount="100000" sheet="1" objects="1" scenarios="1"/>
  <mergeCells count="60">
    <mergeCell ref="C46:I46"/>
    <mergeCell ref="C47:I47"/>
    <mergeCell ref="C48:I48"/>
    <mergeCell ref="B43:B44"/>
    <mergeCell ref="D43:F43"/>
    <mergeCell ref="G43:I43"/>
    <mergeCell ref="D44:F44"/>
    <mergeCell ref="G44:I44"/>
    <mergeCell ref="C45:I45"/>
    <mergeCell ref="B42:I42"/>
    <mergeCell ref="C24:E24"/>
    <mergeCell ref="G24:I24"/>
    <mergeCell ref="B25:I25"/>
    <mergeCell ref="C33:I33"/>
    <mergeCell ref="B34:I38"/>
    <mergeCell ref="C39:I39"/>
    <mergeCell ref="C40:I40"/>
    <mergeCell ref="C41:I41"/>
    <mergeCell ref="F27:F32"/>
    <mergeCell ref="G27:G32"/>
    <mergeCell ref="H27:H32"/>
    <mergeCell ref="I27:I32"/>
    <mergeCell ref="B18:B19"/>
    <mergeCell ref="C18:E18"/>
    <mergeCell ref="F18:I18"/>
    <mergeCell ref="C19:E19"/>
    <mergeCell ref="F19:I19"/>
    <mergeCell ref="C13:F13"/>
    <mergeCell ref="H13:I13"/>
    <mergeCell ref="C14:I14"/>
    <mergeCell ref="C23:E23"/>
    <mergeCell ref="G23:I23"/>
    <mergeCell ref="C16:I16"/>
    <mergeCell ref="C17:I17"/>
    <mergeCell ref="C20:E20"/>
    <mergeCell ref="F20:I20"/>
    <mergeCell ref="C21:E21"/>
    <mergeCell ref="F21:I21"/>
    <mergeCell ref="C22:E22"/>
    <mergeCell ref="C15:I15"/>
    <mergeCell ref="C9:F9"/>
    <mergeCell ref="H9:I9"/>
    <mergeCell ref="C10:I10"/>
    <mergeCell ref="C11:I11"/>
    <mergeCell ref="C12:F12"/>
    <mergeCell ref="H12:I12"/>
    <mergeCell ref="B1:B3"/>
    <mergeCell ref="C1:H1"/>
    <mergeCell ref="I1:I3"/>
    <mergeCell ref="C2:H2"/>
    <mergeCell ref="C3:E3"/>
    <mergeCell ref="F3:H3"/>
    <mergeCell ref="C8:F8"/>
    <mergeCell ref="H8:I8"/>
    <mergeCell ref="B4:I4"/>
    <mergeCell ref="B5:I5"/>
    <mergeCell ref="D6:E6"/>
    <mergeCell ref="F6:I6"/>
    <mergeCell ref="D7:E7"/>
    <mergeCell ref="F7:G7"/>
  </mergeCells>
  <dataValidations count="7">
    <dataValidation type="list" allowBlank="1" showInputMessage="1" showErrorMessage="1" sqref="J10:K10" xr:uid="{00000000-0002-0000-0900-000000000000}">
      <formula1>$M$21:$M$26</formula1>
    </dataValidation>
    <dataValidation type="list" allowBlank="1" showInputMessage="1" showErrorMessage="1" sqref="C7 I7" xr:uid="{00000000-0002-0000-0900-000001000000}">
      <formula1>$N$11:$N$12</formula1>
    </dataValidation>
    <dataValidation type="list" allowBlank="1" showInputMessage="1" showErrorMessage="1" sqref="H13:I13" xr:uid="{00000000-0002-0000-0900-000002000000}">
      <formula1>$N$5:$N$8</formula1>
    </dataValidation>
    <dataValidation type="list" allowBlank="1" showInputMessage="1" showErrorMessage="1" sqref="C9:F9" xr:uid="{00000000-0002-0000-0900-000003000000}">
      <formula1>$M$6:$M$9</formula1>
    </dataValidation>
    <dataValidation type="list" allowBlank="1" showInputMessage="1" showErrorMessage="1" sqref="C24:E24" xr:uid="{00000000-0002-0000-0900-000004000000}">
      <formula1>$M$12:$M$15</formula1>
    </dataValidation>
    <dataValidation type="list" allowBlank="1" showInputMessage="1" showErrorMessage="1" sqref="H12:I12" xr:uid="{00000000-0002-0000-0900-000005000000}">
      <formula1>M17:M19</formula1>
    </dataValidation>
    <dataValidation type="list" showDropDown="1" showInputMessage="1" showErrorMessage="1" sqref="K12" xr:uid="{00000000-0002-0000-0900-000006000000}">
      <formula1>O17:O19</formula1>
    </dataValidation>
  </dataValidations>
  <pageMargins left="0.7" right="0.7" top="0.75" bottom="0.75" header="0.3" footer="0.3"/>
  <pageSetup orientation="portrait"/>
  <ignoredErrors>
    <ignoredError sqref="F28:I32 F27:H27" unlockedFormula="1"/>
  </ignoredErrors>
  <drawing r:id="rId1"/>
  <legacyDrawing r:id="rId2"/>
  <oleObjects>
    <mc:AlternateContent xmlns:mc="http://schemas.openxmlformats.org/markup-compatibility/2006">
      <mc:Choice Requires="x14">
        <oleObject progId="PBrush" shapeId="35805185" r:id="rId3">
          <objectPr defaultSize="0" autoPict="0" r:id="rId4">
            <anchor moveWithCells="1" sizeWithCells="1">
              <from>
                <xdr:col>8</xdr:col>
                <xdr:colOff>47625</xdr:colOff>
                <xdr:row>1</xdr:row>
                <xdr:rowOff>28575</xdr:rowOff>
              </from>
              <to>
                <xdr:col>8</xdr:col>
                <xdr:colOff>1447800</xdr:colOff>
                <xdr:row>1</xdr:row>
                <xdr:rowOff>447675</xdr:rowOff>
              </to>
            </anchor>
          </objectPr>
        </oleObject>
      </mc:Choice>
      <mc:Fallback>
        <oleObject progId="PBrush" shapeId="35805185" r:id="rId3"/>
      </mc:Fallback>
    </mc:AlternateContent>
  </oleObjects>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tabColor theme="3" tint="0.79998168889431442"/>
  </sheetPr>
  <dimension ref="B1:X68"/>
  <sheetViews>
    <sheetView topLeftCell="B22" zoomScale="90" zoomScaleNormal="90" zoomScalePageLayoutView="90" workbookViewId="0">
      <selection activeCell="C30" sqref="C30:I41"/>
    </sheetView>
  </sheetViews>
  <sheetFormatPr baseColWidth="10" defaultColWidth="10.8554687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9" width="22.42578125" style="7" customWidth="1"/>
    <col min="10" max="11" width="22.42578125" style="10" customWidth="1"/>
    <col min="12" max="21" width="10.85546875" style="11"/>
    <col min="22" max="24" width="10.85546875" style="12"/>
    <col min="25" max="16384" width="10.85546875" style="7"/>
  </cols>
  <sheetData>
    <row r="1" spans="2:14" ht="6" customHeight="1" thickBot="1" x14ac:dyDescent="0.25"/>
    <row r="2" spans="2:14" ht="25.5" customHeight="1" x14ac:dyDescent="0.2">
      <c r="B2" s="430"/>
      <c r="C2" s="428" t="s">
        <v>24</v>
      </c>
      <c r="D2" s="428"/>
      <c r="E2" s="428"/>
      <c r="F2" s="428"/>
      <c r="G2" s="428"/>
      <c r="H2" s="428"/>
      <c r="I2" s="432"/>
      <c r="J2" s="13"/>
      <c r="K2" s="13"/>
      <c r="M2" s="14" t="s">
        <v>47</v>
      </c>
    </row>
    <row r="3" spans="2:14" ht="25.5" customHeight="1" x14ac:dyDescent="0.2">
      <c r="B3" s="431"/>
      <c r="C3" s="429" t="s">
        <v>25</v>
      </c>
      <c r="D3" s="429"/>
      <c r="E3" s="429"/>
      <c r="F3" s="429"/>
      <c r="G3" s="429"/>
      <c r="H3" s="429"/>
      <c r="I3" s="433"/>
      <c r="J3" s="13"/>
      <c r="K3" s="13"/>
      <c r="M3" s="14" t="s">
        <v>48</v>
      </c>
    </row>
    <row r="4" spans="2:14" ht="25.5" customHeight="1" x14ac:dyDescent="0.2">
      <c r="B4" s="431"/>
      <c r="C4" s="429" t="s">
        <v>49</v>
      </c>
      <c r="D4" s="429"/>
      <c r="E4" s="429"/>
      <c r="F4" s="429"/>
      <c r="G4" s="429"/>
      <c r="H4" s="429"/>
      <c r="I4" s="433"/>
      <c r="J4" s="13"/>
      <c r="K4" s="13"/>
      <c r="M4" s="14" t="s">
        <v>50</v>
      </c>
    </row>
    <row r="5" spans="2:14" ht="25.5" customHeight="1" x14ac:dyDescent="0.2">
      <c r="B5" s="431"/>
      <c r="C5" s="429" t="s">
        <v>51</v>
      </c>
      <c r="D5" s="429"/>
      <c r="E5" s="429"/>
      <c r="F5" s="429"/>
      <c r="G5" s="434" t="s">
        <v>52</v>
      </c>
      <c r="H5" s="434"/>
      <c r="I5" s="433"/>
      <c r="J5" s="13"/>
      <c r="K5" s="13"/>
      <c r="M5" s="14" t="s">
        <v>53</v>
      </c>
    </row>
    <row r="6" spans="2:14" ht="23.25" customHeight="1" x14ac:dyDescent="0.2">
      <c r="B6" s="413" t="s">
        <v>54</v>
      </c>
      <c r="C6" s="414"/>
      <c r="D6" s="414"/>
      <c r="E6" s="414"/>
      <c r="F6" s="414"/>
      <c r="G6" s="414"/>
      <c r="H6" s="414"/>
      <c r="I6" s="415"/>
      <c r="J6" s="15"/>
      <c r="K6" s="15"/>
    </row>
    <row r="7" spans="2:14" ht="24" customHeight="1" x14ac:dyDescent="0.2">
      <c r="B7" s="416" t="s">
        <v>55</v>
      </c>
      <c r="C7" s="417"/>
      <c r="D7" s="417"/>
      <c r="E7" s="417"/>
      <c r="F7" s="417"/>
      <c r="G7" s="417"/>
      <c r="H7" s="417"/>
      <c r="I7" s="418"/>
      <c r="J7" s="16"/>
      <c r="K7" s="16"/>
    </row>
    <row r="8" spans="2:14" ht="24" customHeight="1" x14ac:dyDescent="0.2">
      <c r="B8" s="419" t="s">
        <v>56</v>
      </c>
      <c r="C8" s="420"/>
      <c r="D8" s="420"/>
      <c r="E8" s="420"/>
      <c r="F8" s="420"/>
      <c r="G8" s="420"/>
      <c r="H8" s="420"/>
      <c r="I8" s="421"/>
      <c r="J8" s="61"/>
      <c r="K8" s="61"/>
      <c r="N8" s="6" t="s">
        <v>57</v>
      </c>
    </row>
    <row r="9" spans="2:14" ht="30.75" customHeight="1" x14ac:dyDescent="0.2">
      <c r="B9" s="101" t="s">
        <v>58</v>
      </c>
      <c r="C9" s="62">
        <v>14</v>
      </c>
      <c r="D9" s="425" t="s">
        <v>59</v>
      </c>
      <c r="E9" s="425"/>
      <c r="F9" s="376" t="s">
        <v>207</v>
      </c>
      <c r="G9" s="377"/>
      <c r="H9" s="377"/>
      <c r="I9" s="378"/>
      <c r="J9" s="17"/>
      <c r="K9" s="17"/>
      <c r="M9" s="14" t="s">
        <v>60</v>
      </c>
      <c r="N9" s="6" t="s">
        <v>61</v>
      </c>
    </row>
    <row r="10" spans="2:14" ht="30.75" customHeight="1" x14ac:dyDescent="0.2">
      <c r="B10" s="20" t="s">
        <v>62</v>
      </c>
      <c r="C10" s="63" t="s">
        <v>81</v>
      </c>
      <c r="D10" s="426" t="s">
        <v>63</v>
      </c>
      <c r="E10" s="427"/>
      <c r="F10" s="410" t="s">
        <v>155</v>
      </c>
      <c r="G10" s="411"/>
      <c r="H10" s="18" t="s">
        <v>64</v>
      </c>
      <c r="I10" s="79" t="s">
        <v>81</v>
      </c>
      <c r="J10" s="19"/>
      <c r="K10" s="19"/>
      <c r="M10" s="14" t="s">
        <v>65</v>
      </c>
      <c r="N10" s="6" t="s">
        <v>66</v>
      </c>
    </row>
    <row r="11" spans="2:14" ht="30.75" customHeight="1" x14ac:dyDescent="0.2">
      <c r="B11" s="20" t="s">
        <v>67</v>
      </c>
      <c r="C11" s="422" t="s">
        <v>156</v>
      </c>
      <c r="D11" s="422"/>
      <c r="E11" s="422"/>
      <c r="F11" s="422"/>
      <c r="G11" s="18" t="s">
        <v>68</v>
      </c>
      <c r="H11" s="423">
        <v>1032</v>
      </c>
      <c r="I11" s="424"/>
      <c r="J11" s="21"/>
      <c r="K11" s="21"/>
      <c r="M11" s="14" t="s">
        <v>69</v>
      </c>
      <c r="N11" s="6" t="s">
        <v>70</v>
      </c>
    </row>
    <row r="12" spans="2:14" ht="30.75" customHeight="1" x14ac:dyDescent="0.2">
      <c r="B12" s="20" t="s">
        <v>71</v>
      </c>
      <c r="C12" s="407" t="s">
        <v>65</v>
      </c>
      <c r="D12" s="407"/>
      <c r="E12" s="407"/>
      <c r="F12" s="407"/>
      <c r="G12" s="18" t="s">
        <v>72</v>
      </c>
      <c r="H12" s="635" t="s">
        <v>165</v>
      </c>
      <c r="I12" s="636"/>
      <c r="J12" s="22"/>
      <c r="K12" s="22"/>
      <c r="M12" s="23" t="s">
        <v>73</v>
      </c>
    </row>
    <row r="13" spans="2:14" ht="30.75" customHeight="1" x14ac:dyDescent="0.2">
      <c r="B13" s="20" t="s">
        <v>74</v>
      </c>
      <c r="C13" s="403" t="s">
        <v>45</v>
      </c>
      <c r="D13" s="403"/>
      <c r="E13" s="403"/>
      <c r="F13" s="403"/>
      <c r="G13" s="403"/>
      <c r="H13" s="403"/>
      <c r="I13" s="404"/>
      <c r="J13" s="24"/>
      <c r="K13" s="24"/>
      <c r="M13" s="23"/>
    </row>
    <row r="14" spans="2:14" ht="30.75" customHeight="1" x14ac:dyDescent="0.2">
      <c r="B14" s="20" t="s">
        <v>75</v>
      </c>
      <c r="C14" s="410" t="s">
        <v>153</v>
      </c>
      <c r="D14" s="411"/>
      <c r="E14" s="411"/>
      <c r="F14" s="411"/>
      <c r="G14" s="411"/>
      <c r="H14" s="411"/>
      <c r="I14" s="412"/>
      <c r="J14" s="19"/>
      <c r="K14" s="19"/>
      <c r="M14" s="23"/>
      <c r="N14" s="6" t="s">
        <v>76</v>
      </c>
    </row>
    <row r="15" spans="2:14" ht="30.75" customHeight="1" x14ac:dyDescent="0.2">
      <c r="B15" s="20" t="s">
        <v>77</v>
      </c>
      <c r="C15" s="376" t="s">
        <v>166</v>
      </c>
      <c r="D15" s="377"/>
      <c r="E15" s="377"/>
      <c r="F15" s="637"/>
      <c r="G15" s="18" t="s">
        <v>78</v>
      </c>
      <c r="H15" s="399" t="s">
        <v>91</v>
      </c>
      <c r="I15" s="400"/>
      <c r="J15" s="19"/>
      <c r="K15" s="19"/>
      <c r="M15" s="23" t="s">
        <v>80</v>
      </c>
      <c r="N15" s="6" t="s">
        <v>81</v>
      </c>
    </row>
    <row r="16" spans="2:14" ht="30.75" customHeight="1" x14ac:dyDescent="0.2">
      <c r="B16" s="20" t="s">
        <v>82</v>
      </c>
      <c r="C16" s="401" t="s">
        <v>215</v>
      </c>
      <c r="D16" s="402"/>
      <c r="E16" s="402"/>
      <c r="F16" s="402"/>
      <c r="G16" s="18" t="s">
        <v>83</v>
      </c>
      <c r="H16" s="399" t="s">
        <v>70</v>
      </c>
      <c r="I16" s="400"/>
      <c r="J16" s="19"/>
      <c r="K16" s="19"/>
      <c r="M16" s="23" t="s">
        <v>84</v>
      </c>
    </row>
    <row r="17" spans="2:14" ht="36" customHeight="1" x14ac:dyDescent="0.2">
      <c r="B17" s="20" t="s">
        <v>85</v>
      </c>
      <c r="C17" s="638" t="s">
        <v>167</v>
      </c>
      <c r="D17" s="639"/>
      <c r="E17" s="639"/>
      <c r="F17" s="639"/>
      <c r="G17" s="639"/>
      <c r="H17" s="639"/>
      <c r="I17" s="640"/>
      <c r="J17" s="24"/>
      <c r="K17" s="24"/>
      <c r="M17" s="23" t="s">
        <v>86</v>
      </c>
      <c r="N17" s="6" t="s">
        <v>39</v>
      </c>
    </row>
    <row r="18" spans="2:14" ht="30.75" customHeight="1" x14ac:dyDescent="0.2">
      <c r="B18" s="20" t="s">
        <v>87</v>
      </c>
      <c r="C18" s="376" t="s">
        <v>168</v>
      </c>
      <c r="D18" s="377"/>
      <c r="E18" s="377"/>
      <c r="F18" s="377"/>
      <c r="G18" s="377"/>
      <c r="H18" s="377"/>
      <c r="I18" s="378"/>
      <c r="J18" s="25"/>
      <c r="K18" s="25"/>
      <c r="M18" s="23" t="s">
        <v>88</v>
      </c>
      <c r="N18" s="6" t="s">
        <v>40</v>
      </c>
    </row>
    <row r="19" spans="2:14" ht="30.75" customHeight="1" x14ac:dyDescent="0.2">
      <c r="B19" s="20" t="s">
        <v>89</v>
      </c>
      <c r="C19" s="641" t="s">
        <v>200</v>
      </c>
      <c r="D19" s="642"/>
      <c r="E19" s="642"/>
      <c r="F19" s="642"/>
      <c r="G19" s="642"/>
      <c r="H19" s="642"/>
      <c r="I19" s="643"/>
      <c r="J19" s="26"/>
      <c r="K19" s="26"/>
      <c r="M19" s="23"/>
      <c r="N19" s="6" t="s">
        <v>41</v>
      </c>
    </row>
    <row r="20" spans="2:14" ht="30.75" customHeight="1" x14ac:dyDescent="0.2">
      <c r="B20" s="20" t="s">
        <v>90</v>
      </c>
      <c r="C20" s="644" t="s">
        <v>152</v>
      </c>
      <c r="D20" s="645"/>
      <c r="E20" s="645"/>
      <c r="F20" s="645"/>
      <c r="G20" s="645"/>
      <c r="H20" s="645"/>
      <c r="I20" s="646"/>
      <c r="J20" s="27"/>
      <c r="K20" s="27"/>
      <c r="M20" s="23" t="s">
        <v>91</v>
      </c>
      <c r="N20" s="6" t="s">
        <v>42</v>
      </c>
    </row>
    <row r="21" spans="2:14" ht="27.75" customHeight="1" x14ac:dyDescent="0.2">
      <c r="B21" s="392" t="s">
        <v>92</v>
      </c>
      <c r="C21" s="394" t="s">
        <v>93</v>
      </c>
      <c r="D21" s="394"/>
      <c r="E21" s="394"/>
      <c r="F21" s="395" t="s">
        <v>94</v>
      </c>
      <c r="G21" s="395"/>
      <c r="H21" s="395"/>
      <c r="I21" s="396"/>
      <c r="J21" s="28"/>
      <c r="K21" s="28"/>
      <c r="M21" s="23" t="s">
        <v>79</v>
      </c>
      <c r="N21" s="6" t="s">
        <v>43</v>
      </c>
    </row>
    <row r="22" spans="2:14" ht="27" customHeight="1" x14ac:dyDescent="0.2">
      <c r="B22" s="393"/>
      <c r="C22" s="641" t="s">
        <v>169</v>
      </c>
      <c r="D22" s="642"/>
      <c r="E22" s="647"/>
      <c r="F22" s="641" t="s">
        <v>171</v>
      </c>
      <c r="G22" s="642"/>
      <c r="H22" s="642"/>
      <c r="I22" s="643"/>
      <c r="J22" s="26"/>
      <c r="K22" s="26"/>
      <c r="M22" s="23" t="s">
        <v>95</v>
      </c>
      <c r="N22" s="6" t="s">
        <v>44</v>
      </c>
    </row>
    <row r="23" spans="2:14" ht="39.75" customHeight="1" x14ac:dyDescent="0.2">
      <c r="B23" s="20" t="s">
        <v>96</v>
      </c>
      <c r="C23" s="410" t="s">
        <v>152</v>
      </c>
      <c r="D23" s="411"/>
      <c r="E23" s="648"/>
      <c r="F23" s="410" t="s">
        <v>152</v>
      </c>
      <c r="G23" s="411"/>
      <c r="H23" s="411"/>
      <c r="I23" s="412"/>
      <c r="J23" s="19"/>
      <c r="K23" s="19"/>
      <c r="M23" s="23"/>
      <c r="N23" s="6" t="s">
        <v>45</v>
      </c>
    </row>
    <row r="24" spans="2:14" ht="44.25" customHeight="1" x14ac:dyDescent="0.2">
      <c r="B24" s="20" t="s">
        <v>97</v>
      </c>
      <c r="C24" s="598" t="s">
        <v>170</v>
      </c>
      <c r="D24" s="599"/>
      <c r="E24" s="600"/>
      <c r="F24" s="641" t="s">
        <v>172</v>
      </c>
      <c r="G24" s="642"/>
      <c r="H24" s="642"/>
      <c r="I24" s="643"/>
      <c r="J24" s="25"/>
      <c r="K24" s="25"/>
      <c r="M24" s="29"/>
      <c r="N24" s="6" t="s">
        <v>46</v>
      </c>
    </row>
    <row r="25" spans="2:14" ht="29.25" customHeight="1" x14ac:dyDescent="0.2">
      <c r="B25" s="20" t="s">
        <v>98</v>
      </c>
      <c r="C25" s="379" t="s">
        <v>215</v>
      </c>
      <c r="D25" s="380"/>
      <c r="E25" s="381"/>
      <c r="F25" s="18" t="s">
        <v>99</v>
      </c>
      <c r="G25" s="649">
        <v>74</v>
      </c>
      <c r="H25" s="650"/>
      <c r="I25" s="651"/>
      <c r="J25" s="30"/>
      <c r="K25" s="30"/>
      <c r="M25" s="29"/>
    </row>
    <row r="26" spans="2:14" ht="27" customHeight="1" x14ac:dyDescent="0.2">
      <c r="B26" s="20" t="s">
        <v>100</v>
      </c>
      <c r="C26" s="376" t="s">
        <v>216</v>
      </c>
      <c r="D26" s="377"/>
      <c r="E26" s="637"/>
      <c r="F26" s="18" t="s">
        <v>101</v>
      </c>
      <c r="G26" s="649">
        <v>0</v>
      </c>
      <c r="H26" s="650"/>
      <c r="I26" s="651"/>
      <c r="J26" s="31"/>
      <c r="K26" s="31"/>
      <c r="M26" s="29"/>
    </row>
    <row r="27" spans="2:14" ht="47.25" customHeight="1" x14ac:dyDescent="0.2">
      <c r="B27" s="100" t="s">
        <v>102</v>
      </c>
      <c r="C27" s="410" t="s">
        <v>86</v>
      </c>
      <c r="D27" s="411"/>
      <c r="E27" s="648"/>
      <c r="F27" s="32" t="s">
        <v>103</v>
      </c>
      <c r="G27" s="386" t="s">
        <v>182</v>
      </c>
      <c r="H27" s="387"/>
      <c r="I27" s="388"/>
      <c r="J27" s="28"/>
      <c r="K27" s="28"/>
      <c r="M27" s="29"/>
    </row>
    <row r="28" spans="2:14" ht="30" customHeight="1" x14ac:dyDescent="0.2">
      <c r="B28" s="356" t="s">
        <v>104</v>
      </c>
      <c r="C28" s="357"/>
      <c r="D28" s="357"/>
      <c r="E28" s="357"/>
      <c r="F28" s="357"/>
      <c r="G28" s="357"/>
      <c r="H28" s="357"/>
      <c r="I28" s="358"/>
      <c r="J28" s="61"/>
      <c r="K28" s="61"/>
      <c r="M28" s="29"/>
    </row>
    <row r="29" spans="2:14" ht="56.25" customHeight="1" x14ac:dyDescent="0.2">
      <c r="B29" s="33" t="s">
        <v>105</v>
      </c>
      <c r="C29" s="34" t="s">
        <v>106</v>
      </c>
      <c r="D29" s="34" t="s">
        <v>107</v>
      </c>
      <c r="E29" s="34" t="s">
        <v>108</v>
      </c>
      <c r="F29" s="34" t="s">
        <v>109</v>
      </c>
      <c r="G29" s="35" t="s">
        <v>110</v>
      </c>
      <c r="H29" s="35" t="s">
        <v>111</v>
      </c>
      <c r="I29" s="36" t="s">
        <v>112</v>
      </c>
      <c r="J29" s="73" t="s">
        <v>162</v>
      </c>
      <c r="K29" s="26"/>
      <c r="M29" s="29"/>
    </row>
    <row r="30" spans="2:14" ht="19.5" customHeight="1" x14ac:dyDescent="0.2">
      <c r="B30" s="37" t="s">
        <v>113</v>
      </c>
      <c r="C30" s="144">
        <v>0</v>
      </c>
      <c r="D30" s="145">
        <f>+C30</f>
        <v>0</v>
      </c>
      <c r="E30" s="146">
        <v>0</v>
      </c>
      <c r="F30" s="147">
        <f>+E30</f>
        <v>0</v>
      </c>
      <c r="G30" s="148" t="e">
        <f>+C30/E30</f>
        <v>#DIV/0!</v>
      </c>
      <c r="H30" s="149" t="e">
        <f>+D30/F30</f>
        <v>#DIV/0!</v>
      </c>
      <c r="I30" s="150" t="e">
        <f>+D30/$G$26</f>
        <v>#DIV/0!</v>
      </c>
      <c r="J30" s="72">
        <v>0.99</v>
      </c>
      <c r="K30" s="38"/>
      <c r="M30" s="29"/>
    </row>
    <row r="31" spans="2:14" ht="19.5" customHeight="1" x14ac:dyDescent="0.2">
      <c r="B31" s="37" t="s">
        <v>114</v>
      </c>
      <c r="C31" s="144">
        <v>0</v>
      </c>
      <c r="D31" s="145">
        <f>+D30+C31</f>
        <v>0</v>
      </c>
      <c r="E31" s="146">
        <v>0</v>
      </c>
      <c r="F31" s="147">
        <f>+F30+E31</f>
        <v>0</v>
      </c>
      <c r="G31" s="148" t="e">
        <f t="shared" ref="G31:G41" si="0">+C31/E31</f>
        <v>#DIV/0!</v>
      </c>
      <c r="H31" s="149" t="e">
        <f t="shared" ref="H31:H41" si="1">+D31/F31</f>
        <v>#DIV/0!</v>
      </c>
      <c r="I31" s="150" t="e">
        <f t="shared" ref="I31:I40" si="2">+D31/$G$26</f>
        <v>#DIV/0!</v>
      </c>
      <c r="J31" s="72">
        <v>0.99</v>
      </c>
      <c r="K31" s="38"/>
      <c r="M31" s="29"/>
    </row>
    <row r="32" spans="2:14" ht="19.5" customHeight="1" x14ac:dyDescent="0.2">
      <c r="B32" s="37" t="s">
        <v>115</v>
      </c>
      <c r="C32" s="144">
        <v>0</v>
      </c>
      <c r="D32" s="145">
        <f t="shared" ref="D32:D41" si="3">+D31+C32</f>
        <v>0</v>
      </c>
      <c r="E32" s="146">
        <v>0</v>
      </c>
      <c r="F32" s="147">
        <f t="shared" ref="F32:F41" si="4">+F31+E32</f>
        <v>0</v>
      </c>
      <c r="G32" s="148" t="e">
        <f t="shared" si="0"/>
        <v>#DIV/0!</v>
      </c>
      <c r="H32" s="149" t="e">
        <f t="shared" si="1"/>
        <v>#DIV/0!</v>
      </c>
      <c r="I32" s="150" t="e">
        <f t="shared" si="2"/>
        <v>#DIV/0!</v>
      </c>
      <c r="J32" s="72">
        <v>0.99</v>
      </c>
      <c r="K32" s="38"/>
      <c r="M32" s="29"/>
    </row>
    <row r="33" spans="2:11" ht="19.5" customHeight="1" x14ac:dyDescent="0.2">
      <c r="B33" s="37" t="s">
        <v>116</v>
      </c>
      <c r="C33" s="144">
        <v>0</v>
      </c>
      <c r="D33" s="145">
        <f t="shared" si="3"/>
        <v>0</v>
      </c>
      <c r="E33" s="146">
        <v>0</v>
      </c>
      <c r="F33" s="147">
        <f t="shared" si="4"/>
        <v>0</v>
      </c>
      <c r="G33" s="148" t="e">
        <f t="shared" si="0"/>
        <v>#DIV/0!</v>
      </c>
      <c r="H33" s="149" t="e">
        <f t="shared" si="1"/>
        <v>#DIV/0!</v>
      </c>
      <c r="I33" s="150" t="e">
        <f t="shared" si="2"/>
        <v>#DIV/0!</v>
      </c>
      <c r="J33" s="72">
        <v>0.99</v>
      </c>
      <c r="K33" s="38"/>
    </row>
    <row r="34" spans="2:11" ht="19.5" customHeight="1" x14ac:dyDescent="0.2">
      <c r="B34" s="37" t="s">
        <v>117</v>
      </c>
      <c r="C34" s="144">
        <v>0</v>
      </c>
      <c r="D34" s="145">
        <f t="shared" si="3"/>
        <v>0</v>
      </c>
      <c r="E34" s="146">
        <v>0</v>
      </c>
      <c r="F34" s="147">
        <f t="shared" si="4"/>
        <v>0</v>
      </c>
      <c r="G34" s="148" t="e">
        <f t="shared" si="0"/>
        <v>#DIV/0!</v>
      </c>
      <c r="H34" s="149" t="e">
        <f t="shared" si="1"/>
        <v>#DIV/0!</v>
      </c>
      <c r="I34" s="150" t="e">
        <f t="shared" si="2"/>
        <v>#DIV/0!</v>
      </c>
      <c r="J34" s="72">
        <v>0.99</v>
      </c>
      <c r="K34" s="38"/>
    </row>
    <row r="35" spans="2:11" ht="19.5" customHeight="1" x14ac:dyDescent="0.2">
      <c r="B35" s="37" t="s">
        <v>118</v>
      </c>
      <c r="C35" s="144">
        <v>0</v>
      </c>
      <c r="D35" s="145">
        <f t="shared" si="3"/>
        <v>0</v>
      </c>
      <c r="E35" s="146">
        <v>0</v>
      </c>
      <c r="F35" s="147">
        <f t="shared" si="4"/>
        <v>0</v>
      </c>
      <c r="G35" s="148" t="e">
        <f t="shared" si="0"/>
        <v>#DIV/0!</v>
      </c>
      <c r="H35" s="149" t="e">
        <f t="shared" si="1"/>
        <v>#DIV/0!</v>
      </c>
      <c r="I35" s="150" t="e">
        <f t="shared" si="2"/>
        <v>#DIV/0!</v>
      </c>
      <c r="J35" s="72">
        <v>0.99</v>
      </c>
      <c r="K35" s="38"/>
    </row>
    <row r="36" spans="2:11" ht="19.5" customHeight="1" x14ac:dyDescent="0.2">
      <c r="B36" s="37" t="s">
        <v>119</v>
      </c>
      <c r="C36" s="144">
        <v>0</v>
      </c>
      <c r="D36" s="145">
        <f t="shared" si="3"/>
        <v>0</v>
      </c>
      <c r="E36" s="146">
        <v>0</v>
      </c>
      <c r="F36" s="147">
        <f t="shared" si="4"/>
        <v>0</v>
      </c>
      <c r="G36" s="148" t="e">
        <f t="shared" si="0"/>
        <v>#DIV/0!</v>
      </c>
      <c r="H36" s="149" t="e">
        <f t="shared" si="1"/>
        <v>#DIV/0!</v>
      </c>
      <c r="I36" s="150" t="e">
        <f t="shared" si="2"/>
        <v>#DIV/0!</v>
      </c>
      <c r="J36" s="72">
        <v>0.99</v>
      </c>
      <c r="K36" s="38"/>
    </row>
    <row r="37" spans="2:11" ht="19.5" customHeight="1" x14ac:dyDescent="0.2">
      <c r="B37" s="37" t="s">
        <v>120</v>
      </c>
      <c r="C37" s="144">
        <v>0</v>
      </c>
      <c r="D37" s="145">
        <f t="shared" si="3"/>
        <v>0</v>
      </c>
      <c r="E37" s="146">
        <v>0</v>
      </c>
      <c r="F37" s="147">
        <f t="shared" si="4"/>
        <v>0</v>
      </c>
      <c r="G37" s="148" t="e">
        <f t="shared" si="0"/>
        <v>#DIV/0!</v>
      </c>
      <c r="H37" s="149" t="e">
        <f t="shared" si="1"/>
        <v>#DIV/0!</v>
      </c>
      <c r="I37" s="150" t="e">
        <f t="shared" si="2"/>
        <v>#DIV/0!</v>
      </c>
      <c r="J37" s="72">
        <v>0.99</v>
      </c>
      <c r="K37" s="38"/>
    </row>
    <row r="38" spans="2:11" ht="19.5" customHeight="1" x14ac:dyDescent="0.2">
      <c r="B38" s="37" t="s">
        <v>121</v>
      </c>
      <c r="C38" s="144">
        <v>0</v>
      </c>
      <c r="D38" s="145">
        <f t="shared" si="3"/>
        <v>0</v>
      </c>
      <c r="E38" s="146">
        <v>0</v>
      </c>
      <c r="F38" s="147">
        <f t="shared" si="4"/>
        <v>0</v>
      </c>
      <c r="G38" s="148" t="e">
        <f t="shared" si="0"/>
        <v>#DIV/0!</v>
      </c>
      <c r="H38" s="149" t="e">
        <f t="shared" si="1"/>
        <v>#DIV/0!</v>
      </c>
      <c r="I38" s="150" t="e">
        <f t="shared" si="2"/>
        <v>#DIV/0!</v>
      </c>
      <c r="J38" s="72">
        <v>0.99</v>
      </c>
      <c r="K38" s="38"/>
    </row>
    <row r="39" spans="2:11" ht="19.5" customHeight="1" x14ac:dyDescent="0.2">
      <c r="B39" s="37" t="s">
        <v>122</v>
      </c>
      <c r="C39" s="144">
        <v>0</v>
      </c>
      <c r="D39" s="145">
        <f t="shared" si="3"/>
        <v>0</v>
      </c>
      <c r="E39" s="146">
        <v>0</v>
      </c>
      <c r="F39" s="147">
        <f t="shared" si="4"/>
        <v>0</v>
      </c>
      <c r="G39" s="148" t="e">
        <f t="shared" si="0"/>
        <v>#DIV/0!</v>
      </c>
      <c r="H39" s="149" t="e">
        <f t="shared" si="1"/>
        <v>#DIV/0!</v>
      </c>
      <c r="I39" s="150" t="e">
        <f t="shared" si="2"/>
        <v>#DIV/0!</v>
      </c>
      <c r="J39" s="72">
        <v>0.99</v>
      </c>
      <c r="K39" s="38"/>
    </row>
    <row r="40" spans="2:11" ht="19.5" customHeight="1" x14ac:dyDescent="0.2">
      <c r="B40" s="37" t="s">
        <v>123</v>
      </c>
      <c r="C40" s="144">
        <v>0</v>
      </c>
      <c r="D40" s="145">
        <f t="shared" si="3"/>
        <v>0</v>
      </c>
      <c r="E40" s="146">
        <v>0</v>
      </c>
      <c r="F40" s="147">
        <f t="shared" si="4"/>
        <v>0</v>
      </c>
      <c r="G40" s="148" t="e">
        <f t="shared" si="0"/>
        <v>#DIV/0!</v>
      </c>
      <c r="H40" s="149" t="e">
        <f t="shared" si="1"/>
        <v>#DIV/0!</v>
      </c>
      <c r="I40" s="150" t="e">
        <f t="shared" si="2"/>
        <v>#DIV/0!</v>
      </c>
      <c r="J40" s="72">
        <v>0.99</v>
      </c>
      <c r="K40" s="38"/>
    </row>
    <row r="41" spans="2:11" ht="19.5" customHeight="1" x14ac:dyDescent="0.2">
      <c r="B41" s="37" t="s">
        <v>124</v>
      </c>
      <c r="C41" s="144">
        <v>0</v>
      </c>
      <c r="D41" s="145">
        <f t="shared" si="3"/>
        <v>0</v>
      </c>
      <c r="E41" s="146">
        <v>0</v>
      </c>
      <c r="F41" s="147">
        <f t="shared" si="4"/>
        <v>0</v>
      </c>
      <c r="G41" s="148" t="e">
        <f t="shared" si="0"/>
        <v>#DIV/0!</v>
      </c>
      <c r="H41" s="149" t="e">
        <f t="shared" si="1"/>
        <v>#DIV/0!</v>
      </c>
      <c r="I41" s="150" t="e">
        <f>+D41/$G$26</f>
        <v>#DIV/0!</v>
      </c>
      <c r="J41" s="72">
        <v>0.99</v>
      </c>
      <c r="K41" s="38"/>
    </row>
    <row r="42" spans="2:11" ht="54.75" customHeight="1" x14ac:dyDescent="0.2">
      <c r="B42" s="80" t="s">
        <v>125</v>
      </c>
      <c r="C42" s="334"/>
      <c r="D42" s="334"/>
      <c r="E42" s="334"/>
      <c r="F42" s="334"/>
      <c r="G42" s="334"/>
      <c r="H42" s="334"/>
      <c r="I42" s="352"/>
      <c r="J42" s="39"/>
      <c r="K42" s="39"/>
    </row>
    <row r="43" spans="2:11" ht="29.25" customHeight="1" x14ac:dyDescent="0.2">
      <c r="B43" s="356" t="s">
        <v>126</v>
      </c>
      <c r="C43" s="357"/>
      <c r="D43" s="357"/>
      <c r="E43" s="357"/>
      <c r="F43" s="357"/>
      <c r="G43" s="357"/>
      <c r="H43" s="357"/>
      <c r="I43" s="358"/>
      <c r="J43" s="61"/>
      <c r="K43" s="61"/>
    </row>
    <row r="44" spans="2:11" ht="32.25" customHeight="1" x14ac:dyDescent="0.2">
      <c r="B44" s="364"/>
      <c r="C44" s="365"/>
      <c r="D44" s="365"/>
      <c r="E44" s="365"/>
      <c r="F44" s="365"/>
      <c r="G44" s="365"/>
      <c r="H44" s="365"/>
      <c r="I44" s="366"/>
      <c r="J44" s="61"/>
      <c r="K44" s="61"/>
    </row>
    <row r="45" spans="2:11" ht="32.25" customHeight="1" x14ac:dyDescent="0.2">
      <c r="B45" s="367"/>
      <c r="C45" s="368"/>
      <c r="D45" s="368"/>
      <c r="E45" s="368"/>
      <c r="F45" s="368"/>
      <c r="G45" s="368"/>
      <c r="H45" s="368"/>
      <c r="I45" s="369"/>
      <c r="J45" s="39"/>
      <c r="K45" s="39"/>
    </row>
    <row r="46" spans="2:11" ht="32.25" customHeight="1" x14ac:dyDescent="0.2">
      <c r="B46" s="367"/>
      <c r="C46" s="368"/>
      <c r="D46" s="368"/>
      <c r="E46" s="368"/>
      <c r="F46" s="368"/>
      <c r="G46" s="368"/>
      <c r="H46" s="368"/>
      <c r="I46" s="369"/>
      <c r="J46" s="39"/>
      <c r="K46" s="39"/>
    </row>
    <row r="47" spans="2:11" ht="32.25" customHeight="1" x14ac:dyDescent="0.2">
      <c r="B47" s="367"/>
      <c r="C47" s="368"/>
      <c r="D47" s="368"/>
      <c r="E47" s="368"/>
      <c r="F47" s="368"/>
      <c r="G47" s="368"/>
      <c r="H47" s="368"/>
      <c r="I47" s="369"/>
      <c r="J47" s="39"/>
      <c r="K47" s="39"/>
    </row>
    <row r="48" spans="2:11" ht="32.25" customHeight="1" x14ac:dyDescent="0.2">
      <c r="B48" s="370"/>
      <c r="C48" s="371"/>
      <c r="D48" s="371"/>
      <c r="E48" s="371"/>
      <c r="F48" s="371"/>
      <c r="G48" s="371"/>
      <c r="H48" s="371"/>
      <c r="I48" s="372"/>
      <c r="J48" s="40"/>
      <c r="K48" s="40"/>
    </row>
    <row r="49" spans="2:11" ht="79.5" customHeight="1" x14ac:dyDescent="0.2">
      <c r="B49" s="20" t="s">
        <v>127</v>
      </c>
      <c r="C49" s="652"/>
      <c r="D49" s="653"/>
      <c r="E49" s="653"/>
      <c r="F49" s="653"/>
      <c r="G49" s="653"/>
      <c r="H49" s="653"/>
      <c r="I49" s="654"/>
      <c r="J49" s="41"/>
      <c r="K49" s="41"/>
    </row>
    <row r="50" spans="2:11" ht="26.25" customHeight="1" x14ac:dyDescent="0.2">
      <c r="B50" s="20" t="s">
        <v>128</v>
      </c>
      <c r="C50" s="655"/>
      <c r="D50" s="656"/>
      <c r="E50" s="656"/>
      <c r="F50" s="656"/>
      <c r="G50" s="656"/>
      <c r="H50" s="656"/>
      <c r="I50" s="657"/>
      <c r="J50" s="41"/>
      <c r="K50" s="41"/>
    </row>
    <row r="51" spans="2:11" ht="64.5" customHeight="1" x14ac:dyDescent="0.2">
      <c r="B51" s="130" t="s">
        <v>129</v>
      </c>
      <c r="C51" s="652"/>
      <c r="D51" s="653"/>
      <c r="E51" s="653"/>
      <c r="F51" s="653"/>
      <c r="G51" s="653"/>
      <c r="H51" s="653"/>
      <c r="I51" s="654"/>
      <c r="J51" s="41"/>
      <c r="K51" s="41"/>
    </row>
    <row r="52" spans="2:11" ht="29.25" customHeight="1" x14ac:dyDescent="0.2">
      <c r="B52" s="356" t="s">
        <v>130</v>
      </c>
      <c r="C52" s="357"/>
      <c r="D52" s="357"/>
      <c r="E52" s="357"/>
      <c r="F52" s="357"/>
      <c r="G52" s="357"/>
      <c r="H52" s="357"/>
      <c r="I52" s="358"/>
      <c r="J52" s="41"/>
      <c r="K52" s="41"/>
    </row>
    <row r="53" spans="2:11" ht="33" customHeight="1" x14ac:dyDescent="0.2">
      <c r="B53" s="359" t="s">
        <v>131</v>
      </c>
      <c r="C53" s="131" t="s">
        <v>132</v>
      </c>
      <c r="D53" s="360" t="s">
        <v>133</v>
      </c>
      <c r="E53" s="360"/>
      <c r="F53" s="360"/>
      <c r="G53" s="360" t="s">
        <v>134</v>
      </c>
      <c r="H53" s="360"/>
      <c r="I53" s="361"/>
      <c r="J53" s="42"/>
      <c r="K53" s="42"/>
    </row>
    <row r="54" spans="2:11" ht="31.5" customHeight="1" x14ac:dyDescent="0.2">
      <c r="B54" s="359"/>
      <c r="C54" s="110"/>
      <c r="D54" s="334"/>
      <c r="E54" s="334"/>
      <c r="F54" s="334"/>
      <c r="G54" s="362"/>
      <c r="H54" s="362"/>
      <c r="I54" s="363"/>
      <c r="J54" s="42"/>
      <c r="K54" s="42"/>
    </row>
    <row r="55" spans="2:11" ht="31.5" customHeight="1" x14ac:dyDescent="0.2">
      <c r="B55" s="130" t="s">
        <v>135</v>
      </c>
      <c r="C55" s="658" t="s">
        <v>173</v>
      </c>
      <c r="D55" s="659"/>
      <c r="E55" s="347" t="s">
        <v>136</v>
      </c>
      <c r="F55" s="347"/>
      <c r="G55" s="346" t="s">
        <v>158</v>
      </c>
      <c r="H55" s="346"/>
      <c r="I55" s="348"/>
      <c r="J55" s="44"/>
      <c r="K55" s="44"/>
    </row>
    <row r="56" spans="2:11" ht="31.5" customHeight="1" x14ac:dyDescent="0.2">
      <c r="B56" s="130" t="s">
        <v>137</v>
      </c>
      <c r="C56" s="334" t="str">
        <f>+'[3]HV 1'!C56:D56</f>
        <v>NICOLAS ADOLFO CORREAL HUERTAS</v>
      </c>
      <c r="D56" s="334"/>
      <c r="E56" s="349" t="s">
        <v>138</v>
      </c>
      <c r="F56" s="349"/>
      <c r="G56" s="346" t="str">
        <f>+'[11]HV 1'!G59:I59</f>
        <v>DIANA VIDAL</v>
      </c>
      <c r="H56" s="346"/>
      <c r="I56" s="348"/>
      <c r="J56" s="44"/>
      <c r="K56" s="44"/>
    </row>
    <row r="57" spans="2:11" ht="31.5" customHeight="1" x14ac:dyDescent="0.2">
      <c r="B57" s="130" t="s">
        <v>139</v>
      </c>
      <c r="C57" s="334"/>
      <c r="D57" s="334"/>
      <c r="E57" s="335" t="s">
        <v>140</v>
      </c>
      <c r="F57" s="336"/>
      <c r="G57" s="339"/>
      <c r="H57" s="340"/>
      <c r="I57" s="341"/>
      <c r="J57" s="45"/>
      <c r="K57" s="45"/>
    </row>
    <row r="58" spans="2:11" ht="31.5" customHeight="1" thickBot="1" x14ac:dyDescent="0.25">
      <c r="B58" s="81" t="s">
        <v>141</v>
      </c>
      <c r="C58" s="345"/>
      <c r="D58" s="345"/>
      <c r="E58" s="337"/>
      <c r="F58" s="338"/>
      <c r="G58" s="342"/>
      <c r="H58" s="343"/>
      <c r="I58" s="344"/>
      <c r="J58" s="45"/>
      <c r="K58" s="45"/>
    </row>
    <row r="59" spans="2:11" hidden="1" x14ac:dyDescent="0.2">
      <c r="B59" s="3"/>
      <c r="C59" s="3"/>
      <c r="D59" s="5"/>
      <c r="E59" s="5"/>
      <c r="F59" s="5"/>
      <c r="G59" s="5"/>
      <c r="H59" s="5"/>
      <c r="I59" s="64"/>
      <c r="J59" s="46"/>
      <c r="K59" s="46"/>
    </row>
    <row r="60" spans="2:11" hidden="1" x14ac:dyDescent="0.2">
      <c r="B60" s="65"/>
      <c r="C60" s="66"/>
      <c r="D60" s="66"/>
      <c r="E60" s="67"/>
      <c r="F60" s="67"/>
      <c r="G60" s="68"/>
      <c r="H60" s="69"/>
      <c r="I60" s="66"/>
      <c r="J60" s="50"/>
      <c r="K60" s="50"/>
    </row>
    <row r="61" spans="2:11" hidden="1" x14ac:dyDescent="0.2">
      <c r="B61" s="65"/>
      <c r="C61" s="66"/>
      <c r="D61" s="66"/>
      <c r="E61" s="67"/>
      <c r="F61" s="67"/>
      <c r="G61" s="68"/>
      <c r="H61" s="69"/>
      <c r="I61" s="66"/>
      <c r="J61" s="50"/>
      <c r="K61" s="50"/>
    </row>
    <row r="62" spans="2:11" hidden="1" x14ac:dyDescent="0.2">
      <c r="B62" s="65"/>
      <c r="C62" s="66"/>
      <c r="D62" s="66"/>
      <c r="E62" s="67"/>
      <c r="F62" s="67"/>
      <c r="G62" s="68"/>
      <c r="H62" s="69"/>
      <c r="I62" s="66"/>
      <c r="J62" s="50"/>
      <c r="K62" s="50"/>
    </row>
    <row r="63" spans="2:11" hidden="1" x14ac:dyDescent="0.2">
      <c r="B63" s="65"/>
      <c r="C63" s="66"/>
      <c r="D63" s="66"/>
      <c r="E63" s="67"/>
      <c r="F63" s="67"/>
      <c r="G63" s="68"/>
      <c r="H63" s="69"/>
      <c r="I63" s="66"/>
      <c r="J63" s="50"/>
      <c r="K63" s="50"/>
    </row>
    <row r="64" spans="2:11" hidden="1" x14ac:dyDescent="0.2">
      <c r="B64" s="65"/>
      <c r="C64" s="66"/>
      <c r="D64" s="66"/>
      <c r="E64" s="67"/>
      <c r="F64" s="67"/>
      <c r="G64" s="68"/>
      <c r="H64" s="69"/>
      <c r="I64" s="66"/>
      <c r="J64" s="50"/>
      <c r="K64" s="50"/>
    </row>
    <row r="65" spans="2:11" hidden="1" x14ac:dyDescent="0.2">
      <c r="B65" s="65"/>
      <c r="C65" s="66"/>
      <c r="D65" s="66"/>
      <c r="E65" s="67"/>
      <c r="F65" s="67"/>
      <c r="G65" s="68"/>
      <c r="H65" s="69"/>
      <c r="I65" s="66"/>
      <c r="J65" s="50"/>
      <c r="K65" s="50"/>
    </row>
    <row r="66" spans="2:11" hidden="1" x14ac:dyDescent="0.2">
      <c r="B66" s="65"/>
      <c r="C66" s="66"/>
      <c r="D66" s="66"/>
      <c r="E66" s="67"/>
      <c r="F66" s="67"/>
      <c r="G66" s="68"/>
      <c r="H66" s="69"/>
      <c r="I66" s="66"/>
      <c r="J66" s="50"/>
      <c r="K66" s="50"/>
    </row>
    <row r="67" spans="2:11" hidden="1" x14ac:dyDescent="0.2">
      <c r="B67" s="65"/>
      <c r="C67" s="66"/>
      <c r="D67" s="66"/>
      <c r="E67" s="67"/>
      <c r="F67" s="67"/>
      <c r="G67" s="68"/>
      <c r="H67" s="69"/>
      <c r="I67" s="66"/>
      <c r="J67" s="50"/>
      <c r="K67" s="50"/>
    </row>
    <row r="68" spans="2:11" x14ac:dyDescent="0.2">
      <c r="B68" s="70"/>
      <c r="C68" s="12"/>
      <c r="D68" s="12"/>
      <c r="E68" s="12"/>
      <c r="F68" s="12"/>
      <c r="G68" s="71"/>
      <c r="H68" s="12"/>
      <c r="I68" s="12"/>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xr:uid="{00000000-0002-0000-0A00-000000000000}">
      <formula1>$M$15:$M$18</formula1>
    </dataValidation>
    <dataValidation type="list" allowBlank="1" showInputMessage="1" showErrorMessage="1" sqref="C12:F12" xr:uid="{00000000-0002-0000-0A00-000001000000}">
      <formula1>$M$9:$M$12</formula1>
    </dataValidation>
    <dataValidation type="list" allowBlank="1" showInputMessage="1" showErrorMessage="1" sqref="K15" xr:uid="{00000000-0002-0000-0A00-000002000000}">
      <formula1>O20:O22</formula1>
    </dataValidation>
    <dataValidation type="list" allowBlank="1" showInputMessage="1" showErrorMessage="1" sqref="H15:J15" xr:uid="{00000000-0002-0000-0A00-000003000000}">
      <formula1>M20:M22</formula1>
    </dataValidation>
    <dataValidation type="list" allowBlank="1" showInputMessage="1" showErrorMessage="1" sqref="J13:K13" xr:uid="{00000000-0002-0000-0A00-000004000000}">
      <formula1>$M$24:$M$31</formula1>
    </dataValidation>
    <dataValidation type="list" allowBlank="1" showInputMessage="1" showErrorMessage="1" sqref="C13:I13" xr:uid="{00000000-0002-0000-0A00-000005000000}">
      <formula1>$N$17:$N$24</formula1>
    </dataValidation>
    <dataValidation type="list" allowBlank="1" showInputMessage="1" showErrorMessage="1" sqref="H16:I16" xr:uid="{00000000-0002-0000-0A00-000006000000}">
      <formula1>$N$8:$N$11</formula1>
    </dataValidation>
    <dataValidation type="list" allowBlank="1" showInputMessage="1" showErrorMessage="1" sqref="C10 I10" xr:uid="{00000000-0002-0000-0A00-000007000000}">
      <formula1>$N$14:$N$15</formula1>
    </dataValidation>
  </dataValidations>
  <pageMargins left="0.70866141732283472" right="0.70866141732283472" top="0.74803149606299213" bottom="0.74803149606299213" header="0.31496062992125984" footer="0.31496062992125984"/>
  <pageSetup scale="50" orientation="portrait"/>
  <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B1:L30"/>
  <sheetViews>
    <sheetView topLeftCell="A7" workbookViewId="0">
      <selection activeCell="B14" sqref="B14:K19"/>
    </sheetView>
  </sheetViews>
  <sheetFormatPr baseColWidth="10" defaultRowHeight="15" x14ac:dyDescent="0.25"/>
  <cols>
    <col min="1" max="1" width="1.28515625" customWidth="1"/>
    <col min="2" max="2" width="20.140625" style="58" customWidth="1"/>
    <col min="3" max="3" width="34.42578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451"/>
      <c r="C1" s="454" t="s">
        <v>24</v>
      </c>
      <c r="D1" s="455"/>
      <c r="E1" s="455"/>
      <c r="F1" s="455"/>
      <c r="G1" s="455"/>
      <c r="H1" s="456"/>
      <c r="I1" s="457"/>
      <c r="J1" s="458"/>
    </row>
    <row r="2" spans="2:11" ht="18" customHeight="1" thickBot="1" x14ac:dyDescent="0.3">
      <c r="B2" s="452"/>
      <c r="C2" s="463" t="s">
        <v>25</v>
      </c>
      <c r="D2" s="464"/>
      <c r="E2" s="464"/>
      <c r="F2" s="464"/>
      <c r="G2" s="464"/>
      <c r="H2" s="465"/>
      <c r="I2" s="459"/>
      <c r="J2" s="460"/>
    </row>
    <row r="3" spans="2:11" ht="18" customHeight="1" thickBot="1" x14ac:dyDescent="0.3">
      <c r="B3" s="452"/>
      <c r="C3" s="463" t="s">
        <v>183</v>
      </c>
      <c r="D3" s="464"/>
      <c r="E3" s="464"/>
      <c r="F3" s="464"/>
      <c r="G3" s="464"/>
      <c r="H3" s="465"/>
      <c r="I3" s="459"/>
      <c r="J3" s="460"/>
    </row>
    <row r="4" spans="2:11" ht="18" customHeight="1" thickBot="1" x14ac:dyDescent="0.3">
      <c r="B4" s="453"/>
      <c r="C4" s="463" t="s">
        <v>143</v>
      </c>
      <c r="D4" s="464"/>
      <c r="E4" s="464"/>
      <c r="F4" s="465"/>
      <c r="G4" s="466" t="s">
        <v>190</v>
      </c>
      <c r="H4" s="467"/>
      <c r="I4" s="461"/>
      <c r="J4" s="462"/>
    </row>
    <row r="5" spans="2:11" ht="18" customHeight="1" thickBot="1" x14ac:dyDescent="0.3">
      <c r="B5" s="54"/>
      <c r="C5" s="55"/>
      <c r="D5" s="55"/>
      <c r="E5" s="55"/>
      <c r="F5" s="55"/>
      <c r="G5" s="55"/>
      <c r="H5" s="55"/>
      <c r="I5" s="55"/>
      <c r="J5" s="56"/>
    </row>
    <row r="6" spans="2:11" ht="51.75" customHeight="1" thickBot="1" x14ac:dyDescent="0.3">
      <c r="B6" s="1" t="s">
        <v>199</v>
      </c>
      <c r="C6" s="468" t="str">
        <f>+'[6]Sección 1. Metas - Magnitud'!C7</f>
        <v>1032 - Gestión y control de tránsito y transporte</v>
      </c>
      <c r="D6" s="469"/>
      <c r="E6" s="470"/>
      <c r="F6" s="57"/>
      <c r="G6" s="55"/>
      <c r="H6" s="55"/>
      <c r="I6" s="55"/>
      <c r="J6" s="56"/>
    </row>
    <row r="7" spans="2:11" ht="32.25" customHeight="1" thickBot="1" x14ac:dyDescent="0.3">
      <c r="B7" s="2" t="s">
        <v>0</v>
      </c>
      <c r="C7" s="468" t="str">
        <f>+'[6]Sección 1. Metas - Magnitud'!C8:F8</f>
        <v>Dirección de Control y Vigilancia</v>
      </c>
      <c r="D7" s="469"/>
      <c r="E7" s="470"/>
      <c r="F7" s="57"/>
      <c r="G7" s="55"/>
      <c r="H7" s="55"/>
      <c r="I7" s="55"/>
      <c r="J7" s="56"/>
    </row>
    <row r="8" spans="2:11" ht="32.25" customHeight="1" thickBot="1" x14ac:dyDescent="0.3">
      <c r="B8" s="2" t="s">
        <v>144</v>
      </c>
      <c r="C8" s="468" t="str">
        <f>+'[6]Sección 1. Metas - Magnitud'!C9:F9</f>
        <v>Subsecretaría de Servicios de la Movilidad</v>
      </c>
      <c r="D8" s="469"/>
      <c r="E8" s="470"/>
      <c r="F8" s="4"/>
      <c r="G8" s="55"/>
      <c r="H8" s="55"/>
      <c r="I8" s="55"/>
      <c r="J8" s="56"/>
    </row>
    <row r="9" spans="2:11" ht="33.75" customHeight="1" thickBot="1" x14ac:dyDescent="0.3">
      <c r="B9" s="2" t="s">
        <v>28</v>
      </c>
      <c r="C9" s="468" t="s">
        <v>184</v>
      </c>
      <c r="D9" s="469"/>
      <c r="E9" s="470"/>
      <c r="F9" s="57"/>
      <c r="G9" s="55"/>
      <c r="H9" s="55"/>
      <c r="I9" s="55"/>
      <c r="J9" s="56"/>
    </row>
    <row r="10" spans="2:11" ht="33.75" customHeight="1" thickBot="1" x14ac:dyDescent="0.3">
      <c r="B10" s="103" t="s">
        <v>197</v>
      </c>
      <c r="C10" s="468" t="str">
        <f>+'[11]HV 14'!F9</f>
        <v>14. Realizar 241 visitas administrativas y de seguimiento a empresas prestadoras del servicio público de transporte.</v>
      </c>
      <c r="D10" s="469"/>
      <c r="E10" s="470"/>
      <c r="F10" s="57"/>
      <c r="G10" s="55"/>
      <c r="H10" s="55"/>
      <c r="I10" s="55"/>
      <c r="J10" s="56"/>
    </row>
    <row r="11" spans="2:11" ht="34.5" customHeight="1" x14ac:dyDescent="0.25"/>
    <row r="12" spans="2:11" ht="21.75" customHeight="1" x14ac:dyDescent="0.25">
      <c r="B12" s="444" t="s">
        <v>218</v>
      </c>
      <c r="C12" s="445"/>
      <c r="D12" s="445"/>
      <c r="E12" s="445"/>
      <c r="F12" s="445"/>
      <c r="G12" s="445"/>
      <c r="H12" s="446"/>
      <c r="I12" s="666" t="s">
        <v>145</v>
      </c>
      <c r="J12" s="667"/>
      <c r="K12" s="667"/>
    </row>
    <row r="13" spans="2:11" s="59" customFormat="1" ht="30" customHeight="1" x14ac:dyDescent="0.25">
      <c r="B13" s="133" t="s">
        <v>146</v>
      </c>
      <c r="C13" s="133" t="s">
        <v>147</v>
      </c>
      <c r="D13" s="133" t="s">
        <v>196</v>
      </c>
      <c r="E13" s="133" t="s">
        <v>148</v>
      </c>
      <c r="F13" s="133" t="s">
        <v>149</v>
      </c>
      <c r="G13" s="133" t="s">
        <v>191</v>
      </c>
      <c r="H13" s="133" t="s">
        <v>192</v>
      </c>
      <c r="I13" s="132" t="s">
        <v>193</v>
      </c>
      <c r="J13" s="132" t="s">
        <v>194</v>
      </c>
      <c r="K13" s="132" t="s">
        <v>195</v>
      </c>
    </row>
    <row r="14" spans="2:11" s="59" customFormat="1" x14ac:dyDescent="0.25">
      <c r="B14" s="151"/>
      <c r="C14" s="152"/>
      <c r="D14" s="153"/>
      <c r="E14" s="154"/>
      <c r="F14" s="152"/>
      <c r="G14" s="153"/>
      <c r="H14" s="155"/>
      <c r="I14" s="156"/>
      <c r="J14" s="157"/>
      <c r="K14" s="158"/>
    </row>
    <row r="15" spans="2:11" ht="165" customHeight="1" x14ac:dyDescent="0.25">
      <c r="B15" s="151"/>
      <c r="C15" s="159"/>
      <c r="D15" s="153"/>
      <c r="E15" s="160"/>
      <c r="F15" s="161"/>
      <c r="G15" s="153"/>
      <c r="H15" s="155"/>
      <c r="I15" s="156"/>
      <c r="J15" s="157"/>
      <c r="K15" s="664"/>
    </row>
    <row r="16" spans="2:11" x14ac:dyDescent="0.25">
      <c r="B16" s="151"/>
      <c r="C16" s="152"/>
      <c r="D16" s="153"/>
      <c r="E16" s="154"/>
      <c r="F16" s="152"/>
      <c r="G16" s="153"/>
      <c r="H16" s="155"/>
      <c r="I16" s="156"/>
      <c r="J16" s="157"/>
      <c r="K16" s="665"/>
    </row>
    <row r="17" spans="2:12" x14ac:dyDescent="0.25">
      <c r="B17" s="151"/>
      <c r="C17" s="162"/>
      <c r="D17" s="153"/>
      <c r="E17" s="154"/>
      <c r="F17" s="162"/>
      <c r="G17" s="153"/>
      <c r="H17" s="163"/>
      <c r="I17" s="156"/>
      <c r="J17" s="157"/>
      <c r="K17" s="158"/>
    </row>
    <row r="18" spans="2:12" x14ac:dyDescent="0.25">
      <c r="B18" s="151"/>
      <c r="C18" s="162"/>
      <c r="D18" s="153"/>
      <c r="E18" s="154"/>
      <c r="F18" s="162"/>
      <c r="G18" s="153"/>
      <c r="H18" s="163"/>
      <c r="I18" s="164"/>
      <c r="J18" s="157"/>
      <c r="K18" s="165"/>
    </row>
    <row r="19" spans="2:12" ht="15" customHeight="1" x14ac:dyDescent="0.25">
      <c r="B19" s="660" t="s">
        <v>17</v>
      </c>
      <c r="C19" s="661"/>
      <c r="D19" s="166">
        <f>SUM(D15:D16)</f>
        <v>0</v>
      </c>
      <c r="E19" s="662" t="s">
        <v>17</v>
      </c>
      <c r="F19" s="663"/>
      <c r="G19" s="166">
        <v>1</v>
      </c>
      <c r="H19" s="167"/>
      <c r="I19" s="168">
        <f>SUM(I14:I18)</f>
        <v>0</v>
      </c>
      <c r="J19" s="169"/>
      <c r="K19" s="169"/>
    </row>
    <row r="23" spans="2:12" x14ac:dyDescent="0.25">
      <c r="L23" s="140"/>
    </row>
    <row r="24" spans="2:12" x14ac:dyDescent="0.25">
      <c r="L24" s="140"/>
    </row>
    <row r="25" spans="2:12" x14ac:dyDescent="0.25">
      <c r="L25" s="140"/>
    </row>
    <row r="26" spans="2:12" x14ac:dyDescent="0.25">
      <c r="L26" s="140"/>
    </row>
    <row r="27" spans="2:12" x14ac:dyDescent="0.25">
      <c r="L27" s="140"/>
    </row>
    <row r="28" spans="2:12" x14ac:dyDescent="0.25">
      <c r="L28" s="140"/>
    </row>
    <row r="30" spans="2:12" x14ac:dyDescent="0.25">
      <c r="L30" s="141"/>
    </row>
  </sheetData>
  <mergeCells count="17">
    <mergeCell ref="B19:C19"/>
    <mergeCell ref="E19:F19"/>
    <mergeCell ref="K15:K16"/>
    <mergeCell ref="C10:E10"/>
    <mergeCell ref="I12:K12"/>
    <mergeCell ref="C8:E8"/>
    <mergeCell ref="C9:E9"/>
    <mergeCell ref="B12:H12"/>
    <mergeCell ref="C6:E6"/>
    <mergeCell ref="C7:E7"/>
    <mergeCell ref="B1:B4"/>
    <mergeCell ref="C1:H1"/>
    <mergeCell ref="I1:J4"/>
    <mergeCell ref="C2:H2"/>
    <mergeCell ref="C3:H3"/>
    <mergeCell ref="C4:F4"/>
    <mergeCell ref="G4:H4"/>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dimension ref="J9:N27"/>
  <sheetViews>
    <sheetView workbookViewId="0">
      <selection activeCell="G36" sqref="G36"/>
    </sheetView>
  </sheetViews>
  <sheetFormatPr baseColWidth="10" defaultRowHeight="15" x14ac:dyDescent="0.25"/>
  <sheetData>
    <row r="9" spans="10:12" x14ac:dyDescent="0.25">
      <c r="K9" s="139" t="s">
        <v>213</v>
      </c>
      <c r="L9" s="139" t="s">
        <v>214</v>
      </c>
    </row>
    <row r="10" spans="10:12" x14ac:dyDescent="0.25">
      <c r="J10" s="136" t="s">
        <v>208</v>
      </c>
      <c r="K10" s="136">
        <v>77</v>
      </c>
      <c r="L10" s="136">
        <v>2</v>
      </c>
    </row>
    <row r="11" spans="10:12" x14ac:dyDescent="0.25">
      <c r="J11" s="105"/>
      <c r="K11" s="105"/>
      <c r="L11" s="105">
        <v>37</v>
      </c>
    </row>
    <row r="12" spans="10:12" x14ac:dyDescent="0.25">
      <c r="J12" s="105"/>
      <c r="K12" s="105"/>
      <c r="L12" s="105">
        <v>43</v>
      </c>
    </row>
    <row r="13" spans="10:12" x14ac:dyDescent="0.25">
      <c r="K13" s="105" t="s">
        <v>4</v>
      </c>
      <c r="L13" s="134">
        <f>SUM(L10:L12)</f>
        <v>82</v>
      </c>
    </row>
    <row r="14" spans="10:12" x14ac:dyDescent="0.25">
      <c r="J14" s="136" t="s">
        <v>209</v>
      </c>
      <c r="K14" s="136">
        <v>115</v>
      </c>
      <c r="L14" s="136">
        <v>16</v>
      </c>
    </row>
    <row r="15" spans="10:12" x14ac:dyDescent="0.25">
      <c r="J15" s="105"/>
      <c r="K15" s="105"/>
      <c r="L15" s="105">
        <v>27</v>
      </c>
    </row>
    <row r="16" spans="10:12" x14ac:dyDescent="0.25">
      <c r="J16" s="105"/>
      <c r="K16" s="105"/>
      <c r="L16" s="105">
        <v>10</v>
      </c>
    </row>
    <row r="17" spans="10:14" x14ac:dyDescent="0.25">
      <c r="J17" s="105"/>
      <c r="K17" s="105" t="s">
        <v>4</v>
      </c>
      <c r="L17" s="134">
        <f>SUM(L14:L16)</f>
        <v>53</v>
      </c>
    </row>
    <row r="18" spans="10:14" x14ac:dyDescent="0.25">
      <c r="J18" s="136" t="s">
        <v>210</v>
      </c>
      <c r="K18" s="136">
        <v>7</v>
      </c>
      <c r="L18" s="136">
        <v>13</v>
      </c>
    </row>
    <row r="19" spans="10:14" x14ac:dyDescent="0.25">
      <c r="J19" s="105"/>
      <c r="K19" s="105"/>
      <c r="L19" s="105">
        <v>14</v>
      </c>
    </row>
    <row r="20" spans="10:14" x14ac:dyDescent="0.25">
      <c r="J20" s="105"/>
      <c r="K20" s="105"/>
      <c r="L20" s="105">
        <v>10</v>
      </c>
    </row>
    <row r="21" spans="10:14" x14ac:dyDescent="0.25">
      <c r="J21" s="105"/>
      <c r="K21" s="105" t="s">
        <v>4</v>
      </c>
      <c r="L21" s="134">
        <f>SUM(L18:L20)</f>
        <v>37</v>
      </c>
    </row>
    <row r="22" spans="10:14" x14ac:dyDescent="0.25">
      <c r="J22" s="136" t="s">
        <v>211</v>
      </c>
      <c r="K22" s="136">
        <v>52</v>
      </c>
      <c r="L22" s="136">
        <v>10</v>
      </c>
    </row>
    <row r="23" spans="10:14" x14ac:dyDescent="0.25">
      <c r="J23" s="105"/>
      <c r="K23" s="105"/>
      <c r="L23" s="105">
        <v>0</v>
      </c>
    </row>
    <row r="24" spans="10:14" x14ac:dyDescent="0.25">
      <c r="J24" s="105"/>
      <c r="K24" s="105"/>
      <c r="L24" s="105">
        <v>59</v>
      </c>
    </row>
    <row r="25" spans="10:14" x14ac:dyDescent="0.25">
      <c r="J25" s="105"/>
      <c r="K25" s="105" t="s">
        <v>4</v>
      </c>
      <c r="L25" s="134">
        <f>SUM(L22:L24)</f>
        <v>69</v>
      </c>
    </row>
    <row r="27" spans="10:14" x14ac:dyDescent="0.25">
      <c r="J27" s="137" t="s">
        <v>212</v>
      </c>
      <c r="K27" s="137">
        <f>SUM(K10:K22)</f>
        <v>251</v>
      </c>
      <c r="L27" s="137">
        <f>+L13+L17+L21+L25</f>
        <v>241</v>
      </c>
      <c r="M27" s="138">
        <f>+L27/K27</f>
        <v>0.96015936254980083</v>
      </c>
      <c r="N27" s="135"/>
    </row>
  </sheetData>
  <pageMargins left="0.7" right="0.7" top="0.75" bottom="0.75" header="0.3" footer="0.3"/>
  <pageSetup orientation="portrait"/>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
  <sheetViews>
    <sheetView workbookViewId="0">
      <selection activeCell="D15" sqref="D15:D35"/>
    </sheetView>
  </sheetViews>
  <sheetFormatPr baseColWidth="10" defaultRowHeight="15" x14ac:dyDescent="0.25"/>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9" tint="-0.249977111117893"/>
  </sheetPr>
  <dimension ref="B1:X68"/>
  <sheetViews>
    <sheetView topLeftCell="A37" zoomScale="90" zoomScaleNormal="90" zoomScalePageLayoutView="90" workbookViewId="0">
      <selection activeCell="C51" sqref="C51:I51"/>
    </sheetView>
  </sheetViews>
  <sheetFormatPr baseColWidth="10" defaultColWidth="10.8554687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9" width="22.42578125" style="7" customWidth="1"/>
    <col min="10" max="11" width="22.42578125" style="10" customWidth="1"/>
    <col min="12" max="21" width="10.85546875" style="11"/>
    <col min="22" max="24" width="10.85546875" style="12"/>
    <col min="25" max="16384" width="10.85546875" style="7"/>
  </cols>
  <sheetData>
    <row r="1" spans="2:14" ht="6" customHeight="1" thickBot="1" x14ac:dyDescent="0.25"/>
    <row r="2" spans="2:14" ht="25.5" customHeight="1" x14ac:dyDescent="0.2">
      <c r="B2" s="430"/>
      <c r="C2" s="428" t="s">
        <v>24</v>
      </c>
      <c r="D2" s="428"/>
      <c r="E2" s="428"/>
      <c r="F2" s="428"/>
      <c r="G2" s="428"/>
      <c r="H2" s="428"/>
      <c r="I2" s="432"/>
      <c r="J2" s="13"/>
      <c r="K2" s="13"/>
      <c r="M2" s="14" t="s">
        <v>47</v>
      </c>
    </row>
    <row r="3" spans="2:14" ht="25.5" customHeight="1" x14ac:dyDescent="0.2">
      <c r="B3" s="431"/>
      <c r="C3" s="429" t="s">
        <v>25</v>
      </c>
      <c r="D3" s="429"/>
      <c r="E3" s="429"/>
      <c r="F3" s="429"/>
      <c r="G3" s="429"/>
      <c r="H3" s="429"/>
      <c r="I3" s="433"/>
      <c r="J3" s="13"/>
      <c r="K3" s="13"/>
      <c r="M3" s="14" t="s">
        <v>48</v>
      </c>
    </row>
    <row r="4" spans="2:14" ht="25.5" customHeight="1" x14ac:dyDescent="0.2">
      <c r="B4" s="431"/>
      <c r="C4" s="429" t="s">
        <v>49</v>
      </c>
      <c r="D4" s="429"/>
      <c r="E4" s="429"/>
      <c r="F4" s="429"/>
      <c r="G4" s="429"/>
      <c r="H4" s="429"/>
      <c r="I4" s="433"/>
      <c r="J4" s="13"/>
      <c r="K4" s="13"/>
      <c r="M4" s="14" t="s">
        <v>50</v>
      </c>
    </row>
    <row r="5" spans="2:14" ht="25.5" customHeight="1" x14ac:dyDescent="0.2">
      <c r="B5" s="431"/>
      <c r="C5" s="429" t="s">
        <v>51</v>
      </c>
      <c r="D5" s="429"/>
      <c r="E5" s="429"/>
      <c r="F5" s="429"/>
      <c r="G5" s="434" t="s">
        <v>52</v>
      </c>
      <c r="H5" s="434"/>
      <c r="I5" s="433"/>
      <c r="J5" s="13"/>
      <c r="K5" s="13"/>
      <c r="M5" s="14" t="s">
        <v>53</v>
      </c>
    </row>
    <row r="6" spans="2:14" ht="23.25" customHeight="1" x14ac:dyDescent="0.2">
      <c r="B6" s="413" t="s">
        <v>54</v>
      </c>
      <c r="C6" s="414"/>
      <c r="D6" s="414"/>
      <c r="E6" s="414"/>
      <c r="F6" s="414"/>
      <c r="G6" s="414"/>
      <c r="H6" s="414"/>
      <c r="I6" s="415"/>
      <c r="J6" s="15"/>
      <c r="K6" s="15"/>
    </row>
    <row r="7" spans="2:14" ht="24" customHeight="1" x14ac:dyDescent="0.2">
      <c r="B7" s="416" t="s">
        <v>55</v>
      </c>
      <c r="C7" s="417"/>
      <c r="D7" s="417"/>
      <c r="E7" s="417"/>
      <c r="F7" s="417"/>
      <c r="G7" s="417"/>
      <c r="H7" s="417"/>
      <c r="I7" s="418"/>
      <c r="J7" s="16"/>
      <c r="K7" s="16"/>
    </row>
    <row r="8" spans="2:14" ht="24" customHeight="1" x14ac:dyDescent="0.2">
      <c r="B8" s="419" t="s">
        <v>56</v>
      </c>
      <c r="C8" s="420"/>
      <c r="D8" s="420"/>
      <c r="E8" s="420"/>
      <c r="F8" s="420"/>
      <c r="G8" s="420"/>
      <c r="H8" s="420"/>
      <c r="I8" s="421"/>
      <c r="J8" s="61"/>
      <c r="K8" s="61"/>
      <c r="N8" s="6" t="s">
        <v>57</v>
      </c>
    </row>
    <row r="9" spans="2:14" ht="30.75" customHeight="1" x14ac:dyDescent="0.2">
      <c r="B9" s="116" t="s">
        <v>58</v>
      </c>
      <c r="C9" s="62">
        <v>231</v>
      </c>
      <c r="D9" s="425" t="s">
        <v>59</v>
      </c>
      <c r="E9" s="425"/>
      <c r="F9" s="376" t="s">
        <v>201</v>
      </c>
      <c r="G9" s="377"/>
      <c r="H9" s="377"/>
      <c r="I9" s="378"/>
      <c r="J9" s="17"/>
      <c r="K9" s="17"/>
      <c r="M9" s="14" t="s">
        <v>60</v>
      </c>
      <c r="N9" s="6" t="s">
        <v>61</v>
      </c>
    </row>
    <row r="10" spans="2:14" ht="30.75" customHeight="1" x14ac:dyDescent="0.2">
      <c r="B10" s="20" t="s">
        <v>62</v>
      </c>
      <c r="C10" s="63" t="s">
        <v>81</v>
      </c>
      <c r="D10" s="426" t="s">
        <v>63</v>
      </c>
      <c r="E10" s="427"/>
      <c r="F10" s="410" t="s">
        <v>155</v>
      </c>
      <c r="G10" s="411"/>
      <c r="H10" s="18" t="s">
        <v>64</v>
      </c>
      <c r="I10" s="118" t="s">
        <v>81</v>
      </c>
      <c r="J10" s="19"/>
      <c r="K10" s="19"/>
      <c r="M10" s="14" t="s">
        <v>65</v>
      </c>
      <c r="N10" s="6" t="s">
        <v>66</v>
      </c>
    </row>
    <row r="11" spans="2:14" ht="30.75" customHeight="1" x14ac:dyDescent="0.2">
      <c r="B11" s="20" t="s">
        <v>67</v>
      </c>
      <c r="C11" s="422" t="s">
        <v>156</v>
      </c>
      <c r="D11" s="422"/>
      <c r="E11" s="422"/>
      <c r="F11" s="422"/>
      <c r="G11" s="18" t="s">
        <v>68</v>
      </c>
      <c r="H11" s="423">
        <v>1032</v>
      </c>
      <c r="I11" s="424"/>
      <c r="J11" s="21"/>
      <c r="K11" s="21"/>
      <c r="M11" s="14" t="s">
        <v>69</v>
      </c>
      <c r="N11" s="6" t="s">
        <v>70</v>
      </c>
    </row>
    <row r="12" spans="2:14" ht="30.75" customHeight="1" x14ac:dyDescent="0.2">
      <c r="B12" s="20" t="s">
        <v>71</v>
      </c>
      <c r="C12" s="407" t="s">
        <v>65</v>
      </c>
      <c r="D12" s="407"/>
      <c r="E12" s="407"/>
      <c r="F12" s="407"/>
      <c r="G12" s="18" t="s">
        <v>72</v>
      </c>
      <c r="H12" s="408" t="s">
        <v>157</v>
      </c>
      <c r="I12" s="409"/>
      <c r="J12" s="22"/>
      <c r="K12" s="22"/>
      <c r="M12" s="23" t="s">
        <v>73</v>
      </c>
    </row>
    <row r="13" spans="2:14" ht="30.75" customHeight="1" x14ac:dyDescent="0.2">
      <c r="B13" s="20" t="s">
        <v>74</v>
      </c>
      <c r="C13" s="403" t="s">
        <v>45</v>
      </c>
      <c r="D13" s="403"/>
      <c r="E13" s="403"/>
      <c r="F13" s="403"/>
      <c r="G13" s="403"/>
      <c r="H13" s="403"/>
      <c r="I13" s="404"/>
      <c r="J13" s="24"/>
      <c r="K13" s="24"/>
      <c r="M13" s="23"/>
    </row>
    <row r="14" spans="2:14" ht="30.75" customHeight="1" x14ac:dyDescent="0.2">
      <c r="B14" s="20" t="s">
        <v>75</v>
      </c>
      <c r="C14" s="410" t="s">
        <v>202</v>
      </c>
      <c r="D14" s="411"/>
      <c r="E14" s="411"/>
      <c r="F14" s="411"/>
      <c r="G14" s="411"/>
      <c r="H14" s="411"/>
      <c r="I14" s="412"/>
      <c r="J14" s="19"/>
      <c r="K14" s="19"/>
      <c r="M14" s="23"/>
      <c r="N14" s="6" t="s">
        <v>76</v>
      </c>
    </row>
    <row r="15" spans="2:14" ht="30.75" customHeight="1" x14ac:dyDescent="0.2">
      <c r="B15" s="20" t="s">
        <v>77</v>
      </c>
      <c r="C15" s="397" t="s">
        <v>203</v>
      </c>
      <c r="D15" s="397"/>
      <c r="E15" s="397"/>
      <c r="F15" s="397"/>
      <c r="G15" s="18" t="s">
        <v>78</v>
      </c>
      <c r="H15" s="399" t="s">
        <v>91</v>
      </c>
      <c r="I15" s="400"/>
      <c r="J15" s="19"/>
      <c r="K15" s="19"/>
      <c r="M15" s="23" t="s">
        <v>80</v>
      </c>
      <c r="N15" s="6" t="s">
        <v>81</v>
      </c>
    </row>
    <row r="16" spans="2:14" ht="30.75" customHeight="1" x14ac:dyDescent="0.2">
      <c r="B16" s="20" t="s">
        <v>82</v>
      </c>
      <c r="C16" s="401" t="s">
        <v>215</v>
      </c>
      <c r="D16" s="402"/>
      <c r="E16" s="402"/>
      <c r="F16" s="402"/>
      <c r="G16" s="18" t="s">
        <v>83</v>
      </c>
      <c r="H16" s="399" t="s">
        <v>70</v>
      </c>
      <c r="I16" s="400"/>
      <c r="J16" s="19"/>
      <c r="K16" s="19"/>
      <c r="M16" s="23" t="s">
        <v>84</v>
      </c>
    </row>
    <row r="17" spans="2:14" ht="36" customHeight="1" x14ac:dyDescent="0.2">
      <c r="B17" s="20" t="s">
        <v>85</v>
      </c>
      <c r="C17" s="403" t="s">
        <v>204</v>
      </c>
      <c r="D17" s="403"/>
      <c r="E17" s="403"/>
      <c r="F17" s="403"/>
      <c r="G17" s="403"/>
      <c r="H17" s="403"/>
      <c r="I17" s="404"/>
      <c r="J17" s="24"/>
      <c r="K17" s="24"/>
      <c r="M17" s="23" t="s">
        <v>86</v>
      </c>
      <c r="N17" s="6" t="s">
        <v>39</v>
      </c>
    </row>
    <row r="18" spans="2:14" ht="30.75" customHeight="1" x14ac:dyDescent="0.2">
      <c r="B18" s="20" t="s">
        <v>87</v>
      </c>
      <c r="C18" s="397" t="s">
        <v>163</v>
      </c>
      <c r="D18" s="397"/>
      <c r="E18" s="397"/>
      <c r="F18" s="397"/>
      <c r="G18" s="397"/>
      <c r="H18" s="397"/>
      <c r="I18" s="398"/>
      <c r="J18" s="25"/>
      <c r="K18" s="25"/>
      <c r="M18" s="23" t="s">
        <v>88</v>
      </c>
      <c r="N18" s="6" t="s">
        <v>40</v>
      </c>
    </row>
    <row r="19" spans="2:14" ht="30.75" customHeight="1" x14ac:dyDescent="0.2">
      <c r="B19" s="20" t="s">
        <v>89</v>
      </c>
      <c r="C19" s="397" t="s">
        <v>159</v>
      </c>
      <c r="D19" s="397"/>
      <c r="E19" s="397"/>
      <c r="F19" s="397"/>
      <c r="G19" s="397"/>
      <c r="H19" s="397"/>
      <c r="I19" s="398"/>
      <c r="J19" s="26"/>
      <c r="K19" s="26"/>
      <c r="M19" s="23"/>
      <c r="N19" s="6" t="s">
        <v>41</v>
      </c>
    </row>
    <row r="20" spans="2:14" ht="30.75" customHeight="1" x14ac:dyDescent="0.2">
      <c r="B20" s="20" t="s">
        <v>90</v>
      </c>
      <c r="C20" s="405" t="s">
        <v>151</v>
      </c>
      <c r="D20" s="405"/>
      <c r="E20" s="405"/>
      <c r="F20" s="405"/>
      <c r="G20" s="405"/>
      <c r="H20" s="405"/>
      <c r="I20" s="406"/>
      <c r="J20" s="27"/>
      <c r="K20" s="27"/>
      <c r="M20" s="23" t="s">
        <v>91</v>
      </c>
      <c r="N20" s="6" t="s">
        <v>42</v>
      </c>
    </row>
    <row r="21" spans="2:14" ht="27.75" customHeight="1" x14ac:dyDescent="0.2">
      <c r="B21" s="392" t="s">
        <v>92</v>
      </c>
      <c r="C21" s="394" t="s">
        <v>93</v>
      </c>
      <c r="D21" s="394"/>
      <c r="E21" s="394"/>
      <c r="F21" s="395" t="s">
        <v>94</v>
      </c>
      <c r="G21" s="395"/>
      <c r="H21" s="395"/>
      <c r="I21" s="396"/>
      <c r="J21" s="28"/>
      <c r="K21" s="28"/>
      <c r="M21" s="23" t="s">
        <v>79</v>
      </c>
      <c r="N21" s="6" t="s">
        <v>43</v>
      </c>
    </row>
    <row r="22" spans="2:14" ht="27" customHeight="1" x14ac:dyDescent="0.2">
      <c r="B22" s="393"/>
      <c r="C22" s="397" t="s">
        <v>160</v>
      </c>
      <c r="D22" s="397"/>
      <c r="E22" s="397"/>
      <c r="F22" s="397" t="s">
        <v>161</v>
      </c>
      <c r="G22" s="397"/>
      <c r="H22" s="397"/>
      <c r="I22" s="398"/>
      <c r="J22" s="26"/>
      <c r="K22" s="26"/>
      <c r="M22" s="23" t="s">
        <v>95</v>
      </c>
      <c r="N22" s="6" t="s">
        <v>44</v>
      </c>
    </row>
    <row r="23" spans="2:14" ht="39.75" customHeight="1" x14ac:dyDescent="0.2">
      <c r="B23" s="20" t="s">
        <v>96</v>
      </c>
      <c r="C23" s="399" t="s">
        <v>151</v>
      </c>
      <c r="D23" s="399"/>
      <c r="E23" s="399"/>
      <c r="F23" s="399" t="s">
        <v>151</v>
      </c>
      <c r="G23" s="399"/>
      <c r="H23" s="399"/>
      <c r="I23" s="400"/>
      <c r="J23" s="19"/>
      <c r="K23" s="19"/>
      <c r="M23" s="23"/>
      <c r="N23" s="6" t="s">
        <v>45</v>
      </c>
    </row>
    <row r="24" spans="2:14" ht="44.25" customHeight="1" x14ac:dyDescent="0.2">
      <c r="B24" s="20" t="s">
        <v>97</v>
      </c>
      <c r="C24" s="373" t="s">
        <v>205</v>
      </c>
      <c r="D24" s="374"/>
      <c r="E24" s="375"/>
      <c r="F24" s="376" t="s">
        <v>206</v>
      </c>
      <c r="G24" s="377"/>
      <c r="H24" s="377"/>
      <c r="I24" s="378"/>
      <c r="J24" s="25"/>
      <c r="K24" s="25"/>
      <c r="M24" s="29"/>
      <c r="N24" s="6" t="s">
        <v>46</v>
      </c>
    </row>
    <row r="25" spans="2:14" ht="29.25" customHeight="1" x14ac:dyDescent="0.2">
      <c r="B25" s="20" t="s">
        <v>98</v>
      </c>
      <c r="C25" s="379" t="s">
        <v>215</v>
      </c>
      <c r="D25" s="380"/>
      <c r="E25" s="381"/>
      <c r="F25" s="18" t="s">
        <v>99</v>
      </c>
      <c r="G25" s="382">
        <v>0.3</v>
      </c>
      <c r="H25" s="383"/>
      <c r="I25" s="384"/>
      <c r="J25" s="30"/>
      <c r="K25" s="30"/>
      <c r="M25" s="29"/>
    </row>
    <row r="26" spans="2:14" ht="27" customHeight="1" x14ac:dyDescent="0.2">
      <c r="B26" s="20" t="s">
        <v>100</v>
      </c>
      <c r="C26" s="376" t="s">
        <v>216</v>
      </c>
      <c r="D26" s="377"/>
      <c r="E26" s="385"/>
      <c r="F26" s="18" t="s">
        <v>101</v>
      </c>
      <c r="G26" s="386">
        <v>0.3</v>
      </c>
      <c r="H26" s="387"/>
      <c r="I26" s="388"/>
      <c r="J26" s="31"/>
      <c r="K26" s="31"/>
      <c r="M26" s="29"/>
    </row>
    <row r="27" spans="2:14" ht="47.25" customHeight="1" x14ac:dyDescent="0.2">
      <c r="B27" s="115" t="s">
        <v>102</v>
      </c>
      <c r="C27" s="389" t="s">
        <v>86</v>
      </c>
      <c r="D27" s="390"/>
      <c r="E27" s="391"/>
      <c r="F27" s="32" t="s">
        <v>103</v>
      </c>
      <c r="G27" s="386" t="s">
        <v>182</v>
      </c>
      <c r="H27" s="387"/>
      <c r="I27" s="388"/>
      <c r="J27" s="28"/>
      <c r="K27" s="28"/>
      <c r="M27" s="29"/>
    </row>
    <row r="28" spans="2:14" ht="30" customHeight="1" x14ac:dyDescent="0.2">
      <c r="B28" s="356" t="s">
        <v>104</v>
      </c>
      <c r="C28" s="357"/>
      <c r="D28" s="357"/>
      <c r="E28" s="357"/>
      <c r="F28" s="357"/>
      <c r="G28" s="357"/>
      <c r="H28" s="357"/>
      <c r="I28" s="358"/>
      <c r="J28" s="61"/>
      <c r="K28" s="61"/>
      <c r="M28" s="29"/>
    </row>
    <row r="29" spans="2:14" ht="56.25" customHeight="1" x14ac:dyDescent="0.2">
      <c r="B29" s="33" t="s">
        <v>105</v>
      </c>
      <c r="C29" s="34" t="s">
        <v>106</v>
      </c>
      <c r="D29" s="34" t="s">
        <v>107</v>
      </c>
      <c r="E29" s="34" t="s">
        <v>108</v>
      </c>
      <c r="F29" s="34" t="s">
        <v>109</v>
      </c>
      <c r="G29" s="35" t="s">
        <v>110</v>
      </c>
      <c r="H29" s="35" t="s">
        <v>111</v>
      </c>
      <c r="I29" s="36" t="s">
        <v>112</v>
      </c>
      <c r="J29" s="73" t="s">
        <v>162</v>
      </c>
      <c r="K29" s="26"/>
      <c r="M29" s="29"/>
    </row>
    <row r="30" spans="2:14" ht="19.5" customHeight="1" x14ac:dyDescent="0.2">
      <c r="B30" s="37" t="s">
        <v>113</v>
      </c>
      <c r="C30" s="74">
        <v>0</v>
      </c>
      <c r="D30" s="75">
        <f>+C30</f>
        <v>0</v>
      </c>
      <c r="E30" s="95">
        <v>0</v>
      </c>
      <c r="F30" s="76">
        <f>+E30</f>
        <v>0</v>
      </c>
      <c r="G30" s="51" t="e">
        <f>+C30/E30</f>
        <v>#DIV/0!</v>
      </c>
      <c r="H30" s="52" t="e">
        <f>+D30/F30</f>
        <v>#DIV/0!</v>
      </c>
      <c r="I30" s="53">
        <f>+D30/$G$26</f>
        <v>0</v>
      </c>
      <c r="J30" s="72">
        <v>0.99</v>
      </c>
      <c r="K30" s="38"/>
      <c r="M30" s="29"/>
    </row>
    <row r="31" spans="2:14" ht="19.5" customHeight="1" x14ac:dyDescent="0.2">
      <c r="B31" s="37" t="s">
        <v>114</v>
      </c>
      <c r="C31" s="74">
        <v>0</v>
      </c>
      <c r="D31" s="75">
        <f>+D30+C31</f>
        <v>0</v>
      </c>
      <c r="E31" s="95">
        <v>0</v>
      </c>
      <c r="F31" s="76">
        <f>+F30+E31</f>
        <v>0</v>
      </c>
      <c r="G31" s="51" t="e">
        <f t="shared" ref="G31:H40" si="0">+C31/E31</f>
        <v>#DIV/0!</v>
      </c>
      <c r="H31" s="52" t="e">
        <f t="shared" si="0"/>
        <v>#DIV/0!</v>
      </c>
      <c r="I31" s="53">
        <f t="shared" ref="I31:I41" si="1">+D31/$G$26</f>
        <v>0</v>
      </c>
      <c r="J31" s="72">
        <v>0.99</v>
      </c>
      <c r="K31" s="38"/>
      <c r="M31" s="29"/>
    </row>
    <row r="32" spans="2:14" ht="19.5" customHeight="1" x14ac:dyDescent="0.2">
      <c r="B32" s="37" t="s">
        <v>115</v>
      </c>
      <c r="C32" s="74">
        <v>0</v>
      </c>
      <c r="D32" s="75">
        <f t="shared" ref="D32:D40" si="2">+D31+C32</f>
        <v>0</v>
      </c>
      <c r="E32" s="95">
        <v>0.19</v>
      </c>
      <c r="F32" s="76">
        <f t="shared" ref="F32:F41" si="3">+F31+E32</f>
        <v>0.19</v>
      </c>
      <c r="G32" s="51">
        <f t="shared" si="0"/>
        <v>0</v>
      </c>
      <c r="H32" s="52">
        <f t="shared" si="0"/>
        <v>0</v>
      </c>
      <c r="I32" s="53">
        <f t="shared" si="1"/>
        <v>0</v>
      </c>
      <c r="J32" s="72">
        <v>0.99</v>
      </c>
      <c r="K32" s="38"/>
      <c r="M32" s="29"/>
    </row>
    <row r="33" spans="2:11" ht="19.5" customHeight="1" x14ac:dyDescent="0.2">
      <c r="B33" s="37" t="s">
        <v>116</v>
      </c>
      <c r="C33" s="74">
        <v>0</v>
      </c>
      <c r="D33" s="75">
        <f t="shared" si="2"/>
        <v>0</v>
      </c>
      <c r="E33" s="95">
        <v>0</v>
      </c>
      <c r="F33" s="76">
        <f t="shared" si="3"/>
        <v>0.19</v>
      </c>
      <c r="G33" s="51" t="e">
        <f t="shared" si="0"/>
        <v>#DIV/0!</v>
      </c>
      <c r="H33" s="52">
        <f t="shared" si="0"/>
        <v>0</v>
      </c>
      <c r="I33" s="53">
        <f t="shared" si="1"/>
        <v>0</v>
      </c>
      <c r="J33" s="72">
        <v>0.99</v>
      </c>
      <c r="K33" s="38"/>
    </row>
    <row r="34" spans="2:11" ht="19.5" customHeight="1" x14ac:dyDescent="0.2">
      <c r="B34" s="37" t="s">
        <v>117</v>
      </c>
      <c r="C34" s="74">
        <v>0</v>
      </c>
      <c r="D34" s="75">
        <f t="shared" si="2"/>
        <v>0</v>
      </c>
      <c r="E34" s="95">
        <v>0</v>
      </c>
      <c r="F34" s="76">
        <f t="shared" si="3"/>
        <v>0.19</v>
      </c>
      <c r="G34" s="51" t="e">
        <f t="shared" si="0"/>
        <v>#DIV/0!</v>
      </c>
      <c r="H34" s="52">
        <f t="shared" si="0"/>
        <v>0</v>
      </c>
      <c r="I34" s="53">
        <f t="shared" si="1"/>
        <v>0</v>
      </c>
      <c r="J34" s="72">
        <v>0.99</v>
      </c>
      <c r="K34" s="38"/>
    </row>
    <row r="35" spans="2:11" ht="19.5" customHeight="1" x14ac:dyDescent="0.2">
      <c r="B35" s="37" t="s">
        <v>118</v>
      </c>
      <c r="C35" s="74">
        <v>0</v>
      </c>
      <c r="D35" s="75">
        <f t="shared" si="2"/>
        <v>0</v>
      </c>
      <c r="E35" s="95">
        <v>0</v>
      </c>
      <c r="F35" s="76">
        <f t="shared" si="3"/>
        <v>0.19</v>
      </c>
      <c r="G35" s="51" t="e">
        <f t="shared" si="0"/>
        <v>#DIV/0!</v>
      </c>
      <c r="H35" s="52">
        <f t="shared" si="0"/>
        <v>0</v>
      </c>
      <c r="I35" s="53">
        <f t="shared" si="1"/>
        <v>0</v>
      </c>
      <c r="J35" s="72">
        <v>0.99</v>
      </c>
      <c r="K35" s="38"/>
    </row>
    <row r="36" spans="2:11" ht="19.5" customHeight="1" x14ac:dyDescent="0.2">
      <c r="B36" s="37" t="s">
        <v>119</v>
      </c>
      <c r="C36" s="74">
        <v>0</v>
      </c>
      <c r="D36" s="75">
        <f t="shared" si="2"/>
        <v>0</v>
      </c>
      <c r="E36" s="95">
        <v>0</v>
      </c>
      <c r="F36" s="76">
        <f t="shared" si="3"/>
        <v>0.19</v>
      </c>
      <c r="G36" s="51" t="e">
        <f t="shared" si="0"/>
        <v>#DIV/0!</v>
      </c>
      <c r="H36" s="52">
        <f t="shared" si="0"/>
        <v>0</v>
      </c>
      <c r="I36" s="53">
        <f t="shared" si="1"/>
        <v>0</v>
      </c>
      <c r="J36" s="72">
        <v>0.99</v>
      </c>
      <c r="K36" s="38"/>
    </row>
    <row r="37" spans="2:11" ht="19.5" customHeight="1" x14ac:dyDescent="0.2">
      <c r="B37" s="37" t="s">
        <v>120</v>
      </c>
      <c r="C37" s="74">
        <v>0</v>
      </c>
      <c r="D37" s="75">
        <f t="shared" si="2"/>
        <v>0</v>
      </c>
      <c r="E37" s="95">
        <v>0</v>
      </c>
      <c r="F37" s="76">
        <f t="shared" si="3"/>
        <v>0.19</v>
      </c>
      <c r="G37" s="51" t="e">
        <f t="shared" si="0"/>
        <v>#DIV/0!</v>
      </c>
      <c r="H37" s="52">
        <f t="shared" si="0"/>
        <v>0</v>
      </c>
      <c r="I37" s="53">
        <f t="shared" si="1"/>
        <v>0</v>
      </c>
      <c r="J37" s="72">
        <v>0.99</v>
      </c>
      <c r="K37" s="38"/>
    </row>
    <row r="38" spans="2:11" ht="19.5" customHeight="1" x14ac:dyDescent="0.2">
      <c r="B38" s="37" t="s">
        <v>121</v>
      </c>
      <c r="C38" s="74">
        <v>0</v>
      </c>
      <c r="D38" s="75">
        <f t="shared" si="2"/>
        <v>0</v>
      </c>
      <c r="E38" s="95">
        <v>0.02</v>
      </c>
      <c r="F38" s="76">
        <f t="shared" si="3"/>
        <v>0.21</v>
      </c>
      <c r="G38" s="51">
        <f t="shared" si="0"/>
        <v>0</v>
      </c>
      <c r="H38" s="52">
        <f t="shared" si="0"/>
        <v>0</v>
      </c>
      <c r="I38" s="53">
        <f t="shared" si="1"/>
        <v>0</v>
      </c>
      <c r="J38" s="72">
        <v>0.99</v>
      </c>
      <c r="K38" s="38"/>
    </row>
    <row r="39" spans="2:11" ht="19.5" customHeight="1" x14ac:dyDescent="0.2">
      <c r="B39" s="37" t="s">
        <v>122</v>
      </c>
      <c r="C39" s="74">
        <v>0</v>
      </c>
      <c r="D39" s="75">
        <f t="shared" si="2"/>
        <v>0</v>
      </c>
      <c r="E39" s="95">
        <v>0</v>
      </c>
      <c r="F39" s="76">
        <f t="shared" si="3"/>
        <v>0.21</v>
      </c>
      <c r="G39" s="51" t="e">
        <f t="shared" si="0"/>
        <v>#DIV/0!</v>
      </c>
      <c r="H39" s="52">
        <f t="shared" si="0"/>
        <v>0</v>
      </c>
      <c r="I39" s="53">
        <f t="shared" si="1"/>
        <v>0</v>
      </c>
      <c r="J39" s="72">
        <v>0.99</v>
      </c>
      <c r="K39" s="38"/>
    </row>
    <row r="40" spans="2:11" ht="19.5" customHeight="1" x14ac:dyDescent="0.2">
      <c r="B40" s="37" t="s">
        <v>123</v>
      </c>
      <c r="C40" s="74">
        <v>0</v>
      </c>
      <c r="D40" s="75">
        <f t="shared" si="2"/>
        <v>0</v>
      </c>
      <c r="E40" s="95">
        <v>0</v>
      </c>
      <c r="F40" s="76">
        <f t="shared" si="3"/>
        <v>0.21</v>
      </c>
      <c r="G40" s="51" t="e">
        <f t="shared" si="0"/>
        <v>#DIV/0!</v>
      </c>
      <c r="H40" s="52">
        <f t="shared" si="0"/>
        <v>0</v>
      </c>
      <c r="I40" s="53">
        <f t="shared" si="1"/>
        <v>0</v>
      </c>
      <c r="J40" s="72">
        <v>0.99</v>
      </c>
      <c r="K40" s="38"/>
    </row>
    <row r="41" spans="2:11" ht="19.5" customHeight="1" x14ac:dyDescent="0.2">
      <c r="B41" s="37" t="s">
        <v>124</v>
      </c>
      <c r="C41" s="74">
        <v>0</v>
      </c>
      <c r="D41" s="75">
        <f>+D40+C41</f>
        <v>0</v>
      </c>
      <c r="E41" s="95">
        <v>0.04</v>
      </c>
      <c r="F41" s="76">
        <f t="shared" si="3"/>
        <v>0.25</v>
      </c>
      <c r="G41" s="51">
        <f>+C41/E41</f>
        <v>0</v>
      </c>
      <c r="H41" s="52">
        <f>+D41/F41</f>
        <v>0</v>
      </c>
      <c r="I41" s="53">
        <f t="shared" si="1"/>
        <v>0</v>
      </c>
      <c r="J41" s="72">
        <v>0.99</v>
      </c>
      <c r="K41" s="38"/>
    </row>
    <row r="42" spans="2:11" ht="54.75" customHeight="1" x14ac:dyDescent="0.2">
      <c r="B42" s="80" t="s">
        <v>125</v>
      </c>
      <c r="C42" s="350" t="s">
        <v>224</v>
      </c>
      <c r="D42" s="350"/>
      <c r="E42" s="350"/>
      <c r="F42" s="350"/>
      <c r="G42" s="350"/>
      <c r="H42" s="350"/>
      <c r="I42" s="351"/>
      <c r="J42" s="39"/>
      <c r="K42" s="39"/>
    </row>
    <row r="43" spans="2:11" ht="29.25" customHeight="1" x14ac:dyDescent="0.2">
      <c r="B43" s="356" t="s">
        <v>126</v>
      </c>
      <c r="C43" s="357"/>
      <c r="D43" s="357"/>
      <c r="E43" s="357"/>
      <c r="F43" s="357"/>
      <c r="G43" s="357"/>
      <c r="H43" s="357"/>
      <c r="I43" s="358"/>
      <c r="J43" s="61"/>
      <c r="K43" s="61"/>
    </row>
    <row r="44" spans="2:11" ht="32.25" customHeight="1" x14ac:dyDescent="0.2">
      <c r="B44" s="364"/>
      <c r="C44" s="365"/>
      <c r="D44" s="365"/>
      <c r="E44" s="365"/>
      <c r="F44" s="365"/>
      <c r="G44" s="365"/>
      <c r="H44" s="365"/>
      <c r="I44" s="366"/>
      <c r="J44" s="61"/>
      <c r="K44" s="61"/>
    </row>
    <row r="45" spans="2:11" ht="32.25" customHeight="1" x14ac:dyDescent="0.2">
      <c r="B45" s="367"/>
      <c r="C45" s="368"/>
      <c r="D45" s="368"/>
      <c r="E45" s="368"/>
      <c r="F45" s="368"/>
      <c r="G45" s="368"/>
      <c r="H45" s="368"/>
      <c r="I45" s="369"/>
      <c r="J45" s="39"/>
      <c r="K45" s="39"/>
    </row>
    <row r="46" spans="2:11" ht="32.25" customHeight="1" x14ac:dyDescent="0.2">
      <c r="B46" s="367"/>
      <c r="C46" s="368"/>
      <c r="D46" s="368"/>
      <c r="E46" s="368"/>
      <c r="F46" s="368"/>
      <c r="G46" s="368"/>
      <c r="H46" s="368"/>
      <c r="I46" s="369"/>
      <c r="J46" s="39"/>
      <c r="K46" s="39"/>
    </row>
    <row r="47" spans="2:11" ht="32.25" customHeight="1" x14ac:dyDescent="0.2">
      <c r="B47" s="367"/>
      <c r="C47" s="368"/>
      <c r="D47" s="368"/>
      <c r="E47" s="368"/>
      <c r="F47" s="368"/>
      <c r="G47" s="368"/>
      <c r="H47" s="368"/>
      <c r="I47" s="369"/>
      <c r="J47" s="39"/>
      <c r="K47" s="39"/>
    </row>
    <row r="48" spans="2:11" ht="32.25" customHeight="1" x14ac:dyDescent="0.2">
      <c r="B48" s="370"/>
      <c r="C48" s="371"/>
      <c r="D48" s="371"/>
      <c r="E48" s="371"/>
      <c r="F48" s="371"/>
      <c r="G48" s="371"/>
      <c r="H48" s="371"/>
      <c r="I48" s="372"/>
      <c r="J48" s="40"/>
      <c r="K48" s="40"/>
    </row>
    <row r="49" spans="2:11" ht="83.25" customHeight="1" x14ac:dyDescent="0.2">
      <c r="B49" s="20" t="s">
        <v>127</v>
      </c>
      <c r="C49" s="350" t="s">
        <v>224</v>
      </c>
      <c r="D49" s="350"/>
      <c r="E49" s="350"/>
      <c r="F49" s="350"/>
      <c r="G49" s="350"/>
      <c r="H49" s="350"/>
      <c r="I49" s="351"/>
      <c r="J49" s="41"/>
      <c r="K49" s="41"/>
    </row>
    <row r="50" spans="2:11" ht="34.5" customHeight="1" x14ac:dyDescent="0.2">
      <c r="B50" s="20" t="s">
        <v>128</v>
      </c>
      <c r="C50" s="334" t="s">
        <v>182</v>
      </c>
      <c r="D50" s="334"/>
      <c r="E50" s="334"/>
      <c r="F50" s="334"/>
      <c r="G50" s="334"/>
      <c r="H50" s="334"/>
      <c r="I50" s="352"/>
      <c r="J50" s="41"/>
      <c r="K50" s="41"/>
    </row>
    <row r="51" spans="2:11" ht="34.5" customHeight="1" x14ac:dyDescent="0.2">
      <c r="B51" s="117" t="s">
        <v>129</v>
      </c>
      <c r="C51" s="353" t="s">
        <v>225</v>
      </c>
      <c r="D51" s="354"/>
      <c r="E51" s="354"/>
      <c r="F51" s="354"/>
      <c r="G51" s="354"/>
      <c r="H51" s="354"/>
      <c r="I51" s="355"/>
      <c r="J51" s="41"/>
      <c r="K51" s="41"/>
    </row>
    <row r="52" spans="2:11" ht="29.25" customHeight="1" x14ac:dyDescent="0.2">
      <c r="B52" s="356" t="s">
        <v>130</v>
      </c>
      <c r="C52" s="357"/>
      <c r="D52" s="357"/>
      <c r="E52" s="357"/>
      <c r="F52" s="357"/>
      <c r="G52" s="357"/>
      <c r="H52" s="357"/>
      <c r="I52" s="358"/>
      <c r="J52" s="41"/>
      <c r="K52" s="41"/>
    </row>
    <row r="53" spans="2:11" ht="33" customHeight="1" x14ac:dyDescent="0.2">
      <c r="B53" s="359" t="s">
        <v>131</v>
      </c>
      <c r="C53" s="114" t="s">
        <v>132</v>
      </c>
      <c r="D53" s="360" t="s">
        <v>133</v>
      </c>
      <c r="E53" s="360"/>
      <c r="F53" s="360"/>
      <c r="G53" s="360" t="s">
        <v>134</v>
      </c>
      <c r="H53" s="360"/>
      <c r="I53" s="361"/>
      <c r="J53" s="42"/>
      <c r="K53" s="42"/>
    </row>
    <row r="54" spans="2:11" ht="31.5" customHeight="1" x14ac:dyDescent="0.2">
      <c r="B54" s="359"/>
      <c r="C54" s="43"/>
      <c r="D54" s="334"/>
      <c r="E54" s="334"/>
      <c r="F54" s="334"/>
      <c r="G54" s="362"/>
      <c r="H54" s="362"/>
      <c r="I54" s="363"/>
      <c r="J54" s="42"/>
      <c r="K54" s="42"/>
    </row>
    <row r="55" spans="2:11" ht="31.5" customHeight="1" x14ac:dyDescent="0.2">
      <c r="B55" s="117" t="s">
        <v>135</v>
      </c>
      <c r="C55" s="346" t="s">
        <v>164</v>
      </c>
      <c r="D55" s="346"/>
      <c r="E55" s="347" t="s">
        <v>136</v>
      </c>
      <c r="F55" s="347"/>
      <c r="G55" s="346" t="s">
        <v>186</v>
      </c>
      <c r="H55" s="346"/>
      <c r="I55" s="348"/>
      <c r="J55" s="44"/>
      <c r="K55" s="44"/>
    </row>
    <row r="56" spans="2:11" ht="31.5" customHeight="1" x14ac:dyDescent="0.2">
      <c r="B56" s="117" t="s">
        <v>137</v>
      </c>
      <c r="C56" s="334" t="str">
        <f>+'[3]HV 1'!C56:D56</f>
        <v>NICOLAS ADOLFO CORREAL HUERTAS</v>
      </c>
      <c r="D56" s="334"/>
      <c r="E56" s="349" t="s">
        <v>138</v>
      </c>
      <c r="F56" s="349"/>
      <c r="G56" s="346" t="str">
        <f>+'[4]HV 1'!G56:I56</f>
        <v>DIANA VIDAL</v>
      </c>
      <c r="H56" s="346"/>
      <c r="I56" s="348"/>
      <c r="J56" s="44"/>
      <c r="K56" s="44"/>
    </row>
    <row r="57" spans="2:11" ht="31.5" customHeight="1" x14ac:dyDescent="0.2">
      <c r="B57" s="117" t="s">
        <v>139</v>
      </c>
      <c r="C57" s="334"/>
      <c r="D57" s="334"/>
      <c r="E57" s="335" t="s">
        <v>140</v>
      </c>
      <c r="F57" s="336"/>
      <c r="G57" s="339"/>
      <c r="H57" s="340"/>
      <c r="I57" s="341"/>
      <c r="J57" s="45"/>
      <c r="K57" s="45"/>
    </row>
    <row r="58" spans="2:11" ht="31.5" customHeight="1" thickBot="1" x14ac:dyDescent="0.25">
      <c r="B58" s="81" t="s">
        <v>141</v>
      </c>
      <c r="C58" s="345"/>
      <c r="D58" s="345"/>
      <c r="E58" s="337"/>
      <c r="F58" s="338"/>
      <c r="G58" s="342"/>
      <c r="H58" s="343"/>
      <c r="I58" s="344"/>
      <c r="J58" s="45"/>
      <c r="K58" s="45"/>
    </row>
    <row r="59" spans="2:11" hidden="1" x14ac:dyDescent="0.2">
      <c r="B59" s="3"/>
      <c r="C59" s="3"/>
      <c r="D59" s="5"/>
      <c r="E59" s="5"/>
      <c r="F59" s="5"/>
      <c r="G59" s="5"/>
      <c r="H59" s="5"/>
      <c r="I59" s="64"/>
      <c r="J59" s="46"/>
      <c r="K59" s="46"/>
    </row>
    <row r="60" spans="2:11" hidden="1" x14ac:dyDescent="0.2">
      <c r="B60" s="65"/>
      <c r="C60" s="66"/>
      <c r="D60" s="66"/>
      <c r="E60" s="67"/>
      <c r="F60" s="67"/>
      <c r="G60" s="68"/>
      <c r="H60" s="69"/>
      <c r="I60" s="66"/>
      <c r="J60" s="50"/>
      <c r="K60" s="50"/>
    </row>
    <row r="61" spans="2:11" hidden="1" x14ac:dyDescent="0.2">
      <c r="B61" s="65"/>
      <c r="C61" s="66"/>
      <c r="D61" s="66"/>
      <c r="E61" s="67"/>
      <c r="F61" s="67"/>
      <c r="G61" s="68"/>
      <c r="H61" s="69"/>
      <c r="I61" s="66"/>
      <c r="J61" s="50"/>
      <c r="K61" s="50"/>
    </row>
    <row r="62" spans="2:11" hidden="1" x14ac:dyDescent="0.2">
      <c r="B62" s="65"/>
      <c r="C62" s="66"/>
      <c r="D62" s="66"/>
      <c r="E62" s="67"/>
      <c r="F62" s="67"/>
      <c r="G62" s="68"/>
      <c r="H62" s="69"/>
      <c r="I62" s="66"/>
      <c r="J62" s="50"/>
      <c r="K62" s="50"/>
    </row>
    <row r="63" spans="2:11" hidden="1" x14ac:dyDescent="0.2">
      <c r="B63" s="65"/>
      <c r="C63" s="66"/>
      <c r="D63" s="66"/>
      <c r="E63" s="67"/>
      <c r="F63" s="67"/>
      <c r="G63" s="68"/>
      <c r="H63" s="69"/>
      <c r="I63" s="66"/>
      <c r="J63" s="50"/>
      <c r="K63" s="50"/>
    </row>
    <row r="64" spans="2:11" hidden="1" x14ac:dyDescent="0.2">
      <c r="B64" s="65"/>
      <c r="C64" s="66"/>
      <c r="D64" s="66"/>
      <c r="E64" s="67"/>
      <c r="F64" s="67"/>
      <c r="G64" s="68"/>
      <c r="H64" s="69"/>
      <c r="I64" s="66"/>
      <c r="J64" s="50"/>
      <c r="K64" s="50"/>
    </row>
    <row r="65" spans="2:11" hidden="1" x14ac:dyDescent="0.2">
      <c r="B65" s="65"/>
      <c r="C65" s="66"/>
      <c r="D65" s="66"/>
      <c r="E65" s="67"/>
      <c r="F65" s="67"/>
      <c r="G65" s="68"/>
      <c r="H65" s="69"/>
      <c r="I65" s="66"/>
      <c r="J65" s="50"/>
      <c r="K65" s="50"/>
    </row>
    <row r="66" spans="2:11" hidden="1" x14ac:dyDescent="0.2">
      <c r="B66" s="65"/>
      <c r="C66" s="66"/>
      <c r="D66" s="66"/>
      <c r="E66" s="67"/>
      <c r="F66" s="67"/>
      <c r="G66" s="68"/>
      <c r="H66" s="69"/>
      <c r="I66" s="66"/>
      <c r="J66" s="50"/>
      <c r="K66" s="50"/>
    </row>
    <row r="67" spans="2:11" hidden="1" x14ac:dyDescent="0.2">
      <c r="B67" s="65"/>
      <c r="C67" s="66"/>
      <c r="D67" s="66"/>
      <c r="E67" s="67"/>
      <c r="F67" s="67"/>
      <c r="G67" s="68"/>
      <c r="H67" s="69"/>
      <c r="I67" s="66"/>
      <c r="J67" s="50"/>
      <c r="K67" s="50"/>
    </row>
    <row r="68" spans="2:11" x14ac:dyDescent="0.2">
      <c r="B68" s="70"/>
      <c r="C68" s="12"/>
      <c r="D68" s="12"/>
      <c r="E68" s="12"/>
      <c r="F68" s="12"/>
      <c r="G68" s="71"/>
      <c r="H68" s="12"/>
      <c r="I68" s="12"/>
    </row>
  </sheetData>
  <mergeCells count="66">
    <mergeCell ref="C2:H2"/>
    <mergeCell ref="C3:H3"/>
    <mergeCell ref="B2:B5"/>
    <mergeCell ref="I2:I5"/>
    <mergeCell ref="C4:H4"/>
    <mergeCell ref="C5:F5"/>
    <mergeCell ref="G5:H5"/>
    <mergeCell ref="B6:I6"/>
    <mergeCell ref="B7:I7"/>
    <mergeCell ref="B8:I8"/>
    <mergeCell ref="F10:G10"/>
    <mergeCell ref="C11:F11"/>
    <mergeCell ref="H11:I11"/>
    <mergeCell ref="D9:E9"/>
    <mergeCell ref="F9:I9"/>
    <mergeCell ref="D10:E10"/>
    <mergeCell ref="C12:F12"/>
    <mergeCell ref="H12:I12"/>
    <mergeCell ref="C13:I13"/>
    <mergeCell ref="C14:I14"/>
    <mergeCell ref="C15:F15"/>
    <mergeCell ref="H15:I15"/>
    <mergeCell ref="C23:E23"/>
    <mergeCell ref="F23:I23"/>
    <mergeCell ref="C16:F16"/>
    <mergeCell ref="H16:I16"/>
    <mergeCell ref="C17:I17"/>
    <mergeCell ref="C18:I18"/>
    <mergeCell ref="C19:I19"/>
    <mergeCell ref="C20:I20"/>
    <mergeCell ref="B21:B22"/>
    <mergeCell ref="C21:E21"/>
    <mergeCell ref="F21:I21"/>
    <mergeCell ref="C22:E22"/>
    <mergeCell ref="F22:I22"/>
    <mergeCell ref="B44:I48"/>
    <mergeCell ref="C24:E24"/>
    <mergeCell ref="F24:I24"/>
    <mergeCell ref="C25:E25"/>
    <mergeCell ref="G25:I25"/>
    <mergeCell ref="C26:E26"/>
    <mergeCell ref="G26:I26"/>
    <mergeCell ref="C27:E27"/>
    <mergeCell ref="G27:I27"/>
    <mergeCell ref="B28:I28"/>
    <mergeCell ref="C42:I42"/>
    <mergeCell ref="B43:I43"/>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9" tint="-0.249977111117893"/>
  </sheetPr>
  <dimension ref="B1:M18"/>
  <sheetViews>
    <sheetView topLeftCell="A7" zoomScale="90" zoomScaleNormal="90" zoomScalePageLayoutView="90" workbookViewId="0">
      <selection activeCell="A7" sqref="A1:IV65536"/>
    </sheetView>
  </sheetViews>
  <sheetFormatPr baseColWidth="10" defaultRowHeight="15" x14ac:dyDescent="0.25"/>
  <cols>
    <col min="1" max="1" width="1.28515625" customWidth="1"/>
    <col min="2" max="2" width="20.140625" style="58" customWidth="1"/>
    <col min="3" max="3" width="34.42578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451"/>
      <c r="C1" s="454" t="s">
        <v>24</v>
      </c>
      <c r="D1" s="455"/>
      <c r="E1" s="455"/>
      <c r="F1" s="455"/>
      <c r="G1" s="455"/>
      <c r="H1" s="456"/>
      <c r="I1" s="457"/>
      <c r="J1" s="458"/>
    </row>
    <row r="2" spans="2:13" ht="18" customHeight="1" thickBot="1" x14ac:dyDescent="0.3">
      <c r="B2" s="452"/>
      <c r="C2" s="463" t="s">
        <v>25</v>
      </c>
      <c r="D2" s="464"/>
      <c r="E2" s="464"/>
      <c r="F2" s="464"/>
      <c r="G2" s="464"/>
      <c r="H2" s="465"/>
      <c r="I2" s="459"/>
      <c r="J2" s="460"/>
    </row>
    <row r="3" spans="2:13" ht="18" customHeight="1" thickBot="1" x14ac:dyDescent="0.3">
      <c r="B3" s="452"/>
      <c r="C3" s="463" t="s">
        <v>142</v>
      </c>
      <c r="D3" s="464"/>
      <c r="E3" s="464"/>
      <c r="F3" s="464"/>
      <c r="G3" s="464"/>
      <c r="H3" s="465"/>
      <c r="I3" s="459"/>
      <c r="J3" s="460"/>
    </row>
    <row r="4" spans="2:13" ht="18" customHeight="1" thickBot="1" x14ac:dyDescent="0.3">
      <c r="B4" s="453"/>
      <c r="C4" s="463" t="s">
        <v>143</v>
      </c>
      <c r="D4" s="464"/>
      <c r="E4" s="464"/>
      <c r="F4" s="465"/>
      <c r="G4" s="466" t="s">
        <v>190</v>
      </c>
      <c r="H4" s="467"/>
      <c r="I4" s="461"/>
      <c r="J4" s="462"/>
    </row>
    <row r="5" spans="2:13" ht="18" customHeight="1" thickBot="1" x14ac:dyDescent="0.3">
      <c r="B5" s="54"/>
      <c r="C5" s="55"/>
      <c r="D5" s="55"/>
      <c r="E5" s="55"/>
      <c r="F5" s="55"/>
      <c r="G5" s="55"/>
      <c r="H5" s="55"/>
      <c r="I5" s="55"/>
      <c r="J5" s="56"/>
    </row>
    <row r="6" spans="2:13" ht="51.75" customHeight="1" thickBot="1" x14ac:dyDescent="0.3">
      <c r="B6" s="1" t="s">
        <v>185</v>
      </c>
      <c r="C6" s="468" t="str">
        <f>+'[6]Sección 1. Metas - Magnitud'!C7</f>
        <v>1032 - Gestión y control de tránsito y transporte</v>
      </c>
      <c r="D6" s="469"/>
      <c r="E6" s="470"/>
      <c r="F6" s="57"/>
      <c r="G6" s="55"/>
      <c r="H6" s="55"/>
      <c r="I6" s="55"/>
      <c r="J6" s="56"/>
    </row>
    <row r="7" spans="2:13" ht="32.25" customHeight="1" thickBot="1" x14ac:dyDescent="0.3">
      <c r="B7" s="2" t="s">
        <v>0</v>
      </c>
      <c r="C7" s="468" t="str">
        <f>+'[6]Sección 1. Metas - Magnitud'!C8:F8</f>
        <v>Dirección de Control y Vigilancia</v>
      </c>
      <c r="D7" s="469"/>
      <c r="E7" s="470"/>
      <c r="F7" s="57"/>
      <c r="G7" s="55"/>
      <c r="H7" s="55"/>
      <c r="I7" s="55"/>
      <c r="J7" s="56"/>
    </row>
    <row r="8" spans="2:13" ht="32.25" customHeight="1" thickBot="1" x14ac:dyDescent="0.3">
      <c r="B8" s="2" t="s">
        <v>144</v>
      </c>
      <c r="C8" s="468" t="str">
        <f>+'[6]Sección 1. Metas - Magnitud'!C9:F9</f>
        <v>Subsecretaría de Servicios de la Movilidad</v>
      </c>
      <c r="D8" s="469"/>
      <c r="E8" s="470"/>
      <c r="F8" s="4"/>
      <c r="G8" s="55"/>
      <c r="H8" s="55"/>
      <c r="I8" s="55"/>
      <c r="J8" s="56"/>
    </row>
    <row r="9" spans="2:13" ht="33.75" customHeight="1" thickBot="1" x14ac:dyDescent="0.3">
      <c r="B9" s="2" t="s">
        <v>28</v>
      </c>
      <c r="C9" s="468" t="s">
        <v>184</v>
      </c>
      <c r="D9" s="469"/>
      <c r="E9" s="470"/>
      <c r="F9" s="57"/>
      <c r="G9" s="55"/>
      <c r="H9" s="55"/>
      <c r="I9" s="55"/>
      <c r="J9" s="56"/>
    </row>
    <row r="10" spans="2:13" ht="32.25" customHeight="1" thickBot="1" x14ac:dyDescent="0.3">
      <c r="B10" s="2" t="s">
        <v>197</v>
      </c>
      <c r="C10" s="468" t="s">
        <v>202</v>
      </c>
      <c r="D10" s="469"/>
      <c r="E10" s="470"/>
    </row>
    <row r="12" spans="2:13" x14ac:dyDescent="0.25">
      <c r="B12" s="444" t="s">
        <v>217</v>
      </c>
      <c r="C12" s="445"/>
      <c r="D12" s="445"/>
      <c r="E12" s="445"/>
      <c r="F12" s="445"/>
      <c r="G12" s="445"/>
      <c r="H12" s="446"/>
      <c r="I12" s="436" t="s">
        <v>145</v>
      </c>
      <c r="J12" s="437"/>
      <c r="K12" s="437"/>
    </row>
    <row r="13" spans="2:13" s="59" customFormat="1" ht="30" customHeight="1" x14ac:dyDescent="0.25">
      <c r="B13" s="438" t="s">
        <v>146</v>
      </c>
      <c r="C13" s="438" t="s">
        <v>147</v>
      </c>
      <c r="D13" s="438" t="s">
        <v>196</v>
      </c>
      <c r="E13" s="438" t="s">
        <v>148</v>
      </c>
      <c r="F13" s="438" t="s">
        <v>149</v>
      </c>
      <c r="G13" s="438" t="s">
        <v>191</v>
      </c>
      <c r="H13" s="438" t="s">
        <v>192</v>
      </c>
      <c r="I13" s="440" t="s">
        <v>193</v>
      </c>
      <c r="J13" s="442" t="s">
        <v>194</v>
      </c>
      <c r="K13" s="435" t="s">
        <v>195</v>
      </c>
    </row>
    <row r="14" spans="2:13" s="59" customFormat="1" x14ac:dyDescent="0.25">
      <c r="B14" s="439"/>
      <c r="C14" s="439"/>
      <c r="D14" s="439"/>
      <c r="E14" s="439"/>
      <c r="F14" s="439"/>
      <c r="G14" s="439"/>
      <c r="H14" s="439"/>
      <c r="I14" s="441"/>
      <c r="J14" s="443"/>
      <c r="K14" s="435"/>
    </row>
    <row r="15" spans="2:13" s="59" customFormat="1" ht="105" x14ac:dyDescent="0.25">
      <c r="B15" s="99">
        <v>1</v>
      </c>
      <c r="C15" s="143" t="s">
        <v>229</v>
      </c>
      <c r="D15" s="98">
        <v>0.19</v>
      </c>
      <c r="E15" s="94"/>
      <c r="F15" s="96" t="s">
        <v>230</v>
      </c>
      <c r="G15" s="172">
        <v>0.19</v>
      </c>
      <c r="H15" s="109">
        <v>43160</v>
      </c>
      <c r="I15" s="107">
        <v>0.19</v>
      </c>
      <c r="J15" s="113">
        <v>43132</v>
      </c>
      <c r="K15" s="104"/>
      <c r="M15" s="111"/>
    </row>
    <row r="16" spans="2:13" ht="60" x14ac:dyDescent="0.25">
      <c r="B16" s="142">
        <v>2</v>
      </c>
      <c r="C16" s="105" t="s">
        <v>231</v>
      </c>
      <c r="D16" s="98">
        <v>0.02</v>
      </c>
      <c r="E16" s="94"/>
      <c r="F16" s="96" t="s">
        <v>232</v>
      </c>
      <c r="G16" s="172">
        <v>0.02</v>
      </c>
      <c r="H16" s="109">
        <v>43344</v>
      </c>
      <c r="I16" s="107"/>
      <c r="J16" s="113"/>
      <c r="K16" s="104"/>
      <c r="M16" s="112"/>
    </row>
    <row r="17" spans="2:11" ht="75" x14ac:dyDescent="0.25">
      <c r="B17" s="171">
        <v>3</v>
      </c>
      <c r="C17" s="78" t="s">
        <v>226</v>
      </c>
      <c r="D17" s="98">
        <v>0.04</v>
      </c>
      <c r="E17" s="94"/>
      <c r="F17" s="96" t="s">
        <v>233</v>
      </c>
      <c r="G17" s="172">
        <v>0.04</v>
      </c>
      <c r="H17" s="109">
        <v>43435</v>
      </c>
      <c r="I17" s="107"/>
      <c r="J17" s="113"/>
      <c r="K17" s="104"/>
    </row>
    <row r="18" spans="2:11" x14ac:dyDescent="0.25">
      <c r="B18" s="447" t="s">
        <v>17</v>
      </c>
      <c r="C18" s="448"/>
      <c r="D18" s="60">
        <f>SUM(D15:D17)</f>
        <v>0.25</v>
      </c>
      <c r="E18" s="449" t="s">
        <v>17</v>
      </c>
      <c r="F18" s="450"/>
      <c r="G18" s="60">
        <f>SUM(G15:G17)</f>
        <v>0.25</v>
      </c>
      <c r="H18" s="170"/>
      <c r="I18" s="108">
        <f>SUM(I15:I17)</f>
        <v>0.19</v>
      </c>
      <c r="J18" s="106"/>
      <c r="K18" s="106"/>
    </row>
  </sheetData>
  <mergeCells count="26">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 ref="K13:K14"/>
    <mergeCell ref="I12:K12"/>
    <mergeCell ref="B13:B14"/>
    <mergeCell ref="C13:C14"/>
    <mergeCell ref="D13:D14"/>
    <mergeCell ref="E13:E14"/>
    <mergeCell ref="F13:F14"/>
    <mergeCell ref="G13:G14"/>
    <mergeCell ref="I13:I14"/>
    <mergeCell ref="J13:J14"/>
    <mergeCell ref="B12:H12"/>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B1:X54"/>
  <sheetViews>
    <sheetView tabSelected="1" zoomScale="85" zoomScaleNormal="85" zoomScalePageLayoutView="85" workbookViewId="0">
      <selection activeCell="F6" sqref="F6:I6"/>
    </sheetView>
  </sheetViews>
  <sheetFormatPr baseColWidth="10" defaultColWidth="10.8554687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11" width="22.42578125" style="7" customWidth="1"/>
    <col min="12" max="24" width="10.85546875" style="12"/>
    <col min="25" max="16384" width="10.85546875" style="7"/>
  </cols>
  <sheetData>
    <row r="1" spans="2:14" ht="37.5" customHeight="1" x14ac:dyDescent="0.2">
      <c r="B1" s="471"/>
      <c r="C1" s="429" t="s">
        <v>25</v>
      </c>
      <c r="D1" s="429"/>
      <c r="E1" s="429"/>
      <c r="F1" s="429"/>
      <c r="G1" s="429"/>
      <c r="H1" s="429"/>
      <c r="I1" s="472"/>
      <c r="J1" s="196"/>
      <c r="K1" s="196"/>
      <c r="M1" s="197" t="s">
        <v>47</v>
      </c>
    </row>
    <row r="2" spans="2:14" ht="37.5" customHeight="1" x14ac:dyDescent="0.2">
      <c r="B2" s="471"/>
      <c r="C2" s="429" t="s">
        <v>239</v>
      </c>
      <c r="D2" s="429"/>
      <c r="E2" s="429"/>
      <c r="F2" s="429"/>
      <c r="G2" s="429"/>
      <c r="H2" s="429"/>
      <c r="I2" s="472"/>
      <c r="J2" s="196"/>
      <c r="K2" s="196"/>
      <c r="M2" s="197" t="s">
        <v>48</v>
      </c>
    </row>
    <row r="3" spans="2:14" ht="37.5" customHeight="1" x14ac:dyDescent="0.2">
      <c r="B3" s="471"/>
      <c r="C3" s="429" t="s">
        <v>240</v>
      </c>
      <c r="D3" s="429"/>
      <c r="E3" s="429"/>
      <c r="F3" s="429" t="s">
        <v>241</v>
      </c>
      <c r="G3" s="429"/>
      <c r="H3" s="429"/>
      <c r="I3" s="472"/>
      <c r="J3" s="196"/>
      <c r="K3" s="196"/>
      <c r="M3" s="197" t="s">
        <v>50</v>
      </c>
    </row>
    <row r="4" spans="2:14" ht="23.25" customHeight="1" x14ac:dyDescent="0.2">
      <c r="B4" s="473"/>
      <c r="C4" s="473"/>
      <c r="D4" s="473"/>
      <c r="E4" s="473"/>
      <c r="F4" s="473"/>
      <c r="G4" s="473"/>
      <c r="H4" s="473"/>
      <c r="I4" s="473"/>
      <c r="J4" s="198"/>
      <c r="K4" s="198"/>
    </row>
    <row r="5" spans="2:14" ht="24" customHeight="1" x14ac:dyDescent="0.2">
      <c r="B5" s="474" t="s">
        <v>234</v>
      </c>
      <c r="C5" s="474"/>
      <c r="D5" s="474"/>
      <c r="E5" s="474"/>
      <c r="F5" s="474"/>
      <c r="G5" s="474"/>
      <c r="H5" s="474"/>
      <c r="I5" s="474"/>
      <c r="J5" s="199"/>
      <c r="K5" s="199"/>
      <c r="N5" s="200" t="s">
        <v>57</v>
      </c>
    </row>
    <row r="6" spans="2:14" ht="30.75" customHeight="1" x14ac:dyDescent="0.2">
      <c r="B6" s="241" t="s">
        <v>242</v>
      </c>
      <c r="C6" s="244">
        <v>1</v>
      </c>
      <c r="D6" s="475" t="s">
        <v>243</v>
      </c>
      <c r="E6" s="475"/>
      <c r="F6" s="476" t="s">
        <v>405</v>
      </c>
      <c r="G6" s="476"/>
      <c r="H6" s="476"/>
      <c r="I6" s="476"/>
      <c r="J6" s="202"/>
      <c r="K6" s="202"/>
      <c r="M6" s="197" t="s">
        <v>60</v>
      </c>
      <c r="N6" s="200" t="s">
        <v>61</v>
      </c>
    </row>
    <row r="7" spans="2:14" ht="30.75" customHeight="1" x14ac:dyDescent="0.2">
      <c r="B7" s="241" t="s">
        <v>244</v>
      </c>
      <c r="C7" s="244" t="s">
        <v>81</v>
      </c>
      <c r="D7" s="475" t="s">
        <v>245</v>
      </c>
      <c r="E7" s="475"/>
      <c r="F7" s="477" t="s">
        <v>371</v>
      </c>
      <c r="G7" s="477"/>
      <c r="H7" s="175" t="s">
        <v>246</v>
      </c>
      <c r="I7" s="244" t="s">
        <v>81</v>
      </c>
      <c r="J7" s="203"/>
      <c r="K7" s="203"/>
      <c r="M7" s="197" t="s">
        <v>65</v>
      </c>
      <c r="N7" s="200" t="s">
        <v>66</v>
      </c>
    </row>
    <row r="8" spans="2:14" ht="30.75" customHeight="1" x14ac:dyDescent="0.2">
      <c r="B8" s="241" t="s">
        <v>247</v>
      </c>
      <c r="C8" s="476" t="s">
        <v>289</v>
      </c>
      <c r="D8" s="476"/>
      <c r="E8" s="476"/>
      <c r="F8" s="476"/>
      <c r="G8" s="175" t="s">
        <v>248</v>
      </c>
      <c r="H8" s="478">
        <v>7550</v>
      </c>
      <c r="I8" s="478"/>
      <c r="J8" s="21"/>
      <c r="K8" s="21"/>
      <c r="M8" s="197" t="s">
        <v>69</v>
      </c>
      <c r="N8" s="200" t="s">
        <v>70</v>
      </c>
    </row>
    <row r="9" spans="2:14" ht="30.75" customHeight="1" x14ac:dyDescent="0.2">
      <c r="B9" s="241" t="s">
        <v>48</v>
      </c>
      <c r="C9" s="479" t="s">
        <v>60</v>
      </c>
      <c r="D9" s="479"/>
      <c r="E9" s="479"/>
      <c r="F9" s="479"/>
      <c r="G9" s="175" t="s">
        <v>249</v>
      </c>
      <c r="H9" s="480" t="s">
        <v>290</v>
      </c>
      <c r="I9" s="480"/>
      <c r="J9" s="22"/>
      <c r="K9" s="22"/>
      <c r="M9" s="204" t="s">
        <v>73</v>
      </c>
    </row>
    <row r="10" spans="2:14" ht="30.75" customHeight="1" x14ac:dyDescent="0.2">
      <c r="B10" s="241" t="s">
        <v>250</v>
      </c>
      <c r="C10" s="476" t="s">
        <v>336</v>
      </c>
      <c r="D10" s="476"/>
      <c r="E10" s="476"/>
      <c r="F10" s="476"/>
      <c r="G10" s="476"/>
      <c r="H10" s="476"/>
      <c r="I10" s="476"/>
      <c r="J10" s="205"/>
      <c r="K10" s="205"/>
      <c r="M10" s="204"/>
    </row>
    <row r="11" spans="2:14" ht="30.75" customHeight="1" x14ac:dyDescent="0.2">
      <c r="B11" s="241" t="s">
        <v>251</v>
      </c>
      <c r="C11" s="477"/>
      <c r="D11" s="477"/>
      <c r="E11" s="477"/>
      <c r="F11" s="477"/>
      <c r="G11" s="477"/>
      <c r="H11" s="477"/>
      <c r="I11" s="477"/>
      <c r="J11" s="203"/>
      <c r="K11" s="203"/>
      <c r="M11" s="204"/>
      <c r="N11" s="200" t="s">
        <v>76</v>
      </c>
    </row>
    <row r="12" spans="2:14" ht="30.75" customHeight="1" x14ac:dyDescent="0.2">
      <c r="B12" s="241" t="s">
        <v>254</v>
      </c>
      <c r="C12" s="397" t="s">
        <v>372</v>
      </c>
      <c r="D12" s="397"/>
      <c r="E12" s="397"/>
      <c r="F12" s="397"/>
      <c r="G12" s="175" t="s">
        <v>252</v>
      </c>
      <c r="H12" s="399" t="s">
        <v>91</v>
      </c>
      <c r="I12" s="399"/>
      <c r="J12" s="203"/>
      <c r="K12" s="203"/>
      <c r="M12" s="204" t="s">
        <v>80</v>
      </c>
      <c r="N12" s="200" t="s">
        <v>81</v>
      </c>
    </row>
    <row r="13" spans="2:14" ht="30.75" customHeight="1" x14ac:dyDescent="0.2">
      <c r="B13" s="241" t="s">
        <v>255</v>
      </c>
      <c r="C13" s="481" t="s">
        <v>293</v>
      </c>
      <c r="D13" s="481"/>
      <c r="E13" s="481"/>
      <c r="F13" s="481"/>
      <c r="G13" s="175" t="s">
        <v>253</v>
      </c>
      <c r="H13" s="477" t="s">
        <v>61</v>
      </c>
      <c r="I13" s="477"/>
      <c r="J13" s="203"/>
      <c r="K13" s="203"/>
      <c r="M13" s="204" t="s">
        <v>84</v>
      </c>
    </row>
    <row r="14" spans="2:14" ht="64.5" customHeight="1" x14ac:dyDescent="0.2">
      <c r="B14" s="241" t="s">
        <v>256</v>
      </c>
      <c r="C14" s="397" t="s">
        <v>373</v>
      </c>
      <c r="D14" s="397"/>
      <c r="E14" s="397"/>
      <c r="F14" s="397"/>
      <c r="G14" s="397"/>
      <c r="H14" s="397"/>
      <c r="I14" s="397"/>
      <c r="J14" s="205"/>
      <c r="K14" s="205"/>
      <c r="M14" s="204" t="s">
        <v>86</v>
      </c>
      <c r="N14" s="200"/>
    </row>
    <row r="15" spans="2:14" ht="30.75" customHeight="1" x14ac:dyDescent="0.2">
      <c r="B15" s="241" t="s">
        <v>257</v>
      </c>
      <c r="C15" s="397" t="s">
        <v>354</v>
      </c>
      <c r="D15" s="397"/>
      <c r="E15" s="397"/>
      <c r="F15" s="397"/>
      <c r="G15" s="397"/>
      <c r="H15" s="397"/>
      <c r="I15" s="397"/>
      <c r="J15" s="206"/>
      <c r="K15" s="206"/>
      <c r="M15" s="204" t="s">
        <v>88</v>
      </c>
      <c r="N15" s="200"/>
    </row>
    <row r="16" spans="2:14" ht="20.25" customHeight="1" x14ac:dyDescent="0.2">
      <c r="B16" s="241" t="s">
        <v>258</v>
      </c>
      <c r="C16" s="397" t="s">
        <v>374</v>
      </c>
      <c r="D16" s="397"/>
      <c r="E16" s="397"/>
      <c r="F16" s="397"/>
      <c r="G16" s="397"/>
      <c r="H16" s="397"/>
      <c r="I16" s="397"/>
      <c r="J16" s="207"/>
      <c r="K16" s="207"/>
      <c r="M16" s="204"/>
      <c r="N16" s="200"/>
    </row>
    <row r="17" spans="2:14" ht="30.75" customHeight="1" x14ac:dyDescent="0.2">
      <c r="B17" s="241" t="s">
        <v>259</v>
      </c>
      <c r="C17" s="477" t="s">
        <v>343</v>
      </c>
      <c r="D17" s="488"/>
      <c r="E17" s="488"/>
      <c r="F17" s="488"/>
      <c r="G17" s="488"/>
      <c r="H17" s="488"/>
      <c r="I17" s="488"/>
      <c r="J17" s="208"/>
      <c r="K17" s="208"/>
      <c r="M17" s="204" t="s">
        <v>91</v>
      </c>
      <c r="N17" s="200"/>
    </row>
    <row r="18" spans="2:14" ht="18" customHeight="1" x14ac:dyDescent="0.2">
      <c r="B18" s="489" t="s">
        <v>265</v>
      </c>
      <c r="C18" s="490" t="s">
        <v>237</v>
      </c>
      <c r="D18" s="490"/>
      <c r="E18" s="490"/>
      <c r="F18" s="491" t="s">
        <v>238</v>
      </c>
      <c r="G18" s="491"/>
      <c r="H18" s="491"/>
      <c r="I18" s="491"/>
      <c r="J18" s="28"/>
      <c r="K18" s="28"/>
      <c r="M18" s="204" t="s">
        <v>79</v>
      </c>
      <c r="N18" s="200"/>
    </row>
    <row r="19" spans="2:14" ht="39.75" customHeight="1" x14ac:dyDescent="0.2">
      <c r="B19" s="489"/>
      <c r="C19" s="476" t="s">
        <v>375</v>
      </c>
      <c r="D19" s="476"/>
      <c r="E19" s="476"/>
      <c r="F19" s="476" t="s">
        <v>376</v>
      </c>
      <c r="G19" s="476"/>
      <c r="H19" s="476"/>
      <c r="I19" s="476"/>
      <c r="J19" s="207"/>
      <c r="K19" s="207"/>
      <c r="M19" s="204" t="s">
        <v>95</v>
      </c>
      <c r="N19" s="200"/>
    </row>
    <row r="20" spans="2:14" ht="39.75" customHeight="1" x14ac:dyDescent="0.2">
      <c r="B20" s="245" t="s">
        <v>266</v>
      </c>
      <c r="C20" s="492" t="s">
        <v>343</v>
      </c>
      <c r="D20" s="493"/>
      <c r="E20" s="494"/>
      <c r="F20" s="399" t="s">
        <v>343</v>
      </c>
      <c r="G20" s="399"/>
      <c r="H20" s="399"/>
      <c r="I20" s="400"/>
      <c r="J20" s="203"/>
      <c r="K20" s="203"/>
      <c r="M20" s="204"/>
      <c r="N20" s="200"/>
    </row>
    <row r="21" spans="2:14" ht="78" customHeight="1" x14ac:dyDescent="0.2">
      <c r="B21" s="245" t="s">
        <v>267</v>
      </c>
      <c r="C21" s="495" t="s">
        <v>377</v>
      </c>
      <c r="D21" s="496"/>
      <c r="E21" s="497"/>
      <c r="F21" s="498" t="s">
        <v>378</v>
      </c>
      <c r="G21" s="483"/>
      <c r="H21" s="483"/>
      <c r="I21" s="499"/>
      <c r="J21" s="206"/>
      <c r="K21" s="206"/>
      <c r="M21" s="209"/>
      <c r="N21" s="200"/>
    </row>
    <row r="22" spans="2:14" ht="23.25" customHeight="1" x14ac:dyDescent="0.2">
      <c r="B22" s="245" t="s">
        <v>268</v>
      </c>
      <c r="C22" s="482">
        <v>44013</v>
      </c>
      <c r="D22" s="500"/>
      <c r="E22" s="501"/>
      <c r="F22" s="175" t="s">
        <v>271</v>
      </c>
      <c r="G22" s="184"/>
      <c r="H22" s="175" t="s">
        <v>275</v>
      </c>
      <c r="I22" s="185">
        <v>0</v>
      </c>
      <c r="J22" s="30"/>
      <c r="K22" s="30"/>
      <c r="M22" s="209"/>
    </row>
    <row r="23" spans="2:14" ht="27" customHeight="1" x14ac:dyDescent="0.2">
      <c r="B23" s="245" t="s">
        <v>269</v>
      </c>
      <c r="C23" s="482">
        <v>44196</v>
      </c>
      <c r="D23" s="483"/>
      <c r="E23" s="484"/>
      <c r="F23" s="175" t="s">
        <v>272</v>
      </c>
      <c r="G23" s="485">
        <v>0.1</v>
      </c>
      <c r="H23" s="486"/>
      <c r="I23" s="487"/>
      <c r="J23" s="31"/>
      <c r="K23" s="31"/>
      <c r="M23" s="209"/>
    </row>
    <row r="24" spans="2:14" ht="30.75" customHeight="1" x14ac:dyDescent="0.2">
      <c r="B24" s="243" t="s">
        <v>270</v>
      </c>
      <c r="C24" s="389" t="s">
        <v>379</v>
      </c>
      <c r="D24" s="390"/>
      <c r="E24" s="391"/>
      <c r="F24" s="176" t="s">
        <v>274</v>
      </c>
      <c r="G24" s="498" t="s">
        <v>223</v>
      </c>
      <c r="H24" s="483"/>
      <c r="I24" s="484"/>
      <c r="J24" s="28"/>
      <c r="K24" s="28"/>
      <c r="M24" s="209"/>
    </row>
    <row r="25" spans="2:14" ht="22.5" customHeight="1" x14ac:dyDescent="0.2">
      <c r="B25" s="503" t="s">
        <v>235</v>
      </c>
      <c r="C25" s="502"/>
      <c r="D25" s="502"/>
      <c r="E25" s="502"/>
      <c r="F25" s="502"/>
      <c r="G25" s="502"/>
      <c r="H25" s="502"/>
      <c r="I25" s="504"/>
      <c r="J25" s="199"/>
      <c r="K25" s="199"/>
      <c r="M25" s="209"/>
    </row>
    <row r="26" spans="2:14" ht="43.5" customHeight="1" x14ac:dyDescent="0.2">
      <c r="B26" s="177" t="s">
        <v>105</v>
      </c>
      <c r="C26" s="240" t="s">
        <v>261</v>
      </c>
      <c r="D26" s="240" t="s">
        <v>260</v>
      </c>
      <c r="E26" s="178" t="s">
        <v>264</v>
      </c>
      <c r="F26" s="240" t="s">
        <v>263</v>
      </c>
      <c r="G26" s="240" t="s">
        <v>262</v>
      </c>
      <c r="H26" s="178" t="s">
        <v>276</v>
      </c>
      <c r="I26" s="179" t="s">
        <v>273</v>
      </c>
      <c r="J26" s="207"/>
      <c r="K26" s="207"/>
      <c r="M26" s="209"/>
    </row>
    <row r="27" spans="2:14" ht="19.5" customHeight="1" x14ac:dyDescent="0.2">
      <c r="B27" s="180" t="s">
        <v>119</v>
      </c>
      <c r="C27" s="246">
        <v>0</v>
      </c>
      <c r="D27" s="186">
        <v>0</v>
      </c>
      <c r="E27" s="195">
        <v>0</v>
      </c>
      <c r="F27" s="505">
        <f>+SUM(C27:C33)</f>
        <v>0.1</v>
      </c>
      <c r="G27" s="505">
        <f>+SUM(D27:D33)</f>
        <v>3.2500000000000001E-2</v>
      </c>
      <c r="H27" s="508">
        <f>+G27/F27</f>
        <v>0.32500000000000001</v>
      </c>
      <c r="I27" s="508">
        <f>+H27+I22</f>
        <v>0.32500000000000001</v>
      </c>
      <c r="J27" s="38"/>
      <c r="K27" s="38"/>
    </row>
    <row r="28" spans="2:14" ht="19.5" customHeight="1" x14ac:dyDescent="0.2">
      <c r="B28" s="180" t="s">
        <v>120</v>
      </c>
      <c r="C28" s="225">
        <v>0.01</v>
      </c>
      <c r="D28" s="191">
        <v>0.01</v>
      </c>
      <c r="E28" s="195">
        <f t="shared" ref="E28:E32" si="0">D28/C28</f>
        <v>1</v>
      </c>
      <c r="F28" s="506"/>
      <c r="G28" s="506"/>
      <c r="H28" s="509"/>
      <c r="I28" s="509"/>
      <c r="J28" s="38"/>
      <c r="K28" s="38"/>
    </row>
    <row r="29" spans="2:14" ht="19.5" customHeight="1" x14ac:dyDescent="0.2">
      <c r="B29" s="180" t="s">
        <v>121</v>
      </c>
      <c r="C29" s="225">
        <v>2.2499999999999999E-2</v>
      </c>
      <c r="D29" s="225">
        <v>2.2499999999999999E-2</v>
      </c>
      <c r="E29" s="195">
        <f t="shared" si="0"/>
        <v>1</v>
      </c>
      <c r="F29" s="506"/>
      <c r="G29" s="506"/>
      <c r="H29" s="509"/>
      <c r="I29" s="509"/>
      <c r="J29" s="38"/>
      <c r="K29" s="38"/>
    </row>
    <row r="30" spans="2:14" ht="19.5" customHeight="1" x14ac:dyDescent="0.2">
      <c r="B30" s="180" t="s">
        <v>122</v>
      </c>
      <c r="C30" s="225">
        <v>2.2499999999999999E-2</v>
      </c>
      <c r="D30" s="191"/>
      <c r="E30" s="195">
        <f t="shared" si="0"/>
        <v>0</v>
      </c>
      <c r="F30" s="506"/>
      <c r="G30" s="506"/>
      <c r="H30" s="509"/>
      <c r="I30" s="509"/>
      <c r="J30" s="38"/>
      <c r="K30" s="38"/>
    </row>
    <row r="31" spans="2:14" ht="19.5" customHeight="1" x14ac:dyDescent="0.2">
      <c r="B31" s="180" t="s">
        <v>123</v>
      </c>
      <c r="C31" s="225">
        <v>2.2499999999999999E-2</v>
      </c>
      <c r="D31" s="191"/>
      <c r="E31" s="195">
        <f t="shared" si="0"/>
        <v>0</v>
      </c>
      <c r="F31" s="506"/>
      <c r="G31" s="506"/>
      <c r="H31" s="509"/>
      <c r="I31" s="509"/>
      <c r="J31" s="38"/>
      <c r="K31" s="38"/>
    </row>
    <row r="32" spans="2:14" ht="19.5" customHeight="1" x14ac:dyDescent="0.2">
      <c r="B32" s="180" t="s">
        <v>124</v>
      </c>
      <c r="C32" s="225">
        <v>2.2499999999999999E-2</v>
      </c>
      <c r="D32" s="191"/>
      <c r="E32" s="195">
        <f t="shared" si="0"/>
        <v>0</v>
      </c>
      <c r="F32" s="507"/>
      <c r="G32" s="507"/>
      <c r="H32" s="510"/>
      <c r="I32" s="510"/>
      <c r="J32" s="38"/>
      <c r="K32" s="38"/>
    </row>
    <row r="33" spans="2:11" ht="52.5" customHeight="1" x14ac:dyDescent="0.2">
      <c r="B33" s="181" t="s">
        <v>277</v>
      </c>
      <c r="C33" s="511" t="s">
        <v>382</v>
      </c>
      <c r="D33" s="512"/>
      <c r="E33" s="512"/>
      <c r="F33" s="512"/>
      <c r="G33" s="512"/>
      <c r="H33" s="512"/>
      <c r="I33" s="513"/>
      <c r="J33" s="212"/>
      <c r="K33" s="212"/>
    </row>
    <row r="34" spans="2:11" ht="34.5" customHeight="1" x14ac:dyDescent="0.2">
      <c r="B34" s="514"/>
      <c r="C34" s="515"/>
      <c r="D34" s="515"/>
      <c r="E34" s="515"/>
      <c r="F34" s="515"/>
      <c r="G34" s="515"/>
      <c r="H34" s="515"/>
      <c r="I34" s="516"/>
      <c r="J34" s="199"/>
      <c r="K34" s="199"/>
    </row>
    <row r="35" spans="2:11" ht="34.5" customHeight="1" x14ac:dyDescent="0.2">
      <c r="B35" s="517"/>
      <c r="C35" s="518"/>
      <c r="D35" s="518"/>
      <c r="E35" s="518"/>
      <c r="F35" s="518"/>
      <c r="G35" s="518"/>
      <c r="H35" s="518"/>
      <c r="I35" s="519"/>
      <c r="J35" s="212"/>
      <c r="K35" s="212"/>
    </row>
    <row r="36" spans="2:11" ht="34.5" customHeight="1" x14ac:dyDescent="0.2">
      <c r="B36" s="517"/>
      <c r="C36" s="518"/>
      <c r="D36" s="518"/>
      <c r="E36" s="518"/>
      <c r="F36" s="518"/>
      <c r="G36" s="518"/>
      <c r="H36" s="518"/>
      <c r="I36" s="519"/>
      <c r="J36" s="212"/>
      <c r="K36" s="212"/>
    </row>
    <row r="37" spans="2:11" ht="34.5" customHeight="1" x14ac:dyDescent="0.2">
      <c r="B37" s="517"/>
      <c r="C37" s="518"/>
      <c r="D37" s="518"/>
      <c r="E37" s="518"/>
      <c r="F37" s="518"/>
      <c r="G37" s="518"/>
      <c r="H37" s="518"/>
      <c r="I37" s="519"/>
      <c r="J37" s="212"/>
      <c r="K37" s="212"/>
    </row>
    <row r="38" spans="2:11" ht="34.5" customHeight="1" x14ac:dyDescent="0.2">
      <c r="B38" s="520"/>
      <c r="C38" s="521"/>
      <c r="D38" s="521"/>
      <c r="E38" s="521"/>
      <c r="F38" s="521"/>
      <c r="G38" s="521"/>
      <c r="H38" s="521"/>
      <c r="I38" s="522"/>
      <c r="J38" s="198"/>
      <c r="K38" s="198"/>
    </row>
    <row r="39" spans="2:11" ht="96.75" customHeight="1" x14ac:dyDescent="0.2">
      <c r="B39" s="241" t="s">
        <v>278</v>
      </c>
      <c r="C39" s="511" t="s">
        <v>398</v>
      </c>
      <c r="D39" s="512"/>
      <c r="E39" s="512"/>
      <c r="F39" s="512"/>
      <c r="G39" s="512"/>
      <c r="H39" s="512"/>
      <c r="I39" s="513"/>
      <c r="J39" s="213"/>
      <c r="K39" s="213"/>
    </row>
    <row r="40" spans="2:11" ht="32.25" customHeight="1" x14ac:dyDescent="0.2">
      <c r="B40" s="241" t="s">
        <v>279</v>
      </c>
      <c r="C40" s="511" t="s">
        <v>399</v>
      </c>
      <c r="D40" s="512"/>
      <c r="E40" s="512"/>
      <c r="F40" s="512"/>
      <c r="G40" s="512"/>
      <c r="H40" s="512"/>
      <c r="I40" s="513"/>
      <c r="J40" s="213"/>
      <c r="K40" s="213"/>
    </row>
    <row r="41" spans="2:11" ht="66" customHeight="1" x14ac:dyDescent="0.2">
      <c r="B41" s="182" t="s">
        <v>280</v>
      </c>
      <c r="C41" s="523" t="s">
        <v>400</v>
      </c>
      <c r="D41" s="524"/>
      <c r="E41" s="524"/>
      <c r="F41" s="524"/>
      <c r="G41" s="524"/>
      <c r="H41" s="524"/>
      <c r="I41" s="525"/>
      <c r="J41" s="213"/>
      <c r="K41" s="213"/>
    </row>
    <row r="42" spans="2:11" ht="22.5" customHeight="1" x14ac:dyDescent="0.2">
      <c r="B42" s="502" t="s">
        <v>236</v>
      </c>
      <c r="C42" s="502"/>
      <c r="D42" s="502"/>
      <c r="E42" s="502"/>
      <c r="F42" s="502"/>
      <c r="G42" s="502"/>
      <c r="H42" s="502"/>
      <c r="I42" s="502"/>
      <c r="J42" s="213"/>
      <c r="K42" s="213"/>
    </row>
    <row r="43" spans="2:11" ht="22.5" customHeight="1" x14ac:dyDescent="0.2">
      <c r="B43" s="528" t="s">
        <v>281</v>
      </c>
      <c r="C43" s="242" t="s">
        <v>282</v>
      </c>
      <c r="D43" s="530" t="s">
        <v>283</v>
      </c>
      <c r="E43" s="530"/>
      <c r="F43" s="530"/>
      <c r="G43" s="530" t="s">
        <v>284</v>
      </c>
      <c r="H43" s="530"/>
      <c r="I43" s="530"/>
      <c r="J43" s="215"/>
      <c r="K43" s="215"/>
    </row>
    <row r="44" spans="2:11" ht="30.75" customHeight="1" x14ac:dyDescent="0.2">
      <c r="B44" s="529"/>
      <c r="C44" s="216">
        <v>44069</v>
      </c>
      <c r="D44" s="526"/>
      <c r="E44" s="526"/>
      <c r="F44" s="526"/>
      <c r="G44" s="526"/>
      <c r="H44" s="526"/>
      <c r="I44" s="526"/>
      <c r="J44" s="215"/>
      <c r="K44" s="215"/>
    </row>
    <row r="45" spans="2:11" ht="32.25" customHeight="1" x14ac:dyDescent="0.2">
      <c r="B45" s="183" t="s">
        <v>285</v>
      </c>
      <c r="C45" s="526" t="s">
        <v>383</v>
      </c>
      <c r="D45" s="526"/>
      <c r="E45" s="526"/>
      <c r="F45" s="526"/>
      <c r="G45" s="526"/>
      <c r="H45" s="526"/>
      <c r="I45" s="526"/>
      <c r="J45" s="218"/>
      <c r="K45" s="218"/>
    </row>
    <row r="46" spans="2:11" ht="28.5" customHeight="1" x14ac:dyDescent="0.2">
      <c r="B46" s="175" t="s">
        <v>286</v>
      </c>
      <c r="C46" s="526" t="s">
        <v>383</v>
      </c>
      <c r="D46" s="526"/>
      <c r="E46" s="526"/>
      <c r="F46" s="526"/>
      <c r="G46" s="526"/>
      <c r="H46" s="526"/>
      <c r="I46" s="526"/>
      <c r="J46" s="218"/>
      <c r="K46" s="218"/>
    </row>
    <row r="47" spans="2:11" ht="30" customHeight="1" x14ac:dyDescent="0.2">
      <c r="B47" s="182" t="s">
        <v>287</v>
      </c>
      <c r="C47" s="527" t="s">
        <v>384</v>
      </c>
      <c r="D47" s="527"/>
      <c r="E47" s="527"/>
      <c r="F47" s="527"/>
      <c r="G47" s="527"/>
      <c r="H47" s="527"/>
      <c r="I47" s="527"/>
      <c r="J47" s="220"/>
      <c r="K47" s="220"/>
    </row>
    <row r="48" spans="2:11" ht="31.5" customHeight="1" x14ac:dyDescent="0.2">
      <c r="B48" s="182" t="s">
        <v>288</v>
      </c>
      <c r="C48" s="526"/>
      <c r="D48" s="526"/>
      <c r="E48" s="526"/>
      <c r="F48" s="526"/>
      <c r="G48" s="526"/>
      <c r="H48" s="526"/>
      <c r="I48" s="526"/>
      <c r="J48" s="222"/>
      <c r="K48" s="222"/>
    </row>
    <row r="49" spans="2:11" x14ac:dyDescent="0.2">
      <c r="B49" s="47"/>
      <c r="C49" s="223"/>
      <c r="D49" s="223"/>
      <c r="E49" s="224"/>
      <c r="F49" s="224"/>
      <c r="G49" s="48"/>
      <c r="H49" s="49"/>
      <c r="I49" s="223"/>
      <c r="J49" s="222"/>
      <c r="K49" s="222"/>
    </row>
    <row r="50" spans="2:11" x14ac:dyDescent="0.2">
      <c r="B50" s="47"/>
      <c r="C50" s="223"/>
      <c r="D50" s="223"/>
      <c r="E50" s="224"/>
      <c r="F50" s="224"/>
      <c r="G50" s="48"/>
      <c r="H50" s="49"/>
      <c r="I50" s="223"/>
      <c r="J50" s="222"/>
      <c r="K50" s="222"/>
    </row>
    <row r="51" spans="2:11" x14ac:dyDescent="0.2">
      <c r="B51" s="47"/>
      <c r="C51" s="223"/>
      <c r="D51" s="223"/>
      <c r="E51" s="224"/>
      <c r="F51" s="224"/>
      <c r="G51" s="48"/>
      <c r="H51" s="49"/>
      <c r="I51" s="223"/>
      <c r="J51" s="222"/>
      <c r="K51" s="222"/>
    </row>
    <row r="52" spans="2:11" x14ac:dyDescent="0.2">
      <c r="B52" s="47"/>
      <c r="C52" s="223"/>
      <c r="D52" s="223"/>
      <c r="E52" s="224"/>
      <c r="F52" s="224"/>
      <c r="G52" s="48"/>
      <c r="H52" s="49"/>
      <c r="I52" s="223"/>
      <c r="J52" s="222"/>
      <c r="K52" s="222"/>
    </row>
    <row r="53" spans="2:11" x14ac:dyDescent="0.2">
      <c r="B53" s="47"/>
      <c r="C53" s="223"/>
      <c r="D53" s="223"/>
      <c r="E53" s="224"/>
      <c r="F53" s="224"/>
      <c r="G53" s="48"/>
      <c r="H53" s="49"/>
      <c r="I53" s="223"/>
      <c r="J53" s="222"/>
      <c r="K53" s="222"/>
    </row>
    <row r="54" spans="2:11" ht="25.5" customHeight="1" x14ac:dyDescent="0.2">
      <c r="B54" s="47"/>
      <c r="C54" s="223"/>
      <c r="D54" s="223"/>
      <c r="E54" s="224"/>
      <c r="F54" s="224"/>
      <c r="G54" s="48"/>
      <c r="H54" s="49"/>
      <c r="I54" s="223"/>
      <c r="J54" s="222"/>
      <c r="K54" s="222"/>
    </row>
  </sheetData>
  <sheetProtection algorithmName="SHA-512" hashValue="YiZSfXXAiaCzDdndeGO2XL5CbElinCeh3cqLNnFcIYfhOXAYmbIZWATMYKNHk5eKfrB+GXj3l5KHljjVaN/AxQ==" saltValue="p/vtuHT+KZFxnPVj4caBcA==" spinCount="100000" sheet="1" objects="1" scenarios="1"/>
  <mergeCells count="60">
    <mergeCell ref="C46:I46"/>
    <mergeCell ref="C47:I47"/>
    <mergeCell ref="C48:I48"/>
    <mergeCell ref="B43:B44"/>
    <mergeCell ref="D43:F43"/>
    <mergeCell ref="G43:I43"/>
    <mergeCell ref="D44:F44"/>
    <mergeCell ref="G44:I44"/>
    <mergeCell ref="C45:I45"/>
    <mergeCell ref="B42:I42"/>
    <mergeCell ref="C24:E24"/>
    <mergeCell ref="G24:I24"/>
    <mergeCell ref="B25:I25"/>
    <mergeCell ref="F27:F32"/>
    <mergeCell ref="G27:G32"/>
    <mergeCell ref="H27:H32"/>
    <mergeCell ref="I27:I32"/>
    <mergeCell ref="C33:I33"/>
    <mergeCell ref="B34:I38"/>
    <mergeCell ref="C39:I39"/>
    <mergeCell ref="C40:I40"/>
    <mergeCell ref="C41:I41"/>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J10:K10" xr:uid="{00000000-0002-0000-0300-000000000000}">
      <formula1>$M$21:$M$26</formula1>
    </dataValidation>
    <dataValidation type="list" showDropDown="1" showInputMessage="1" showErrorMessage="1" sqref="K12" xr:uid="{00000000-0002-0000-0300-000001000000}">
      <formula1>O17:O19</formula1>
    </dataValidation>
    <dataValidation type="list" allowBlank="1" showInputMessage="1" showErrorMessage="1" sqref="H12:I12" xr:uid="{00000000-0002-0000-0300-000002000000}">
      <formula1>M17:M19</formula1>
    </dataValidation>
    <dataValidation type="list" allowBlank="1" showInputMessage="1" showErrorMessage="1" sqref="C24:E24" xr:uid="{00000000-0002-0000-0300-000003000000}">
      <formula1>$M$12:$M$15</formula1>
    </dataValidation>
    <dataValidation type="list" allowBlank="1" showInputMessage="1" showErrorMessage="1" sqref="C9:F9" xr:uid="{00000000-0002-0000-0300-000004000000}">
      <formula1>$M$6:$M$9</formula1>
    </dataValidation>
    <dataValidation type="list" allowBlank="1" showInputMessage="1" showErrorMessage="1" sqref="H13:I13" xr:uid="{00000000-0002-0000-0300-000005000000}">
      <formula1>$N$5:$N$8</formula1>
    </dataValidation>
    <dataValidation type="list" allowBlank="1" showInputMessage="1" showErrorMessage="1" sqref="C7 I7" xr:uid="{00000000-0002-0000-0300-000006000000}">
      <formula1>$N$11:$N$12</formula1>
    </dataValidation>
  </dataValidations>
  <pageMargins left="0.7" right="0.7" top="0.75" bottom="0.75" header="0.3" footer="0.3"/>
  <pageSetup orientation="portrait"/>
  <ignoredErrors>
    <ignoredError sqref="F28:I32 F27:H27" unlockedFormula="1"/>
  </ignoredErrors>
  <drawing r:id="rId1"/>
  <legacyDrawing r:id="rId2"/>
  <oleObjects>
    <mc:AlternateContent xmlns:mc="http://schemas.openxmlformats.org/markup-compatibility/2006">
      <mc:Choice Requires="x14">
        <oleObject progId="PBrush" shapeId="35809281" r:id="rId3">
          <objectPr defaultSize="0" autoPict="0" r:id="rId4">
            <anchor moveWithCells="1" sizeWithCells="1">
              <from>
                <xdr:col>8</xdr:col>
                <xdr:colOff>47625</xdr:colOff>
                <xdr:row>1</xdr:row>
                <xdr:rowOff>28575</xdr:rowOff>
              </from>
              <to>
                <xdr:col>8</xdr:col>
                <xdr:colOff>1447800</xdr:colOff>
                <xdr:row>1</xdr:row>
                <xdr:rowOff>447675</xdr:rowOff>
              </to>
            </anchor>
          </objectPr>
        </oleObject>
      </mc:Choice>
      <mc:Fallback>
        <oleObject progId="PBrush" shapeId="35809281" r:id="rId3"/>
      </mc:Fallback>
    </mc:AlternateContent>
  </oleObject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sheetPr>
  <dimension ref="B1:X54"/>
  <sheetViews>
    <sheetView zoomScale="70" zoomScaleNormal="70" zoomScalePageLayoutView="70" workbookViewId="0">
      <selection activeCell="F6" sqref="F6:I6"/>
    </sheetView>
  </sheetViews>
  <sheetFormatPr baseColWidth="10" defaultColWidth="10.8554687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9" width="37.7109375" style="7" customWidth="1"/>
    <col min="10" max="11" width="22.42578125" style="7" customWidth="1"/>
    <col min="12" max="12" width="10.85546875" style="12"/>
    <col min="13" max="13" width="10.85546875" style="262"/>
    <col min="14" max="24" width="10.85546875" style="12"/>
    <col min="25" max="16384" width="10.85546875" style="7"/>
  </cols>
  <sheetData>
    <row r="1" spans="2:14" ht="37.5" customHeight="1" x14ac:dyDescent="0.2">
      <c r="B1" s="471"/>
      <c r="C1" s="429" t="s">
        <v>25</v>
      </c>
      <c r="D1" s="429"/>
      <c r="E1" s="429"/>
      <c r="F1" s="429"/>
      <c r="G1" s="429"/>
      <c r="H1" s="429"/>
      <c r="I1" s="472"/>
      <c r="J1" s="196"/>
      <c r="K1" s="196"/>
      <c r="M1" s="261" t="s">
        <v>47</v>
      </c>
    </row>
    <row r="2" spans="2:14" ht="37.5" customHeight="1" x14ac:dyDescent="0.2">
      <c r="B2" s="471"/>
      <c r="C2" s="429" t="s">
        <v>239</v>
      </c>
      <c r="D2" s="429"/>
      <c r="E2" s="429"/>
      <c r="F2" s="429"/>
      <c r="G2" s="429"/>
      <c r="H2" s="429"/>
      <c r="I2" s="472"/>
      <c r="J2" s="196"/>
      <c r="K2" s="196"/>
      <c r="M2" s="261" t="s">
        <v>48</v>
      </c>
    </row>
    <row r="3" spans="2:14" ht="37.5" customHeight="1" x14ac:dyDescent="0.2">
      <c r="B3" s="471"/>
      <c r="C3" s="429" t="s">
        <v>240</v>
      </c>
      <c r="D3" s="429"/>
      <c r="E3" s="429"/>
      <c r="F3" s="429" t="s">
        <v>241</v>
      </c>
      <c r="G3" s="429"/>
      <c r="H3" s="429"/>
      <c r="I3" s="472"/>
      <c r="J3" s="196"/>
      <c r="K3" s="196"/>
      <c r="M3" s="261" t="s">
        <v>50</v>
      </c>
    </row>
    <row r="4" spans="2:14" ht="23.25" customHeight="1" x14ac:dyDescent="0.2">
      <c r="B4" s="473"/>
      <c r="C4" s="473"/>
      <c r="D4" s="473"/>
      <c r="E4" s="473"/>
      <c r="F4" s="473"/>
      <c r="G4" s="473"/>
      <c r="H4" s="473"/>
      <c r="I4" s="473"/>
      <c r="J4" s="198"/>
      <c r="K4" s="198"/>
    </row>
    <row r="5" spans="2:14" ht="24" customHeight="1" x14ac:dyDescent="0.2">
      <c r="B5" s="474" t="s">
        <v>234</v>
      </c>
      <c r="C5" s="474"/>
      <c r="D5" s="474"/>
      <c r="E5" s="474"/>
      <c r="F5" s="474"/>
      <c r="G5" s="474"/>
      <c r="H5" s="474"/>
      <c r="I5" s="474"/>
      <c r="J5" s="199"/>
      <c r="K5" s="199"/>
      <c r="N5" s="200" t="s">
        <v>57</v>
      </c>
    </row>
    <row r="6" spans="2:14" ht="30.75" customHeight="1" x14ac:dyDescent="0.2">
      <c r="B6" s="249" t="s">
        <v>242</v>
      </c>
      <c r="C6" s="248">
        <v>2</v>
      </c>
      <c r="D6" s="475" t="s">
        <v>243</v>
      </c>
      <c r="E6" s="475"/>
      <c r="F6" s="476" t="s">
        <v>406</v>
      </c>
      <c r="G6" s="476"/>
      <c r="H6" s="476"/>
      <c r="I6" s="476"/>
      <c r="J6" s="202"/>
      <c r="K6" s="202"/>
      <c r="M6" s="261" t="s">
        <v>60</v>
      </c>
      <c r="N6" s="200" t="s">
        <v>61</v>
      </c>
    </row>
    <row r="7" spans="2:14" ht="30.75" customHeight="1" x14ac:dyDescent="0.2">
      <c r="B7" s="249" t="s">
        <v>244</v>
      </c>
      <c r="C7" s="248" t="s">
        <v>81</v>
      </c>
      <c r="D7" s="475" t="s">
        <v>245</v>
      </c>
      <c r="E7" s="475"/>
      <c r="F7" s="477" t="s">
        <v>292</v>
      </c>
      <c r="G7" s="477"/>
      <c r="H7" s="175" t="s">
        <v>246</v>
      </c>
      <c r="I7" s="248" t="s">
        <v>81</v>
      </c>
      <c r="J7" s="203"/>
      <c r="K7" s="203"/>
      <c r="M7" s="261" t="s">
        <v>65</v>
      </c>
      <c r="N7" s="200" t="s">
        <v>66</v>
      </c>
    </row>
    <row r="8" spans="2:14" ht="30.75" customHeight="1" x14ac:dyDescent="0.2">
      <c r="B8" s="249" t="s">
        <v>247</v>
      </c>
      <c r="C8" s="476" t="s">
        <v>289</v>
      </c>
      <c r="D8" s="476"/>
      <c r="E8" s="476"/>
      <c r="F8" s="476"/>
      <c r="G8" s="175" t="s">
        <v>248</v>
      </c>
      <c r="H8" s="478">
        <v>7550</v>
      </c>
      <c r="I8" s="478"/>
      <c r="J8" s="21"/>
      <c r="K8" s="21"/>
      <c r="M8" s="261" t="s">
        <v>69</v>
      </c>
      <c r="N8" s="200" t="s">
        <v>70</v>
      </c>
    </row>
    <row r="9" spans="2:14" ht="30.75" customHeight="1" x14ac:dyDescent="0.2">
      <c r="B9" s="249" t="s">
        <v>48</v>
      </c>
      <c r="C9" s="479" t="s">
        <v>60</v>
      </c>
      <c r="D9" s="479"/>
      <c r="E9" s="479"/>
      <c r="F9" s="479"/>
      <c r="G9" s="175" t="s">
        <v>249</v>
      </c>
      <c r="H9" s="480" t="s">
        <v>290</v>
      </c>
      <c r="I9" s="480"/>
      <c r="J9" s="22"/>
      <c r="K9" s="22"/>
      <c r="M9" s="263" t="s">
        <v>73</v>
      </c>
    </row>
    <row r="10" spans="2:14" ht="30.75" customHeight="1" x14ac:dyDescent="0.2">
      <c r="B10" s="249" t="s">
        <v>250</v>
      </c>
      <c r="C10" s="476" t="s">
        <v>315</v>
      </c>
      <c r="D10" s="476"/>
      <c r="E10" s="476"/>
      <c r="F10" s="476"/>
      <c r="G10" s="476"/>
      <c r="H10" s="476"/>
      <c r="I10" s="476"/>
      <c r="J10" s="205"/>
      <c r="K10" s="205"/>
      <c r="M10" s="263"/>
    </row>
    <row r="11" spans="2:14" ht="30.75" customHeight="1" x14ac:dyDescent="0.2">
      <c r="B11" s="249" t="s">
        <v>251</v>
      </c>
      <c r="C11" s="477" t="s">
        <v>291</v>
      </c>
      <c r="D11" s="477"/>
      <c r="E11" s="477"/>
      <c r="F11" s="477"/>
      <c r="G11" s="477"/>
      <c r="H11" s="477"/>
      <c r="I11" s="477"/>
      <c r="J11" s="203"/>
      <c r="K11" s="203"/>
      <c r="M11" s="263"/>
      <c r="N11" s="200" t="s">
        <v>76</v>
      </c>
    </row>
    <row r="12" spans="2:14" ht="30.75" customHeight="1" x14ac:dyDescent="0.2">
      <c r="B12" s="249" t="s">
        <v>254</v>
      </c>
      <c r="C12" s="397" t="s">
        <v>319</v>
      </c>
      <c r="D12" s="397"/>
      <c r="E12" s="397"/>
      <c r="F12" s="397"/>
      <c r="G12" s="175" t="s">
        <v>252</v>
      </c>
      <c r="H12" s="399" t="s">
        <v>91</v>
      </c>
      <c r="I12" s="399"/>
      <c r="J12" s="203"/>
      <c r="K12" s="203"/>
      <c r="M12" s="263" t="s">
        <v>80</v>
      </c>
      <c r="N12" s="200" t="s">
        <v>81</v>
      </c>
    </row>
    <row r="13" spans="2:14" ht="30.75" customHeight="1" x14ac:dyDescent="0.2">
      <c r="B13" s="249" t="s">
        <v>255</v>
      </c>
      <c r="C13" s="481" t="s">
        <v>381</v>
      </c>
      <c r="D13" s="481"/>
      <c r="E13" s="481"/>
      <c r="F13" s="481"/>
      <c r="G13" s="175" t="s">
        <v>253</v>
      </c>
      <c r="H13" s="477" t="s">
        <v>70</v>
      </c>
      <c r="I13" s="477"/>
      <c r="J13" s="203"/>
      <c r="K13" s="203"/>
      <c r="M13" s="263" t="s">
        <v>84</v>
      </c>
    </row>
    <row r="14" spans="2:14" ht="39.75" customHeight="1" x14ac:dyDescent="0.2">
      <c r="B14" s="249" t="s">
        <v>256</v>
      </c>
      <c r="C14" s="422" t="s">
        <v>320</v>
      </c>
      <c r="D14" s="422"/>
      <c r="E14" s="422"/>
      <c r="F14" s="422"/>
      <c r="G14" s="422"/>
      <c r="H14" s="422"/>
      <c r="I14" s="422"/>
      <c r="J14" s="205"/>
      <c r="K14" s="205"/>
      <c r="M14" s="263" t="s">
        <v>86</v>
      </c>
      <c r="N14" s="200"/>
    </row>
    <row r="15" spans="2:14" ht="30.75" customHeight="1" x14ac:dyDescent="0.2">
      <c r="B15" s="249" t="s">
        <v>257</v>
      </c>
      <c r="C15" s="397" t="s">
        <v>300</v>
      </c>
      <c r="D15" s="397"/>
      <c r="E15" s="397"/>
      <c r="F15" s="397"/>
      <c r="G15" s="397"/>
      <c r="H15" s="397"/>
      <c r="I15" s="397"/>
      <c r="J15" s="206"/>
      <c r="K15" s="206"/>
      <c r="M15" s="263" t="s">
        <v>88</v>
      </c>
      <c r="N15" s="200"/>
    </row>
    <row r="16" spans="2:14" ht="20.25" customHeight="1" x14ac:dyDescent="0.2">
      <c r="B16" s="249" t="s">
        <v>258</v>
      </c>
      <c r="C16" s="476" t="s">
        <v>316</v>
      </c>
      <c r="D16" s="476"/>
      <c r="E16" s="476"/>
      <c r="F16" s="476"/>
      <c r="G16" s="476"/>
      <c r="H16" s="476"/>
      <c r="I16" s="476"/>
      <c r="J16" s="207"/>
      <c r="K16" s="207"/>
      <c r="M16" s="263"/>
      <c r="N16" s="200"/>
    </row>
    <row r="17" spans="2:14" ht="30.75" customHeight="1" x14ac:dyDescent="0.2">
      <c r="B17" s="249" t="s">
        <v>259</v>
      </c>
      <c r="C17" s="477" t="s">
        <v>152</v>
      </c>
      <c r="D17" s="488"/>
      <c r="E17" s="488"/>
      <c r="F17" s="488"/>
      <c r="G17" s="488"/>
      <c r="H17" s="488"/>
      <c r="I17" s="488"/>
      <c r="J17" s="208"/>
      <c r="K17" s="208"/>
      <c r="M17" s="263" t="s">
        <v>91</v>
      </c>
      <c r="N17" s="200"/>
    </row>
    <row r="18" spans="2:14" ht="18" customHeight="1" x14ac:dyDescent="0.2">
      <c r="B18" s="489" t="s">
        <v>265</v>
      </c>
      <c r="C18" s="490" t="s">
        <v>237</v>
      </c>
      <c r="D18" s="490"/>
      <c r="E18" s="490"/>
      <c r="F18" s="491" t="s">
        <v>238</v>
      </c>
      <c r="G18" s="491"/>
      <c r="H18" s="491"/>
      <c r="I18" s="491"/>
      <c r="J18" s="28"/>
      <c r="K18" s="28"/>
      <c r="M18" s="263" t="s">
        <v>79</v>
      </c>
      <c r="N18" s="200"/>
    </row>
    <row r="19" spans="2:14" ht="39.75" customHeight="1" x14ac:dyDescent="0.2">
      <c r="B19" s="489"/>
      <c r="C19" s="476" t="s">
        <v>317</v>
      </c>
      <c r="D19" s="476"/>
      <c r="E19" s="476"/>
      <c r="F19" s="476" t="s">
        <v>318</v>
      </c>
      <c r="G19" s="476"/>
      <c r="H19" s="476"/>
      <c r="I19" s="476"/>
      <c r="J19" s="207"/>
      <c r="K19" s="207"/>
      <c r="M19" s="263" t="s">
        <v>95</v>
      </c>
      <c r="N19" s="200"/>
    </row>
    <row r="20" spans="2:14" ht="39.75" customHeight="1" x14ac:dyDescent="0.2">
      <c r="B20" s="252" t="s">
        <v>266</v>
      </c>
      <c r="C20" s="492" t="s">
        <v>152</v>
      </c>
      <c r="D20" s="493"/>
      <c r="E20" s="494"/>
      <c r="F20" s="399" t="s">
        <v>152</v>
      </c>
      <c r="G20" s="399"/>
      <c r="H20" s="399"/>
      <c r="I20" s="400"/>
      <c r="J20" s="203"/>
      <c r="K20" s="203"/>
      <c r="M20" s="263"/>
      <c r="N20" s="200"/>
    </row>
    <row r="21" spans="2:14" ht="92.25" customHeight="1" x14ac:dyDescent="0.2">
      <c r="B21" s="252" t="s">
        <v>267</v>
      </c>
      <c r="C21" s="495" t="s">
        <v>321</v>
      </c>
      <c r="D21" s="496"/>
      <c r="E21" s="497"/>
      <c r="F21" s="498" t="s">
        <v>322</v>
      </c>
      <c r="G21" s="483"/>
      <c r="H21" s="483"/>
      <c r="I21" s="499"/>
      <c r="J21" s="206"/>
      <c r="K21" s="206"/>
      <c r="M21" s="263"/>
      <c r="N21" s="200"/>
    </row>
    <row r="22" spans="2:14" ht="23.25" customHeight="1" x14ac:dyDescent="0.2">
      <c r="B22" s="252" t="s">
        <v>268</v>
      </c>
      <c r="C22" s="482">
        <v>44013</v>
      </c>
      <c r="D22" s="500"/>
      <c r="E22" s="501"/>
      <c r="F22" s="175" t="s">
        <v>297</v>
      </c>
      <c r="G22" s="187"/>
      <c r="H22" s="175" t="s">
        <v>275</v>
      </c>
      <c r="I22" s="188">
        <v>0</v>
      </c>
      <c r="J22" s="30"/>
      <c r="K22" s="30"/>
      <c r="M22" s="263"/>
    </row>
    <row r="23" spans="2:14" ht="27" customHeight="1" x14ac:dyDescent="0.2">
      <c r="B23" s="252" t="s">
        <v>269</v>
      </c>
      <c r="C23" s="482">
        <v>44196</v>
      </c>
      <c r="D23" s="483"/>
      <c r="E23" s="484"/>
      <c r="F23" s="175" t="s">
        <v>272</v>
      </c>
      <c r="G23" s="485">
        <v>0.1</v>
      </c>
      <c r="H23" s="486"/>
      <c r="I23" s="487"/>
      <c r="J23" s="31"/>
      <c r="K23" s="31"/>
      <c r="M23" s="263"/>
    </row>
    <row r="24" spans="2:14" ht="30.75" customHeight="1" x14ac:dyDescent="0.2">
      <c r="B24" s="251" t="s">
        <v>270</v>
      </c>
      <c r="C24" s="389" t="s">
        <v>88</v>
      </c>
      <c r="D24" s="390"/>
      <c r="E24" s="391"/>
      <c r="F24" s="176" t="s">
        <v>274</v>
      </c>
      <c r="G24" s="498"/>
      <c r="H24" s="483"/>
      <c r="I24" s="484"/>
      <c r="J24" s="28"/>
      <c r="K24" s="28"/>
      <c r="M24" s="263"/>
    </row>
    <row r="25" spans="2:14" ht="22.5" customHeight="1" x14ac:dyDescent="0.2">
      <c r="B25" s="503" t="s">
        <v>235</v>
      </c>
      <c r="C25" s="502"/>
      <c r="D25" s="502"/>
      <c r="E25" s="502"/>
      <c r="F25" s="502"/>
      <c r="G25" s="502"/>
      <c r="H25" s="502"/>
      <c r="I25" s="504"/>
      <c r="J25" s="199"/>
      <c r="K25" s="199"/>
      <c r="M25" s="263"/>
    </row>
    <row r="26" spans="2:14" ht="43.5" customHeight="1" x14ac:dyDescent="0.2">
      <c r="B26" s="177" t="s">
        <v>105</v>
      </c>
      <c r="C26" s="250" t="s">
        <v>261</v>
      </c>
      <c r="D26" s="250" t="s">
        <v>260</v>
      </c>
      <c r="E26" s="178" t="s">
        <v>264</v>
      </c>
      <c r="F26" s="250" t="s">
        <v>263</v>
      </c>
      <c r="G26" s="250" t="s">
        <v>262</v>
      </c>
      <c r="H26" s="178" t="s">
        <v>276</v>
      </c>
      <c r="I26" s="179" t="s">
        <v>273</v>
      </c>
      <c r="J26" s="207"/>
      <c r="K26" s="207"/>
      <c r="M26" s="263"/>
    </row>
    <row r="27" spans="2:14" ht="19.5" customHeight="1" x14ac:dyDescent="0.2">
      <c r="B27" s="180" t="s">
        <v>119</v>
      </c>
      <c r="C27" s="190">
        <f>0.0143+0.0143</f>
        <v>2.86E-2</v>
      </c>
      <c r="D27" s="190">
        <v>2.86E-2</v>
      </c>
      <c r="E27" s="195">
        <f t="shared" ref="E27:E32" si="0">IF(D27="","",D27/C27)</f>
        <v>1</v>
      </c>
      <c r="F27" s="531">
        <f>+SUM(C27:C32)</f>
        <v>0.10000000000000002</v>
      </c>
      <c r="G27" s="531">
        <f>+SUM(D27:D32)</f>
        <v>5.7200000000000001E-2</v>
      </c>
      <c r="H27" s="534">
        <f>+G27/F27</f>
        <v>0.57199999999999984</v>
      </c>
      <c r="I27" s="537">
        <f>+H27+I22</f>
        <v>0.57199999999999984</v>
      </c>
      <c r="J27" s="38"/>
      <c r="K27" s="38"/>
    </row>
    <row r="28" spans="2:14" ht="19.5" customHeight="1" x14ac:dyDescent="0.2">
      <c r="B28" s="180" t="s">
        <v>120</v>
      </c>
      <c r="C28" s="190">
        <v>1.43E-2</v>
      </c>
      <c r="D28" s="190">
        <v>1.43E-2</v>
      </c>
      <c r="E28" s="195">
        <f t="shared" si="0"/>
        <v>1</v>
      </c>
      <c r="F28" s="532"/>
      <c r="G28" s="532"/>
      <c r="H28" s="535"/>
      <c r="I28" s="538"/>
      <c r="J28" s="38"/>
      <c r="K28" s="38"/>
    </row>
    <row r="29" spans="2:14" ht="19.5" customHeight="1" x14ac:dyDescent="0.2">
      <c r="B29" s="180" t="s">
        <v>121</v>
      </c>
      <c r="C29" s="190">
        <v>1.43E-2</v>
      </c>
      <c r="D29" s="190">
        <v>1.43E-2</v>
      </c>
      <c r="E29" s="195">
        <f t="shared" si="0"/>
        <v>1</v>
      </c>
      <c r="F29" s="532"/>
      <c r="G29" s="532"/>
      <c r="H29" s="535"/>
      <c r="I29" s="538"/>
      <c r="J29" s="38"/>
      <c r="K29" s="38"/>
    </row>
    <row r="30" spans="2:14" ht="19.5" customHeight="1" x14ac:dyDescent="0.2">
      <c r="B30" s="180" t="s">
        <v>122</v>
      </c>
      <c r="C30" s="190">
        <v>1.43E-2</v>
      </c>
      <c r="D30" s="190"/>
      <c r="E30" s="195" t="str">
        <f t="shared" si="0"/>
        <v/>
      </c>
      <c r="F30" s="532"/>
      <c r="G30" s="532"/>
      <c r="H30" s="535"/>
      <c r="I30" s="538"/>
      <c r="J30" s="38"/>
      <c r="K30" s="38"/>
    </row>
    <row r="31" spans="2:14" ht="19.5" customHeight="1" x14ac:dyDescent="0.2">
      <c r="B31" s="180" t="s">
        <v>123</v>
      </c>
      <c r="C31" s="190">
        <v>1.43E-2</v>
      </c>
      <c r="D31" s="190"/>
      <c r="E31" s="195" t="str">
        <f t="shared" si="0"/>
        <v/>
      </c>
      <c r="F31" s="532"/>
      <c r="G31" s="532"/>
      <c r="H31" s="535"/>
      <c r="I31" s="538"/>
      <c r="J31" s="38"/>
      <c r="K31" s="38"/>
    </row>
    <row r="32" spans="2:14" ht="19.5" customHeight="1" x14ac:dyDescent="0.2">
      <c r="B32" s="180" t="s">
        <v>124</v>
      </c>
      <c r="C32" s="190">
        <v>1.4200000000000001E-2</v>
      </c>
      <c r="D32" s="190"/>
      <c r="E32" s="195" t="str">
        <f t="shared" si="0"/>
        <v/>
      </c>
      <c r="F32" s="533"/>
      <c r="G32" s="533"/>
      <c r="H32" s="536"/>
      <c r="I32" s="539"/>
      <c r="J32" s="38"/>
      <c r="K32" s="38"/>
    </row>
    <row r="33" spans="2:11" ht="52.5" customHeight="1" x14ac:dyDescent="0.2">
      <c r="B33" s="181" t="s">
        <v>277</v>
      </c>
      <c r="C33" s="511"/>
      <c r="D33" s="512"/>
      <c r="E33" s="512"/>
      <c r="F33" s="512"/>
      <c r="G33" s="512"/>
      <c r="H33" s="512"/>
      <c r="I33" s="513"/>
      <c r="J33" s="212"/>
      <c r="K33" s="212"/>
    </row>
    <row r="34" spans="2:11" ht="34.5" customHeight="1" x14ac:dyDescent="0.2">
      <c r="B34" s="514"/>
      <c r="C34" s="515"/>
      <c r="D34" s="515"/>
      <c r="E34" s="515"/>
      <c r="F34" s="515"/>
      <c r="G34" s="515"/>
      <c r="H34" s="515"/>
      <c r="I34" s="516"/>
      <c r="J34" s="199"/>
      <c r="K34" s="199"/>
    </row>
    <row r="35" spans="2:11" ht="34.5" customHeight="1" x14ac:dyDescent="0.2">
      <c r="B35" s="517"/>
      <c r="C35" s="518"/>
      <c r="D35" s="518"/>
      <c r="E35" s="518"/>
      <c r="F35" s="518"/>
      <c r="G35" s="518"/>
      <c r="H35" s="518"/>
      <c r="I35" s="519"/>
      <c r="J35" s="212"/>
      <c r="K35" s="212"/>
    </row>
    <row r="36" spans="2:11" ht="34.5" customHeight="1" x14ac:dyDescent="0.2">
      <c r="B36" s="517"/>
      <c r="C36" s="518"/>
      <c r="D36" s="518"/>
      <c r="E36" s="518"/>
      <c r="F36" s="518"/>
      <c r="G36" s="518"/>
      <c r="H36" s="518"/>
      <c r="I36" s="519"/>
      <c r="J36" s="212"/>
      <c r="K36" s="212"/>
    </row>
    <row r="37" spans="2:11" ht="34.5" customHeight="1" x14ac:dyDescent="0.2">
      <c r="B37" s="517"/>
      <c r="C37" s="518"/>
      <c r="D37" s="518"/>
      <c r="E37" s="518"/>
      <c r="F37" s="518"/>
      <c r="G37" s="518"/>
      <c r="H37" s="518"/>
      <c r="I37" s="519"/>
      <c r="J37" s="212"/>
      <c r="K37" s="212"/>
    </row>
    <row r="38" spans="2:11" ht="34.5" customHeight="1" x14ac:dyDescent="0.2">
      <c r="B38" s="520"/>
      <c r="C38" s="521"/>
      <c r="D38" s="521"/>
      <c r="E38" s="521"/>
      <c r="F38" s="521"/>
      <c r="G38" s="521"/>
      <c r="H38" s="521"/>
      <c r="I38" s="522"/>
      <c r="J38" s="198"/>
      <c r="K38" s="198"/>
    </row>
    <row r="39" spans="2:11" ht="381.75" customHeight="1" x14ac:dyDescent="0.2">
      <c r="B39" s="249" t="s">
        <v>278</v>
      </c>
      <c r="C39" s="540" t="s">
        <v>390</v>
      </c>
      <c r="D39" s="541"/>
      <c r="E39" s="541"/>
      <c r="F39" s="541"/>
      <c r="G39" s="541"/>
      <c r="H39" s="541"/>
      <c r="I39" s="542"/>
      <c r="J39" s="213"/>
      <c r="K39" s="213"/>
    </row>
    <row r="40" spans="2:11" ht="32.25" customHeight="1" x14ac:dyDescent="0.2">
      <c r="B40" s="249" t="s">
        <v>279</v>
      </c>
      <c r="C40" s="540"/>
      <c r="D40" s="541"/>
      <c r="E40" s="541"/>
      <c r="F40" s="541"/>
      <c r="G40" s="541"/>
      <c r="H40" s="541"/>
      <c r="I40" s="542"/>
      <c r="J40" s="213"/>
      <c r="K40" s="213"/>
    </row>
    <row r="41" spans="2:11" ht="66" customHeight="1" x14ac:dyDescent="0.2">
      <c r="B41" s="182" t="s">
        <v>280</v>
      </c>
      <c r="C41" s="543" t="s">
        <v>389</v>
      </c>
      <c r="D41" s="544"/>
      <c r="E41" s="544"/>
      <c r="F41" s="544"/>
      <c r="G41" s="544"/>
      <c r="H41" s="544"/>
      <c r="I41" s="545"/>
      <c r="J41" s="213"/>
      <c r="K41" s="213"/>
    </row>
    <row r="42" spans="2:11" ht="22.5" customHeight="1" x14ac:dyDescent="0.2">
      <c r="B42" s="502" t="s">
        <v>236</v>
      </c>
      <c r="C42" s="502"/>
      <c r="D42" s="502"/>
      <c r="E42" s="502"/>
      <c r="F42" s="502"/>
      <c r="G42" s="502"/>
      <c r="H42" s="502"/>
      <c r="I42" s="502"/>
      <c r="J42" s="213"/>
      <c r="K42" s="213"/>
    </row>
    <row r="43" spans="2:11" ht="22.5" customHeight="1" x14ac:dyDescent="0.2">
      <c r="B43" s="528" t="s">
        <v>281</v>
      </c>
      <c r="C43" s="247" t="s">
        <v>282</v>
      </c>
      <c r="D43" s="530" t="s">
        <v>283</v>
      </c>
      <c r="E43" s="530"/>
      <c r="F43" s="530"/>
      <c r="G43" s="530" t="s">
        <v>284</v>
      </c>
      <c r="H43" s="530"/>
      <c r="I43" s="530"/>
      <c r="J43" s="215"/>
      <c r="K43" s="215"/>
    </row>
    <row r="44" spans="2:11" ht="30.75" customHeight="1" x14ac:dyDescent="0.2">
      <c r="B44" s="529"/>
      <c r="C44" s="216">
        <v>44070</v>
      </c>
      <c r="D44" s="526"/>
      <c r="E44" s="526"/>
      <c r="F44" s="526"/>
      <c r="G44" s="526"/>
      <c r="H44" s="526"/>
      <c r="I44" s="526"/>
      <c r="J44" s="215"/>
      <c r="K44" s="215"/>
    </row>
    <row r="45" spans="2:11" ht="32.25" customHeight="1" x14ac:dyDescent="0.2">
      <c r="B45" s="183" t="s">
        <v>285</v>
      </c>
      <c r="C45" s="526" t="s">
        <v>294</v>
      </c>
      <c r="D45" s="526"/>
      <c r="E45" s="526"/>
      <c r="F45" s="526"/>
      <c r="G45" s="526"/>
      <c r="H45" s="526"/>
      <c r="I45" s="526"/>
      <c r="J45" s="218"/>
      <c r="K45" s="218"/>
    </row>
    <row r="46" spans="2:11" ht="28.5" customHeight="1" x14ac:dyDescent="0.2">
      <c r="B46" s="175" t="s">
        <v>286</v>
      </c>
      <c r="C46" s="492" t="s">
        <v>295</v>
      </c>
      <c r="D46" s="493"/>
      <c r="E46" s="493"/>
      <c r="F46" s="493"/>
      <c r="G46" s="493"/>
      <c r="H46" s="493"/>
      <c r="I46" s="494"/>
      <c r="J46" s="218"/>
      <c r="K46" s="218"/>
    </row>
    <row r="47" spans="2:11" ht="30" customHeight="1" x14ac:dyDescent="0.2">
      <c r="B47" s="182" t="s">
        <v>287</v>
      </c>
      <c r="C47" s="526" t="s">
        <v>296</v>
      </c>
      <c r="D47" s="526"/>
      <c r="E47" s="526"/>
      <c r="F47" s="526"/>
      <c r="G47" s="526"/>
      <c r="H47" s="526"/>
      <c r="I47" s="526"/>
      <c r="J47" s="220"/>
      <c r="K47" s="220"/>
    </row>
    <row r="48" spans="2:11" ht="31.5" customHeight="1" x14ac:dyDescent="0.2">
      <c r="B48" s="182" t="s">
        <v>288</v>
      </c>
      <c r="C48" s="526"/>
      <c r="D48" s="526"/>
      <c r="E48" s="526"/>
      <c r="F48" s="526"/>
      <c r="G48" s="526"/>
      <c r="H48" s="526"/>
      <c r="I48" s="526"/>
      <c r="J48" s="222"/>
      <c r="K48" s="222"/>
    </row>
    <row r="49" spans="2:11" x14ac:dyDescent="0.2">
      <c r="B49" s="47"/>
      <c r="C49" s="223"/>
      <c r="D49" s="223"/>
      <c r="E49" s="224"/>
      <c r="F49" s="224"/>
      <c r="G49" s="48"/>
      <c r="H49" s="49"/>
      <c r="I49" s="223"/>
      <c r="J49" s="222"/>
      <c r="K49" s="222"/>
    </row>
    <row r="50" spans="2:11" x14ac:dyDescent="0.2">
      <c r="B50" s="47"/>
      <c r="C50" s="223"/>
      <c r="D50" s="223"/>
      <c r="E50" s="224"/>
      <c r="F50" s="224"/>
      <c r="G50" s="48"/>
      <c r="H50" s="49"/>
      <c r="I50" s="223"/>
      <c r="J50" s="222"/>
      <c r="K50" s="222"/>
    </row>
    <row r="51" spans="2:11" x14ac:dyDescent="0.2">
      <c r="B51" s="47"/>
      <c r="C51" s="223"/>
      <c r="D51" s="223"/>
      <c r="E51" s="224"/>
      <c r="F51" s="224"/>
      <c r="G51" s="48"/>
      <c r="H51" s="49"/>
      <c r="I51" s="223"/>
      <c r="J51" s="222"/>
      <c r="K51" s="222"/>
    </row>
    <row r="52" spans="2:11" x14ac:dyDescent="0.2">
      <c r="B52" s="47"/>
      <c r="C52" s="223"/>
      <c r="D52" s="223"/>
      <c r="E52" s="224"/>
      <c r="F52" s="224"/>
      <c r="G52" s="48"/>
      <c r="H52" s="49"/>
      <c r="I52" s="223"/>
      <c r="J52" s="222"/>
      <c r="K52" s="222"/>
    </row>
    <row r="53" spans="2:11" x14ac:dyDescent="0.2">
      <c r="B53" s="47"/>
      <c r="C53" s="223"/>
      <c r="D53" s="223"/>
      <c r="E53" s="224"/>
      <c r="F53" s="224"/>
      <c r="G53" s="48"/>
      <c r="H53" s="49"/>
      <c r="I53" s="223"/>
      <c r="J53" s="222"/>
      <c r="K53" s="222"/>
    </row>
    <row r="54" spans="2:11" ht="25.5" customHeight="1" x14ac:dyDescent="0.2">
      <c r="B54" s="47"/>
      <c r="C54" s="223"/>
      <c r="D54" s="223"/>
      <c r="E54" s="224"/>
      <c r="F54" s="224"/>
      <c r="G54" s="48"/>
      <c r="H54" s="49"/>
      <c r="I54" s="223"/>
      <c r="J54" s="222"/>
      <c r="K54" s="222"/>
    </row>
  </sheetData>
  <sheetProtection algorithmName="SHA-512" hashValue="TGxz7ifaQ+ZcbqKyxQPZCinO3K6h08hnLn7gfIMgDMWu6O2TVbmQOvtic55zAFZ5BH7S7CdZRktlXkb89ZEZLA==" saltValue="bvALGxTXhkVRJp5UibyTzw==" spinCount="100000" sheet="1" objects="1" scenarios="1"/>
  <mergeCells count="60">
    <mergeCell ref="C46:I46"/>
    <mergeCell ref="C47:I47"/>
    <mergeCell ref="C48:I48"/>
    <mergeCell ref="B43:B44"/>
    <mergeCell ref="D43:F43"/>
    <mergeCell ref="G43:I43"/>
    <mergeCell ref="D44:F44"/>
    <mergeCell ref="G44:I44"/>
    <mergeCell ref="C45:I45"/>
    <mergeCell ref="B42:I42"/>
    <mergeCell ref="C24:E24"/>
    <mergeCell ref="G24:I24"/>
    <mergeCell ref="B25:I25"/>
    <mergeCell ref="F27:F32"/>
    <mergeCell ref="G27:G32"/>
    <mergeCell ref="H27:H32"/>
    <mergeCell ref="I27:I32"/>
    <mergeCell ref="C33:I33"/>
    <mergeCell ref="B34:I38"/>
    <mergeCell ref="C39:I39"/>
    <mergeCell ref="C40:I40"/>
    <mergeCell ref="C41:I41"/>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J10:K10" xr:uid="{00000000-0002-0000-0400-000000000000}">
      <formula1>$M$21:$M$26</formula1>
    </dataValidation>
    <dataValidation type="list" allowBlank="1" showInputMessage="1" showErrorMessage="1" sqref="C7 I7" xr:uid="{00000000-0002-0000-0400-000001000000}">
      <formula1>$N$11:$N$12</formula1>
    </dataValidation>
    <dataValidation type="list" allowBlank="1" showInputMessage="1" showErrorMessage="1" sqref="H13:I13" xr:uid="{00000000-0002-0000-0400-000002000000}">
      <formula1>$N$5:$N$8</formula1>
    </dataValidation>
    <dataValidation type="list" allowBlank="1" showInputMessage="1" showErrorMessage="1" sqref="C9:F9" xr:uid="{00000000-0002-0000-0400-000003000000}">
      <formula1>$M$6:$M$9</formula1>
    </dataValidation>
    <dataValidation type="list" allowBlank="1" showInputMessage="1" showErrorMessage="1" sqref="C24:E24" xr:uid="{00000000-0002-0000-0400-000004000000}">
      <formula1>$M$12:$M$15</formula1>
    </dataValidation>
    <dataValidation type="list" allowBlank="1" showInputMessage="1" showErrorMessage="1" sqref="H12:I12" xr:uid="{00000000-0002-0000-0400-000005000000}">
      <formula1>M17:M19</formula1>
    </dataValidation>
    <dataValidation type="list" showDropDown="1" showInputMessage="1" showErrorMessage="1" sqref="K12" xr:uid="{00000000-0002-0000-0400-000006000000}">
      <formula1>O17:O19</formula1>
    </dataValidation>
  </dataValidations>
  <pageMargins left="0.7" right="0.7" top="0.75" bottom="0.75" header="0.3" footer="0.3"/>
  <pageSetup orientation="portrait"/>
  <drawing r:id="rId1"/>
  <legacyDrawing r:id="rId2"/>
  <oleObjects>
    <mc:AlternateContent xmlns:mc="http://schemas.openxmlformats.org/markup-compatibility/2006">
      <mc:Choice Requires="x14">
        <oleObject progId="PBrush" shapeId="35818497" r:id="rId3">
          <objectPr defaultSize="0" autoPict="0" r:id="rId4">
            <anchor moveWithCells="1" sizeWithCells="1">
              <from>
                <xdr:col>8</xdr:col>
                <xdr:colOff>47625</xdr:colOff>
                <xdr:row>1</xdr:row>
                <xdr:rowOff>28575</xdr:rowOff>
              </from>
              <to>
                <xdr:col>8</xdr:col>
                <xdr:colOff>1447800</xdr:colOff>
                <xdr:row>1</xdr:row>
                <xdr:rowOff>447675</xdr:rowOff>
              </to>
            </anchor>
          </objectPr>
        </oleObject>
      </mc:Choice>
      <mc:Fallback>
        <oleObject progId="PBrush" shapeId="35818497" r:id="rId3"/>
      </mc:Fallback>
    </mc:AlternateContent>
  </oleObject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1EFDC-DB1E-402E-B09B-9CA12C8F7FCC}">
  <sheetPr>
    <tabColor theme="3" tint="0.79998168889431442"/>
  </sheetPr>
  <dimension ref="A1:X54"/>
  <sheetViews>
    <sheetView topLeftCell="A5" zoomScale="80" zoomScaleNormal="80" zoomScalePageLayoutView="80" workbookViewId="0">
      <selection activeCell="F6" sqref="F6:I6"/>
    </sheetView>
  </sheetViews>
  <sheetFormatPr baseColWidth="10" defaultColWidth="10.8554687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11" width="22.42578125" style="7" customWidth="1"/>
    <col min="12" max="12" width="10.85546875" style="12"/>
    <col min="13" max="14" width="10.85546875" style="262"/>
    <col min="15" max="24" width="10.85546875" style="12"/>
    <col min="25" max="16384" width="10.85546875" style="7"/>
  </cols>
  <sheetData>
    <row r="1" spans="2:14" ht="37.5" customHeight="1" x14ac:dyDescent="0.2">
      <c r="B1" s="584"/>
      <c r="C1" s="586" t="s">
        <v>25</v>
      </c>
      <c r="D1" s="586"/>
      <c r="E1" s="586"/>
      <c r="F1" s="586"/>
      <c r="G1" s="586"/>
      <c r="H1" s="586"/>
      <c r="I1" s="587"/>
      <c r="J1" s="196"/>
      <c r="K1" s="196"/>
      <c r="M1" s="261" t="s">
        <v>47</v>
      </c>
    </row>
    <row r="2" spans="2:14" ht="37.5" customHeight="1" x14ac:dyDescent="0.2">
      <c r="B2" s="585"/>
      <c r="C2" s="429" t="s">
        <v>239</v>
      </c>
      <c r="D2" s="429"/>
      <c r="E2" s="429"/>
      <c r="F2" s="429"/>
      <c r="G2" s="429"/>
      <c r="H2" s="429"/>
      <c r="I2" s="588"/>
      <c r="J2" s="196"/>
      <c r="K2" s="196"/>
      <c r="M2" s="261" t="s">
        <v>48</v>
      </c>
    </row>
    <row r="3" spans="2:14" ht="37.5" customHeight="1" x14ac:dyDescent="0.2">
      <c r="B3" s="585"/>
      <c r="C3" s="429" t="s">
        <v>240</v>
      </c>
      <c r="D3" s="429"/>
      <c r="E3" s="429"/>
      <c r="F3" s="429" t="s">
        <v>241</v>
      </c>
      <c r="G3" s="429"/>
      <c r="H3" s="429"/>
      <c r="I3" s="588"/>
      <c r="J3" s="196"/>
      <c r="K3" s="196"/>
      <c r="M3" s="261" t="s">
        <v>50</v>
      </c>
    </row>
    <row r="4" spans="2:14" ht="23.25" customHeight="1" x14ac:dyDescent="0.2">
      <c r="B4" s="580"/>
      <c r="C4" s="473"/>
      <c r="D4" s="473"/>
      <c r="E4" s="473"/>
      <c r="F4" s="473"/>
      <c r="G4" s="473"/>
      <c r="H4" s="473"/>
      <c r="I4" s="581"/>
      <c r="J4" s="198"/>
      <c r="K4" s="198"/>
    </row>
    <row r="5" spans="2:14" ht="24" customHeight="1" x14ac:dyDescent="0.2">
      <c r="B5" s="582" t="s">
        <v>234</v>
      </c>
      <c r="C5" s="474"/>
      <c r="D5" s="474"/>
      <c r="E5" s="474"/>
      <c r="F5" s="474"/>
      <c r="G5" s="474"/>
      <c r="H5" s="474"/>
      <c r="I5" s="583"/>
      <c r="J5" s="199"/>
      <c r="K5" s="199"/>
      <c r="N5" s="262" t="s">
        <v>57</v>
      </c>
    </row>
    <row r="6" spans="2:14" ht="30.75" customHeight="1" x14ac:dyDescent="0.2">
      <c r="B6" s="259" t="s">
        <v>242</v>
      </c>
      <c r="C6" s="255">
        <v>3</v>
      </c>
      <c r="D6" s="475" t="s">
        <v>243</v>
      </c>
      <c r="E6" s="475"/>
      <c r="F6" s="476" t="s">
        <v>323</v>
      </c>
      <c r="G6" s="476"/>
      <c r="H6" s="476"/>
      <c r="I6" s="573"/>
      <c r="J6" s="202"/>
      <c r="K6" s="202"/>
      <c r="M6" s="261" t="s">
        <v>60</v>
      </c>
      <c r="N6" s="262" t="s">
        <v>61</v>
      </c>
    </row>
    <row r="7" spans="2:14" ht="30.75" customHeight="1" x14ac:dyDescent="0.2">
      <c r="B7" s="259" t="s">
        <v>244</v>
      </c>
      <c r="C7" s="255" t="s">
        <v>81</v>
      </c>
      <c r="D7" s="475" t="s">
        <v>245</v>
      </c>
      <c r="E7" s="475"/>
      <c r="F7" s="477" t="s">
        <v>298</v>
      </c>
      <c r="G7" s="477"/>
      <c r="H7" s="175" t="s">
        <v>246</v>
      </c>
      <c r="I7" s="258" t="s">
        <v>81</v>
      </c>
      <c r="J7" s="203"/>
      <c r="K7" s="203"/>
      <c r="M7" s="261" t="s">
        <v>65</v>
      </c>
      <c r="N7" s="262" t="s">
        <v>66</v>
      </c>
    </row>
    <row r="8" spans="2:14" ht="30.75" customHeight="1" x14ac:dyDescent="0.2">
      <c r="B8" s="259" t="s">
        <v>247</v>
      </c>
      <c r="C8" s="476" t="s">
        <v>289</v>
      </c>
      <c r="D8" s="476"/>
      <c r="E8" s="476"/>
      <c r="F8" s="476"/>
      <c r="G8" s="175" t="s">
        <v>248</v>
      </c>
      <c r="H8" s="478">
        <v>7550</v>
      </c>
      <c r="I8" s="577"/>
      <c r="J8" s="21"/>
      <c r="K8" s="21"/>
      <c r="M8" s="261" t="s">
        <v>69</v>
      </c>
      <c r="N8" s="262" t="s">
        <v>70</v>
      </c>
    </row>
    <row r="9" spans="2:14" ht="30.75" customHeight="1" x14ac:dyDescent="0.2">
      <c r="B9" s="259" t="s">
        <v>48</v>
      </c>
      <c r="C9" s="479" t="s">
        <v>69</v>
      </c>
      <c r="D9" s="479"/>
      <c r="E9" s="479"/>
      <c r="F9" s="479"/>
      <c r="G9" s="175" t="s">
        <v>249</v>
      </c>
      <c r="H9" s="480" t="s">
        <v>303</v>
      </c>
      <c r="I9" s="578"/>
      <c r="J9" s="22"/>
      <c r="K9" s="22"/>
      <c r="M9" s="263" t="s">
        <v>73</v>
      </c>
    </row>
    <row r="10" spans="2:14" ht="30.75" customHeight="1" x14ac:dyDescent="0.2">
      <c r="B10" s="259" t="s">
        <v>250</v>
      </c>
      <c r="C10" s="476" t="s">
        <v>324</v>
      </c>
      <c r="D10" s="476"/>
      <c r="E10" s="476"/>
      <c r="F10" s="476"/>
      <c r="G10" s="476"/>
      <c r="H10" s="476"/>
      <c r="I10" s="573"/>
      <c r="J10" s="205"/>
      <c r="K10" s="205"/>
      <c r="M10" s="263"/>
    </row>
    <row r="11" spans="2:14" ht="30.75" customHeight="1" x14ac:dyDescent="0.2">
      <c r="B11" s="259" t="s">
        <v>251</v>
      </c>
      <c r="C11" s="477" t="s">
        <v>291</v>
      </c>
      <c r="D11" s="477"/>
      <c r="E11" s="477"/>
      <c r="F11" s="477"/>
      <c r="G11" s="477"/>
      <c r="H11" s="477"/>
      <c r="I11" s="579"/>
      <c r="J11" s="203"/>
      <c r="K11" s="203"/>
      <c r="M11" s="263"/>
      <c r="N11" s="262" t="s">
        <v>76</v>
      </c>
    </row>
    <row r="12" spans="2:14" ht="30.75" customHeight="1" x14ac:dyDescent="0.2">
      <c r="B12" s="259" t="s">
        <v>254</v>
      </c>
      <c r="C12" s="397" t="s">
        <v>325</v>
      </c>
      <c r="D12" s="397"/>
      <c r="E12" s="397"/>
      <c r="F12" s="397"/>
      <c r="G12" s="175" t="s">
        <v>252</v>
      </c>
      <c r="H12" s="399" t="s">
        <v>91</v>
      </c>
      <c r="I12" s="400"/>
      <c r="J12" s="203"/>
      <c r="K12" s="203"/>
      <c r="M12" s="263" t="s">
        <v>80</v>
      </c>
      <c r="N12" s="262" t="s">
        <v>81</v>
      </c>
    </row>
    <row r="13" spans="2:14" ht="30.75" customHeight="1" x14ac:dyDescent="0.2">
      <c r="B13" s="259" t="s">
        <v>255</v>
      </c>
      <c r="C13" s="481" t="s">
        <v>293</v>
      </c>
      <c r="D13" s="481"/>
      <c r="E13" s="481"/>
      <c r="F13" s="481"/>
      <c r="G13" s="175" t="s">
        <v>253</v>
      </c>
      <c r="H13" s="477" t="s">
        <v>70</v>
      </c>
      <c r="I13" s="579"/>
      <c r="J13" s="203"/>
      <c r="K13" s="203"/>
      <c r="M13" s="263" t="s">
        <v>84</v>
      </c>
    </row>
    <row r="14" spans="2:14" ht="39.75" customHeight="1" x14ac:dyDescent="0.2">
      <c r="B14" s="259" t="s">
        <v>256</v>
      </c>
      <c r="C14" s="397" t="s">
        <v>326</v>
      </c>
      <c r="D14" s="397"/>
      <c r="E14" s="397"/>
      <c r="F14" s="397"/>
      <c r="G14" s="397"/>
      <c r="H14" s="397"/>
      <c r="I14" s="398"/>
      <c r="J14" s="205"/>
      <c r="K14" s="205"/>
      <c r="M14" s="263" t="s">
        <v>86</v>
      </c>
    </row>
    <row r="15" spans="2:14" ht="30.75" customHeight="1" x14ac:dyDescent="0.2">
      <c r="B15" s="259" t="s">
        <v>257</v>
      </c>
      <c r="C15" s="397" t="s">
        <v>299</v>
      </c>
      <c r="D15" s="397"/>
      <c r="E15" s="397"/>
      <c r="F15" s="397"/>
      <c r="G15" s="397"/>
      <c r="H15" s="397"/>
      <c r="I15" s="398"/>
      <c r="J15" s="206"/>
      <c r="K15" s="206"/>
      <c r="M15" s="263" t="s">
        <v>88</v>
      </c>
    </row>
    <row r="16" spans="2:14" ht="20.25" customHeight="1" x14ac:dyDescent="0.2">
      <c r="B16" s="259" t="s">
        <v>258</v>
      </c>
      <c r="C16" s="476" t="s">
        <v>327</v>
      </c>
      <c r="D16" s="476"/>
      <c r="E16" s="476"/>
      <c r="F16" s="476"/>
      <c r="G16" s="476"/>
      <c r="H16" s="476"/>
      <c r="I16" s="573"/>
      <c r="J16" s="207"/>
      <c r="K16" s="207"/>
      <c r="M16" s="263"/>
    </row>
    <row r="17" spans="1:14" ht="30.75" customHeight="1" x14ac:dyDescent="0.2">
      <c r="B17" s="259" t="s">
        <v>259</v>
      </c>
      <c r="C17" s="477" t="s">
        <v>152</v>
      </c>
      <c r="D17" s="488"/>
      <c r="E17" s="488"/>
      <c r="F17" s="488"/>
      <c r="G17" s="488"/>
      <c r="H17" s="488"/>
      <c r="I17" s="574"/>
      <c r="J17" s="208"/>
      <c r="K17" s="208"/>
      <c r="M17" s="263" t="s">
        <v>91</v>
      </c>
    </row>
    <row r="18" spans="1:14" ht="18" customHeight="1" x14ac:dyDescent="0.2">
      <c r="B18" s="575" t="s">
        <v>265</v>
      </c>
      <c r="C18" s="490" t="s">
        <v>237</v>
      </c>
      <c r="D18" s="490"/>
      <c r="E18" s="490"/>
      <c r="F18" s="491" t="s">
        <v>238</v>
      </c>
      <c r="G18" s="491"/>
      <c r="H18" s="491"/>
      <c r="I18" s="576"/>
      <c r="J18" s="28"/>
      <c r="K18" s="28"/>
      <c r="M18" s="263" t="s">
        <v>79</v>
      </c>
    </row>
    <row r="19" spans="1:14" ht="39.75" customHeight="1" x14ac:dyDescent="0.2">
      <c r="B19" s="575"/>
      <c r="C19" s="476" t="s">
        <v>328</v>
      </c>
      <c r="D19" s="476"/>
      <c r="E19" s="476"/>
      <c r="F19" s="476" t="s">
        <v>329</v>
      </c>
      <c r="G19" s="476"/>
      <c r="H19" s="476"/>
      <c r="I19" s="573"/>
      <c r="J19" s="207"/>
      <c r="K19" s="207"/>
      <c r="M19" s="263" t="s">
        <v>95</v>
      </c>
    </row>
    <row r="20" spans="1:14" ht="39.75" customHeight="1" x14ac:dyDescent="0.2">
      <c r="B20" s="259" t="s">
        <v>266</v>
      </c>
      <c r="C20" s="492" t="s">
        <v>152</v>
      </c>
      <c r="D20" s="493"/>
      <c r="E20" s="494"/>
      <c r="F20" s="399" t="s">
        <v>152</v>
      </c>
      <c r="G20" s="399"/>
      <c r="H20" s="399"/>
      <c r="I20" s="400"/>
      <c r="J20" s="203"/>
      <c r="K20" s="203"/>
      <c r="M20" s="263"/>
    </row>
    <row r="21" spans="1:14" ht="42" customHeight="1" x14ac:dyDescent="0.2">
      <c r="B21" s="259" t="s">
        <v>267</v>
      </c>
      <c r="C21" s="495" t="s">
        <v>330</v>
      </c>
      <c r="D21" s="496"/>
      <c r="E21" s="497"/>
      <c r="F21" s="498" t="s">
        <v>331</v>
      </c>
      <c r="G21" s="483"/>
      <c r="H21" s="483"/>
      <c r="I21" s="499"/>
      <c r="J21" s="206"/>
      <c r="K21" s="206"/>
      <c r="M21" s="263"/>
    </row>
    <row r="22" spans="1:14" ht="23.25" customHeight="1" x14ac:dyDescent="0.2">
      <c r="B22" s="259" t="s">
        <v>268</v>
      </c>
      <c r="C22" s="482">
        <v>44013</v>
      </c>
      <c r="D22" s="500"/>
      <c r="E22" s="501"/>
      <c r="F22" s="175" t="s">
        <v>301</v>
      </c>
      <c r="G22" s="189">
        <v>0</v>
      </c>
      <c r="H22" s="175" t="s">
        <v>275</v>
      </c>
      <c r="I22" s="188">
        <v>0</v>
      </c>
      <c r="J22" s="30"/>
      <c r="K22" s="30"/>
      <c r="M22" s="263"/>
    </row>
    <row r="23" spans="1:14" ht="27" customHeight="1" x14ac:dyDescent="0.2">
      <c r="B23" s="259" t="s">
        <v>269</v>
      </c>
      <c r="C23" s="482">
        <v>44196</v>
      </c>
      <c r="D23" s="483"/>
      <c r="E23" s="484"/>
      <c r="F23" s="175" t="s">
        <v>272</v>
      </c>
      <c r="G23" s="485">
        <v>0.1</v>
      </c>
      <c r="H23" s="486"/>
      <c r="I23" s="487"/>
      <c r="J23" s="31"/>
      <c r="K23" s="31"/>
      <c r="M23" s="263"/>
    </row>
    <row r="24" spans="1:14" ht="30.75" customHeight="1" x14ac:dyDescent="0.2">
      <c r="B24" s="260" t="s">
        <v>270</v>
      </c>
      <c r="C24" s="389" t="s">
        <v>88</v>
      </c>
      <c r="D24" s="390"/>
      <c r="E24" s="391"/>
      <c r="F24" s="176" t="s">
        <v>274</v>
      </c>
      <c r="G24" s="498" t="s">
        <v>332</v>
      </c>
      <c r="H24" s="483"/>
      <c r="I24" s="499"/>
      <c r="J24" s="28"/>
      <c r="K24" s="28"/>
      <c r="M24" s="263"/>
    </row>
    <row r="25" spans="1:14" ht="22.5" customHeight="1" x14ac:dyDescent="0.2">
      <c r="B25" s="503" t="s">
        <v>235</v>
      </c>
      <c r="C25" s="502"/>
      <c r="D25" s="502"/>
      <c r="E25" s="502"/>
      <c r="F25" s="502"/>
      <c r="G25" s="502"/>
      <c r="H25" s="502"/>
      <c r="I25" s="504"/>
      <c r="J25" s="199"/>
      <c r="K25" s="199"/>
      <c r="M25" s="263"/>
    </row>
    <row r="26" spans="1:14" ht="43.5" customHeight="1" x14ac:dyDescent="0.2">
      <c r="B26" s="177" t="s">
        <v>105</v>
      </c>
      <c r="C26" s="254" t="s">
        <v>261</v>
      </c>
      <c r="D26" s="254" t="s">
        <v>260</v>
      </c>
      <c r="E26" s="178" t="s">
        <v>264</v>
      </c>
      <c r="F26" s="254" t="s">
        <v>263</v>
      </c>
      <c r="G26" s="254" t="s">
        <v>262</v>
      </c>
      <c r="H26" s="178" t="s">
        <v>276</v>
      </c>
      <c r="I26" s="179" t="s">
        <v>273</v>
      </c>
      <c r="J26" s="207"/>
      <c r="K26" s="207"/>
      <c r="M26" s="263"/>
    </row>
    <row r="27" spans="1:14" s="12" customFormat="1" ht="19.5" customHeight="1" x14ac:dyDescent="0.2">
      <c r="A27" s="7"/>
      <c r="B27" s="180" t="s">
        <v>119</v>
      </c>
      <c r="C27" s="227">
        <v>9.7000000000000003E-3</v>
      </c>
      <c r="D27" s="226">
        <v>9.7000000000000003E-3</v>
      </c>
      <c r="E27" s="228">
        <f t="shared" ref="E27:E32" si="0">+D27/C27</f>
        <v>1</v>
      </c>
      <c r="F27" s="553">
        <f>SUM(C27:C32)</f>
        <v>0.1</v>
      </c>
      <c r="G27" s="553">
        <f>SUM(D27:D32)</f>
        <v>5.3400000000000003E-2</v>
      </c>
      <c r="H27" s="556">
        <f>G27/F27</f>
        <v>0.53400000000000003</v>
      </c>
      <c r="I27" s="559">
        <f>+H27+I22</f>
        <v>0.53400000000000003</v>
      </c>
      <c r="J27" s="210"/>
      <c r="K27" s="38"/>
      <c r="M27" s="262"/>
      <c r="N27" s="262"/>
    </row>
    <row r="28" spans="1:14" s="12" customFormat="1" ht="19.5" customHeight="1" x14ac:dyDescent="0.2">
      <c r="A28" s="7"/>
      <c r="B28" s="180" t="s">
        <v>120</v>
      </c>
      <c r="C28" s="227">
        <v>2.4500000000000001E-2</v>
      </c>
      <c r="D28" s="227">
        <v>2.3400000000000001E-2</v>
      </c>
      <c r="E28" s="228">
        <f t="shared" si="0"/>
        <v>0.95510204081632655</v>
      </c>
      <c r="F28" s="554"/>
      <c r="G28" s="554"/>
      <c r="H28" s="557"/>
      <c r="I28" s="560"/>
      <c r="J28" s="38"/>
      <c r="K28" s="38"/>
      <c r="M28" s="262"/>
      <c r="N28" s="262"/>
    </row>
    <row r="29" spans="1:14" s="12" customFormat="1" ht="19.5" customHeight="1" x14ac:dyDescent="0.2">
      <c r="A29" s="7"/>
      <c r="B29" s="180" t="s">
        <v>121</v>
      </c>
      <c r="C29" s="227">
        <v>1.9199999999999998E-2</v>
      </c>
      <c r="D29" s="227">
        <v>2.0299999999999999E-2</v>
      </c>
      <c r="E29" s="228">
        <f t="shared" si="0"/>
        <v>1.0572916666666667</v>
      </c>
      <c r="F29" s="554"/>
      <c r="G29" s="554"/>
      <c r="H29" s="557"/>
      <c r="I29" s="560"/>
      <c r="J29" s="38"/>
      <c r="K29" s="38"/>
      <c r="M29" s="262"/>
      <c r="N29" s="262"/>
    </row>
    <row r="30" spans="1:14" s="12" customFormat="1" ht="19.5" customHeight="1" x14ac:dyDescent="0.2">
      <c r="A30" s="7"/>
      <c r="B30" s="180" t="s">
        <v>122</v>
      </c>
      <c r="C30" s="227">
        <v>1.46E-2</v>
      </c>
      <c r="D30" s="227"/>
      <c r="E30" s="228">
        <f t="shared" si="0"/>
        <v>0</v>
      </c>
      <c r="F30" s="554"/>
      <c r="G30" s="554"/>
      <c r="H30" s="557"/>
      <c r="I30" s="560"/>
      <c r="J30" s="38"/>
      <c r="K30" s="38"/>
      <c r="M30" s="262"/>
      <c r="N30" s="262"/>
    </row>
    <row r="31" spans="1:14" s="12" customFormat="1" ht="19.5" customHeight="1" x14ac:dyDescent="0.2">
      <c r="A31" s="7"/>
      <c r="B31" s="180" t="s">
        <v>123</v>
      </c>
      <c r="C31" s="227">
        <v>1.0999999999999999E-2</v>
      </c>
      <c r="D31" s="227"/>
      <c r="E31" s="228">
        <f t="shared" si="0"/>
        <v>0</v>
      </c>
      <c r="F31" s="554"/>
      <c r="G31" s="554"/>
      <c r="H31" s="557"/>
      <c r="I31" s="560"/>
      <c r="J31" s="38"/>
      <c r="K31" s="38"/>
      <c r="M31" s="262"/>
      <c r="N31" s="262"/>
    </row>
    <row r="32" spans="1:14" s="12" customFormat="1" ht="19.5" customHeight="1" x14ac:dyDescent="0.2">
      <c r="A32" s="7"/>
      <c r="B32" s="180" t="s">
        <v>124</v>
      </c>
      <c r="C32" s="227">
        <v>2.1000000000000001E-2</v>
      </c>
      <c r="D32" s="227"/>
      <c r="E32" s="228">
        <f t="shared" si="0"/>
        <v>0</v>
      </c>
      <c r="F32" s="555"/>
      <c r="G32" s="555"/>
      <c r="H32" s="558"/>
      <c r="I32" s="561"/>
      <c r="J32" s="38"/>
      <c r="K32" s="38"/>
      <c r="M32" s="262"/>
      <c r="N32" s="262"/>
    </row>
    <row r="33" spans="1:14" s="12" customFormat="1" ht="52.5" customHeight="1" x14ac:dyDescent="0.2">
      <c r="A33" s="7"/>
      <c r="B33" s="211" t="s">
        <v>277</v>
      </c>
      <c r="C33" s="511" t="s">
        <v>401</v>
      </c>
      <c r="D33" s="512"/>
      <c r="E33" s="512"/>
      <c r="F33" s="512"/>
      <c r="G33" s="512"/>
      <c r="H33" s="512"/>
      <c r="I33" s="562"/>
      <c r="J33" s="212"/>
      <c r="K33" s="212"/>
      <c r="M33" s="262"/>
      <c r="N33" s="262"/>
    </row>
    <row r="34" spans="1:14" s="12" customFormat="1" ht="34.5" customHeight="1" x14ac:dyDescent="0.2">
      <c r="A34" s="7"/>
      <c r="B34" s="563"/>
      <c r="C34" s="515"/>
      <c r="D34" s="515"/>
      <c r="E34" s="515"/>
      <c r="F34" s="515"/>
      <c r="G34" s="515"/>
      <c r="H34" s="515"/>
      <c r="I34" s="564"/>
      <c r="J34" s="199"/>
      <c r="K34" s="199"/>
      <c r="M34" s="262"/>
      <c r="N34" s="262"/>
    </row>
    <row r="35" spans="1:14" s="12" customFormat="1" ht="34.5" customHeight="1" x14ac:dyDescent="0.2">
      <c r="A35" s="7"/>
      <c r="B35" s="565"/>
      <c r="C35" s="518"/>
      <c r="D35" s="518"/>
      <c r="E35" s="518"/>
      <c r="F35" s="518"/>
      <c r="G35" s="518"/>
      <c r="H35" s="518"/>
      <c r="I35" s="566"/>
      <c r="J35" s="212"/>
      <c r="K35" s="212"/>
      <c r="M35" s="262"/>
      <c r="N35" s="262"/>
    </row>
    <row r="36" spans="1:14" s="12" customFormat="1" ht="34.5" customHeight="1" x14ac:dyDescent="0.2">
      <c r="A36" s="7"/>
      <c r="B36" s="565"/>
      <c r="C36" s="518"/>
      <c r="D36" s="518"/>
      <c r="E36" s="518"/>
      <c r="F36" s="518"/>
      <c r="G36" s="518"/>
      <c r="H36" s="518"/>
      <c r="I36" s="566"/>
      <c r="J36" s="212"/>
      <c r="K36" s="212"/>
      <c r="M36" s="262"/>
      <c r="N36" s="262"/>
    </row>
    <row r="37" spans="1:14" s="12" customFormat="1" ht="34.5" customHeight="1" x14ac:dyDescent="0.2">
      <c r="A37" s="7"/>
      <c r="B37" s="565"/>
      <c r="C37" s="518"/>
      <c r="D37" s="518"/>
      <c r="E37" s="518"/>
      <c r="F37" s="518"/>
      <c r="G37" s="518"/>
      <c r="H37" s="518"/>
      <c r="I37" s="566"/>
      <c r="J37" s="212"/>
      <c r="K37" s="212"/>
      <c r="M37" s="262"/>
      <c r="N37" s="262"/>
    </row>
    <row r="38" spans="1:14" s="12" customFormat="1" ht="34.5" customHeight="1" x14ac:dyDescent="0.2">
      <c r="A38" s="7"/>
      <c r="B38" s="567"/>
      <c r="C38" s="521"/>
      <c r="D38" s="521"/>
      <c r="E38" s="521"/>
      <c r="F38" s="521"/>
      <c r="G38" s="521"/>
      <c r="H38" s="521"/>
      <c r="I38" s="568"/>
      <c r="J38" s="198"/>
      <c r="K38" s="198"/>
      <c r="M38" s="262"/>
      <c r="N38" s="262"/>
    </row>
    <row r="39" spans="1:14" s="12" customFormat="1" ht="194.25" customHeight="1" x14ac:dyDescent="0.2">
      <c r="A39" s="7"/>
      <c r="B39" s="259" t="s">
        <v>278</v>
      </c>
      <c r="C39" s="540" t="s">
        <v>404</v>
      </c>
      <c r="D39" s="541"/>
      <c r="E39" s="541"/>
      <c r="F39" s="541"/>
      <c r="G39" s="541"/>
      <c r="H39" s="541"/>
      <c r="I39" s="569"/>
      <c r="J39" s="213"/>
      <c r="K39" s="213"/>
      <c r="M39" s="262"/>
      <c r="N39" s="262"/>
    </row>
    <row r="40" spans="1:14" s="12" customFormat="1" ht="53.25" customHeight="1" x14ac:dyDescent="0.2">
      <c r="A40" s="7"/>
      <c r="B40" s="259" t="s">
        <v>279</v>
      </c>
      <c r="C40" s="570"/>
      <c r="D40" s="571"/>
      <c r="E40" s="571"/>
      <c r="F40" s="571"/>
      <c r="G40" s="571"/>
      <c r="H40" s="571"/>
      <c r="I40" s="572"/>
      <c r="J40" s="213"/>
      <c r="K40" s="213"/>
      <c r="M40" s="262"/>
      <c r="N40" s="262"/>
    </row>
    <row r="41" spans="1:14" s="12" customFormat="1" ht="66" customHeight="1" x14ac:dyDescent="0.2">
      <c r="A41" s="7"/>
      <c r="B41" s="214" t="s">
        <v>280</v>
      </c>
      <c r="C41" s="543" t="s">
        <v>402</v>
      </c>
      <c r="D41" s="544"/>
      <c r="E41" s="544"/>
      <c r="F41" s="544"/>
      <c r="G41" s="544"/>
      <c r="H41" s="544"/>
      <c r="I41" s="545"/>
      <c r="J41" s="213"/>
      <c r="K41" s="213"/>
      <c r="M41" s="262"/>
      <c r="N41" s="262"/>
    </row>
    <row r="42" spans="1:14" s="12" customFormat="1" ht="22.5" customHeight="1" x14ac:dyDescent="0.2">
      <c r="A42" s="7"/>
      <c r="B42" s="503" t="s">
        <v>236</v>
      </c>
      <c r="C42" s="502"/>
      <c r="D42" s="502"/>
      <c r="E42" s="502"/>
      <c r="F42" s="502"/>
      <c r="G42" s="502"/>
      <c r="H42" s="502"/>
      <c r="I42" s="504"/>
      <c r="J42" s="213"/>
      <c r="K42" s="213"/>
      <c r="M42" s="262"/>
      <c r="N42" s="262"/>
    </row>
    <row r="43" spans="1:14" s="12" customFormat="1" ht="22.5" customHeight="1" x14ac:dyDescent="0.2">
      <c r="A43" s="7"/>
      <c r="B43" s="550" t="s">
        <v>281</v>
      </c>
      <c r="C43" s="257" t="s">
        <v>282</v>
      </c>
      <c r="D43" s="530" t="s">
        <v>283</v>
      </c>
      <c r="E43" s="530"/>
      <c r="F43" s="530"/>
      <c r="G43" s="530" t="s">
        <v>284</v>
      </c>
      <c r="H43" s="530"/>
      <c r="I43" s="552"/>
      <c r="J43" s="215"/>
      <c r="K43" s="215"/>
      <c r="M43" s="262"/>
      <c r="N43" s="262"/>
    </row>
    <row r="44" spans="1:14" s="12" customFormat="1" ht="30.75" customHeight="1" x14ac:dyDescent="0.2">
      <c r="A44" s="7"/>
      <c r="B44" s="551"/>
      <c r="C44" s="216"/>
      <c r="D44" s="526"/>
      <c r="E44" s="526"/>
      <c r="F44" s="526"/>
      <c r="G44" s="526"/>
      <c r="H44" s="526"/>
      <c r="I44" s="547"/>
      <c r="J44" s="215"/>
      <c r="K44" s="215"/>
      <c r="M44" s="262"/>
      <c r="N44" s="262"/>
    </row>
    <row r="45" spans="1:14" s="12" customFormat="1" ht="32.25" customHeight="1" x14ac:dyDescent="0.2">
      <c r="A45" s="7"/>
      <c r="B45" s="217" t="s">
        <v>285</v>
      </c>
      <c r="C45" s="526" t="s">
        <v>298</v>
      </c>
      <c r="D45" s="526"/>
      <c r="E45" s="526"/>
      <c r="F45" s="526"/>
      <c r="G45" s="526"/>
      <c r="H45" s="526"/>
      <c r="I45" s="547"/>
      <c r="J45" s="218"/>
      <c r="K45" s="218"/>
      <c r="M45" s="262"/>
      <c r="N45" s="262"/>
    </row>
    <row r="46" spans="1:14" s="12" customFormat="1" ht="28.5" customHeight="1" x14ac:dyDescent="0.2">
      <c r="A46" s="7"/>
      <c r="B46" s="219" t="s">
        <v>286</v>
      </c>
      <c r="C46" s="492" t="s">
        <v>333</v>
      </c>
      <c r="D46" s="493"/>
      <c r="E46" s="493"/>
      <c r="F46" s="493"/>
      <c r="G46" s="493"/>
      <c r="H46" s="493"/>
      <c r="I46" s="546"/>
      <c r="J46" s="218"/>
      <c r="K46" s="218"/>
      <c r="M46" s="262"/>
      <c r="N46" s="262"/>
    </row>
    <row r="47" spans="1:14" s="12" customFormat="1" ht="30" customHeight="1" x14ac:dyDescent="0.2">
      <c r="A47" s="7"/>
      <c r="B47" s="214" t="s">
        <v>287</v>
      </c>
      <c r="C47" s="526" t="s">
        <v>334</v>
      </c>
      <c r="D47" s="526"/>
      <c r="E47" s="526"/>
      <c r="F47" s="526"/>
      <c r="G47" s="526"/>
      <c r="H47" s="526"/>
      <c r="I47" s="547"/>
      <c r="J47" s="220"/>
      <c r="K47" s="220"/>
      <c r="M47" s="262"/>
      <c r="N47" s="262"/>
    </row>
    <row r="48" spans="1:14" s="12" customFormat="1" ht="31.5" customHeight="1" thickBot="1" x14ac:dyDescent="0.25">
      <c r="A48" s="7"/>
      <c r="B48" s="221" t="s">
        <v>288</v>
      </c>
      <c r="C48" s="548"/>
      <c r="D48" s="548"/>
      <c r="E48" s="548"/>
      <c r="F48" s="548"/>
      <c r="G48" s="548"/>
      <c r="H48" s="548"/>
      <c r="I48" s="549"/>
      <c r="J48" s="222"/>
      <c r="K48" s="222"/>
      <c r="M48" s="262"/>
      <c r="N48" s="262"/>
    </row>
    <row r="49" spans="1:14" s="12" customFormat="1" x14ac:dyDescent="0.2">
      <c r="A49" s="7"/>
      <c r="B49" s="47"/>
      <c r="C49" s="223"/>
      <c r="D49" s="223"/>
      <c r="E49" s="224"/>
      <c r="F49" s="224"/>
      <c r="G49" s="48"/>
      <c r="H49" s="49"/>
      <c r="I49" s="223"/>
      <c r="J49" s="222"/>
      <c r="K49" s="222"/>
      <c r="M49" s="262"/>
      <c r="N49" s="262"/>
    </row>
    <row r="50" spans="1:14" s="12" customFormat="1" x14ac:dyDescent="0.2">
      <c r="A50" s="7"/>
      <c r="B50" s="47"/>
      <c r="C50" s="223"/>
      <c r="D50" s="223"/>
      <c r="E50" s="224"/>
      <c r="F50" s="224"/>
      <c r="G50" s="48"/>
      <c r="H50" s="49"/>
      <c r="I50" s="223"/>
      <c r="J50" s="222"/>
      <c r="K50" s="222"/>
      <c r="M50" s="262"/>
      <c r="N50" s="262"/>
    </row>
    <row r="51" spans="1:14" s="12" customFormat="1" x14ac:dyDescent="0.2">
      <c r="A51" s="7"/>
      <c r="B51" s="47"/>
      <c r="C51" s="223"/>
      <c r="D51" s="223"/>
      <c r="E51" s="224"/>
      <c r="F51" s="224"/>
      <c r="G51" s="48"/>
      <c r="H51" s="49"/>
      <c r="I51" s="223"/>
      <c r="J51" s="222"/>
      <c r="K51" s="222"/>
      <c r="M51" s="262"/>
      <c r="N51" s="262"/>
    </row>
    <row r="52" spans="1:14" s="12" customFormat="1" x14ac:dyDescent="0.2">
      <c r="A52" s="7"/>
      <c r="B52" s="47"/>
      <c r="C52" s="223"/>
      <c r="D52" s="223"/>
      <c r="E52" s="224"/>
      <c r="F52" s="224"/>
      <c r="G52" s="48"/>
      <c r="H52" s="49"/>
      <c r="I52" s="223"/>
      <c r="J52" s="222"/>
      <c r="K52" s="222"/>
      <c r="M52" s="262"/>
      <c r="N52" s="262"/>
    </row>
    <row r="53" spans="1:14" s="12" customFormat="1" x14ac:dyDescent="0.2">
      <c r="A53" s="7"/>
      <c r="B53" s="47"/>
      <c r="C53" s="223"/>
      <c r="D53" s="223"/>
      <c r="E53" s="224"/>
      <c r="F53" s="224"/>
      <c r="G53" s="48"/>
      <c r="H53" s="49"/>
      <c r="I53" s="223"/>
      <c r="J53" s="222"/>
      <c r="K53" s="222"/>
      <c r="M53" s="262"/>
      <c r="N53" s="262"/>
    </row>
    <row r="54" spans="1:14" s="12" customFormat="1" ht="25.5" customHeight="1" x14ac:dyDescent="0.2">
      <c r="A54" s="7"/>
      <c r="B54" s="47"/>
      <c r="C54" s="223"/>
      <c r="D54" s="223"/>
      <c r="E54" s="224"/>
      <c r="F54" s="224"/>
      <c r="G54" s="48"/>
      <c r="H54" s="49"/>
      <c r="I54" s="223"/>
      <c r="J54" s="222"/>
      <c r="K54" s="222"/>
      <c r="M54" s="262"/>
      <c r="N54" s="262"/>
    </row>
  </sheetData>
  <sheetProtection algorithmName="SHA-512" hashValue="LxFz1Y+4nSZGY9NuguWXYJNCyDMXjEkcmDhjsunMzcKzIqdZ5wQUhP+1q4846axHuK7puIC//yywKvox7ex2QA==" saltValue="8U4/LKHzL8vNeKZKRYcZxw==" spinCount="100000" sheet="1" objects="1" scenarios="1"/>
  <mergeCells count="60">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2:I42"/>
    <mergeCell ref="C24:E24"/>
    <mergeCell ref="G24:I24"/>
    <mergeCell ref="B25:I25"/>
    <mergeCell ref="F27:F32"/>
    <mergeCell ref="G27:G32"/>
    <mergeCell ref="H27:H32"/>
    <mergeCell ref="I27:I32"/>
    <mergeCell ref="C33:I33"/>
    <mergeCell ref="B34:I38"/>
    <mergeCell ref="C39:I39"/>
    <mergeCell ref="C40:I40"/>
    <mergeCell ref="C41:I41"/>
    <mergeCell ref="C46:I46"/>
    <mergeCell ref="C47:I47"/>
    <mergeCell ref="C48:I48"/>
    <mergeCell ref="B43:B44"/>
    <mergeCell ref="D43:F43"/>
    <mergeCell ref="G43:I43"/>
    <mergeCell ref="D44:F44"/>
    <mergeCell ref="G44:I44"/>
    <mergeCell ref="C45:I45"/>
  </mergeCells>
  <dataValidations disablePrompts="1" count="7">
    <dataValidation type="list" allowBlank="1" showInputMessage="1" showErrorMessage="1" sqref="J10:K10" xr:uid="{8A1CFFB7-111D-437A-8442-3A8D6FF2155A}">
      <formula1>$M$21:$M$26</formula1>
    </dataValidation>
    <dataValidation type="list" showDropDown="1" showInputMessage="1" showErrorMessage="1" sqref="K12" xr:uid="{B6DA2ACE-7E00-47B5-AA82-024BCCDD2ECC}">
      <formula1>O17:O19</formula1>
    </dataValidation>
    <dataValidation type="list" allowBlank="1" showInputMessage="1" showErrorMessage="1" sqref="H12:I12" xr:uid="{47A623D8-F62D-4601-975F-362D54E0279A}">
      <formula1>M17:M19</formula1>
    </dataValidation>
    <dataValidation type="list" allowBlank="1" showInputMessage="1" showErrorMessage="1" sqref="C24:E24" xr:uid="{160935F7-7FF7-4ECE-B7B8-CAA92AD846C6}">
      <formula1>$M$12:$M$15</formula1>
    </dataValidation>
    <dataValidation type="list" allowBlank="1" showInputMessage="1" showErrorMessage="1" sqref="C9:F9" xr:uid="{9BD9CE51-DD27-4258-88A0-98CFC1DC8D66}">
      <formula1>$M$6:$M$9</formula1>
    </dataValidation>
    <dataValidation type="list" allowBlank="1" showInputMessage="1" showErrorMessage="1" sqref="H13:I13" xr:uid="{01E7761A-8D67-46FE-A030-28042ED9C6DA}">
      <formula1>$N$5:$N$8</formula1>
    </dataValidation>
    <dataValidation type="list" allowBlank="1" showInputMessage="1" showErrorMessage="1" sqref="C7 I7" xr:uid="{426E4399-EBAF-4CD6-91A6-54948BAA89E1}">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26689" r:id="rId4">
          <objectPr defaultSize="0" autoPict="0" r:id="rId5">
            <anchor moveWithCells="1" sizeWithCells="1">
              <from>
                <xdr:col>8</xdr:col>
                <xdr:colOff>47625</xdr:colOff>
                <xdr:row>1</xdr:row>
                <xdr:rowOff>28575</xdr:rowOff>
              </from>
              <to>
                <xdr:col>8</xdr:col>
                <xdr:colOff>1447800</xdr:colOff>
                <xdr:row>1</xdr:row>
                <xdr:rowOff>447675</xdr:rowOff>
              </to>
            </anchor>
          </objectPr>
        </oleObject>
      </mc:Choice>
      <mc:Fallback>
        <oleObject progId="PBrush" shapeId="35826689"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11AB0-EC48-4900-895A-AF0190DCE37F}">
  <sheetPr>
    <tabColor theme="4" tint="0.79998168889431442"/>
  </sheetPr>
  <dimension ref="B1:X54"/>
  <sheetViews>
    <sheetView zoomScale="85" zoomScaleNormal="85" workbookViewId="0">
      <selection activeCell="F6" sqref="F6:I6"/>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24" width="11.42578125" style="12"/>
    <col min="25" max="16384" width="11.42578125" style="7"/>
  </cols>
  <sheetData>
    <row r="1" spans="2:14" ht="37.5" customHeight="1" x14ac:dyDescent="0.2">
      <c r="B1" s="471"/>
      <c r="C1" s="429" t="s">
        <v>25</v>
      </c>
      <c r="D1" s="429"/>
      <c r="E1" s="429"/>
      <c r="F1" s="429"/>
      <c r="G1" s="429"/>
      <c r="H1" s="429"/>
      <c r="I1" s="472"/>
      <c r="J1" s="196"/>
      <c r="K1" s="196"/>
      <c r="M1" s="197" t="s">
        <v>47</v>
      </c>
    </row>
    <row r="2" spans="2:14" ht="37.5" customHeight="1" x14ac:dyDescent="0.2">
      <c r="B2" s="471"/>
      <c r="C2" s="429" t="s">
        <v>239</v>
      </c>
      <c r="D2" s="429"/>
      <c r="E2" s="429"/>
      <c r="F2" s="429"/>
      <c r="G2" s="429"/>
      <c r="H2" s="429"/>
      <c r="I2" s="472"/>
      <c r="J2" s="196"/>
      <c r="K2" s="196"/>
      <c r="M2" s="197" t="s">
        <v>48</v>
      </c>
    </row>
    <row r="3" spans="2:14" ht="37.5" customHeight="1" x14ac:dyDescent="0.2">
      <c r="B3" s="471"/>
      <c r="C3" s="429" t="s">
        <v>240</v>
      </c>
      <c r="D3" s="429"/>
      <c r="E3" s="429"/>
      <c r="F3" s="429" t="s">
        <v>241</v>
      </c>
      <c r="G3" s="429"/>
      <c r="H3" s="429"/>
      <c r="I3" s="472"/>
      <c r="J3" s="196"/>
      <c r="K3" s="196"/>
      <c r="M3" s="197" t="s">
        <v>50</v>
      </c>
    </row>
    <row r="4" spans="2:14" ht="23.25" customHeight="1" x14ac:dyDescent="0.2">
      <c r="B4" s="473"/>
      <c r="C4" s="473"/>
      <c r="D4" s="473"/>
      <c r="E4" s="473"/>
      <c r="F4" s="473"/>
      <c r="G4" s="473"/>
      <c r="H4" s="473"/>
      <c r="I4" s="473"/>
      <c r="J4" s="198"/>
      <c r="K4" s="198"/>
    </row>
    <row r="5" spans="2:14" ht="24" customHeight="1" x14ac:dyDescent="0.2">
      <c r="B5" s="474" t="s">
        <v>234</v>
      </c>
      <c r="C5" s="474"/>
      <c r="D5" s="474"/>
      <c r="E5" s="474"/>
      <c r="F5" s="474"/>
      <c r="G5" s="474"/>
      <c r="H5" s="474"/>
      <c r="I5" s="474"/>
      <c r="J5" s="199"/>
      <c r="K5" s="199"/>
      <c r="N5" s="200" t="s">
        <v>57</v>
      </c>
    </row>
    <row r="6" spans="2:14" ht="30.75" customHeight="1" x14ac:dyDescent="0.2">
      <c r="B6" s="256" t="s">
        <v>242</v>
      </c>
      <c r="C6" s="255">
        <v>4</v>
      </c>
      <c r="D6" s="475" t="s">
        <v>243</v>
      </c>
      <c r="E6" s="475"/>
      <c r="F6" s="476" t="s">
        <v>407</v>
      </c>
      <c r="G6" s="476"/>
      <c r="H6" s="476"/>
      <c r="I6" s="476"/>
      <c r="J6" s="202"/>
      <c r="K6" s="202"/>
      <c r="M6" s="197" t="s">
        <v>60</v>
      </c>
      <c r="N6" s="200" t="s">
        <v>61</v>
      </c>
    </row>
    <row r="7" spans="2:14" ht="30.75" customHeight="1" x14ac:dyDescent="0.2">
      <c r="B7" s="256" t="s">
        <v>244</v>
      </c>
      <c r="C7" s="255" t="s">
        <v>81</v>
      </c>
      <c r="D7" s="475" t="s">
        <v>245</v>
      </c>
      <c r="E7" s="475"/>
      <c r="F7" s="477" t="s">
        <v>298</v>
      </c>
      <c r="G7" s="477"/>
      <c r="H7" s="175" t="s">
        <v>246</v>
      </c>
      <c r="I7" s="255" t="s">
        <v>81</v>
      </c>
      <c r="J7" s="203"/>
      <c r="K7" s="203"/>
      <c r="M7" s="197" t="s">
        <v>65</v>
      </c>
      <c r="N7" s="200" t="s">
        <v>66</v>
      </c>
    </row>
    <row r="8" spans="2:14" ht="30.75" customHeight="1" x14ac:dyDescent="0.2">
      <c r="B8" s="256" t="s">
        <v>247</v>
      </c>
      <c r="C8" s="476" t="s">
        <v>289</v>
      </c>
      <c r="D8" s="476"/>
      <c r="E8" s="476"/>
      <c r="F8" s="476"/>
      <c r="G8" s="175" t="s">
        <v>248</v>
      </c>
      <c r="H8" s="478">
        <v>7550</v>
      </c>
      <c r="I8" s="478"/>
      <c r="J8" s="21"/>
      <c r="K8" s="21"/>
      <c r="M8" s="197" t="s">
        <v>69</v>
      </c>
      <c r="N8" s="200" t="s">
        <v>70</v>
      </c>
    </row>
    <row r="9" spans="2:14" ht="30.75" customHeight="1" x14ac:dyDescent="0.2">
      <c r="B9" s="256" t="s">
        <v>48</v>
      </c>
      <c r="C9" s="479" t="s">
        <v>69</v>
      </c>
      <c r="D9" s="479"/>
      <c r="E9" s="479"/>
      <c r="F9" s="479"/>
      <c r="G9" s="175" t="s">
        <v>249</v>
      </c>
      <c r="H9" s="480" t="s">
        <v>303</v>
      </c>
      <c r="I9" s="480"/>
      <c r="J9" s="22"/>
      <c r="K9" s="22"/>
      <c r="M9" s="204" t="s">
        <v>73</v>
      </c>
    </row>
    <row r="10" spans="2:14" ht="30.75" customHeight="1" x14ac:dyDescent="0.2">
      <c r="B10" s="256" t="s">
        <v>250</v>
      </c>
      <c r="C10" s="476" t="s">
        <v>351</v>
      </c>
      <c r="D10" s="476"/>
      <c r="E10" s="476"/>
      <c r="F10" s="476"/>
      <c r="G10" s="476"/>
      <c r="H10" s="476"/>
      <c r="I10" s="476"/>
      <c r="J10" s="205"/>
      <c r="K10" s="205"/>
      <c r="M10" s="204"/>
    </row>
    <row r="11" spans="2:14" ht="30.75" customHeight="1" x14ac:dyDescent="0.2">
      <c r="B11" s="256" t="s">
        <v>251</v>
      </c>
      <c r="C11" s="477" t="s">
        <v>291</v>
      </c>
      <c r="D11" s="477"/>
      <c r="E11" s="477"/>
      <c r="F11" s="477"/>
      <c r="G11" s="477"/>
      <c r="H11" s="477"/>
      <c r="I11" s="477"/>
      <c r="J11" s="203"/>
      <c r="K11" s="203"/>
      <c r="M11" s="204"/>
      <c r="N11" s="200" t="s">
        <v>76</v>
      </c>
    </row>
    <row r="12" spans="2:14" ht="30.75" customHeight="1" x14ac:dyDescent="0.2">
      <c r="B12" s="256" t="s">
        <v>254</v>
      </c>
      <c r="C12" s="595" t="s">
        <v>352</v>
      </c>
      <c r="D12" s="595"/>
      <c r="E12" s="595"/>
      <c r="F12" s="595"/>
      <c r="G12" s="175" t="s">
        <v>252</v>
      </c>
      <c r="H12" s="399" t="s">
        <v>91</v>
      </c>
      <c r="I12" s="399"/>
      <c r="J12" s="203"/>
      <c r="K12" s="203"/>
      <c r="M12" s="204" t="s">
        <v>80</v>
      </c>
      <c r="N12" s="200" t="s">
        <v>81</v>
      </c>
    </row>
    <row r="13" spans="2:14" ht="30.75" customHeight="1" x14ac:dyDescent="0.2">
      <c r="B13" s="256" t="s">
        <v>255</v>
      </c>
      <c r="C13" s="481" t="s">
        <v>293</v>
      </c>
      <c r="D13" s="481"/>
      <c r="E13" s="481"/>
      <c r="F13" s="481"/>
      <c r="G13" s="175" t="s">
        <v>253</v>
      </c>
      <c r="H13" s="477" t="s">
        <v>70</v>
      </c>
      <c r="I13" s="477"/>
      <c r="J13" s="203"/>
      <c r="K13" s="203"/>
      <c r="M13" s="204" t="s">
        <v>84</v>
      </c>
    </row>
    <row r="14" spans="2:14" ht="39.75" customHeight="1" x14ac:dyDescent="0.2">
      <c r="B14" s="256" t="s">
        <v>256</v>
      </c>
      <c r="C14" s="422" t="s">
        <v>353</v>
      </c>
      <c r="D14" s="422"/>
      <c r="E14" s="422"/>
      <c r="F14" s="422"/>
      <c r="G14" s="422"/>
      <c r="H14" s="422"/>
      <c r="I14" s="422"/>
      <c r="J14" s="205"/>
      <c r="K14" s="205"/>
      <c r="M14" s="204" t="s">
        <v>86</v>
      </c>
      <c r="N14" s="200"/>
    </row>
    <row r="15" spans="2:14" ht="30.75" customHeight="1" x14ac:dyDescent="0.2">
      <c r="B15" s="256" t="s">
        <v>257</v>
      </c>
      <c r="C15" s="397" t="s">
        <v>354</v>
      </c>
      <c r="D15" s="397"/>
      <c r="E15" s="397"/>
      <c r="F15" s="397"/>
      <c r="G15" s="397"/>
      <c r="H15" s="397"/>
      <c r="I15" s="397"/>
      <c r="J15" s="206"/>
      <c r="K15" s="206"/>
      <c r="M15" s="204" t="s">
        <v>88</v>
      </c>
      <c r="N15" s="200"/>
    </row>
    <row r="16" spans="2:14" ht="20.25" customHeight="1" x14ac:dyDescent="0.2">
      <c r="B16" s="256" t="s">
        <v>258</v>
      </c>
      <c r="C16" s="476" t="s">
        <v>355</v>
      </c>
      <c r="D16" s="476"/>
      <c r="E16" s="476"/>
      <c r="F16" s="476"/>
      <c r="G16" s="476"/>
      <c r="H16" s="476"/>
      <c r="I16" s="476"/>
      <c r="J16" s="207"/>
      <c r="K16" s="207"/>
      <c r="M16" s="204"/>
      <c r="N16" s="200"/>
    </row>
    <row r="17" spans="2:14" ht="30.75" customHeight="1" x14ac:dyDescent="0.2">
      <c r="B17" s="256" t="s">
        <v>259</v>
      </c>
      <c r="C17" s="477" t="s">
        <v>152</v>
      </c>
      <c r="D17" s="488"/>
      <c r="E17" s="488"/>
      <c r="F17" s="488"/>
      <c r="G17" s="488"/>
      <c r="H17" s="488"/>
      <c r="I17" s="488"/>
      <c r="J17" s="208"/>
      <c r="K17" s="208"/>
      <c r="M17" s="204" t="s">
        <v>91</v>
      </c>
      <c r="N17" s="200"/>
    </row>
    <row r="18" spans="2:14" ht="18" customHeight="1" x14ac:dyDescent="0.2">
      <c r="B18" s="489" t="s">
        <v>265</v>
      </c>
      <c r="C18" s="490" t="s">
        <v>237</v>
      </c>
      <c r="D18" s="490"/>
      <c r="E18" s="490"/>
      <c r="F18" s="491" t="s">
        <v>238</v>
      </c>
      <c r="G18" s="491"/>
      <c r="H18" s="491"/>
      <c r="I18" s="491"/>
      <c r="J18" s="28"/>
      <c r="K18" s="28"/>
      <c r="M18" s="204" t="s">
        <v>79</v>
      </c>
      <c r="N18" s="200"/>
    </row>
    <row r="19" spans="2:14" ht="39.75" customHeight="1" x14ac:dyDescent="0.2">
      <c r="B19" s="489"/>
      <c r="C19" s="476" t="s">
        <v>356</v>
      </c>
      <c r="D19" s="476"/>
      <c r="E19" s="476"/>
      <c r="F19" s="476" t="s">
        <v>357</v>
      </c>
      <c r="G19" s="476"/>
      <c r="H19" s="476"/>
      <c r="I19" s="476"/>
      <c r="J19" s="207"/>
      <c r="K19" s="207"/>
      <c r="M19" s="204" t="s">
        <v>95</v>
      </c>
      <c r="N19" s="200"/>
    </row>
    <row r="20" spans="2:14" ht="39.75" customHeight="1" x14ac:dyDescent="0.2">
      <c r="B20" s="259" t="s">
        <v>266</v>
      </c>
      <c r="C20" s="492" t="s">
        <v>152</v>
      </c>
      <c r="D20" s="493"/>
      <c r="E20" s="494"/>
      <c r="F20" s="399" t="s">
        <v>152</v>
      </c>
      <c r="G20" s="399"/>
      <c r="H20" s="399"/>
      <c r="I20" s="400"/>
      <c r="J20" s="203"/>
      <c r="K20" s="203"/>
      <c r="M20" s="204"/>
      <c r="N20" s="200"/>
    </row>
    <row r="21" spans="2:14" ht="42" customHeight="1" x14ac:dyDescent="0.2">
      <c r="B21" s="259" t="s">
        <v>267</v>
      </c>
      <c r="C21" s="495" t="s">
        <v>358</v>
      </c>
      <c r="D21" s="496"/>
      <c r="E21" s="497"/>
      <c r="F21" s="498" t="s">
        <v>359</v>
      </c>
      <c r="G21" s="483"/>
      <c r="H21" s="483"/>
      <c r="I21" s="499"/>
      <c r="J21" s="206"/>
      <c r="K21" s="206"/>
      <c r="M21" s="209"/>
      <c r="N21" s="200"/>
    </row>
    <row r="22" spans="2:14" ht="23.25" customHeight="1" x14ac:dyDescent="0.2">
      <c r="B22" s="259" t="s">
        <v>268</v>
      </c>
      <c r="C22" s="482">
        <v>44013</v>
      </c>
      <c r="D22" s="500"/>
      <c r="E22" s="501"/>
      <c r="F22" s="175" t="s">
        <v>301</v>
      </c>
      <c r="G22" s="230">
        <v>0.39</v>
      </c>
      <c r="H22" s="175" t="s">
        <v>275</v>
      </c>
      <c r="I22" s="231">
        <v>0</v>
      </c>
      <c r="J22" s="30"/>
      <c r="K22" s="30"/>
      <c r="M22" s="209"/>
    </row>
    <row r="23" spans="2:14" ht="27" customHeight="1" x14ac:dyDescent="0.2">
      <c r="B23" s="259" t="s">
        <v>269</v>
      </c>
      <c r="C23" s="482">
        <v>44196</v>
      </c>
      <c r="D23" s="483"/>
      <c r="E23" s="484"/>
      <c r="F23" s="175" t="s">
        <v>272</v>
      </c>
      <c r="G23" s="592">
        <v>10</v>
      </c>
      <c r="H23" s="593"/>
      <c r="I23" s="594"/>
      <c r="J23" s="31"/>
      <c r="K23" s="31"/>
      <c r="M23" s="209"/>
    </row>
    <row r="24" spans="2:14" ht="30.75" customHeight="1" x14ac:dyDescent="0.2">
      <c r="B24" s="260" t="s">
        <v>270</v>
      </c>
      <c r="C24" s="389" t="s">
        <v>88</v>
      </c>
      <c r="D24" s="390"/>
      <c r="E24" s="391"/>
      <c r="F24" s="176" t="s">
        <v>274</v>
      </c>
      <c r="G24" s="498" t="s">
        <v>223</v>
      </c>
      <c r="H24" s="483"/>
      <c r="I24" s="484"/>
      <c r="J24" s="28"/>
      <c r="K24" s="28"/>
      <c r="M24" s="209"/>
    </row>
    <row r="25" spans="2:14" ht="22.5" customHeight="1" x14ac:dyDescent="0.2">
      <c r="B25" s="503" t="s">
        <v>235</v>
      </c>
      <c r="C25" s="502"/>
      <c r="D25" s="502"/>
      <c r="E25" s="502"/>
      <c r="F25" s="502"/>
      <c r="G25" s="502"/>
      <c r="H25" s="502"/>
      <c r="I25" s="504"/>
      <c r="J25" s="199"/>
      <c r="K25" s="199"/>
      <c r="M25" s="209"/>
    </row>
    <row r="26" spans="2:14" ht="43.5" customHeight="1" x14ac:dyDescent="0.2">
      <c r="B26" s="177" t="s">
        <v>105</v>
      </c>
      <c r="C26" s="254" t="s">
        <v>261</v>
      </c>
      <c r="D26" s="254" t="s">
        <v>260</v>
      </c>
      <c r="E26" s="178" t="s">
        <v>264</v>
      </c>
      <c r="F26" s="254" t="s">
        <v>263</v>
      </c>
      <c r="G26" s="254" t="s">
        <v>262</v>
      </c>
      <c r="H26" s="178" t="s">
        <v>276</v>
      </c>
      <c r="I26" s="179" t="s">
        <v>273</v>
      </c>
      <c r="J26" s="207"/>
      <c r="K26" s="207"/>
      <c r="M26" s="209"/>
    </row>
    <row r="27" spans="2:14" ht="19.5" customHeight="1" x14ac:dyDescent="0.2">
      <c r="B27" s="180" t="s">
        <v>119</v>
      </c>
      <c r="C27" s="232">
        <f>0.36+0.36</f>
        <v>0.72</v>
      </c>
      <c r="D27" s="232">
        <v>0.72</v>
      </c>
      <c r="E27" s="195">
        <f t="shared" ref="E27:E32" si="0">D27/C27</f>
        <v>1</v>
      </c>
      <c r="F27" s="589">
        <f>SUM(C27:C32)</f>
        <v>10.02</v>
      </c>
      <c r="G27" s="589">
        <f>SUM(D27:D32)</f>
        <v>8.9400000000000013</v>
      </c>
      <c r="H27" s="508">
        <f>G27/F27</f>
        <v>0.8922155688622756</v>
      </c>
      <c r="I27" s="508">
        <f>+H27+I22</f>
        <v>0.8922155688622756</v>
      </c>
      <c r="J27" s="38"/>
      <c r="K27" s="38"/>
    </row>
    <row r="28" spans="2:14" ht="19.5" customHeight="1" x14ac:dyDescent="0.2">
      <c r="B28" s="180" t="s">
        <v>120</v>
      </c>
      <c r="C28" s="232">
        <v>0.36</v>
      </c>
      <c r="D28" s="232">
        <v>0.36</v>
      </c>
      <c r="E28" s="195">
        <f t="shared" si="0"/>
        <v>1</v>
      </c>
      <c r="F28" s="590"/>
      <c r="G28" s="590"/>
      <c r="H28" s="509"/>
      <c r="I28" s="509"/>
      <c r="J28" s="38"/>
      <c r="K28" s="38"/>
    </row>
    <row r="29" spans="2:14" ht="19.5" customHeight="1" x14ac:dyDescent="0.2">
      <c r="B29" s="180" t="s">
        <v>121</v>
      </c>
      <c r="C29" s="233">
        <v>7.86</v>
      </c>
      <c r="D29" s="233">
        <v>7.86</v>
      </c>
      <c r="E29" s="195">
        <f t="shared" si="0"/>
        <v>1</v>
      </c>
      <c r="F29" s="590"/>
      <c r="G29" s="590"/>
      <c r="H29" s="509"/>
      <c r="I29" s="509"/>
      <c r="J29" s="38"/>
      <c r="K29" s="38"/>
    </row>
    <row r="30" spans="2:14" ht="19.5" customHeight="1" x14ac:dyDescent="0.2">
      <c r="B30" s="180" t="s">
        <v>122</v>
      </c>
      <c r="C30" s="232">
        <v>0.36</v>
      </c>
      <c r="D30" s="232"/>
      <c r="E30" s="195">
        <f t="shared" si="0"/>
        <v>0</v>
      </c>
      <c r="F30" s="590"/>
      <c r="G30" s="590"/>
      <c r="H30" s="509"/>
      <c r="I30" s="509"/>
      <c r="J30" s="38"/>
      <c r="K30" s="38"/>
    </row>
    <row r="31" spans="2:14" ht="19.5" customHeight="1" x14ac:dyDescent="0.2">
      <c r="B31" s="180" t="s">
        <v>123</v>
      </c>
      <c r="C31" s="232">
        <v>0.36</v>
      </c>
      <c r="D31" s="232"/>
      <c r="E31" s="195">
        <f t="shared" si="0"/>
        <v>0</v>
      </c>
      <c r="F31" s="590"/>
      <c r="G31" s="590"/>
      <c r="H31" s="509"/>
      <c r="I31" s="509"/>
      <c r="J31" s="38"/>
      <c r="K31" s="38"/>
    </row>
    <row r="32" spans="2:14" ht="19.5" customHeight="1" x14ac:dyDescent="0.2">
      <c r="B32" s="180" t="s">
        <v>124</v>
      </c>
      <c r="C32" s="232">
        <v>0.36</v>
      </c>
      <c r="D32" s="232"/>
      <c r="E32" s="195">
        <f t="shared" si="0"/>
        <v>0</v>
      </c>
      <c r="F32" s="591"/>
      <c r="G32" s="591"/>
      <c r="H32" s="510"/>
      <c r="I32" s="510"/>
      <c r="J32" s="38"/>
      <c r="K32" s="38"/>
    </row>
    <row r="33" spans="2:11" ht="52.5" customHeight="1" x14ac:dyDescent="0.2">
      <c r="B33" s="181" t="s">
        <v>277</v>
      </c>
      <c r="C33" s="234"/>
      <c r="D33" s="235"/>
      <c r="E33" s="235"/>
      <c r="F33" s="235"/>
      <c r="G33" s="235"/>
      <c r="H33" s="235"/>
      <c r="I33" s="236"/>
      <c r="J33" s="212"/>
      <c r="K33" s="212"/>
    </row>
    <row r="34" spans="2:11" ht="34.5" customHeight="1" x14ac:dyDescent="0.2">
      <c r="B34" s="514"/>
      <c r="C34" s="515"/>
      <c r="D34" s="515"/>
      <c r="E34" s="515"/>
      <c r="F34" s="515"/>
      <c r="G34" s="515"/>
      <c r="H34" s="515"/>
      <c r="I34" s="516"/>
      <c r="J34" s="199"/>
      <c r="K34" s="199"/>
    </row>
    <row r="35" spans="2:11" ht="34.5" customHeight="1" x14ac:dyDescent="0.2">
      <c r="B35" s="517"/>
      <c r="C35" s="518"/>
      <c r="D35" s="518"/>
      <c r="E35" s="518"/>
      <c r="F35" s="518"/>
      <c r="G35" s="518"/>
      <c r="H35" s="518"/>
      <c r="I35" s="519"/>
      <c r="J35" s="212"/>
      <c r="K35" s="212"/>
    </row>
    <row r="36" spans="2:11" ht="34.5" customHeight="1" x14ac:dyDescent="0.2">
      <c r="B36" s="517"/>
      <c r="C36" s="518"/>
      <c r="D36" s="518"/>
      <c r="E36" s="518"/>
      <c r="F36" s="518"/>
      <c r="G36" s="518"/>
      <c r="H36" s="518"/>
      <c r="I36" s="519"/>
      <c r="J36" s="212"/>
      <c r="K36" s="212"/>
    </row>
    <row r="37" spans="2:11" ht="34.5" customHeight="1" x14ac:dyDescent="0.2">
      <c r="B37" s="517"/>
      <c r="C37" s="518"/>
      <c r="D37" s="518"/>
      <c r="E37" s="518"/>
      <c r="F37" s="518"/>
      <c r="G37" s="518"/>
      <c r="H37" s="518"/>
      <c r="I37" s="519"/>
      <c r="J37" s="212"/>
      <c r="K37" s="212"/>
    </row>
    <row r="38" spans="2:11" ht="34.5" customHeight="1" x14ac:dyDescent="0.2">
      <c r="B38" s="520"/>
      <c r="C38" s="521"/>
      <c r="D38" s="521"/>
      <c r="E38" s="521"/>
      <c r="F38" s="521"/>
      <c r="G38" s="521"/>
      <c r="H38" s="521"/>
      <c r="I38" s="522"/>
      <c r="J38" s="198"/>
      <c r="K38" s="198"/>
    </row>
    <row r="39" spans="2:11" ht="96.75" customHeight="1" x14ac:dyDescent="0.2">
      <c r="B39" s="256" t="s">
        <v>278</v>
      </c>
      <c r="C39" s="540" t="s">
        <v>403</v>
      </c>
      <c r="D39" s="541"/>
      <c r="E39" s="541"/>
      <c r="F39" s="541"/>
      <c r="G39" s="541"/>
      <c r="H39" s="541"/>
      <c r="I39" s="542"/>
      <c r="J39" s="213"/>
      <c r="K39" s="213"/>
    </row>
    <row r="40" spans="2:11" ht="32.25" customHeight="1" x14ac:dyDescent="0.2">
      <c r="B40" s="256" t="s">
        <v>279</v>
      </c>
      <c r="C40" s="540" t="s">
        <v>360</v>
      </c>
      <c r="D40" s="541"/>
      <c r="E40" s="541"/>
      <c r="F40" s="541"/>
      <c r="G40" s="541"/>
      <c r="H40" s="541"/>
      <c r="I40" s="542"/>
      <c r="J40" s="213"/>
      <c r="K40" s="213"/>
    </row>
    <row r="41" spans="2:11" ht="89.25" customHeight="1" x14ac:dyDescent="0.2">
      <c r="B41" s="182" t="s">
        <v>280</v>
      </c>
      <c r="C41" s="543" t="s">
        <v>361</v>
      </c>
      <c r="D41" s="544"/>
      <c r="E41" s="544"/>
      <c r="F41" s="544"/>
      <c r="G41" s="544"/>
      <c r="H41" s="544"/>
      <c r="I41" s="545"/>
      <c r="J41" s="213"/>
      <c r="K41" s="213"/>
    </row>
    <row r="42" spans="2:11" ht="22.5" customHeight="1" x14ac:dyDescent="0.2">
      <c r="B42" s="502" t="s">
        <v>236</v>
      </c>
      <c r="C42" s="502"/>
      <c r="D42" s="502"/>
      <c r="E42" s="502"/>
      <c r="F42" s="502"/>
      <c r="G42" s="502"/>
      <c r="H42" s="502"/>
      <c r="I42" s="502"/>
      <c r="J42" s="213"/>
      <c r="K42" s="213"/>
    </row>
    <row r="43" spans="2:11" ht="22.5" customHeight="1" x14ac:dyDescent="0.2">
      <c r="B43" s="528" t="s">
        <v>281</v>
      </c>
      <c r="C43" s="257" t="s">
        <v>282</v>
      </c>
      <c r="D43" s="530" t="s">
        <v>283</v>
      </c>
      <c r="E43" s="530"/>
      <c r="F43" s="530"/>
      <c r="G43" s="530" t="s">
        <v>284</v>
      </c>
      <c r="H43" s="530"/>
      <c r="I43" s="530"/>
      <c r="J43" s="215"/>
      <c r="K43" s="215"/>
    </row>
    <row r="44" spans="2:11" ht="30.75" customHeight="1" x14ac:dyDescent="0.2">
      <c r="B44" s="529"/>
      <c r="C44" s="216">
        <v>44112</v>
      </c>
      <c r="D44" s="526"/>
      <c r="E44" s="526"/>
      <c r="F44" s="526"/>
      <c r="G44" s="526"/>
      <c r="H44" s="526"/>
      <c r="I44" s="526"/>
      <c r="J44" s="215"/>
      <c r="K44" s="215"/>
    </row>
    <row r="45" spans="2:11" ht="32.25" customHeight="1" x14ac:dyDescent="0.2">
      <c r="B45" s="183" t="s">
        <v>285</v>
      </c>
      <c r="C45" s="526" t="s">
        <v>362</v>
      </c>
      <c r="D45" s="526"/>
      <c r="E45" s="526"/>
      <c r="F45" s="526"/>
      <c r="G45" s="526"/>
      <c r="H45" s="526"/>
      <c r="I45" s="526"/>
      <c r="J45" s="218"/>
      <c r="K45" s="218"/>
    </row>
    <row r="46" spans="2:11" ht="28.5" customHeight="1" x14ac:dyDescent="0.2">
      <c r="B46" s="175" t="s">
        <v>286</v>
      </c>
      <c r="C46" s="492" t="s">
        <v>363</v>
      </c>
      <c r="D46" s="493"/>
      <c r="E46" s="493"/>
      <c r="F46" s="493"/>
      <c r="G46" s="493"/>
      <c r="H46" s="493"/>
      <c r="I46" s="494"/>
      <c r="J46" s="218"/>
      <c r="K46" s="218"/>
    </row>
    <row r="47" spans="2:11" ht="30" customHeight="1" x14ac:dyDescent="0.2">
      <c r="B47" s="182" t="s">
        <v>287</v>
      </c>
      <c r="C47" s="526" t="s">
        <v>298</v>
      </c>
      <c r="D47" s="526"/>
      <c r="E47" s="526"/>
      <c r="F47" s="526"/>
      <c r="G47" s="526"/>
      <c r="H47" s="526"/>
      <c r="I47" s="526"/>
      <c r="J47" s="220"/>
      <c r="K47" s="220"/>
    </row>
    <row r="48" spans="2:11" ht="31.5" customHeight="1" x14ac:dyDescent="0.2">
      <c r="B48" s="182" t="s">
        <v>288</v>
      </c>
      <c r="C48" s="526"/>
      <c r="D48" s="526"/>
      <c r="E48" s="526"/>
      <c r="F48" s="526"/>
      <c r="G48" s="526"/>
      <c r="H48" s="526"/>
      <c r="I48" s="526"/>
      <c r="J48" s="222"/>
      <c r="K48" s="222"/>
    </row>
    <row r="49" spans="2:11" x14ac:dyDescent="0.2">
      <c r="B49" s="47"/>
      <c r="C49" s="223"/>
      <c r="D49" s="223"/>
      <c r="E49" s="224"/>
      <c r="F49" s="224"/>
      <c r="G49" s="48"/>
      <c r="H49" s="49"/>
      <c r="I49" s="223"/>
      <c r="J49" s="222"/>
      <c r="K49" s="222"/>
    </row>
    <row r="50" spans="2:11" x14ac:dyDescent="0.2">
      <c r="B50" s="47"/>
      <c r="C50" s="223"/>
      <c r="D50" s="223"/>
      <c r="E50" s="224"/>
      <c r="F50" s="224"/>
      <c r="G50" s="48"/>
      <c r="H50" s="49"/>
      <c r="I50" s="223"/>
      <c r="J50" s="222"/>
      <c r="K50" s="222"/>
    </row>
    <row r="51" spans="2:11" x14ac:dyDescent="0.2">
      <c r="B51" s="47"/>
      <c r="C51" s="223"/>
      <c r="D51" s="223"/>
      <c r="E51" s="224"/>
      <c r="F51" s="224"/>
      <c r="G51" s="48"/>
      <c r="H51" s="49"/>
      <c r="I51" s="223"/>
      <c r="J51" s="222"/>
      <c r="K51" s="222"/>
    </row>
    <row r="52" spans="2:11" x14ac:dyDescent="0.2">
      <c r="B52" s="47"/>
      <c r="C52" s="223"/>
      <c r="D52" s="223"/>
      <c r="E52" s="224"/>
      <c r="F52" s="224"/>
      <c r="G52" s="48"/>
      <c r="H52" s="49"/>
      <c r="I52" s="223"/>
      <c r="J52" s="222"/>
      <c r="K52" s="222"/>
    </row>
    <row r="53" spans="2:11" x14ac:dyDescent="0.2">
      <c r="B53" s="47"/>
      <c r="C53" s="223"/>
      <c r="D53" s="223"/>
      <c r="E53" s="224"/>
      <c r="F53" s="224"/>
      <c r="G53" s="48"/>
      <c r="H53" s="49"/>
      <c r="I53" s="223"/>
      <c r="J53" s="222"/>
      <c r="K53" s="222"/>
    </row>
    <row r="54" spans="2:11" ht="25.5" customHeight="1" x14ac:dyDescent="0.2">
      <c r="B54" s="47"/>
      <c r="C54" s="223"/>
      <c r="D54" s="223"/>
      <c r="E54" s="224"/>
      <c r="F54" s="224"/>
      <c r="G54" s="48"/>
      <c r="H54" s="49"/>
      <c r="I54" s="223"/>
      <c r="J54" s="222"/>
      <c r="K54" s="222"/>
    </row>
  </sheetData>
  <sheetProtection algorithmName="SHA-512" hashValue="wtWXLi9yep8iyNMsUYKWPbK6Wegr2FBOHaiXS6MiVhvDkWppOod4rTMiVK/sY3F5xtM3B0zcYsPeVNgC/OebZw==" saltValue="vdCIBm4bEjoVBhfPtwUjRw=="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24:E24"/>
    <mergeCell ref="G24:I24"/>
    <mergeCell ref="B25:I25"/>
    <mergeCell ref="F27:F32"/>
    <mergeCell ref="G27:G32"/>
    <mergeCell ref="H27:H32"/>
    <mergeCell ref="I27:I32"/>
    <mergeCell ref="C45:I45"/>
    <mergeCell ref="C46:I46"/>
    <mergeCell ref="C47:I47"/>
    <mergeCell ref="C48:I48"/>
    <mergeCell ref="B34:I38"/>
    <mergeCell ref="C39:I39"/>
    <mergeCell ref="C40:I40"/>
    <mergeCell ref="C41:I41"/>
    <mergeCell ref="B42:I42"/>
    <mergeCell ref="B43:B44"/>
    <mergeCell ref="D43:F43"/>
    <mergeCell ref="G43:I43"/>
    <mergeCell ref="D44:F44"/>
    <mergeCell ref="G44:I44"/>
  </mergeCells>
  <dataValidations count="7">
    <dataValidation type="list" allowBlank="1" showInputMessage="1" showErrorMessage="1" sqref="J10:K10" xr:uid="{803E519B-7FEA-42D0-9E5D-82708904DD3E}">
      <formula1>$M$21:$M$26</formula1>
    </dataValidation>
    <dataValidation type="list" showDropDown="1" showInputMessage="1" showErrorMessage="1" sqref="K12" xr:uid="{4FDB583F-4B6C-4995-B1A2-0213237A1B86}">
      <formula1>O17:O19</formula1>
    </dataValidation>
    <dataValidation type="list" allowBlank="1" showInputMessage="1" showErrorMessage="1" sqref="H12:I12" xr:uid="{80FE9763-7E54-4949-BD48-EA1055C7801C}">
      <formula1>M17:M19</formula1>
    </dataValidation>
    <dataValidation type="list" allowBlank="1" showInputMessage="1" showErrorMessage="1" sqref="C24:E24" xr:uid="{A464ECBA-799E-4BE4-9BD6-B7615EE7C7A2}">
      <formula1>$M$12:$M$15</formula1>
    </dataValidation>
    <dataValidation type="list" allowBlank="1" showInputMessage="1" showErrorMessage="1" sqref="C9:F9" xr:uid="{AEE855CD-72A4-42CB-B57D-5BAF523793CA}">
      <formula1>$M$6:$M$9</formula1>
    </dataValidation>
    <dataValidation type="list" allowBlank="1" showInputMessage="1" showErrorMessage="1" sqref="H13:I13" xr:uid="{8BFE95FA-056D-47FE-8FA3-4CEDC57F015D}">
      <formula1>$N$5:$N$8</formula1>
    </dataValidation>
    <dataValidation type="list" allowBlank="1" showInputMessage="1" showErrorMessage="1" sqref="C7 I7" xr:uid="{E849B8DE-A436-4780-B0A4-F8BD75AE3598}">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27713"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827713"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7">
    <tabColor theme="3" tint="0.79998168889431442"/>
  </sheetPr>
  <dimension ref="B1:X54"/>
  <sheetViews>
    <sheetView topLeftCell="A5" zoomScale="80" zoomScaleNormal="80" zoomScalePageLayoutView="85" workbookViewId="0">
      <selection activeCell="F6" sqref="F6:I6"/>
    </sheetView>
  </sheetViews>
  <sheetFormatPr baseColWidth="10" defaultColWidth="10.8554687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11" width="22.42578125" style="7" customWidth="1"/>
    <col min="12" max="12" width="10.85546875" style="12"/>
    <col min="13" max="13" width="10.85546875" style="262"/>
    <col min="14" max="24" width="10.85546875" style="12"/>
    <col min="25" max="16384" width="10.85546875" style="7"/>
  </cols>
  <sheetData>
    <row r="1" spans="2:14" ht="37.5" customHeight="1" x14ac:dyDescent="0.2">
      <c r="B1" s="471"/>
      <c r="C1" s="429" t="s">
        <v>25</v>
      </c>
      <c r="D1" s="429"/>
      <c r="E1" s="429"/>
      <c r="F1" s="429"/>
      <c r="G1" s="429"/>
      <c r="H1" s="429"/>
      <c r="I1" s="472"/>
      <c r="J1" s="196"/>
      <c r="K1" s="196"/>
      <c r="M1" s="261" t="s">
        <v>47</v>
      </c>
    </row>
    <row r="2" spans="2:14" ht="37.5" customHeight="1" x14ac:dyDescent="0.2">
      <c r="B2" s="471"/>
      <c r="C2" s="429" t="s">
        <v>239</v>
      </c>
      <c r="D2" s="429"/>
      <c r="E2" s="429"/>
      <c r="F2" s="429"/>
      <c r="G2" s="429"/>
      <c r="H2" s="429"/>
      <c r="I2" s="472"/>
      <c r="J2" s="196"/>
      <c r="K2" s="196"/>
      <c r="M2" s="261" t="s">
        <v>48</v>
      </c>
    </row>
    <row r="3" spans="2:14" ht="37.5" customHeight="1" x14ac:dyDescent="0.2">
      <c r="B3" s="471"/>
      <c r="C3" s="429" t="s">
        <v>240</v>
      </c>
      <c r="D3" s="429"/>
      <c r="E3" s="429"/>
      <c r="F3" s="429" t="s">
        <v>241</v>
      </c>
      <c r="G3" s="429"/>
      <c r="H3" s="429"/>
      <c r="I3" s="472"/>
      <c r="J3" s="196"/>
      <c r="K3" s="196"/>
      <c r="M3" s="261" t="s">
        <v>50</v>
      </c>
    </row>
    <row r="4" spans="2:14" ht="23.25" customHeight="1" x14ac:dyDescent="0.2">
      <c r="B4" s="473"/>
      <c r="C4" s="473"/>
      <c r="D4" s="473"/>
      <c r="E4" s="473"/>
      <c r="F4" s="473"/>
      <c r="G4" s="473"/>
      <c r="H4" s="473"/>
      <c r="I4" s="473"/>
      <c r="J4" s="198"/>
      <c r="K4" s="198"/>
    </row>
    <row r="5" spans="2:14" ht="24" customHeight="1" x14ac:dyDescent="0.2">
      <c r="B5" s="474" t="s">
        <v>234</v>
      </c>
      <c r="C5" s="474"/>
      <c r="D5" s="474"/>
      <c r="E5" s="474"/>
      <c r="F5" s="474"/>
      <c r="G5" s="474"/>
      <c r="H5" s="474"/>
      <c r="I5" s="474"/>
      <c r="J5" s="199"/>
      <c r="K5" s="199"/>
      <c r="N5" s="200" t="s">
        <v>57</v>
      </c>
    </row>
    <row r="6" spans="2:14" ht="30.75" customHeight="1" x14ac:dyDescent="0.2">
      <c r="B6" s="193" t="s">
        <v>242</v>
      </c>
      <c r="C6" s="201">
        <v>5</v>
      </c>
      <c r="D6" s="475" t="s">
        <v>243</v>
      </c>
      <c r="E6" s="475"/>
      <c r="F6" s="476" t="s">
        <v>302</v>
      </c>
      <c r="G6" s="476"/>
      <c r="H6" s="476"/>
      <c r="I6" s="476"/>
      <c r="J6" s="202"/>
      <c r="K6" s="202"/>
      <c r="M6" s="261" t="s">
        <v>60</v>
      </c>
      <c r="N6" s="200" t="s">
        <v>61</v>
      </c>
    </row>
    <row r="7" spans="2:14" ht="30.75" customHeight="1" x14ac:dyDescent="0.2">
      <c r="B7" s="193" t="s">
        <v>244</v>
      </c>
      <c r="C7" s="201" t="s">
        <v>81</v>
      </c>
      <c r="D7" s="475" t="s">
        <v>245</v>
      </c>
      <c r="E7" s="475"/>
      <c r="F7" s="476" t="s">
        <v>335</v>
      </c>
      <c r="G7" s="476"/>
      <c r="H7" s="175" t="s">
        <v>246</v>
      </c>
      <c r="I7" s="201" t="s">
        <v>81</v>
      </c>
      <c r="J7" s="203"/>
      <c r="K7" s="203"/>
      <c r="M7" s="261" t="s">
        <v>65</v>
      </c>
      <c r="N7" s="200" t="s">
        <v>66</v>
      </c>
    </row>
    <row r="8" spans="2:14" ht="30.75" customHeight="1" x14ac:dyDescent="0.2">
      <c r="B8" s="193" t="s">
        <v>247</v>
      </c>
      <c r="C8" s="476" t="s">
        <v>289</v>
      </c>
      <c r="D8" s="476"/>
      <c r="E8" s="476"/>
      <c r="F8" s="476"/>
      <c r="G8" s="175" t="s">
        <v>248</v>
      </c>
      <c r="H8" s="478">
        <v>7550</v>
      </c>
      <c r="I8" s="478"/>
      <c r="J8" s="21"/>
      <c r="K8" s="21"/>
      <c r="M8" s="261" t="s">
        <v>69</v>
      </c>
      <c r="N8" s="200" t="s">
        <v>70</v>
      </c>
    </row>
    <row r="9" spans="2:14" ht="30.75" customHeight="1" x14ac:dyDescent="0.2">
      <c r="B9" s="193" t="s">
        <v>48</v>
      </c>
      <c r="C9" s="479" t="s">
        <v>60</v>
      </c>
      <c r="D9" s="479"/>
      <c r="E9" s="479"/>
      <c r="F9" s="479"/>
      <c r="G9" s="175" t="s">
        <v>249</v>
      </c>
      <c r="H9" s="480" t="s">
        <v>364</v>
      </c>
      <c r="I9" s="480"/>
      <c r="J9" s="22"/>
      <c r="K9" s="22"/>
      <c r="M9" s="263" t="s">
        <v>73</v>
      </c>
    </row>
    <row r="10" spans="2:14" ht="30.75" customHeight="1" x14ac:dyDescent="0.2">
      <c r="B10" s="193" t="s">
        <v>250</v>
      </c>
      <c r="C10" s="476" t="s">
        <v>336</v>
      </c>
      <c r="D10" s="476"/>
      <c r="E10" s="476"/>
      <c r="F10" s="476"/>
      <c r="G10" s="476"/>
      <c r="H10" s="476"/>
      <c r="I10" s="476"/>
      <c r="J10" s="205"/>
      <c r="K10" s="205"/>
      <c r="M10" s="263"/>
    </row>
    <row r="11" spans="2:14" ht="30.75" customHeight="1" x14ac:dyDescent="0.2">
      <c r="B11" s="193" t="s">
        <v>251</v>
      </c>
      <c r="C11" s="477" t="str">
        <f>'[10]Proyecto 7550'!$E$53</f>
        <v>Realizar el fortalecimiento institucional de la estructura orgánica y funcional de la SDA, IDIGER, JBB, E IDPYBA</v>
      </c>
      <c r="D11" s="477"/>
      <c r="E11" s="477"/>
      <c r="F11" s="477"/>
      <c r="G11" s="477"/>
      <c r="H11" s="477"/>
      <c r="I11" s="477"/>
      <c r="J11" s="203"/>
      <c r="K11" s="203"/>
      <c r="M11" s="263"/>
      <c r="N11" s="200" t="s">
        <v>76</v>
      </c>
    </row>
    <row r="12" spans="2:14" ht="30.75" customHeight="1" x14ac:dyDescent="0.2">
      <c r="B12" s="193" t="s">
        <v>254</v>
      </c>
      <c r="C12" s="397" t="s">
        <v>337</v>
      </c>
      <c r="D12" s="397"/>
      <c r="E12" s="397"/>
      <c r="F12" s="397"/>
      <c r="G12" s="175" t="s">
        <v>252</v>
      </c>
      <c r="H12" s="399" t="s">
        <v>91</v>
      </c>
      <c r="I12" s="399"/>
      <c r="J12" s="203"/>
      <c r="K12" s="203"/>
      <c r="M12" s="263" t="s">
        <v>80</v>
      </c>
      <c r="N12" s="200" t="s">
        <v>81</v>
      </c>
    </row>
    <row r="13" spans="2:14" ht="30.75" customHeight="1" x14ac:dyDescent="0.2">
      <c r="B13" s="193" t="s">
        <v>255</v>
      </c>
      <c r="C13" s="481" t="s">
        <v>293</v>
      </c>
      <c r="D13" s="481"/>
      <c r="E13" s="481"/>
      <c r="F13" s="481"/>
      <c r="G13" s="175" t="s">
        <v>253</v>
      </c>
      <c r="H13" s="477" t="s">
        <v>57</v>
      </c>
      <c r="I13" s="477"/>
      <c r="J13" s="203"/>
      <c r="K13" s="203"/>
      <c r="M13" s="263" t="s">
        <v>84</v>
      </c>
    </row>
    <row r="14" spans="2:14" ht="64.5" customHeight="1" x14ac:dyDescent="0.2">
      <c r="B14" s="193" t="s">
        <v>256</v>
      </c>
      <c r="C14" s="596" t="s">
        <v>338</v>
      </c>
      <c r="D14" s="597"/>
      <c r="E14" s="597"/>
      <c r="F14" s="597"/>
      <c r="G14" s="597"/>
      <c r="H14" s="597"/>
      <c r="I14" s="597"/>
      <c r="J14" s="205"/>
      <c r="K14" s="205"/>
      <c r="M14" s="263" t="s">
        <v>86</v>
      </c>
      <c r="N14" s="200"/>
    </row>
    <row r="15" spans="2:14" ht="30.75" customHeight="1" x14ac:dyDescent="0.2">
      <c r="B15" s="193" t="s">
        <v>257</v>
      </c>
      <c r="C15" s="397" t="s">
        <v>339</v>
      </c>
      <c r="D15" s="397"/>
      <c r="E15" s="397"/>
      <c r="F15" s="397"/>
      <c r="G15" s="397"/>
      <c r="H15" s="397"/>
      <c r="I15" s="397"/>
      <c r="J15" s="206"/>
      <c r="K15" s="206"/>
      <c r="M15" s="263" t="s">
        <v>88</v>
      </c>
      <c r="N15" s="200"/>
    </row>
    <row r="16" spans="2:14" ht="20.25" customHeight="1" x14ac:dyDescent="0.2">
      <c r="B16" s="193" t="s">
        <v>258</v>
      </c>
      <c r="C16" s="476" t="s">
        <v>380</v>
      </c>
      <c r="D16" s="476"/>
      <c r="E16" s="476"/>
      <c r="F16" s="476"/>
      <c r="G16" s="476"/>
      <c r="H16" s="476"/>
      <c r="I16" s="476"/>
      <c r="J16" s="207"/>
      <c r="K16" s="207"/>
      <c r="M16" s="263"/>
      <c r="N16" s="200"/>
    </row>
    <row r="17" spans="2:14" ht="30.75" customHeight="1" x14ac:dyDescent="0.2">
      <c r="B17" s="193" t="s">
        <v>259</v>
      </c>
      <c r="C17" s="477" t="s">
        <v>152</v>
      </c>
      <c r="D17" s="488"/>
      <c r="E17" s="488"/>
      <c r="F17" s="488"/>
      <c r="G17" s="488"/>
      <c r="H17" s="488"/>
      <c r="I17" s="488"/>
      <c r="J17" s="208"/>
      <c r="K17" s="208"/>
      <c r="M17" s="263" t="s">
        <v>91</v>
      </c>
      <c r="N17" s="200"/>
    </row>
    <row r="18" spans="2:14" ht="18" customHeight="1" x14ac:dyDescent="0.2">
      <c r="B18" s="489" t="s">
        <v>265</v>
      </c>
      <c r="C18" s="490" t="s">
        <v>237</v>
      </c>
      <c r="D18" s="490"/>
      <c r="E18" s="490"/>
      <c r="F18" s="491" t="s">
        <v>238</v>
      </c>
      <c r="G18" s="491"/>
      <c r="H18" s="491"/>
      <c r="I18" s="491"/>
      <c r="J18" s="28"/>
      <c r="K18" s="28"/>
      <c r="M18" s="263" t="s">
        <v>79</v>
      </c>
      <c r="N18" s="200"/>
    </row>
    <row r="19" spans="2:14" ht="39.75" customHeight="1" x14ac:dyDescent="0.2">
      <c r="B19" s="489"/>
      <c r="C19" s="476" t="s">
        <v>341</v>
      </c>
      <c r="D19" s="476"/>
      <c r="E19" s="476"/>
      <c r="F19" s="476" t="s">
        <v>342</v>
      </c>
      <c r="G19" s="476"/>
      <c r="H19" s="476"/>
      <c r="I19" s="476"/>
      <c r="J19" s="207"/>
      <c r="K19" s="207"/>
      <c r="M19" s="263" t="s">
        <v>95</v>
      </c>
      <c r="N19" s="200"/>
    </row>
    <row r="20" spans="2:14" ht="39.75" customHeight="1" x14ac:dyDescent="0.2">
      <c r="B20" s="173" t="s">
        <v>266</v>
      </c>
      <c r="C20" s="492" t="s">
        <v>343</v>
      </c>
      <c r="D20" s="493"/>
      <c r="E20" s="494"/>
      <c r="F20" s="399" t="s">
        <v>343</v>
      </c>
      <c r="G20" s="399"/>
      <c r="H20" s="399"/>
      <c r="I20" s="400"/>
      <c r="J20" s="203"/>
      <c r="K20" s="203"/>
      <c r="M20" s="263"/>
      <c r="N20" s="200"/>
    </row>
    <row r="21" spans="2:14" ht="124.5" customHeight="1" x14ac:dyDescent="0.2">
      <c r="B21" s="173" t="s">
        <v>267</v>
      </c>
      <c r="C21" s="598" t="s">
        <v>344</v>
      </c>
      <c r="D21" s="599"/>
      <c r="E21" s="600"/>
      <c r="F21" s="601" t="s">
        <v>345</v>
      </c>
      <c r="G21" s="602"/>
      <c r="H21" s="602"/>
      <c r="I21" s="603"/>
      <c r="J21" s="206"/>
      <c r="K21" s="206"/>
      <c r="M21" s="263"/>
      <c r="N21" s="200"/>
    </row>
    <row r="22" spans="2:14" ht="23.25" customHeight="1" x14ac:dyDescent="0.2">
      <c r="B22" s="173" t="s">
        <v>268</v>
      </c>
      <c r="C22" s="482">
        <v>44013</v>
      </c>
      <c r="D22" s="500"/>
      <c r="E22" s="501"/>
      <c r="F22" s="175" t="s">
        <v>271</v>
      </c>
      <c r="G22" s="184">
        <v>0</v>
      </c>
      <c r="H22" s="175" t="s">
        <v>275</v>
      </c>
      <c r="I22" s="185">
        <v>0</v>
      </c>
      <c r="J22" s="30"/>
      <c r="K22" s="30"/>
      <c r="M22" s="263"/>
    </row>
    <row r="23" spans="2:14" ht="27" customHeight="1" x14ac:dyDescent="0.2">
      <c r="B23" s="173" t="s">
        <v>269</v>
      </c>
      <c r="C23" s="482">
        <v>44196</v>
      </c>
      <c r="D23" s="483"/>
      <c r="E23" s="484"/>
      <c r="F23" s="175" t="s">
        <v>272</v>
      </c>
      <c r="G23" s="485">
        <v>0.1</v>
      </c>
      <c r="H23" s="486"/>
      <c r="I23" s="487"/>
      <c r="J23" s="31"/>
      <c r="K23" s="31"/>
      <c r="M23" s="263"/>
    </row>
    <row r="24" spans="2:14" ht="30.75" customHeight="1" x14ac:dyDescent="0.2">
      <c r="B24" s="174" t="s">
        <v>270</v>
      </c>
      <c r="C24" s="389" t="s">
        <v>88</v>
      </c>
      <c r="D24" s="390"/>
      <c r="E24" s="391"/>
      <c r="F24" s="176" t="s">
        <v>274</v>
      </c>
      <c r="G24" s="498" t="s">
        <v>223</v>
      </c>
      <c r="H24" s="483"/>
      <c r="I24" s="484"/>
      <c r="J24" s="28"/>
      <c r="K24" s="28"/>
      <c r="M24" s="263"/>
    </row>
    <row r="25" spans="2:14" ht="22.5" customHeight="1" x14ac:dyDescent="0.2">
      <c r="B25" s="503" t="s">
        <v>235</v>
      </c>
      <c r="C25" s="502"/>
      <c r="D25" s="502"/>
      <c r="E25" s="502"/>
      <c r="F25" s="502"/>
      <c r="G25" s="502"/>
      <c r="H25" s="502"/>
      <c r="I25" s="504"/>
      <c r="J25" s="199"/>
      <c r="K25" s="199"/>
      <c r="M25" s="263"/>
    </row>
    <row r="26" spans="2:14" ht="43.5" customHeight="1" x14ac:dyDescent="0.2">
      <c r="B26" s="177" t="s">
        <v>105</v>
      </c>
      <c r="C26" s="192" t="s">
        <v>261</v>
      </c>
      <c r="D26" s="192" t="s">
        <v>260</v>
      </c>
      <c r="E26" s="178" t="s">
        <v>264</v>
      </c>
      <c r="F26" s="192" t="s">
        <v>263</v>
      </c>
      <c r="G26" s="192" t="s">
        <v>262</v>
      </c>
      <c r="H26" s="178" t="s">
        <v>276</v>
      </c>
      <c r="I26" s="179" t="s">
        <v>273</v>
      </c>
      <c r="J26" s="207"/>
      <c r="K26" s="207"/>
      <c r="M26" s="263"/>
    </row>
    <row r="27" spans="2:14" ht="19.5" customHeight="1" x14ac:dyDescent="0.2">
      <c r="B27" s="180" t="s">
        <v>119</v>
      </c>
      <c r="C27" s="225">
        <v>2.86E-2</v>
      </c>
      <c r="D27" s="191">
        <v>2.86E-2</v>
      </c>
      <c r="E27" s="229">
        <f t="shared" ref="E27:E32" si="0">D27/C27</f>
        <v>1</v>
      </c>
      <c r="F27" s="506">
        <f>+SUM(C27:C32)</f>
        <v>0.10010000000000002</v>
      </c>
      <c r="G27" s="506">
        <f>+SUM(D27:D32)</f>
        <v>5.7200000000000001E-2</v>
      </c>
      <c r="H27" s="509">
        <f>+G27/F27</f>
        <v>0.57142857142857129</v>
      </c>
      <c r="I27" s="509">
        <f>+H27+I22</f>
        <v>0.57142857142857129</v>
      </c>
      <c r="J27" s="38"/>
      <c r="K27" s="38"/>
    </row>
    <row r="28" spans="2:14" ht="19.5" customHeight="1" x14ac:dyDescent="0.2">
      <c r="B28" s="180" t="s">
        <v>120</v>
      </c>
      <c r="C28" s="225">
        <v>1.43E-2</v>
      </c>
      <c r="D28" s="225">
        <v>1.43E-2</v>
      </c>
      <c r="E28" s="239">
        <f t="shared" si="0"/>
        <v>1</v>
      </c>
      <c r="F28" s="506"/>
      <c r="G28" s="506"/>
      <c r="H28" s="509"/>
      <c r="I28" s="509"/>
      <c r="J28" s="38"/>
      <c r="K28" s="38"/>
    </row>
    <row r="29" spans="2:14" ht="19.5" customHeight="1" x14ac:dyDescent="0.2">
      <c r="B29" s="180" t="s">
        <v>121</v>
      </c>
      <c r="C29" s="225">
        <v>1.43E-2</v>
      </c>
      <c r="D29" s="225">
        <v>1.43E-2</v>
      </c>
      <c r="E29" s="229">
        <f t="shared" si="0"/>
        <v>1</v>
      </c>
      <c r="F29" s="506"/>
      <c r="G29" s="506"/>
      <c r="H29" s="509"/>
      <c r="I29" s="509"/>
      <c r="J29" s="38"/>
      <c r="K29" s="38"/>
    </row>
    <row r="30" spans="2:14" ht="19.5" customHeight="1" x14ac:dyDescent="0.2">
      <c r="B30" s="180" t="s">
        <v>122</v>
      </c>
      <c r="C30" s="225">
        <v>1.43E-2</v>
      </c>
      <c r="D30" s="225"/>
      <c r="E30" s="229">
        <f t="shared" si="0"/>
        <v>0</v>
      </c>
      <c r="F30" s="506"/>
      <c r="G30" s="506"/>
      <c r="H30" s="509"/>
      <c r="I30" s="509"/>
      <c r="J30" s="38"/>
      <c r="K30" s="38"/>
    </row>
    <row r="31" spans="2:14" ht="19.5" customHeight="1" x14ac:dyDescent="0.2">
      <c r="B31" s="180" t="s">
        <v>123</v>
      </c>
      <c r="C31" s="225">
        <v>1.43E-2</v>
      </c>
      <c r="D31" s="225"/>
      <c r="E31" s="229">
        <f t="shared" si="0"/>
        <v>0</v>
      </c>
      <c r="F31" s="506"/>
      <c r="G31" s="506"/>
      <c r="H31" s="509"/>
      <c r="I31" s="509"/>
      <c r="J31" s="38"/>
      <c r="K31" s="38"/>
    </row>
    <row r="32" spans="2:14" ht="19.5" customHeight="1" x14ac:dyDescent="0.2">
      <c r="B32" s="180" t="s">
        <v>124</v>
      </c>
      <c r="C32" s="225">
        <v>1.43E-2</v>
      </c>
      <c r="D32" s="225"/>
      <c r="E32" s="229">
        <f t="shared" si="0"/>
        <v>0</v>
      </c>
      <c r="F32" s="507"/>
      <c r="G32" s="507"/>
      <c r="H32" s="510"/>
      <c r="I32" s="510"/>
      <c r="J32" s="38"/>
      <c r="K32" s="38"/>
    </row>
    <row r="33" spans="2:11" ht="52.5" customHeight="1" x14ac:dyDescent="0.2">
      <c r="B33" s="181" t="s">
        <v>277</v>
      </c>
      <c r="C33" s="604" t="s">
        <v>346</v>
      </c>
      <c r="D33" s="605"/>
      <c r="E33" s="605"/>
      <c r="F33" s="605"/>
      <c r="G33" s="605"/>
      <c r="H33" s="605"/>
      <c r="I33" s="606"/>
      <c r="J33" s="212"/>
      <c r="K33" s="212"/>
    </row>
    <row r="34" spans="2:11" ht="34.5" customHeight="1" x14ac:dyDescent="0.2">
      <c r="B34" s="607"/>
      <c r="C34" s="608"/>
      <c r="D34" s="608"/>
      <c r="E34" s="608"/>
      <c r="F34" s="608"/>
      <c r="G34" s="608"/>
      <c r="H34" s="608"/>
      <c r="I34" s="609"/>
      <c r="J34" s="199"/>
      <c r="K34" s="199"/>
    </row>
    <row r="35" spans="2:11" ht="34.5" customHeight="1" x14ac:dyDescent="0.2">
      <c r="B35" s="610"/>
      <c r="C35" s="611"/>
      <c r="D35" s="611"/>
      <c r="E35" s="611"/>
      <c r="F35" s="611"/>
      <c r="G35" s="611"/>
      <c r="H35" s="611"/>
      <c r="I35" s="612"/>
      <c r="J35" s="212"/>
      <c r="K35" s="212"/>
    </row>
    <row r="36" spans="2:11" ht="34.5" customHeight="1" x14ac:dyDescent="0.2">
      <c r="B36" s="610"/>
      <c r="C36" s="611"/>
      <c r="D36" s="611"/>
      <c r="E36" s="611"/>
      <c r="F36" s="611"/>
      <c r="G36" s="611"/>
      <c r="H36" s="611"/>
      <c r="I36" s="612"/>
      <c r="J36" s="212"/>
      <c r="K36" s="212"/>
    </row>
    <row r="37" spans="2:11" ht="34.5" customHeight="1" x14ac:dyDescent="0.2">
      <c r="B37" s="610"/>
      <c r="C37" s="611"/>
      <c r="D37" s="611"/>
      <c r="E37" s="611"/>
      <c r="F37" s="611"/>
      <c r="G37" s="611"/>
      <c r="H37" s="611"/>
      <c r="I37" s="612"/>
      <c r="J37" s="212"/>
      <c r="K37" s="212"/>
    </row>
    <row r="38" spans="2:11" ht="34.5" customHeight="1" x14ac:dyDescent="0.2">
      <c r="B38" s="613"/>
      <c r="C38" s="614"/>
      <c r="D38" s="614"/>
      <c r="E38" s="614"/>
      <c r="F38" s="614"/>
      <c r="G38" s="614"/>
      <c r="H38" s="614"/>
      <c r="I38" s="615"/>
      <c r="J38" s="198"/>
      <c r="K38" s="198"/>
    </row>
    <row r="39" spans="2:11" ht="409.5" customHeight="1" x14ac:dyDescent="0.2">
      <c r="B39" s="193" t="s">
        <v>278</v>
      </c>
      <c r="C39" s="604" t="s">
        <v>392</v>
      </c>
      <c r="D39" s="616"/>
      <c r="E39" s="616"/>
      <c r="F39" s="616"/>
      <c r="G39" s="616"/>
      <c r="H39" s="616"/>
      <c r="I39" s="617"/>
      <c r="J39" s="213"/>
      <c r="K39" s="213"/>
    </row>
    <row r="40" spans="2:11" ht="176.25" customHeight="1" x14ac:dyDescent="0.2">
      <c r="B40" s="193" t="s">
        <v>279</v>
      </c>
      <c r="C40" s="604" t="s">
        <v>391</v>
      </c>
      <c r="D40" s="616"/>
      <c r="E40" s="616"/>
      <c r="F40" s="616"/>
      <c r="G40" s="616"/>
      <c r="H40" s="616"/>
      <c r="I40" s="617"/>
      <c r="J40" s="213"/>
      <c r="K40" s="213"/>
    </row>
    <row r="41" spans="2:11" ht="112.5" customHeight="1" x14ac:dyDescent="0.2">
      <c r="B41" s="182" t="s">
        <v>280</v>
      </c>
      <c r="C41" s="618" t="s">
        <v>347</v>
      </c>
      <c r="D41" s="619"/>
      <c r="E41" s="619"/>
      <c r="F41" s="619"/>
      <c r="G41" s="619"/>
      <c r="H41" s="619"/>
      <c r="I41" s="620"/>
      <c r="J41" s="213"/>
      <c r="K41" s="213"/>
    </row>
    <row r="42" spans="2:11" ht="22.5" customHeight="1" x14ac:dyDescent="0.2">
      <c r="B42" s="502" t="s">
        <v>236</v>
      </c>
      <c r="C42" s="502"/>
      <c r="D42" s="502"/>
      <c r="E42" s="502"/>
      <c r="F42" s="502"/>
      <c r="G42" s="502"/>
      <c r="H42" s="502"/>
      <c r="I42" s="502"/>
      <c r="J42" s="213"/>
      <c r="K42" s="213"/>
    </row>
    <row r="43" spans="2:11" ht="22.5" customHeight="1" x14ac:dyDescent="0.2">
      <c r="B43" s="528" t="s">
        <v>281</v>
      </c>
      <c r="C43" s="194" t="s">
        <v>282</v>
      </c>
      <c r="D43" s="530" t="s">
        <v>283</v>
      </c>
      <c r="E43" s="530"/>
      <c r="F43" s="530"/>
      <c r="G43" s="530" t="s">
        <v>284</v>
      </c>
      <c r="H43" s="530"/>
      <c r="I43" s="530"/>
      <c r="J43" s="215"/>
      <c r="K43" s="215"/>
    </row>
    <row r="44" spans="2:11" ht="30.75" customHeight="1" x14ac:dyDescent="0.2">
      <c r="B44" s="529"/>
      <c r="C44" s="216"/>
      <c r="D44" s="526"/>
      <c r="E44" s="526"/>
      <c r="F44" s="526"/>
      <c r="G44" s="526"/>
      <c r="H44" s="526"/>
      <c r="I44" s="526"/>
      <c r="J44" s="215"/>
      <c r="K44" s="215"/>
    </row>
    <row r="45" spans="2:11" ht="32.25" customHeight="1" x14ac:dyDescent="0.2">
      <c r="B45" s="183" t="s">
        <v>285</v>
      </c>
      <c r="C45" s="527" t="s">
        <v>348</v>
      </c>
      <c r="D45" s="527"/>
      <c r="E45" s="527"/>
      <c r="F45" s="527"/>
      <c r="G45" s="527"/>
      <c r="H45" s="527"/>
      <c r="I45" s="527"/>
      <c r="J45" s="218"/>
      <c r="K45" s="218"/>
    </row>
    <row r="46" spans="2:11" ht="28.5" customHeight="1" x14ac:dyDescent="0.2">
      <c r="B46" s="175" t="s">
        <v>286</v>
      </c>
      <c r="C46" s="527" t="s">
        <v>349</v>
      </c>
      <c r="D46" s="527"/>
      <c r="E46" s="527"/>
      <c r="F46" s="527"/>
      <c r="G46" s="527"/>
      <c r="H46" s="527"/>
      <c r="I46" s="527"/>
      <c r="J46" s="218"/>
      <c r="K46" s="218"/>
    </row>
    <row r="47" spans="2:11" ht="30" customHeight="1" x14ac:dyDescent="0.2">
      <c r="B47" s="182" t="s">
        <v>287</v>
      </c>
      <c r="C47" s="527" t="s">
        <v>350</v>
      </c>
      <c r="D47" s="527"/>
      <c r="E47" s="527"/>
      <c r="F47" s="527"/>
      <c r="G47" s="527"/>
      <c r="H47" s="527"/>
      <c r="I47" s="527"/>
      <c r="J47" s="220"/>
      <c r="K47" s="220"/>
    </row>
    <row r="48" spans="2:11" ht="31.5" customHeight="1" x14ac:dyDescent="0.2">
      <c r="B48" s="182" t="s">
        <v>288</v>
      </c>
      <c r="C48" s="527"/>
      <c r="D48" s="527"/>
      <c r="E48" s="527"/>
      <c r="F48" s="527"/>
      <c r="G48" s="527"/>
      <c r="H48" s="527"/>
      <c r="I48" s="527"/>
      <c r="J48" s="222"/>
      <c r="K48" s="222"/>
    </row>
    <row r="49" spans="2:11" x14ac:dyDescent="0.2">
      <c r="B49" s="47"/>
      <c r="C49" s="223"/>
      <c r="D49" s="223"/>
      <c r="E49" s="224"/>
      <c r="F49" s="224"/>
      <c r="G49" s="48"/>
      <c r="H49" s="49"/>
      <c r="I49" s="223"/>
      <c r="J49" s="222"/>
      <c r="K49" s="222"/>
    </row>
    <row r="50" spans="2:11" x14ac:dyDescent="0.2">
      <c r="B50" s="47"/>
      <c r="C50" s="223"/>
      <c r="D50" s="223"/>
      <c r="E50" s="224"/>
      <c r="F50" s="224"/>
      <c r="G50" s="48"/>
      <c r="H50" s="49"/>
      <c r="I50" s="223"/>
      <c r="J50" s="222"/>
      <c r="K50" s="222"/>
    </row>
    <row r="51" spans="2:11" x14ac:dyDescent="0.2">
      <c r="B51" s="47"/>
      <c r="C51" s="223"/>
      <c r="D51" s="223"/>
      <c r="E51" s="224"/>
      <c r="F51" s="224"/>
      <c r="G51" s="48"/>
      <c r="H51" s="49"/>
      <c r="I51" s="223"/>
      <c r="J51" s="222"/>
      <c r="K51" s="222"/>
    </row>
    <row r="52" spans="2:11" x14ac:dyDescent="0.2">
      <c r="B52" s="47"/>
      <c r="C52" s="223"/>
      <c r="D52" s="223"/>
      <c r="E52" s="224"/>
      <c r="F52" s="224"/>
      <c r="G52" s="48"/>
      <c r="H52" s="49"/>
      <c r="I52" s="223"/>
      <c r="J52" s="222"/>
      <c r="K52" s="222"/>
    </row>
    <row r="53" spans="2:11" x14ac:dyDescent="0.2">
      <c r="B53" s="47"/>
      <c r="C53" s="223"/>
      <c r="D53" s="223"/>
      <c r="E53" s="224"/>
      <c r="F53" s="224"/>
      <c r="G53" s="48"/>
      <c r="H53" s="49"/>
      <c r="I53" s="223"/>
      <c r="J53" s="222"/>
      <c r="K53" s="222"/>
    </row>
    <row r="54" spans="2:11" ht="25.5" customHeight="1" x14ac:dyDescent="0.2">
      <c r="B54" s="47"/>
      <c r="C54" s="223"/>
      <c r="D54" s="223"/>
      <c r="E54" s="224"/>
      <c r="F54" s="224"/>
      <c r="G54" s="48"/>
      <c r="H54" s="49"/>
      <c r="I54" s="223"/>
      <c r="J54" s="222"/>
      <c r="K54" s="222"/>
    </row>
  </sheetData>
  <sheetProtection algorithmName="SHA-512" hashValue="A1hW+Ny26VBAwkyMVT1G2Z5ylKq5ucInOV1ImyJCyCCWBtqQsIsWS6rUoaD7SpIAtDyfByRh8vwZoCYdWlBbCQ==" saltValue="j/hQYNwbfTw4lFr+rjMh7w==" spinCount="100000" sheet="1" objects="1" scenarios="1"/>
  <mergeCells count="60">
    <mergeCell ref="C46:I46"/>
    <mergeCell ref="C47:I47"/>
    <mergeCell ref="C48:I48"/>
    <mergeCell ref="B43:B44"/>
    <mergeCell ref="D43:F43"/>
    <mergeCell ref="G43:I43"/>
    <mergeCell ref="D44:F44"/>
    <mergeCell ref="G44:I44"/>
    <mergeCell ref="C45:I45"/>
    <mergeCell ref="B42:I42"/>
    <mergeCell ref="C24:E24"/>
    <mergeCell ref="G24:I24"/>
    <mergeCell ref="B25:I25"/>
    <mergeCell ref="F27:F32"/>
    <mergeCell ref="G27:G32"/>
    <mergeCell ref="H27:H32"/>
    <mergeCell ref="I27:I32"/>
    <mergeCell ref="C33:I33"/>
    <mergeCell ref="B34:I38"/>
    <mergeCell ref="C39:I39"/>
    <mergeCell ref="C40:I40"/>
    <mergeCell ref="C41:I41"/>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J10:K10" xr:uid="{00000000-0002-0000-0700-000000000000}">
      <formula1>$M$21:$M$26</formula1>
    </dataValidation>
    <dataValidation type="list" allowBlank="1" showInputMessage="1" showErrorMessage="1" sqref="C7 I7" xr:uid="{00000000-0002-0000-0700-000001000000}">
      <formula1>$N$11:$N$12</formula1>
    </dataValidation>
    <dataValidation type="list" allowBlank="1" showInputMessage="1" showErrorMessage="1" sqref="H13:I13" xr:uid="{00000000-0002-0000-0700-000002000000}">
      <formula1>$N$5:$N$8</formula1>
    </dataValidation>
    <dataValidation type="list" allowBlank="1" showInputMessage="1" showErrorMessage="1" sqref="C9:F9" xr:uid="{00000000-0002-0000-0700-000003000000}">
      <formula1>$M$6:$M$9</formula1>
    </dataValidation>
    <dataValidation type="list" allowBlank="1" showInputMessage="1" showErrorMessage="1" sqref="C24:E24" xr:uid="{00000000-0002-0000-0700-000004000000}">
      <formula1>$M$12:$M$15</formula1>
    </dataValidation>
    <dataValidation type="list" allowBlank="1" showInputMessage="1" showErrorMessage="1" sqref="H12:I12" xr:uid="{00000000-0002-0000-0700-000005000000}">
      <formula1>M17:M19</formula1>
    </dataValidation>
    <dataValidation type="list" showDropDown="1" showInputMessage="1" showErrorMessage="1" sqref="K12" xr:uid="{00000000-0002-0000-0700-000006000000}">
      <formula1>O17:O19</formula1>
    </dataValidation>
  </dataValidations>
  <pageMargins left="0.7" right="0.7" top="0.75" bottom="0.75" header="0.3" footer="0.3"/>
  <pageSetup orientation="portrait"/>
  <drawing r:id="rId1"/>
  <legacyDrawing r:id="rId2"/>
  <oleObjects>
    <mc:AlternateContent xmlns:mc="http://schemas.openxmlformats.org/markup-compatibility/2006">
      <mc:Choice Requires="x14">
        <oleObject progId="PBrush" shapeId="35802113" r:id="rId3">
          <objectPr defaultSize="0" autoPict="0" r:id="rId4">
            <anchor moveWithCells="1" sizeWithCells="1">
              <from>
                <xdr:col>8</xdr:col>
                <xdr:colOff>47625</xdr:colOff>
                <xdr:row>1</xdr:row>
                <xdr:rowOff>28575</xdr:rowOff>
              </from>
              <to>
                <xdr:col>8</xdr:col>
                <xdr:colOff>1447800</xdr:colOff>
                <xdr:row>1</xdr:row>
                <xdr:rowOff>447675</xdr:rowOff>
              </to>
            </anchor>
          </objectPr>
        </oleObject>
      </mc:Choice>
      <mc:Fallback>
        <oleObject progId="PBrush" shapeId="35802113" r:id="rId3"/>
      </mc:Fallback>
    </mc:AlternateContent>
  </oleObjects>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8">
    <tabColor theme="3" tint="0.79998168889431442"/>
  </sheetPr>
  <dimension ref="B1:X54"/>
  <sheetViews>
    <sheetView topLeftCell="A3" zoomScale="85" zoomScaleNormal="85" zoomScalePageLayoutView="85" workbookViewId="0">
      <selection activeCell="F6" sqref="F6:I6"/>
    </sheetView>
  </sheetViews>
  <sheetFormatPr baseColWidth="10" defaultColWidth="10.8554687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11" width="22.42578125" style="7" customWidth="1"/>
    <col min="12" max="24" width="10.85546875" style="12"/>
    <col min="25" max="16384" width="10.85546875" style="7"/>
  </cols>
  <sheetData>
    <row r="1" spans="2:14" ht="37.5" customHeight="1" x14ac:dyDescent="0.2">
      <c r="B1" s="471"/>
      <c r="C1" s="429" t="s">
        <v>25</v>
      </c>
      <c r="D1" s="429"/>
      <c r="E1" s="429"/>
      <c r="F1" s="429"/>
      <c r="G1" s="429"/>
      <c r="H1" s="429"/>
      <c r="I1" s="472"/>
      <c r="J1" s="196"/>
      <c r="K1" s="196"/>
      <c r="M1" s="197" t="s">
        <v>47</v>
      </c>
    </row>
    <row r="2" spans="2:14" ht="37.5" customHeight="1" x14ac:dyDescent="0.2">
      <c r="B2" s="471"/>
      <c r="C2" s="429" t="s">
        <v>239</v>
      </c>
      <c r="D2" s="429"/>
      <c r="E2" s="429"/>
      <c r="F2" s="429"/>
      <c r="G2" s="429"/>
      <c r="H2" s="429"/>
      <c r="I2" s="472"/>
      <c r="J2" s="196"/>
      <c r="K2" s="196"/>
      <c r="M2" s="197" t="s">
        <v>48</v>
      </c>
    </row>
    <row r="3" spans="2:14" ht="37.5" customHeight="1" x14ac:dyDescent="0.2">
      <c r="B3" s="471"/>
      <c r="C3" s="429" t="s">
        <v>240</v>
      </c>
      <c r="D3" s="429"/>
      <c r="E3" s="429"/>
      <c r="F3" s="429" t="s">
        <v>241</v>
      </c>
      <c r="G3" s="429"/>
      <c r="H3" s="429"/>
      <c r="I3" s="472"/>
      <c r="J3" s="196"/>
      <c r="K3" s="196"/>
      <c r="M3" s="197" t="s">
        <v>50</v>
      </c>
    </row>
    <row r="4" spans="2:14" ht="23.25" customHeight="1" x14ac:dyDescent="0.2">
      <c r="B4" s="473"/>
      <c r="C4" s="473"/>
      <c r="D4" s="473"/>
      <c r="E4" s="473"/>
      <c r="F4" s="473"/>
      <c r="G4" s="473"/>
      <c r="H4" s="473"/>
      <c r="I4" s="473"/>
      <c r="J4" s="198"/>
      <c r="K4" s="198"/>
    </row>
    <row r="5" spans="2:14" ht="24" customHeight="1" x14ac:dyDescent="0.2">
      <c r="B5" s="474" t="s">
        <v>234</v>
      </c>
      <c r="C5" s="474"/>
      <c r="D5" s="474"/>
      <c r="E5" s="474"/>
      <c r="F5" s="474"/>
      <c r="G5" s="474"/>
      <c r="H5" s="474"/>
      <c r="I5" s="474"/>
      <c r="J5" s="199"/>
      <c r="K5" s="199"/>
      <c r="N5" s="200" t="s">
        <v>57</v>
      </c>
    </row>
    <row r="6" spans="2:14" ht="30.75" customHeight="1" x14ac:dyDescent="0.2">
      <c r="B6" s="193" t="s">
        <v>242</v>
      </c>
      <c r="C6" s="201">
        <v>6</v>
      </c>
      <c r="D6" s="475" t="s">
        <v>243</v>
      </c>
      <c r="E6" s="475"/>
      <c r="F6" s="476" t="s">
        <v>408</v>
      </c>
      <c r="G6" s="476"/>
      <c r="H6" s="476"/>
      <c r="I6" s="476"/>
      <c r="J6" s="202"/>
      <c r="K6" s="202"/>
      <c r="M6" s="197" t="s">
        <v>60</v>
      </c>
      <c r="N6" s="200" t="s">
        <v>61</v>
      </c>
    </row>
    <row r="7" spans="2:14" ht="30.75" customHeight="1" x14ac:dyDescent="0.2">
      <c r="B7" s="193" t="s">
        <v>244</v>
      </c>
      <c r="C7" s="201" t="s">
        <v>81</v>
      </c>
      <c r="D7" s="475" t="s">
        <v>245</v>
      </c>
      <c r="E7" s="475"/>
      <c r="F7" s="476" t="s">
        <v>308</v>
      </c>
      <c r="G7" s="476"/>
      <c r="H7" s="175" t="s">
        <v>246</v>
      </c>
      <c r="I7" s="201" t="s">
        <v>81</v>
      </c>
      <c r="J7" s="203"/>
      <c r="K7" s="203"/>
      <c r="M7" s="197" t="s">
        <v>65</v>
      </c>
      <c r="N7" s="200" t="s">
        <v>66</v>
      </c>
    </row>
    <row r="8" spans="2:14" ht="30.75" customHeight="1" x14ac:dyDescent="0.2">
      <c r="B8" s="193" t="s">
        <v>247</v>
      </c>
      <c r="C8" s="476" t="s">
        <v>289</v>
      </c>
      <c r="D8" s="476"/>
      <c r="E8" s="476"/>
      <c r="F8" s="476"/>
      <c r="G8" s="175" t="s">
        <v>248</v>
      </c>
      <c r="H8" s="478">
        <v>7550</v>
      </c>
      <c r="I8" s="478"/>
      <c r="J8" s="21"/>
      <c r="K8" s="21"/>
      <c r="M8" s="197" t="s">
        <v>69</v>
      </c>
      <c r="N8" s="200" t="s">
        <v>70</v>
      </c>
    </row>
    <row r="9" spans="2:14" ht="30.75" customHeight="1" x14ac:dyDescent="0.2">
      <c r="B9" s="193" t="s">
        <v>48</v>
      </c>
      <c r="C9" s="479" t="s">
        <v>60</v>
      </c>
      <c r="D9" s="479"/>
      <c r="E9" s="479"/>
      <c r="F9" s="479"/>
      <c r="G9" s="175" t="s">
        <v>249</v>
      </c>
      <c r="H9" s="480" t="s">
        <v>304</v>
      </c>
      <c r="I9" s="480"/>
      <c r="J9" s="22"/>
      <c r="K9" s="22"/>
      <c r="M9" s="204" t="s">
        <v>73</v>
      </c>
    </row>
    <row r="10" spans="2:14" ht="30.75" customHeight="1" x14ac:dyDescent="0.2">
      <c r="B10" s="193" t="s">
        <v>250</v>
      </c>
      <c r="C10" s="476" t="s">
        <v>315</v>
      </c>
      <c r="D10" s="476"/>
      <c r="E10" s="476"/>
      <c r="F10" s="476"/>
      <c r="G10" s="476"/>
      <c r="H10" s="476"/>
      <c r="I10" s="476"/>
      <c r="J10" s="205"/>
      <c r="K10" s="205"/>
      <c r="M10" s="204"/>
    </row>
    <row r="11" spans="2:14" ht="30.75" customHeight="1" x14ac:dyDescent="0.2">
      <c r="B11" s="193" t="s">
        <v>251</v>
      </c>
      <c r="C11" s="477" t="str">
        <f>'[10]Proyecto 7550'!$E$53</f>
        <v>Realizar el fortalecimiento institucional de la estructura orgánica y funcional de la SDA, IDIGER, JBB, E IDPYBA</v>
      </c>
      <c r="D11" s="477"/>
      <c r="E11" s="477"/>
      <c r="F11" s="477"/>
      <c r="G11" s="477"/>
      <c r="H11" s="477"/>
      <c r="I11" s="477"/>
      <c r="J11" s="203"/>
      <c r="K11" s="203"/>
      <c r="M11" s="204"/>
      <c r="N11" s="200" t="s">
        <v>76</v>
      </c>
    </row>
    <row r="12" spans="2:14" ht="30.75" customHeight="1" x14ac:dyDescent="0.2">
      <c r="B12" s="193" t="s">
        <v>254</v>
      </c>
      <c r="C12" s="397" t="s">
        <v>305</v>
      </c>
      <c r="D12" s="397"/>
      <c r="E12" s="397"/>
      <c r="F12" s="397"/>
      <c r="G12" s="175" t="s">
        <v>252</v>
      </c>
      <c r="H12" s="399" t="s">
        <v>91</v>
      </c>
      <c r="I12" s="399"/>
      <c r="J12" s="203"/>
      <c r="K12" s="203"/>
      <c r="M12" s="204" t="s">
        <v>80</v>
      </c>
      <c r="N12" s="200" t="s">
        <v>81</v>
      </c>
    </row>
    <row r="13" spans="2:14" ht="30.75" customHeight="1" x14ac:dyDescent="0.2">
      <c r="B13" s="193" t="s">
        <v>255</v>
      </c>
      <c r="C13" s="481" t="s">
        <v>293</v>
      </c>
      <c r="D13" s="481"/>
      <c r="E13" s="481"/>
      <c r="F13" s="481"/>
      <c r="G13" s="175" t="s">
        <v>253</v>
      </c>
      <c r="H13" s="477" t="s">
        <v>57</v>
      </c>
      <c r="I13" s="477"/>
      <c r="J13" s="203"/>
      <c r="K13" s="203"/>
      <c r="M13" s="204" t="s">
        <v>84</v>
      </c>
    </row>
    <row r="14" spans="2:14" ht="64.5" customHeight="1" x14ac:dyDescent="0.2">
      <c r="B14" s="193" t="s">
        <v>256</v>
      </c>
      <c r="C14" s="403" t="s">
        <v>393</v>
      </c>
      <c r="D14" s="403"/>
      <c r="E14" s="403"/>
      <c r="F14" s="403"/>
      <c r="G14" s="403"/>
      <c r="H14" s="403"/>
      <c r="I14" s="403"/>
      <c r="J14" s="205"/>
      <c r="K14" s="205"/>
      <c r="M14" s="204" t="s">
        <v>86</v>
      </c>
      <c r="N14" s="200"/>
    </row>
    <row r="15" spans="2:14" ht="30.75" customHeight="1" x14ac:dyDescent="0.2">
      <c r="B15" s="193" t="s">
        <v>257</v>
      </c>
      <c r="C15" s="397" t="s">
        <v>354</v>
      </c>
      <c r="D15" s="397"/>
      <c r="E15" s="397"/>
      <c r="F15" s="397"/>
      <c r="G15" s="397"/>
      <c r="H15" s="397"/>
      <c r="I15" s="397"/>
      <c r="J15" s="206"/>
      <c r="K15" s="206"/>
      <c r="M15" s="204" t="s">
        <v>88</v>
      </c>
      <c r="N15" s="200"/>
    </row>
    <row r="16" spans="2:14" ht="20.25" customHeight="1" x14ac:dyDescent="0.2">
      <c r="B16" s="193" t="s">
        <v>258</v>
      </c>
      <c r="C16" s="621" t="s">
        <v>340</v>
      </c>
      <c r="D16" s="621"/>
      <c r="E16" s="621"/>
      <c r="F16" s="621"/>
      <c r="G16" s="621"/>
      <c r="H16" s="621"/>
      <c r="I16" s="621"/>
      <c r="J16" s="207"/>
      <c r="K16" s="207"/>
      <c r="M16" s="204"/>
      <c r="N16" s="200"/>
    </row>
    <row r="17" spans="2:14" ht="30.75" customHeight="1" x14ac:dyDescent="0.2">
      <c r="B17" s="193" t="s">
        <v>259</v>
      </c>
      <c r="C17" s="477" t="s">
        <v>151</v>
      </c>
      <c r="D17" s="488"/>
      <c r="E17" s="488"/>
      <c r="F17" s="488"/>
      <c r="G17" s="488"/>
      <c r="H17" s="488"/>
      <c r="I17" s="488"/>
      <c r="J17" s="208"/>
      <c r="K17" s="208"/>
      <c r="M17" s="204" t="s">
        <v>91</v>
      </c>
      <c r="N17" s="200"/>
    </row>
    <row r="18" spans="2:14" ht="18" customHeight="1" x14ac:dyDescent="0.2">
      <c r="B18" s="489" t="s">
        <v>265</v>
      </c>
      <c r="C18" s="490" t="s">
        <v>237</v>
      </c>
      <c r="D18" s="490"/>
      <c r="E18" s="490"/>
      <c r="F18" s="491" t="s">
        <v>238</v>
      </c>
      <c r="G18" s="491"/>
      <c r="H18" s="491"/>
      <c r="I18" s="491"/>
      <c r="J18" s="28"/>
      <c r="K18" s="28"/>
      <c r="M18" s="204" t="s">
        <v>79</v>
      </c>
      <c r="N18" s="200"/>
    </row>
    <row r="19" spans="2:14" ht="39.75" customHeight="1" x14ac:dyDescent="0.2">
      <c r="B19" s="489"/>
      <c r="C19" s="498" t="s">
        <v>306</v>
      </c>
      <c r="D19" s="483"/>
      <c r="E19" s="484"/>
      <c r="F19" s="476" t="str">
        <f>C19</f>
        <v>Actividades que se ejecutaron para la implementacion de los procesos transversales</v>
      </c>
      <c r="G19" s="476"/>
      <c r="H19" s="476"/>
      <c r="I19" s="476"/>
      <c r="J19" s="207"/>
      <c r="K19" s="207"/>
      <c r="M19" s="204" t="s">
        <v>95</v>
      </c>
      <c r="N19" s="200"/>
    </row>
    <row r="20" spans="2:14" ht="39.75" customHeight="1" x14ac:dyDescent="0.2">
      <c r="B20" s="173" t="s">
        <v>266</v>
      </c>
      <c r="C20" s="498" t="s">
        <v>307</v>
      </c>
      <c r="D20" s="483"/>
      <c r="E20" s="484"/>
      <c r="F20" s="476" t="str">
        <f>C20</f>
        <v>Cantidad de actividades que se ejecutaron para la implementacion de los procesos transversales</v>
      </c>
      <c r="G20" s="476"/>
      <c r="H20" s="476"/>
      <c r="I20" s="476"/>
      <c r="J20" s="203"/>
      <c r="K20" s="203"/>
      <c r="M20" s="204"/>
      <c r="N20" s="200"/>
    </row>
    <row r="21" spans="2:14" ht="42" customHeight="1" x14ac:dyDescent="0.2">
      <c r="B21" s="173" t="s">
        <v>267</v>
      </c>
      <c r="C21" s="495"/>
      <c r="D21" s="496"/>
      <c r="E21" s="497"/>
      <c r="F21" s="498"/>
      <c r="G21" s="483"/>
      <c r="H21" s="483"/>
      <c r="I21" s="499"/>
      <c r="J21" s="206"/>
      <c r="K21" s="206"/>
      <c r="M21" s="209"/>
      <c r="N21" s="200"/>
    </row>
    <row r="22" spans="2:14" ht="23.25" customHeight="1" x14ac:dyDescent="0.2">
      <c r="B22" s="173" t="s">
        <v>268</v>
      </c>
      <c r="C22" s="482">
        <v>44013</v>
      </c>
      <c r="D22" s="500"/>
      <c r="E22" s="501"/>
      <c r="F22" s="175" t="s">
        <v>271</v>
      </c>
      <c r="G22" s="184"/>
      <c r="H22" s="175" t="s">
        <v>275</v>
      </c>
      <c r="I22" s="185">
        <v>0</v>
      </c>
      <c r="J22" s="30"/>
      <c r="K22" s="30"/>
      <c r="M22" s="209"/>
    </row>
    <row r="23" spans="2:14" ht="27" customHeight="1" x14ac:dyDescent="0.2">
      <c r="B23" s="173" t="s">
        <v>269</v>
      </c>
      <c r="C23" s="482">
        <v>44196</v>
      </c>
      <c r="D23" s="483"/>
      <c r="E23" s="484"/>
      <c r="F23" s="175" t="s">
        <v>272</v>
      </c>
      <c r="G23" s="485">
        <v>0.1</v>
      </c>
      <c r="H23" s="486"/>
      <c r="I23" s="487"/>
      <c r="J23" s="31"/>
      <c r="K23" s="31"/>
      <c r="M23" s="209"/>
    </row>
    <row r="24" spans="2:14" ht="30.75" customHeight="1" x14ac:dyDescent="0.2">
      <c r="B24" s="174" t="s">
        <v>270</v>
      </c>
      <c r="C24" s="389" t="s">
        <v>88</v>
      </c>
      <c r="D24" s="390"/>
      <c r="E24" s="391"/>
      <c r="F24" s="176" t="s">
        <v>274</v>
      </c>
      <c r="G24" s="498"/>
      <c r="H24" s="483"/>
      <c r="I24" s="484"/>
      <c r="J24" s="28"/>
      <c r="K24" s="28"/>
      <c r="M24" s="209"/>
    </row>
    <row r="25" spans="2:14" ht="22.5" customHeight="1" x14ac:dyDescent="0.2">
      <c r="B25" s="503" t="s">
        <v>235</v>
      </c>
      <c r="C25" s="502"/>
      <c r="D25" s="502"/>
      <c r="E25" s="502"/>
      <c r="F25" s="502"/>
      <c r="G25" s="502"/>
      <c r="H25" s="502"/>
      <c r="I25" s="504"/>
      <c r="J25" s="199"/>
      <c r="K25" s="199"/>
      <c r="M25" s="209"/>
    </row>
    <row r="26" spans="2:14" ht="43.5" customHeight="1" x14ac:dyDescent="0.2">
      <c r="B26" s="177" t="s">
        <v>105</v>
      </c>
      <c r="C26" s="192" t="s">
        <v>261</v>
      </c>
      <c r="D26" s="192" t="s">
        <v>260</v>
      </c>
      <c r="E26" s="178" t="s">
        <v>264</v>
      </c>
      <c r="F26" s="192" t="s">
        <v>263</v>
      </c>
      <c r="G26" s="192" t="s">
        <v>262</v>
      </c>
      <c r="H26" s="178" t="s">
        <v>276</v>
      </c>
      <c r="I26" s="179" t="s">
        <v>273</v>
      </c>
      <c r="J26" s="207"/>
      <c r="K26" s="207"/>
      <c r="M26" s="209"/>
    </row>
    <row r="27" spans="2:14" ht="19.5" customHeight="1" x14ac:dyDescent="0.2">
      <c r="B27" s="180" t="s">
        <v>119</v>
      </c>
      <c r="C27" s="237">
        <f>0.01429+0.01429</f>
        <v>2.8580000000000001E-2</v>
      </c>
      <c r="D27" s="238">
        <f>0.01415+0.01429</f>
        <v>2.844E-2</v>
      </c>
      <c r="E27" s="195">
        <f t="shared" ref="E27:E32" si="0">D27/C27</f>
        <v>0.99510146955913226</v>
      </c>
      <c r="F27" s="506">
        <f>+SUM(C27:C32)</f>
        <v>0.10002999999999999</v>
      </c>
      <c r="G27" s="506">
        <f>+SUM(D27:D32)</f>
        <v>5.5430000000000007E-2</v>
      </c>
      <c r="H27" s="622">
        <f>+G27/F27</f>
        <v>0.5541337598720385</v>
      </c>
      <c r="I27" s="624">
        <f>+H27+I22</f>
        <v>0.5541337598720385</v>
      </c>
      <c r="J27" s="38"/>
      <c r="K27" s="38"/>
    </row>
    <row r="28" spans="2:14" ht="19.5" customHeight="1" x14ac:dyDescent="0.2">
      <c r="B28" s="180" t="s">
        <v>120</v>
      </c>
      <c r="C28" s="237">
        <v>1.4290000000000001E-2</v>
      </c>
      <c r="D28" s="237">
        <v>1.4290000000000001E-2</v>
      </c>
      <c r="E28" s="195">
        <f t="shared" si="0"/>
        <v>1</v>
      </c>
      <c r="F28" s="506"/>
      <c r="G28" s="506"/>
      <c r="H28" s="622"/>
      <c r="I28" s="624"/>
      <c r="J28" s="38"/>
      <c r="K28" s="38"/>
    </row>
    <row r="29" spans="2:14" ht="19.5" customHeight="1" x14ac:dyDescent="0.2">
      <c r="B29" s="180" t="s">
        <v>121</v>
      </c>
      <c r="C29" s="237">
        <v>1.4290000000000001E-2</v>
      </c>
      <c r="D29" s="253">
        <v>1.2699999999999999E-2</v>
      </c>
      <c r="E29" s="195">
        <f t="shared" si="0"/>
        <v>0.8887333799860041</v>
      </c>
      <c r="F29" s="506"/>
      <c r="G29" s="506"/>
      <c r="H29" s="622"/>
      <c r="I29" s="624"/>
      <c r="J29" s="38"/>
      <c r="K29" s="38"/>
    </row>
    <row r="30" spans="2:14" ht="19.5" customHeight="1" x14ac:dyDescent="0.2">
      <c r="B30" s="180" t="s">
        <v>122</v>
      </c>
      <c r="C30" s="237">
        <v>1.4290000000000001E-2</v>
      </c>
      <c r="D30" s="237"/>
      <c r="E30" s="195">
        <f t="shared" si="0"/>
        <v>0</v>
      </c>
      <c r="F30" s="506"/>
      <c r="G30" s="506"/>
      <c r="H30" s="622"/>
      <c r="I30" s="624"/>
      <c r="J30" s="38"/>
      <c r="K30" s="38"/>
    </row>
    <row r="31" spans="2:14" ht="19.5" customHeight="1" x14ac:dyDescent="0.2">
      <c r="B31" s="180" t="s">
        <v>123</v>
      </c>
      <c r="C31" s="237">
        <v>1.4290000000000001E-2</v>
      </c>
      <c r="D31" s="237"/>
      <c r="E31" s="195">
        <f t="shared" si="0"/>
        <v>0</v>
      </c>
      <c r="F31" s="506"/>
      <c r="G31" s="506"/>
      <c r="H31" s="622"/>
      <c r="I31" s="624"/>
      <c r="J31" s="38"/>
      <c r="K31" s="38"/>
    </row>
    <row r="32" spans="2:14" ht="19.5" customHeight="1" x14ac:dyDescent="0.2">
      <c r="B32" s="180" t="s">
        <v>124</v>
      </c>
      <c r="C32" s="237">
        <v>1.4290000000000001E-2</v>
      </c>
      <c r="D32" s="237"/>
      <c r="E32" s="195">
        <f t="shared" si="0"/>
        <v>0</v>
      </c>
      <c r="F32" s="507"/>
      <c r="G32" s="507"/>
      <c r="H32" s="623"/>
      <c r="I32" s="624"/>
      <c r="J32" s="38"/>
      <c r="K32" s="38"/>
    </row>
    <row r="33" spans="2:11" ht="98.25" customHeight="1" x14ac:dyDescent="0.2">
      <c r="B33" s="181" t="s">
        <v>277</v>
      </c>
      <c r="C33" s="604" t="s">
        <v>387</v>
      </c>
      <c r="D33" s="616"/>
      <c r="E33" s="616"/>
      <c r="F33" s="616"/>
      <c r="G33" s="616"/>
      <c r="H33" s="616"/>
      <c r="I33" s="617"/>
      <c r="J33" s="212"/>
      <c r="K33" s="212"/>
    </row>
    <row r="34" spans="2:11" ht="34.5" customHeight="1" x14ac:dyDescent="0.2">
      <c r="B34" s="514"/>
      <c r="C34" s="515"/>
      <c r="D34" s="515"/>
      <c r="E34" s="515"/>
      <c r="F34" s="515"/>
      <c r="G34" s="515"/>
      <c r="H34" s="515"/>
      <c r="I34" s="516"/>
      <c r="J34" s="199"/>
      <c r="K34" s="199"/>
    </row>
    <row r="35" spans="2:11" ht="34.5" customHeight="1" x14ac:dyDescent="0.2">
      <c r="B35" s="517"/>
      <c r="C35" s="518"/>
      <c r="D35" s="518"/>
      <c r="E35" s="518"/>
      <c r="F35" s="518"/>
      <c r="G35" s="518"/>
      <c r="H35" s="518"/>
      <c r="I35" s="519"/>
      <c r="J35" s="212"/>
      <c r="K35" s="212"/>
    </row>
    <row r="36" spans="2:11" ht="34.5" customHeight="1" x14ac:dyDescent="0.2">
      <c r="B36" s="517"/>
      <c r="C36" s="518"/>
      <c r="D36" s="518"/>
      <c r="E36" s="518"/>
      <c r="F36" s="518"/>
      <c r="G36" s="518"/>
      <c r="H36" s="518"/>
      <c r="I36" s="519"/>
      <c r="J36" s="212"/>
      <c r="K36" s="212"/>
    </row>
    <row r="37" spans="2:11" ht="34.5" customHeight="1" x14ac:dyDescent="0.2">
      <c r="B37" s="517"/>
      <c r="C37" s="518"/>
      <c r="D37" s="518"/>
      <c r="E37" s="518"/>
      <c r="F37" s="518"/>
      <c r="G37" s="518"/>
      <c r="H37" s="518"/>
      <c r="I37" s="519"/>
      <c r="J37" s="212"/>
      <c r="K37" s="212"/>
    </row>
    <row r="38" spans="2:11" ht="34.5" customHeight="1" x14ac:dyDescent="0.2">
      <c r="B38" s="520"/>
      <c r="C38" s="521"/>
      <c r="D38" s="521"/>
      <c r="E38" s="521"/>
      <c r="F38" s="521"/>
      <c r="G38" s="521"/>
      <c r="H38" s="521"/>
      <c r="I38" s="522"/>
      <c r="J38" s="198"/>
      <c r="K38" s="198"/>
    </row>
    <row r="39" spans="2:11" ht="147" customHeight="1" x14ac:dyDescent="0.2">
      <c r="B39" s="193" t="s">
        <v>278</v>
      </c>
      <c r="C39" s="604" t="s">
        <v>395</v>
      </c>
      <c r="D39" s="616"/>
      <c r="E39" s="616"/>
      <c r="F39" s="616"/>
      <c r="G39" s="616"/>
      <c r="H39" s="616"/>
      <c r="I39" s="617"/>
      <c r="J39" s="213"/>
      <c r="K39" s="213"/>
    </row>
    <row r="40" spans="2:11" ht="66" customHeight="1" x14ac:dyDescent="0.2">
      <c r="B40" s="193" t="s">
        <v>279</v>
      </c>
      <c r="C40" s="604" t="s">
        <v>388</v>
      </c>
      <c r="D40" s="616"/>
      <c r="E40" s="616"/>
      <c r="F40" s="616"/>
      <c r="G40" s="616"/>
      <c r="H40" s="616"/>
      <c r="I40" s="617"/>
      <c r="J40" s="213"/>
      <c r="K40" s="213"/>
    </row>
    <row r="41" spans="2:11" ht="66" customHeight="1" x14ac:dyDescent="0.2">
      <c r="B41" s="182" t="s">
        <v>280</v>
      </c>
      <c r="C41" s="618" t="s">
        <v>386</v>
      </c>
      <c r="D41" s="619"/>
      <c r="E41" s="619"/>
      <c r="F41" s="619"/>
      <c r="G41" s="619"/>
      <c r="H41" s="619"/>
      <c r="I41" s="620"/>
      <c r="J41" s="213"/>
      <c r="K41" s="213"/>
    </row>
    <row r="42" spans="2:11" ht="22.5" customHeight="1" x14ac:dyDescent="0.2">
      <c r="B42" s="502" t="s">
        <v>236</v>
      </c>
      <c r="C42" s="502"/>
      <c r="D42" s="502"/>
      <c r="E42" s="502"/>
      <c r="F42" s="502"/>
      <c r="G42" s="502"/>
      <c r="H42" s="502"/>
      <c r="I42" s="502"/>
      <c r="J42" s="213"/>
      <c r="K42" s="213"/>
    </row>
    <row r="43" spans="2:11" ht="22.5" customHeight="1" x14ac:dyDescent="0.2">
      <c r="B43" s="528" t="s">
        <v>281</v>
      </c>
      <c r="C43" s="194" t="s">
        <v>282</v>
      </c>
      <c r="D43" s="530" t="s">
        <v>283</v>
      </c>
      <c r="E43" s="530"/>
      <c r="F43" s="530"/>
      <c r="G43" s="530" t="s">
        <v>284</v>
      </c>
      <c r="H43" s="530"/>
      <c r="I43" s="530"/>
      <c r="J43" s="215"/>
      <c r="K43" s="215"/>
    </row>
    <row r="44" spans="2:11" ht="30.75" customHeight="1" x14ac:dyDescent="0.2">
      <c r="B44" s="529"/>
      <c r="C44" s="216" t="s">
        <v>310</v>
      </c>
      <c r="D44" s="526"/>
      <c r="E44" s="526"/>
      <c r="F44" s="526"/>
      <c r="G44" s="526"/>
      <c r="H44" s="526"/>
      <c r="I44" s="526"/>
      <c r="J44" s="215"/>
      <c r="K44" s="215"/>
    </row>
    <row r="45" spans="2:11" ht="32.25" customHeight="1" x14ac:dyDescent="0.2">
      <c r="B45" s="183" t="s">
        <v>285</v>
      </c>
      <c r="C45" s="526" t="s">
        <v>394</v>
      </c>
      <c r="D45" s="526"/>
      <c r="E45" s="526"/>
      <c r="F45" s="526"/>
      <c r="G45" s="526"/>
      <c r="H45" s="526"/>
      <c r="I45" s="526"/>
      <c r="J45" s="218"/>
      <c r="K45" s="218"/>
    </row>
    <row r="46" spans="2:11" ht="28.5" customHeight="1" x14ac:dyDescent="0.2">
      <c r="B46" s="175" t="s">
        <v>286</v>
      </c>
      <c r="C46" s="526" t="s">
        <v>394</v>
      </c>
      <c r="D46" s="526"/>
      <c r="E46" s="526"/>
      <c r="F46" s="526"/>
      <c r="G46" s="526"/>
      <c r="H46" s="526"/>
      <c r="I46" s="526"/>
      <c r="J46" s="218"/>
      <c r="K46" s="218"/>
    </row>
    <row r="47" spans="2:11" ht="30" customHeight="1" x14ac:dyDescent="0.2">
      <c r="B47" s="182" t="s">
        <v>287</v>
      </c>
      <c r="C47" s="527" t="s">
        <v>384</v>
      </c>
      <c r="D47" s="527"/>
      <c r="E47" s="527"/>
      <c r="F47" s="527"/>
      <c r="G47" s="527"/>
      <c r="H47" s="527"/>
      <c r="I47" s="527"/>
      <c r="J47" s="220"/>
      <c r="K47" s="220"/>
    </row>
    <row r="48" spans="2:11" ht="31.5" customHeight="1" x14ac:dyDescent="0.2">
      <c r="B48" s="182" t="s">
        <v>288</v>
      </c>
      <c r="C48" s="527"/>
      <c r="D48" s="527"/>
      <c r="E48" s="527"/>
      <c r="F48" s="527"/>
      <c r="G48" s="527"/>
      <c r="H48" s="527"/>
      <c r="I48" s="527"/>
      <c r="J48" s="222"/>
      <c r="K48" s="222"/>
    </row>
    <row r="49" spans="2:11" x14ac:dyDescent="0.2">
      <c r="B49" s="47"/>
      <c r="C49" s="223"/>
      <c r="D49" s="223"/>
      <c r="E49" s="224"/>
      <c r="F49" s="224"/>
      <c r="G49" s="48"/>
      <c r="H49" s="49"/>
      <c r="I49" s="223"/>
      <c r="J49" s="222"/>
      <c r="K49" s="222"/>
    </row>
    <row r="50" spans="2:11" x14ac:dyDescent="0.2">
      <c r="B50" s="47"/>
      <c r="C50" s="223"/>
      <c r="D50" s="223"/>
      <c r="E50" s="224"/>
      <c r="F50" s="224"/>
      <c r="G50" s="48"/>
      <c r="H50" s="49"/>
      <c r="I50" s="223"/>
      <c r="J50" s="222"/>
      <c r="K50" s="222"/>
    </row>
    <row r="51" spans="2:11" x14ac:dyDescent="0.2">
      <c r="B51" s="47"/>
      <c r="C51" s="223"/>
      <c r="D51" s="223"/>
      <c r="E51" s="224"/>
      <c r="F51" s="224"/>
      <c r="G51" s="48"/>
      <c r="H51" s="49"/>
      <c r="I51" s="223"/>
      <c r="J51" s="222"/>
      <c r="K51" s="222"/>
    </row>
    <row r="52" spans="2:11" x14ac:dyDescent="0.2">
      <c r="B52" s="47"/>
      <c r="C52" s="223"/>
      <c r="D52" s="223"/>
      <c r="E52" s="224"/>
      <c r="F52" s="224"/>
      <c r="G52" s="48"/>
      <c r="H52" s="49"/>
      <c r="I52" s="223"/>
      <c r="J52" s="222"/>
      <c r="K52" s="222"/>
    </row>
    <row r="53" spans="2:11" x14ac:dyDescent="0.2">
      <c r="B53" s="47"/>
      <c r="C53" s="223"/>
      <c r="D53" s="223"/>
      <c r="E53" s="224"/>
      <c r="F53" s="224"/>
      <c r="G53" s="48"/>
      <c r="H53" s="49"/>
      <c r="I53" s="223"/>
      <c r="J53" s="222"/>
      <c r="K53" s="222"/>
    </row>
    <row r="54" spans="2:11" ht="25.5" customHeight="1" x14ac:dyDescent="0.2">
      <c r="B54" s="47"/>
      <c r="C54" s="223"/>
      <c r="D54" s="223"/>
      <c r="E54" s="224"/>
      <c r="F54" s="224"/>
      <c r="G54" s="48"/>
      <c r="H54" s="49"/>
      <c r="I54" s="223"/>
      <c r="J54" s="222"/>
      <c r="K54" s="222"/>
    </row>
  </sheetData>
  <sheetProtection algorithmName="SHA-512" hashValue="2GaK6ylzTQG1N0pd8GOM//IhKoQLMK3RDUGP12++o43R4HNb6v6pVOWe4W+4evHQ2+0EsRhsDbxL+p0xfHy4nA==" saltValue="sfva4yCpPDu7thXQtxxiXg==" spinCount="100000" sheet="1" objects="1" scenarios="1"/>
  <mergeCells count="60">
    <mergeCell ref="C46:I46"/>
    <mergeCell ref="C47:I47"/>
    <mergeCell ref="C48:I48"/>
    <mergeCell ref="B43:B44"/>
    <mergeCell ref="D43:F43"/>
    <mergeCell ref="G43:I43"/>
    <mergeCell ref="D44:F44"/>
    <mergeCell ref="G44:I44"/>
    <mergeCell ref="C45:I45"/>
    <mergeCell ref="B42:I42"/>
    <mergeCell ref="C24:E24"/>
    <mergeCell ref="G24:I24"/>
    <mergeCell ref="B25:I25"/>
    <mergeCell ref="F27:F32"/>
    <mergeCell ref="G27:G32"/>
    <mergeCell ref="H27:H32"/>
    <mergeCell ref="I27:I32"/>
    <mergeCell ref="C33:I33"/>
    <mergeCell ref="B34:I38"/>
    <mergeCell ref="C39:I39"/>
    <mergeCell ref="C40:I40"/>
    <mergeCell ref="C41:I41"/>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J10:K10" xr:uid="{00000000-0002-0000-0800-000000000000}">
      <formula1>$M$21:$M$26</formula1>
    </dataValidation>
    <dataValidation type="list" showDropDown="1" showInputMessage="1" showErrorMessage="1" sqref="K12" xr:uid="{00000000-0002-0000-0800-000001000000}">
      <formula1>O17:O19</formula1>
    </dataValidation>
    <dataValidation type="list" allowBlank="1" showInputMessage="1" showErrorMessage="1" sqref="H12:I12" xr:uid="{00000000-0002-0000-0800-000002000000}">
      <formula1>M17:M19</formula1>
    </dataValidation>
    <dataValidation type="list" allowBlank="1" showInputMessage="1" showErrorMessage="1" sqref="C24:E24" xr:uid="{00000000-0002-0000-0800-000003000000}">
      <formula1>$M$12:$M$15</formula1>
    </dataValidation>
    <dataValidation type="list" allowBlank="1" showInputMessage="1" showErrorMessage="1" sqref="C9:F9" xr:uid="{00000000-0002-0000-0800-000004000000}">
      <formula1>$M$6:$M$9</formula1>
    </dataValidation>
    <dataValidation type="list" allowBlank="1" showInputMessage="1" showErrorMessage="1" sqref="H13:I13" xr:uid="{00000000-0002-0000-0800-000005000000}">
      <formula1>$N$5:$N$8</formula1>
    </dataValidation>
    <dataValidation type="list" allowBlank="1" showInputMessage="1" showErrorMessage="1" sqref="C7 I7" xr:uid="{00000000-0002-0000-08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04161" r:id="rId4">
          <objectPr defaultSize="0" autoPict="0" r:id="rId5">
            <anchor moveWithCells="1" sizeWithCells="1">
              <from>
                <xdr:col>8</xdr:col>
                <xdr:colOff>47625</xdr:colOff>
                <xdr:row>1</xdr:row>
                <xdr:rowOff>28575</xdr:rowOff>
              </from>
              <to>
                <xdr:col>8</xdr:col>
                <xdr:colOff>1447800</xdr:colOff>
                <xdr:row>1</xdr:row>
                <xdr:rowOff>447675</xdr:rowOff>
              </to>
            </anchor>
          </objectPr>
        </oleObject>
      </mc:Choice>
      <mc:Fallback>
        <oleObject progId="PBrush" shapeId="35804161" r:id="rId4"/>
      </mc:Fallback>
    </mc:AlternateContent>
  </oleObjects>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0EA1A3-3C27-480B-B2AD-449A025DA571}">
  <ds:schemaRefs>
    <ds:schemaRef ds:uri="http://schemas.microsoft.com/sharepoint/v3/contenttype/forms"/>
  </ds:schemaRefs>
</ds:datastoreItem>
</file>

<file path=customXml/itemProps2.xml><?xml version="1.0" encoding="utf-8"?>
<ds:datastoreItem xmlns:ds="http://schemas.openxmlformats.org/officeDocument/2006/customXml" ds:itemID="{3F664237-BA00-4E19-9D4C-97CF951D95E6}">
  <ds:schemaRefs>
    <ds:schemaRef ds:uri="d472a95f-029e-48ed-8556-580ff62e7833"/>
    <ds:schemaRef ds:uri="http://schemas.microsoft.com/office/2006/metadata/properties"/>
    <ds:schemaRef ds:uri="http://purl.org/dc/terms/"/>
    <ds:schemaRef ds:uri="http://purl.org/dc/elements/1.1/"/>
    <ds:schemaRef ds:uri="http://schemas.microsoft.com/office/infopath/2007/PartnerControls"/>
    <ds:schemaRef ds:uri="http://purl.org/dc/dcmitype/"/>
    <ds:schemaRef ds:uri="http://schemas.openxmlformats.org/package/2006/metadata/core-properties"/>
    <ds:schemaRef ds:uri="http://schemas.microsoft.com/office/2006/documentManagement/types"/>
    <ds:schemaRef ds:uri="08ebe415-1e9a-4b26-acfc-09642d3d19df"/>
    <ds:schemaRef ds:uri="http://www.w3.org/XML/1998/namespace"/>
  </ds:schemaRefs>
</ds:datastoreItem>
</file>

<file path=customXml/itemProps3.xml><?xml version="1.0" encoding="utf-8"?>
<ds:datastoreItem xmlns:ds="http://schemas.openxmlformats.org/officeDocument/2006/customXml" ds:itemID="{B2788C33-E6FA-4C62-BC94-CD96BA7719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vt:i4>
      </vt:variant>
    </vt:vector>
  </HeadingPairs>
  <TitlesOfParts>
    <vt:vector size="15" baseType="lpstr">
      <vt:lpstr>Sección 3. Metas Producto</vt:lpstr>
      <vt:lpstr>MP - SIT</vt:lpstr>
      <vt:lpstr>Act.Meta_SIT</vt:lpstr>
      <vt:lpstr>META 1</vt:lpstr>
      <vt:lpstr>META 2</vt:lpstr>
      <vt:lpstr>META 3</vt:lpstr>
      <vt:lpstr>META 4</vt:lpstr>
      <vt:lpstr>META 5</vt:lpstr>
      <vt:lpstr>META 6</vt:lpstr>
      <vt:lpstr>META 7</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Kellis Vanessa Gonzalez Solano</dc:creator>
  <cp:lastModifiedBy>ANDRES</cp:lastModifiedBy>
  <cp:lastPrinted>2018-04-10T15:28:46Z</cp:lastPrinted>
  <dcterms:created xsi:type="dcterms:W3CDTF">2010-03-25T16:40:43Z</dcterms:created>
  <dcterms:modified xsi:type="dcterms:W3CDTF">2020-10-09T21:37:27Z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