
<file path=[Content_Types].xml><?xml version="1.0" encoding="utf-8"?>
<Types xmlns="http://schemas.openxmlformats.org/package/2006/content-types">
  <Default Extension="bin" ContentType="application/vnd.openxmlformats-officedocument.oleObjec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printerSettings/printerSettings1.bin" ContentType="application/vnd.openxmlformats-officedocument.spreadsheetml.printerSettings"/>
  <Override PartName="/xl/drawings/drawing9.xml" ContentType="application/vnd.openxmlformats-officedocument.drawing+xml"/>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omments7.xml" ContentType="application/vnd.openxmlformats-officedocument.spreadsheetml.comments+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C:\Users\ANDRES\Documents\CARPETAANDRES\NOVIEMBRE\Indicadores\REPORTEOCTUBRE\"/>
    </mc:Choice>
  </mc:AlternateContent>
  <xr:revisionPtr revIDLastSave="0" documentId="13_ncr:1_{CCC95B19-ACC5-4C01-AA51-EACB3C2756D3}" xr6:coauthVersionLast="45" xr6:coauthVersionMax="45" xr10:uidLastSave="{00000000-0000-0000-0000-000000000000}"/>
  <bookViews>
    <workbookView xWindow="-120" yWindow="-120" windowWidth="20730" windowHeight="11160" tabRatio="867" firstSheet="3" activeTab="3" xr2:uid="{00000000-000D-0000-FFFF-FFFF00000000}"/>
  </bookViews>
  <sheets>
    <sheet name="Sección 3. Metas Producto" sheetId="5" state="hidden" r:id="rId1"/>
    <sheet name="MP - SIT" sheetId="62" state="hidden" r:id="rId2"/>
    <sheet name="Act.Meta_SIT" sheetId="63" state="hidden" r:id="rId3"/>
    <sheet name="META 1" sheetId="78" r:id="rId4"/>
    <sheet name="META 2" sheetId="79" r:id="rId5"/>
    <sheet name="META 3" sheetId="73" r:id="rId6"/>
    <sheet name="META 4" sheetId="75" r:id="rId7"/>
    <sheet name="META 5" sheetId="74" r:id="rId8"/>
    <sheet name="META 6" sheetId="76" r:id="rId9"/>
    <sheet name="META 7" sheetId="77" r:id="rId10"/>
    <sheet name="HV 14" sheetId="47" state="hidden" r:id="rId11"/>
    <sheet name="Act. 14" sheetId="48" state="hidden" r:id="rId12"/>
    <sheet name="Hoja3" sheetId="66" state="hidden" r:id="rId13"/>
    <sheet name="Hoja1" sheetId="57"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xlnm.Print_Area" localSheetId="0">'Sección 3. Metas Producto'!$A$2:$AF$12</definedName>
    <definedName name="CONDICION_POBLACIONAL" localSheetId="3">#REF!</definedName>
    <definedName name="CONDICION_POBLACIONAL" localSheetId="6">#REF!</definedName>
    <definedName name="CONDICION_POBLACIONAL">#REF!</definedName>
    <definedName name="GRUPO_ETAREO" localSheetId="3">#REF!</definedName>
    <definedName name="GRUPO_ETAREO" localSheetId="6">#REF!</definedName>
    <definedName name="GRUPO_ETAREO">#REF!</definedName>
    <definedName name="GRUPO_ETAREOS" localSheetId="10">#REF!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 localSheetId="9">#REF!</definedName>
    <definedName name="GRUPO_ETAREOS">#REF!</definedName>
    <definedName name="GRUPO_ETARIO" localSheetId="10">#REF!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 localSheetId="9">#REF!</definedName>
    <definedName name="GRUPO_ETARIO">#REF!</definedName>
    <definedName name="GRUPO_ETNICO" localSheetId="10">#REF!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 localSheetId="9">#REF!</definedName>
    <definedName name="GRUPO_ETNICO">#REF!</definedName>
    <definedName name="GRUPOETNICO" localSheetId="10">#REF!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 localSheetId="9">#REF!</definedName>
    <definedName name="GRUPOETNICO">#REF!</definedName>
    <definedName name="GRUPOS_ETNICOS">#REF!</definedName>
    <definedName name="LOCALIDAD" localSheetId="10">#REF!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 localSheetId="9">#REF!</definedName>
    <definedName name="LOCALIDAD">#REF!</definedName>
    <definedName name="LOCALIZACION" localSheetId="10">#REF!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 localSheetId="9">#REF!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70" i="76" l="1"/>
  <c r="C27" i="75" l="1"/>
  <c r="E32" i="79"/>
  <c r="E31" i="79"/>
  <c r="E30" i="79"/>
  <c r="E29" i="79"/>
  <c r="E28" i="79"/>
  <c r="G27" i="79"/>
  <c r="H27" i="79" s="1"/>
  <c r="I27" i="79" s="1"/>
  <c r="C27" i="79"/>
  <c r="F27" i="79"/>
  <c r="E27" i="79"/>
  <c r="D27" i="76"/>
  <c r="G27" i="76"/>
  <c r="C27" i="76"/>
  <c r="F27" i="76"/>
  <c r="H27" i="76"/>
  <c r="I27" i="76"/>
  <c r="D27" i="77"/>
  <c r="G27" i="77"/>
  <c r="H27" i="77" s="1"/>
  <c r="I27" i="77" s="1"/>
  <c r="C27" i="77"/>
  <c r="F27" i="77"/>
  <c r="G27" i="74"/>
  <c r="H27" i="74" s="1"/>
  <c r="I27" i="74" s="1"/>
  <c r="F27" i="74"/>
  <c r="G27" i="75"/>
  <c r="F27" i="75"/>
  <c r="G27" i="73"/>
  <c r="H27" i="73" s="1"/>
  <c r="I27" i="73" s="1"/>
  <c r="F27" i="73"/>
  <c r="G27" i="78"/>
  <c r="H27" i="78" s="1"/>
  <c r="I27" i="78" s="1"/>
  <c r="F27" i="78"/>
  <c r="H27" i="75"/>
  <c r="I27" i="75"/>
  <c r="E32" i="78"/>
  <c r="E31" i="78"/>
  <c r="E30" i="78"/>
  <c r="E29" i="78"/>
  <c r="E28" i="78"/>
  <c r="E32" i="77"/>
  <c r="E31" i="77"/>
  <c r="E30" i="77"/>
  <c r="E29" i="77"/>
  <c r="E28" i="77"/>
  <c r="E27" i="77"/>
  <c r="F20" i="77"/>
  <c r="F19" i="77"/>
  <c r="C11" i="77"/>
  <c r="E32" i="76"/>
  <c r="E31" i="76"/>
  <c r="E30" i="76"/>
  <c r="E29" i="76"/>
  <c r="E28" i="76"/>
  <c r="E27" i="76"/>
  <c r="F20" i="76"/>
  <c r="F19" i="76"/>
  <c r="C11" i="76"/>
  <c r="E32" i="75"/>
  <c r="E31" i="75"/>
  <c r="E30" i="75"/>
  <c r="E29" i="75"/>
  <c r="E28" i="75"/>
  <c r="E27" i="75"/>
  <c r="E32" i="74"/>
  <c r="E31" i="74"/>
  <c r="E30" i="74"/>
  <c r="E29" i="74"/>
  <c r="E28" i="74"/>
  <c r="E27" i="74"/>
  <c r="C11" i="74"/>
  <c r="E32" i="73"/>
  <c r="E31" i="73"/>
  <c r="E30" i="73"/>
  <c r="E29" i="73"/>
  <c r="E28" i="73"/>
  <c r="E27" i="73"/>
  <c r="I18" i="63"/>
  <c r="G18" i="63"/>
  <c r="D18" i="63"/>
  <c r="C8" i="63"/>
  <c r="C7" i="63"/>
  <c r="C6" i="63"/>
  <c r="D30" i="62"/>
  <c r="D31" i="62"/>
  <c r="O13" i="5"/>
  <c r="AA13" i="5"/>
  <c r="K27" i="66"/>
  <c r="L25" i="66"/>
  <c r="L21" i="66"/>
  <c r="L17" i="66"/>
  <c r="L13" i="66"/>
  <c r="L27" i="66"/>
  <c r="M27" i="66"/>
  <c r="I19" i="48"/>
  <c r="D19" i="48"/>
  <c r="C10" i="48"/>
  <c r="C8" i="48"/>
  <c r="C7" i="48"/>
  <c r="C6" i="48"/>
  <c r="G56" i="47"/>
  <c r="C56" i="47"/>
  <c r="K13" i="5"/>
  <c r="AA17" i="5"/>
  <c r="AB17" i="5"/>
  <c r="G56" i="62"/>
  <c r="C56" i="62"/>
  <c r="G41" i="62"/>
  <c r="G40" i="62"/>
  <c r="G39" i="62"/>
  <c r="G38" i="62"/>
  <c r="G37" i="62"/>
  <c r="G36" i="62"/>
  <c r="G35" i="62"/>
  <c r="G34" i="62"/>
  <c r="G33" i="62"/>
  <c r="G32" i="62"/>
  <c r="G31" i="62"/>
  <c r="G30" i="62"/>
  <c r="F30" i="62"/>
  <c r="W15" i="5"/>
  <c r="U15" i="5"/>
  <c r="W13" i="5"/>
  <c r="V13" i="5"/>
  <c r="U13" i="5"/>
  <c r="AA21" i="5"/>
  <c r="AB21" i="5"/>
  <c r="AA19" i="5"/>
  <c r="AB19" i="5"/>
  <c r="G31" i="47"/>
  <c r="G32" i="47"/>
  <c r="G33" i="47"/>
  <c r="G34" i="47"/>
  <c r="G35" i="47"/>
  <c r="G36" i="47"/>
  <c r="G37" i="47"/>
  <c r="G38" i="47"/>
  <c r="G39" i="47"/>
  <c r="G40" i="47"/>
  <c r="G41" i="47"/>
  <c r="I21" i="5"/>
  <c r="AC21" i="5"/>
  <c r="B21" i="5"/>
  <c r="I19" i="5"/>
  <c r="B19" i="5"/>
  <c r="I17" i="5"/>
  <c r="B17" i="5"/>
  <c r="F30" i="47"/>
  <c r="F31" i="47"/>
  <c r="D30" i="47"/>
  <c r="I30" i="47"/>
  <c r="S15" i="5"/>
  <c r="T15" i="5"/>
  <c r="X15" i="5"/>
  <c r="Z15" i="5"/>
  <c r="L15" i="5"/>
  <c r="M15" i="5"/>
  <c r="L13" i="5"/>
  <c r="M13" i="5"/>
  <c r="N13" i="5"/>
  <c r="N15" i="5"/>
  <c r="B15" i="5"/>
  <c r="B13" i="5"/>
  <c r="G30" i="47"/>
  <c r="A11" i="5"/>
  <c r="C9" i="5"/>
  <c r="C8" i="5"/>
  <c r="C7" i="5"/>
  <c r="Y15" i="5"/>
  <c r="X13" i="5"/>
  <c r="Z13" i="5"/>
  <c r="Y13" i="5"/>
  <c r="S13" i="5"/>
  <c r="T13" i="5"/>
  <c r="K15" i="5"/>
  <c r="V15" i="5"/>
  <c r="D31" i="47"/>
  <c r="I31" i="47"/>
  <c r="J13" i="5"/>
  <c r="I13" i="5"/>
  <c r="J15" i="5"/>
  <c r="I30" i="62"/>
  <c r="D32" i="47"/>
  <c r="I32" i="47"/>
  <c r="D32" i="62"/>
  <c r="I31" i="62"/>
  <c r="D33" i="47"/>
  <c r="AC19" i="5"/>
  <c r="H30" i="47"/>
  <c r="AB13" i="5"/>
  <c r="F32" i="47"/>
  <c r="H31" i="47"/>
  <c r="I32" i="62"/>
  <c r="D33" i="62"/>
  <c r="I15" i="5"/>
  <c r="AA15" i="5"/>
  <c r="AB15" i="5"/>
  <c r="AC17" i="5"/>
  <c r="F31" i="62"/>
  <c r="F32" i="62"/>
  <c r="F33" i="62"/>
  <c r="F34" i="62"/>
  <c r="F35" i="62"/>
  <c r="F36" i="62"/>
  <c r="F37" i="62"/>
  <c r="F38" i="62"/>
  <c r="F39" i="62"/>
  <c r="H30" i="62"/>
  <c r="AC13" i="5"/>
  <c r="D34" i="47"/>
  <c r="I33" i="47"/>
  <c r="H31" i="62"/>
  <c r="AC15" i="5"/>
  <c r="H33" i="62"/>
  <c r="I33" i="62"/>
  <c r="D34" i="62"/>
  <c r="H32" i="47"/>
  <c r="F33" i="47"/>
  <c r="H32" i="62"/>
  <c r="F40" i="62"/>
  <c r="D35" i="47"/>
  <c r="I34" i="47"/>
  <c r="F34" i="47"/>
  <c r="H33" i="47"/>
  <c r="D35" i="62"/>
  <c r="H34" i="62"/>
  <c r="I34" i="62"/>
  <c r="F41" i="62"/>
  <c r="I35" i="47"/>
  <c r="D36" i="47"/>
  <c r="D36" i="62"/>
  <c r="I35" i="62"/>
  <c r="H35" i="62"/>
  <c r="F35" i="47"/>
  <c r="H34" i="47"/>
  <c r="D37" i="47"/>
  <c r="I36" i="47"/>
  <c r="F36" i="47"/>
  <c r="H35" i="47"/>
  <c r="I36" i="62"/>
  <c r="D37" i="62"/>
  <c r="H36" i="62"/>
  <c r="D38" i="47"/>
  <c r="I37" i="47"/>
  <c r="D38" i="62"/>
  <c r="I37" i="62"/>
  <c r="H37" i="62"/>
  <c r="F37" i="47"/>
  <c r="H36" i="47"/>
  <c r="D39" i="47"/>
  <c r="I38" i="47"/>
  <c r="F38" i="47"/>
  <c r="H37" i="47"/>
  <c r="I38" i="62"/>
  <c r="D39" i="62"/>
  <c r="H38" i="62"/>
  <c r="I39" i="47"/>
  <c r="D40" i="47"/>
  <c r="I39" i="62"/>
  <c r="D40" i="62"/>
  <c r="H39" i="62"/>
  <c r="F39" i="47"/>
  <c r="H38" i="47"/>
  <c r="I40" i="47"/>
  <c r="D41" i="47"/>
  <c r="I41" i="47"/>
  <c r="F40" i="47"/>
  <c r="H39" i="47"/>
  <c r="D41" i="62"/>
  <c r="I40" i="62"/>
  <c r="H40" i="62"/>
  <c r="I41" i="62"/>
  <c r="H41" i="62"/>
  <c r="F41" i="47"/>
  <c r="H41" i="47"/>
  <c r="H40"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900-000001000000}">
      <text>
        <r>
          <rPr>
            <sz val="9"/>
            <color indexed="81"/>
            <rFont val="Tahoma"/>
            <family val="2"/>
          </rPr>
          <t xml:space="preserve">El código SEGPLAN: corresponde al número asignado para la meta en el  SEGPLAN.
</t>
        </r>
      </text>
    </comment>
    <comment ref="D6" authorId="0" shapeId="0" xr:uid="{00000000-0006-0000-09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9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9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9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9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9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9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9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9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9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9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9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9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9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9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9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9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9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9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9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9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9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9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9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9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9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9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<sst xmlns="http://schemas.openxmlformats.org/spreadsheetml/2006/main" count="1218" uniqueCount="409">
  <si>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</si>
  <si>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</si>
  <si>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</si>
  <si>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</si>
  <si>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</si>
  <si>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</si>
  <si>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</si>
  <si>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</si>
  <si>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</si>
  <si>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</si>
  <si>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</si>
  <si>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</si>
  <si>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</si>
  <si>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</si>
  <si>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</si>
  <si>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</si>
  <si>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</si>
  <si>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</si>
  <si>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</si>
  <si>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</si>
  <si>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</si>
  <si>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</si>
  <si>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</si>
  <si>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</si>
  <si>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</si>
  <si>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</si>
  <si>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</si>
  <si>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</si>
  <si>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</si>
  <si>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</si>
  <si>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</si>
  <si>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</si>
  <si>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</si>
  <si>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</si>
  <si>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</si>
  <si>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</si>
  <si>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</si>
  <si>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</si>
  <si>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</si>
  <si>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</si>
  <si>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</si>
  <si>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</si>
  <si>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</si>
  <si>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</si>
  <si>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</si>
  <si>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</si>
  <si>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</si>
  <si>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</si>
  <si>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</si>
  <si>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</si>
  <si>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</si>
  <si>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</si>
  <si>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</si>
  <si>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</si>
  <si>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</si>
  <si>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</si>
  <si>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</si>
  <si>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</si>
  <si>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</si>
  <si>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</si>
  <si>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</si>
  <si>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</si>
  <si>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</si>
  <si>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</si>
  <si>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</si>
  <si>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</si>
  <si>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</si>
  <si>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</si>
  <si>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</si>
  <si>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</si>
  <si>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</si>
  <si>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</si>
  <si>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</si>
  <si>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</si>
  <si>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</si>
  <si>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</si>
  <si>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</si>
  <si>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</si>
  <si>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</si>
  <si>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</si>
  <si>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</si>
  <si>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</si>
  <si>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</si>
  <si>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</si>
  <si>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</si>
  <si>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</si>
  <si>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</si>
  <si>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</si>
  <si>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</si>
  <si>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</si>
  <si>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</si>
  <si>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</si>
  <si>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</si>
  <si>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</si>
  <si>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</si>
  <si>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</si>
  <si>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</si>
  <si>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</si>
  <si>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</si>
  <si>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</si>
  <si>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</si>
  <si>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</si>
  <si>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</si>
  <si>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</si>
  <si>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</si>
  <si>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</si>
  <si>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</si>
  <si>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</si>
  <si>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</si>
  <si>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</si>
  <si>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</si>
  <si>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</si>
  <si>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</si>
  <si>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</si>
  <si>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</si>
  <si>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</si>
  <si>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</si>
  <si>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</si>
  <si>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</si>
  <si>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</si>
  <si>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</si>
  <si>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</si>
  <si>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</si>
  <si>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</si>
  <si>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</si>
  <si>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</si>
  <si>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</si>
  <si>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</si>
  <si>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</si>
  <si>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</si>
  <si>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</si>
  <si>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</si>
  <si>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</si>
  <si>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</si>
  <si>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</si>
  <si>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</si>
  <si>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</si>
  <si>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</si>
  <si>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</si>
  <si>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</si>
  <si>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</si>
  <si>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</si>
  <si>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</si>
  <si>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</si>
  <si>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</si>
  <si>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</si>
  <si>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</si>
  <si>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</si>
  <si>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</si>
  <si>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</si>
  <si>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</si>
  <si>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</si>
  <si>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</si>
  <si>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</si>
  <si>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</si>
  <si>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</si>
  <si>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</si>
  <si>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</si>
  <si>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</si>
  <si>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</si>
  <si>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</si>
  <si>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</si>
  <si>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</si>
  <si>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</si>
  <si>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</si>
  <si>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</si>
  <si>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</si>
  <si>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</si>
  <si>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</si>
  <si>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</si>
  <si>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</si>
  <si>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</si>
  <si>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</si>
  <si>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</si>
  <si>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</si>
  <si>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</si>
  <si>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</si>
  <si>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</si>
  <si>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</si>
  <si>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</si>
  <si>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</si>
  <si>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</si>
  <si>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</si>
  <si>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</si>
  <si>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</si>
  <si>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</si>
  <si>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</si>
  <si>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</si>
  <si>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</si>
  <si>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</si>
  <si>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</si>
  <si>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</si>
  <si>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</si>
  <si>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</si>
  <si>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</si>
  <si>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</si>
  <si>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</si>
  <si>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</si>
  <si>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</si>
  <si>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</si>
  <si>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</si>
  <si>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</si>
  <si>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</si>
  <si>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</si>
  <si>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</si>
  <si>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</si>
  <si>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</si>
  <si>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</si>
  <si>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</si>
  <si>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</si>
  <si>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</si>
  <si>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</si>
  <si>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</si>
  <si>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</si>
  <si>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</si>
  <si>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</si>
  <si>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</si>
  <si>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</si>
  <si>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</si>
  <si>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</si>
  <si>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</si>
  <si>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</si>
  <si>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</si>
  <si>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</si>
  <si>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</si>
  <si>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</si>
  <si>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</si>
  <si>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</si>
  <si>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</si>
  <si>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</si>
  <si>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</si>
  <si>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</si>
  <si>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</si>
  <si>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</si>
  <si>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</si>
  <si>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</si>
  <si>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</si>
  <si>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</si>
  <si>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</si>
  <si>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</si>
  <si>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</si>
  <si>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</si>
  <si>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</si>
  <si>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</si>
  <si>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</si>
  <si>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</si>
  <si>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</si>
  <si>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</si>
  <si>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</si>
  <si>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</si>
  <si>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</si>
  <si>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</si>
  <si>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</si>
  <si>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</si>
  <si>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</si>
  <si>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</si>
  <si>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</si>
  <si>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</si>
  <si>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</si>
  <si>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</si>
  <si>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</si>
  <si>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</si>
  <si>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</si>
  <si>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</si>
  <si>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</si>
  <si>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</si>
  <si>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</si>
  <si>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</si>
  <si>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</si>
  <si>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</si>
  <si>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</si>
  <si>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</si>
  <si>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</si>
  <si>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</si>
  <si>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</si>
  <si>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</si>
  <si>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</si>
  <si>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</si>
  <si>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</si>
  <si>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</si>
  <si>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</si>
  <si>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</si>
  <si>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</si>
  <si>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</si>
  <si>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</si>
  <si>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</si>
  <si>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</si>
  <si>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</si>
  <si>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</si>
  <si>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Fortalecimiento institucional de la estructura organizacional del IDPYBA Bogotá</t>
  </si>
  <si>
    <t>PE03</t>
  </si>
  <si>
    <t>Realizar el fortalecimiento institucional de la estructura orgánica y funcional de la estructura orgánica y funcional de la SDA, IDGER, JBB, E  IDPYBA</t>
  </si>
  <si>
    <t>Grupo Comunicaciones</t>
  </si>
  <si>
    <t>JULIO 2020</t>
  </si>
  <si>
    <t>Grupo de Comunicaciomes</t>
  </si>
  <si>
    <t>Yohanna del Pilar Villegas Caro</t>
  </si>
  <si>
    <t>Subdirección de Gestion Corporativa</t>
  </si>
  <si>
    <t>Línea base (2020)</t>
  </si>
  <si>
    <t>Oficina Asesora de Planeación</t>
  </si>
  <si>
    <t>Plan de acción</t>
  </si>
  <si>
    <t>Plan de Acción</t>
  </si>
  <si>
    <t>Línea base (2019)</t>
  </si>
  <si>
    <t xml:space="preserve">Articular un plan de seguimiento a la gestión y respuesta oportuna a los requerimientos técnicos, jurídicos, contractuales y disciplinarios </t>
  </si>
  <si>
    <t>PE01</t>
  </si>
  <si>
    <t>PA01; PA02; PA03; PA04; PA05</t>
  </si>
  <si>
    <t>Diagnósticos de fortalecimiento institucional realizados</t>
  </si>
  <si>
    <t>Actividades que se ejecutaron para la implementacion de los procesos transversales</t>
  </si>
  <si>
    <t>Cantidad de actividades que se ejecutaron para la implementacion de los procesos transversales</t>
  </si>
  <si>
    <t>Subdireccion de Gestion Corporativa</t>
  </si>
  <si>
    <t>Subdirector de Gestión Corporativa</t>
  </si>
  <si>
    <t>26/082020</t>
  </si>
  <si>
    <t>PA04</t>
  </si>
  <si>
    <t>Planes De Acción O Gestión Formulados.</t>
  </si>
  <si>
    <t>Implementar un plan de acción para el cumplimiento de la estrategia de los procesos TIC del Instituto acorde con los lineamientos establecidos en el Decreto 415 de 2016</t>
  </si>
  <si>
    <t>Subdireccion de Gestion Corporativa - TIC</t>
  </si>
  <si>
    <t>Desarrollar procesos de difusión y acercamiento ciudadano a la entidad, a través de la participación y acceso transparente a la gestión institucional, generando confianza y corresponsabilidad ciudadana.</t>
  </si>
  <si>
    <t>Actividades ejecutadas para el fortalecimiento de los canales de comunicación/Actividades programadas para el fortalecimiento de los canales de comunicación</t>
  </si>
  <si>
    <t>Actividades ejecutadas para el fortalecimiento de los canales de comunicación</t>
  </si>
  <si>
    <t>Actividades programadas para el fortalecimiento de los canales de comunicación</t>
  </si>
  <si>
    <t>Planes Estratégicos Formulados</t>
  </si>
  <si>
    <t xml:space="preserve">Fortalecer los canales de Comunicación  del Instituto  a través de actividades y tareas como implementación de campañas de comunicación  internas y externas, diseño de piezas gráficas, porducción de videos, cubrimiento y divulgación de actividades del IDPYBA, gestión de Redes Sociales y Página Web, y gestión y relacionamiento con los medios de comunicación </t>
  </si>
  <si>
    <t xml:space="preserve">Esta conformado por las actividades  realizadas por el equipo de comunicaciones  con el fin de fortalecer los canales de comunicación del IDPYBA, a través de diseño de piezas gráficas, produccipon de videos,  gestión en Redes Sociales y Página Web, implementación de campañas internas y externas, cubrimientos periodísticos  y la  gestión y relacionamiento con los medios de comunicación. </t>
  </si>
  <si>
    <t xml:space="preserve">Corresponde a las actividades  programadas por el equipo de comunicaciones  con el fin de fortalecer los canales de comunicación del IDPYBA, a través de diseño de piezas gráficas, produccipon de videos,  gestión en Redes Sociales y Página Web, implementación de campañas internas y externas, cubrimientos periodísticos  y la  gestión y relacionamiento con los medios de comunicación. </t>
  </si>
  <si>
    <t>Articular una (1)  batería de herramientas de planeación para el instituto distrital de protección y bienestar animal</t>
  </si>
  <si>
    <t>Integrar las herramientas de planeacion, gestion y control, mediante un enfoque basado en el modelo integrado de planeacion y gestion MIPG</t>
  </si>
  <si>
    <t>Instrumentos De Gestión Y Control Optimizados</t>
  </si>
  <si>
    <t>Articular herramientas de planeación para el instituto distrital de protección y bienestar animal</t>
  </si>
  <si>
    <t xml:space="preserve"> Instrumentos De Gestión Y Control en Ejecución / Instrumentos De Gestión Y Control Identificados</t>
  </si>
  <si>
    <t xml:space="preserve"> Instrumentos De Gestión Y Control  en Ejecución</t>
  </si>
  <si>
    <t>Instrumentos De Gestión Y Control Identificados</t>
  </si>
  <si>
    <t>Herramientas de Planeación Articuladas en Ejecución</t>
  </si>
  <si>
    <t>Herramientas de Planeación Articuladas Identificadas por las dependencias del Instituto</t>
  </si>
  <si>
    <t>Mediante el Acuerdo Dsitrital 761 de 2020 se da inicio al Nuevo Plan de Desarrollo 2020-2024, por tanto no hay linea base para esta meta</t>
  </si>
  <si>
    <t>Henry Rincón - Fabio García - Leidy Rodriguez - Nancy Montero - Andrés Guerrero</t>
  </si>
  <si>
    <t>Jefe Oficina Asesora de Planeación</t>
  </si>
  <si>
    <t>A corte Julio de 2020 se realizó el cargue en la Plataforma PREDIS del PMR, se realizo el Seguimiento de Proyecto de Inversión- SPI , se realizo la publicación del Plan de Adquisiciones y se inicia con la identificación de necesidades de Herramientas de Planeación.</t>
  </si>
  <si>
    <t>Oficina Asesora Juridica  y Gestión Contractual</t>
  </si>
  <si>
    <t>Diseñar una estructura organizacional productiva y generadora de felicidad, a través del desarrollo de capacidades del talento humano y un ambiente cordial y articulado, orientado al buen trato y el crecimiento de las capacidades personales y organizacionales.</t>
  </si>
  <si>
    <t>Planes De Acción O Gestión Con Seguimiento</t>
  </si>
  <si>
    <t>Medir el desarrollo operativo de la Oficina Asesora  Juridica  y  el área  contractual  conforme a los requerimientos internos  y externos allegados a cada área para la atención  oportuna de los mismos.</t>
  </si>
  <si>
    <t>Plan de Accion</t>
  </si>
  <si>
    <t>Actividades ejecutadas del Plan del trabajo/Actividades programadas en el plan de trabajo</t>
  </si>
  <si>
    <t>Actividades ejecutadas del Plan del trabajo</t>
  </si>
  <si>
    <t>Actividades programadas en el plan de trabajo</t>
  </si>
  <si>
    <t>CANTIDAD</t>
  </si>
  <si>
    <r>
      <rPr>
        <sz val="9"/>
        <color theme="1"/>
        <rFont val="Arial"/>
        <family val="2"/>
      </rPr>
      <t>Cada requerimiento allegado a la Oficina Asesora Juridíca ha sido resuelto dentro de los terminos legales establecidos, dando cumplimiento a nuestras funciones como oficina asesora.</t>
    </r>
    <r>
      <rPr>
        <b/>
        <sz val="9"/>
        <color rgb="FFFF0000"/>
        <rFont val="Arial"/>
        <family val="2"/>
      </rPr>
      <t xml:space="preserve">
</t>
    </r>
    <r>
      <rPr>
        <sz val="9"/>
        <rFont val="Arial"/>
        <family val="2"/>
      </rPr>
      <t xml:space="preserve">
Cada  tarea asignada a  gestión contractual desde las áreas misionales y administrativas del Institudo y  desde  los  ciudadanos u organismos  externos  han sido desarrolladas en los terminos estipulados, con el fin de garantizar el servicio.</t>
    </r>
  </si>
  <si>
    <r>
      <rPr>
        <sz val="9"/>
        <color theme="1"/>
        <rFont val="Arial"/>
        <family val="2"/>
      </rPr>
      <t>La Oficina Asesora Jurídica a través de los 4 grupos que la conforman: Grupo de Defensa Judicial, Grupo de Asuntos Penales, Grupo de Asuntos Normativos, y Grupo de Asuntos Administrativos,  atiende la totalidad de requerimientos asignados a la dependencia, por lo que, para cumplir con dicha labor se plantea el cumplimiento de 3 actividades en relación a la representación judicial, extrajudicial y administrativamente del Instituto en los procesos y actuaciones que se instauren en su contra o aquellos que el Instituto deba promover, la elaboración del estudio jurídico de acuerdos, decretos y resoluciones, reglamentos y demás actos administrativos requeridos para el cumplimiento de los objetivos del Instituto y el estudio de los presuntos casos de maltrato animal conocidos por el instituto, dando impulso sancionatorio a los procesos contravencionales y/o penales en cada una de sus etapas procesales.</t>
    </r>
    <r>
      <rPr>
        <sz val="9"/>
        <rFont val="Arial"/>
        <family val="2"/>
      </rPr>
      <t xml:space="preserve">
Desde materia contractual y Disciplinaria, se planteó la programación de  2 actividades  en el aspecto de  contratación estatal  donde  permita evidenciar  el grado de   de  suscripcoón de contratos   y modificaciones contractuales   mes a mes y  también   el nivel de atención  a las  diferentes solicutdes que  yacen de la contratación estatal  como certificaciones, respuesta a propisiciones  entreo tras. Para el Aspecto Disciplinario se planteó una actividad  donde  se registar el desarrollo de cada proceso  respetando el debido proceso y la reserva  que conlleva.</t>
    </r>
  </si>
  <si>
    <t>La meta  al ser  por demanda permite evidenciar  que la Oficina Asesora Juridica y  el área de gestión contractual, se encuentran  inmersas en la dinámica de responder  al volumnen que  van recibiendo los requerimientos , ya que su misionalidad  radica en el apoyo   trasversal a nivel administrativo  de la entidad, por ello  en  los meses de  junio y julio se  evidencia  que cada  requerimiento fue  gestionado conforme; 1.  a los procedimientos de las áreas. 2.en el marco de la normatividad competente y  3. atendido de manera oportuna  para no entorpercer  la funcionalidad del Insttuto.</t>
  </si>
  <si>
    <r>
      <rPr>
        <sz val="9"/>
        <color theme="1"/>
        <rFont val="Arial"/>
        <family val="2"/>
      </rPr>
      <t xml:space="preserve">El compromiso y responsabilidad con la entidad,  la nuestra entidad esta cumpliendo con el objeto, funciones y misionalidad establecidas en las disposiciones que la rigen, dirigidas al bienestar y protección de la fauna silvestre y doméstica que habita en el Distrito Capital. </t>
    </r>
    <r>
      <rPr>
        <sz val="9"/>
        <color rgb="FFFF0000"/>
        <rFont val="Arial"/>
        <family val="2"/>
      </rPr>
      <t xml:space="preserve">
</t>
    </r>
    <r>
      <rPr>
        <sz val="9"/>
        <rFont val="Arial"/>
        <family val="2"/>
      </rPr>
      <t xml:space="preserve"> Garantizar  que  Bogotá  tiene  servicios integrales para la atención  animal y que cuenta  con una entidad que promueve  la transparencia en todos los procesos de contratación.</t>
    </r>
  </si>
  <si>
    <t>Oficina Asesora Juridica  y  Gestión Contractual</t>
  </si>
  <si>
    <r>
      <rPr>
        <sz val="9"/>
        <color theme="1"/>
        <rFont val="Arial"/>
        <family val="2"/>
      </rPr>
      <t xml:space="preserve">Vanessa Páez - Profesional Universitaria Jurídica  y  Cindy </t>
    </r>
    <r>
      <rPr>
        <sz val="9"/>
        <rFont val="Arial"/>
        <family val="2"/>
      </rPr>
      <t>Navarro - Profesional Especializado - Contractual</t>
    </r>
  </si>
  <si>
    <t>Desarrollar herramientas técnicas, pertinentes, dinámicas y confiables, a través del manejo y gestión de conocimiento, que apoye una toma de decisiones y una rendición cuentas transparente.Integrar las herramientas de planeación, gestión y control, mediante un enfoque basado en el modelo integrado de planeación y gestión MIPG.</t>
  </si>
  <si>
    <t>Avance en la implementación del sistema de gestión</t>
  </si>
  <si>
    <t>El Objetivo del Indicador "Avance en la implementación del sistema de gestión" es hacer seguimiento a las actividades que son programadas en el Plan de Acción y las Actividades que se ejecutaron en un periodo determinado, asegurando el cumplimiento o la reprogramación de las actividades</t>
  </si>
  <si>
    <t>PLAN DE ACCION</t>
  </si>
  <si>
    <t>Actividades ejecutadas para la implementacion MIPG/Actividades programadas para para la implementacion MIPG</t>
  </si>
  <si>
    <t>Actividades ejecutadas para la implementacion MIPG</t>
  </si>
  <si>
    <t>Actividades programadas para para la implementacion MIPG</t>
  </si>
  <si>
    <t xml:space="preserve">Actividades ejecutadas descritas en el Plan de Acción desarrolladas en un periodo de tiempo determinado </t>
  </si>
  <si>
    <t>Actividades Programadas para dar cumplimiento al  Plan de Accion para el cumplimiento de la Implementación del Sistema de Gestion de Calidad</t>
  </si>
  <si>
    <t>NA</t>
  </si>
  <si>
    <t>La ciudadanía podrá contar con herramientas que facilitan el acceso y la transparencia de la información generada al interior del Instituto.
Contar con la documentación actualizada asociada a los trámites y/o servicios que presta le entidad.
El levantamiento, actualización y eliminación de los documentos que  permite asegurar que cada actividad que se desarrolla  refleja y respalda las políticas existentes. 
Cuando las políticas y procedimientos se siguen al pie de la letra y están bien escritos promueven la eficiencia, eficacia y consistencia, mientras sostienen la visión de la organización.
El Instituto ya cuenta con su página web alineada a la ley de transparencia y acceso a la información, donde la ciudadanía puede consultar el desarrollo de las diferentes actividades que desarrolla en la ciudad</t>
  </si>
  <si>
    <t>Equipo MIPG-Oficina Asesora de Planeación</t>
  </si>
  <si>
    <t>Ximena A Castro P</t>
  </si>
  <si>
    <t>PA02</t>
  </si>
  <si>
    <t>Medir la implementación un plan de accion de la estrategia de los procesos TIC del Instituto acorde con los lineamientos</t>
  </si>
  <si>
    <t>Actividades que se ejecutaron para la implementacion de plan de trabajo TIC/Actividades que se programaron para la implementacion implementacion de plan de trabajo TIC</t>
  </si>
  <si>
    <t>"Dentro de las acciones realizadas con base en el uso de las tecnologías de la información y las comunicaciones, orientados a la misionalidad y la administración del Instituto, esto conlleva a tener un mejor servicio al ciudadano y un mejorar el bienestar a los animales de Bogota, la entidad realiza grandes esfuersos para mejorar los servicios  y los tiempos de atención a las solicitudes realizadas, para ello la entidad desea modernizar los actuales sistemas de información.</t>
  </si>
  <si>
    <t>Profesional Equipo Sistemas y Tecnología</t>
  </si>
  <si>
    <t>Christian Yered Angulo Herrera</t>
  </si>
  <si>
    <t>Alejandro Escobar Castro</t>
  </si>
  <si>
    <t>Subdirección de Gestion Corporativa - Talento Humano</t>
  </si>
  <si>
    <t>Diagnósticos Desarrollados</t>
  </si>
  <si>
    <t>Con este indicador se busca realizar el seguimiento a la meta para obtener un diagnóstico que permita tener claridad sobre los requerimientos de personal de planta de acuerdo con  las cargas requeridas para el óptimo desarrollo de las actividades propias del Instituto</t>
  </si>
  <si>
    <t>Actividades ejecutadas para la realización de Diagnóstico / actividades programadas para la realización de Diagnóstico</t>
  </si>
  <si>
    <t>Actividades ejecutadas para la realización de Diagnóstico</t>
  </si>
  <si>
    <t xml:space="preserve"> Actividades programadas para la realización de Diagnóstico</t>
  </si>
  <si>
    <t>Está conformado por las actividades ejecutadas para proceder con el diagnóstico que permita tener claridad sobre los requerimientos de personal de planta de acuerdo con  las cargas requeridas para el óptimo desarrollo de las actividades propias del Instituto</t>
  </si>
  <si>
    <t>Está conformado por las actividades programadas para proceder con el diagnóstico que permita tener claridad sobre los requerimientos de personal de planta de acuerdo con  las cargas requeridas para el óptimo desarrollo de las actividades propias del Instituto</t>
  </si>
  <si>
    <t>MENSUAL</t>
  </si>
  <si>
    <t>Actividades ejecutadas del Plan de seguimiento/Actividades programadas en el plan de seguimiento</t>
  </si>
  <si>
    <t>AGOSTO  2020</t>
  </si>
  <si>
    <t>La meta   al ser creciente  presenta un inicio  efectivo, ya que  antes de realizar la contratación debemos tener una ejercicio de  planeación, en donde se evalúe  las implicaciones del procesos, costos , objetivos, necesidades de la  contratación. Una vez identificado se  evidencia la necesidad de hacer tangible el proceso, esto es,  realizar las proyecciones en el PAA, gestionar los traslados  correspondientes y hacer  la documentación precontractual pertinente.</t>
  </si>
  <si>
    <t xml:space="preserve"> Jimmy Alejandro  Escobar - Subdirector de Gestión Corporativa</t>
  </si>
  <si>
    <t>La meta permite  evidenciar la continuidad y avance  en la prestación del servicio de tecnología con el fin de garantizar  la estabilidad  y eficacia  de la infraestructura  tecnológica de la entidad</t>
  </si>
  <si>
    <t xml:space="preserve">El cumplimiento de esta meta genera un beneficio a la ciudad en el sentido de la prestación de los servicios ofrecidos a laciudadania y   poder valorar  como nos  ven desde el exterior, ademàs   la entidad puede  tener la plena confianza que los procesos  estan siendo sistematizados para  cualquier requerimiento, y se  esta  cumplinedo con los organismos de control.						</t>
  </si>
  <si>
    <t xml:space="preserve">Bogotá es referente mundial en la cuidado y la proteccion  de la fauna doméstica y silvestre. Gracias a la gestión realizada por la oficina de comunicaciones la ciudadanía se ha apropiado  de la misionalidad del Instituto,  a través de  contenidos digitales e información divulgada  a través de los medios de comunicación.   Se acerca a la ciudadanía al conocimiento de los planes, proyectos y programas del Instituto de Protección Animal; de esta manera se  mejora  el buen  trato y respeto a los animales de Bogotá, se visibiliza la gestión del Instituto  y  finalmente se alcanza a cumplir el objetivo de educar a la ciudadanía  en aspectos de maltrato animal, tenencia responsable, sensibilización respecto al cuidado de la Fauna Silvestre, rutas de denuncia, etc. </t>
  </si>
  <si>
    <t>Medir el porcentaje del implementacion de los procesos transversales del Instituto, tales como financieros, administrativos, entre otros.</t>
  </si>
  <si>
    <t>Natalia Roncancio, Freddy Ariza y  Manuel Renterìa - Profesional Especializado  Financiera</t>
  </si>
  <si>
    <t xml:space="preserve">Los retrasos que se pudieron haber presentado fue la demora en la contratación del equipo dada la contingencia por la llegada de Bogdata sin embargo, luego de aplicados los lineamientos de atención a esta contingencia pudo ser realizada la contratación. </t>
  </si>
  <si>
    <t xml:space="preserve">La dificultad que se presento en cuantoa  esta gestión estuvo relacionado en la contratación del equipo en el marco de la contingencia por la llegada de Bogdata sin embargo, luego de aplicados los lineamientos de atención a esta contingencia pudo ser realizada la contratación. </t>
  </si>
  <si>
    <t>En ocasiones  para los pagos algunos de ellos  no estan programados en el PAC, sin embargo se ha  socializado con las àreas  la programación de  pagos  por dos meses para  de esta manera mitigar riesgos,a demas se envio para validar pagos realizados en octubre con el fin de todos manetener  información clara y actualizada.  los reportes de sivicof y sideap presenta  con  temporabilidad hasta  el 7mo día hábil del mes siguiente del reporte.En la Unidad de Cuidado Animal  contamos con una  persona  enlace  con recursos fisicos  quien da  respuesta inmediata  a los requerimientos de los veterianrios, para generar  sinergias en  los procesos el área de recursos  fisicos  sede administrativa  reune esfuerzos con el recurso humano  apoyando toda la gestiòn administrativa pertinente que  requiera este enlace en la UCA. En cuanto a la peticiones  vencidas se dan porque  dentro de la labor administrativa existen varios cuellos de botella en el reparto en  la revisión , por ello diariamente se envia alertas para que todos los involucrados tengas conocimiento de la situación de cada petición.</t>
  </si>
  <si>
    <t>Para el mes de Octubre de 2020 se recibieron 74 casos en la Mesa de Servicios de los cuales 67 se cerraron en el periodo comprendido del mes, existen 3 casos que se fusionaron debido a duplicidad de la información estos son: 006310, 006312 y 006313 (adjunto pantallazos de los ticket), 1 caso que no cuentan con fecha de cierre debido a que se escala con un tercero y 9 casos que se cerraron entre el 01 al 04 de noviembre debido a que 7 casos llegaron los días 28, 29 y 30 de septiembre y 2 fueron escalados con terceros para su respectivo proceso.
2.Se solicita ajustar modulo nomima tema: Aportes seguridas social - VACACIONES 
3. Se realiza publicación del Proceso SASI 019-2020 
4. Seguimiento de servicios tecnologicos para conectividad del Intituto, metrica de uso de red y uso ofiice 365 con sus aplicaciones.</t>
  </si>
  <si>
    <t xml:space="preserve">
1. En el proceso de la compra de adquisisción de infraestructuta se tuvo una demora de parte  a las observaciones realizadas de  los participantes, sin embargo se evidenció la necesidad de ajuste  pronto con el fin de  lograr subir pliegos de  condiciones</t>
  </si>
  <si>
    <r>
      <rPr>
        <sz val="9"/>
        <color theme="1"/>
        <rFont val="Arial"/>
        <family val="2"/>
      </rPr>
      <t>Yuly Patrcia - Jefe Oficina Asesora Jurídica  y</t>
    </r>
    <r>
      <rPr>
        <sz val="9"/>
        <rFont val="Arial"/>
        <family val="2"/>
      </rPr>
      <t xml:space="preserve">  Jimmy Alejandro  Escobar - Subdirector de Gestión Corporativa</t>
    </r>
  </si>
  <si>
    <t>Las actividades programadas para el mes de Junio en "Asesorar el levantamiento, Actualizacion y/o eliminación de los documentos asociados a los diferentes procesos " se cumplieron a cabalidad,  debido a que es una actividad que se desarrolla a medida que los lideres de los procesos ven la necesidad de elaborar, actualizar yo eliminar documentos,la evidencia del cumplimiento se ve en las Actas de aprobación No. 18, 19, 20, 21, 22, 23, 24 
Para el mes de Julio las actas de aprobacion fueron No. 25,26, 27,28, 29, 30,31,32,33, 34
Para el mes de Agosto las actas de aprobación fueron No. 34, 35, 36,37, 38 con un total de 511 documentos actualizados, la gran mayoria por cambio del encabezado
Para el mes de Septiembre se raliza el seguimiento a el Plan Anticorrupcion y atencion al Ciudadano en todos sus componentes, Mapas de riesgos de gestión de los 13 procesos del Instituto, en el Sistema de Gestion de calidad se emitieron las Actas no. 39, 40, 41 y 42
Para el mes de Octubre las actas de aprobación fueron No. 43 con 14 documentos actualizados</t>
  </si>
  <si>
    <t>AVANCES : Desde la Subdirección de Gestión Corporativa se inició con la FASE 1 del proyecto de rediseño institucional, lo cual comprende la realización del análisis de la estructura de la entidad, Misión y visión, Objetivos,  Manual de funciones,  Normatividad,  Identificación de mapa de procesos. Adicionalmente, se ha inicado con la elaboración de los instrumentos de recolección de información y la entrevista con dos jefes de oficina.
LOGROS: Teniendo parte del equipo conformado, es posible iniciar con el proceso de recolección y análisis de la información que a futuro será el insumo primordial para el levantamiento de cargas laborales y posteriormente el rediseño institucional.</t>
  </si>
  <si>
    <t>DAVID ARTURO JAIMES MARINTEZ - CONTRATISTA SGC</t>
  </si>
  <si>
    <t xml:space="preserve">17 campañas de comunicación externa, entre ellas Semana Distrital #ZoomosBogotá con más de 50 actividades 
18 campañas de comunicación interna
131 publicaciones de las actividades adelantadas por las diversas áreas del Instituto. 
Se realizó el acompañamiento y/o cubrimiento de 28 actividades o eventos del Idpyba
200 piezas gráficas diseñadas 
33 Videos y 55 registros fotográficos 
15 comunicados y notas de prensa
Gestión con medios de comunicación  El Espectador, Bogota.gov.co, Radio Santa Fe, Semana,  City tv, Uniminuto Radio, Canal Capital, Señal Colombia, Rcn Radio, Caracol Radio, Caracol Noticias, Noticias RCn, entre otros medios comunitarios, locales y nacionales. 
Se registraron 52 notas en medios de comunicación 
Publicaciones en Redes Sociales: Facebook: 174 publicaciones, Twitter 265, Instagram: 30 Total: 469
Informe de Redes Sociales: Alcance de octubre:Facebook: 521.345, Instagram: 1.054.724, Twitter: 210.838
•Total de seguidores: Facebook: 149.049, Twitter: 62.198, Instagram: 62.801
•Nuevos seguidores: Facebook: 2457, Twitter: 701, Instagram : 1953
</t>
  </si>
  <si>
    <t xml:space="preserve">En el mes de octubre para la herramienta de Seguimiento a Metas Fisicas y Financieras, se definieron y desarrollaron los modulos de: Gestion presupuestal, gestión de indicadores, modificaciones a las lineas del Plan Anual de Adquisiciones, el modulo de expedicion y liberacion de CDP y de reporte de avance de metas. Por otro lado, en la herramienta para el acceso a la documentación de Calidad se realizó reunion con los involucrados en el proceso del IDPYBA se realizó la creación de base de datos   la base de datos y se revisó el diseño de sistema. Estas actividades tambien se realizaron en las herramientas informaticas requeridas en las subdirecciones técnicas.
Se avanzó en el proceso de actualización del Plan de Acción de la Política Pública de Protección y Bienestar Animal, diligenciando la nueva versión de los formatos solicitados por la Secretaría Distrital de Planeación para la presentación de la Política ante el CONPES Distrital, así mismo, se realizó el seguimiento de la implementación de la Política Pública para el mes de agosto, utilizando la matriz de seguimiento, la cual se alimenta de los reportes de gestión de los proyectos de inversión del Instituto.
Asi mismo, como parte de ejecución de esta meta se realizaron modificaciones al Plan de Adquisiciones, reportes mensuales de PMR, Se realizó reporte de las hojas de vida de  los indicadores de los proyectos, las fichas tecnicas y la matriz POA 
</t>
  </si>
  <si>
    <t>Los beneficios para la entidad con la realización de las Herramientas de Planeación que articulen al Instituto facilita el acceso de la información de la ejecución de las magnitudes fisicas, financieras y permiten la toma de decisiones ajustadas a las necesidades de la población animal.</t>
  </si>
  <si>
    <t xml:space="preserve">AVANCES OAJ: La Oficina Asesora Jurídica a través de los 3 grupos que la conforman: Grupo de Defensa Judicial, Grupo de Asuntos Normativos, y Grupo de Asuntos Administrativos, atendio la totalidad de los 100 requerimientos asignados en el mes de octubre de 2020. 
• Se contestaron dentro de la oportunidad legal todas las acciones de tutela presentadas durante este período.  Todos los requerimientos judiciales fueron atendidos en su oportunidad.
• Se adelantaron todas las actividades tendientes a dar cumplimiento al fallo de la Acción Popular No 2017-00162.
• Asimismo, es de anotar que dentro de los requerimientos allegados a la oficina se encuentran solicitudes de análisis y comentarios a proyectos de acuerdo, análisis de proyectos de ley, pronunciamientos del Instituto a textos de proyecto de acuerdo y exposición de motivos a proyectos de decreto, por otra parte, durante este mes se aprobarón la totalidad de las pólizas de los contratos, los cuales se evidencian a través de la plataforma Secop II. 
LOGROS OAJ: • El logro más importante durante este período consiste en que no se fallaron en  contra del Instituto ninguna de las tutelas presentadas ante las autoridades judiciales, por el contrario, fueron falladas a favor y en ninguna se comprometió la responsabilidad de la entidad, ello significa un éxito procesal en el 100% de las acciones de tutela del período.
• Respuestas a derechos de petición y requerimientos dentro de los términos legales. 
 • Atender el 100% de los requerimientos que le fueron asignados, tomando siempre como punto de referencia la normatividad vigente, y el haber podido salvaguardar jurídicamente al Instituto con base al estudio juicioso, dedicado y profesional de todos los asuntos que en el desarrollo de sus funciones se fueron presentando durante este tiempo.  
En cuanto al avance  para a la Oficina de Gestión Contractual:    En el mes de  octubre  se  solicitaron  6  novedades contractuales  tales como: 1   prorroga del cto 114-2020 ,  una  adición del cto 260-2020, 3 adiciones con  prorroga de los ctos contrato 238,234 y 306  de 2020 y otro si cto 252 moderline ;  también se presentó la solicitud   de contratación  de 28  personas naturales bajo la modalidad de contratación directa 
La Oficina contractual recepciona diversos requerimientos provenientes de la ciudadanía y de contratistas. Por esta razón para octubre se efectuó 43 certificaciones de contratos requeridos. También se realizó  las respuestas  a  3  Derechos de Petición, de los cuales  , 1  área interna del Instituto , 1 para ciudaano  y  1 para la Secretaria Juridica Distrital. Se realizó respuesta  a 6  derechos de petición para organos de control, los cuales fueron distribuidos así: 2  para concejo de Bogotá, 4 para Personería.Se efectuo base seguimiento procesos disciplinarios llegando al  consecutivo 2020IE-018.
Se garantizó  el nuevo amparo presupuestal del contrato 252- 2020 moderline 
</t>
  </si>
  <si>
    <t xml:space="preserve">
Desde la Oficina Asesora Jurídica  no se presentó ningún retraso para el cumplimiento de la meta, por consiguiente, no se plantearon soluciones a los mismos. Se tuvieron retrasos  en el cargue   de  evidencias.
Desde el área  contractual  los retrasos que se presentan para desarrollar  cada  gestión se debe  a  que  en muchas ocasiones las áreas  radican los documentos  sobre el tiempo  de vencerse los contratos o sobre el tiempo de desarrollar  la contratación  o  también no existe información ortuna de otras areas administrativas  de  directrices externas que afectan la operación administrativa, la manera de  solucionarlo ha sido  asignar   dentro del equipo contractual  grupos focales  para atención de cada subdirección y tambièn se ha desarrollado seguimientos al  flujo de  aprobaciòn y firmas   en la plataforma SECOP II.</t>
  </si>
  <si>
    <t xml:space="preserve"> Para el mes de octubre   se registraron en el software ZBOX  un total de 339 causaciones contables a través del documento Radicación de Factura (RF), consecutivos del 2020003035 al 2020003388, correspondientes al registro de cuentas de contratistas, facturas de proveedores y facturas de servicios públicos..Desde el área de almacen para el mes de octubre  se registró  31 entradas y  364 salidas de diferentes referencia.Para el área financiera  se realizó el reporte  de  las  7 autorizaciones , presupuesto, deuda pública, inversiones, gestión, contratación, egresos, y predis, esto con el fin de llevar el control fiscal del instituto. Además en el mes de octubre   se presentó e l cargue de 208 contratistas  vigentes de sept  para luego reporratlo SIDEAP;en cuanto Opget   se registra  constantemente los pagos y reservas  giradas se realiza reporte mensual de los pagos de octubre para un total de 352  transferencias pagadas.. En cuanto Atenciòn al ciudadano tenemos Para el periodo del mes de  octubre se presentaron dieciocho (18) peticiones vencidas en terminos de Ley, las cuales corresponden a peiciones allegadas septiembre y octubre. Los seguimientos diarios de PQRS y los planes de acciones que cada área han mejorado significativamente la oportunidad de las respuestas en términos de Ley. En promedio el 80% de los ciudadanos se encuentran satisfechos y muy satisfechos con la calidad de la información recibida por los asesores a través de los diferentes canales de atención.  El 88% de los ciudadanos manifiestan estar satisfechos y muy satisfechos con la amabilidad de los asesores y la orientación que se les da, el porcentaje que se encuentra insatisfecho menciona el hecho que la asesoría fue recibida a través de correo electrónico. Para este periodo el porcentaje de insatisfacción frente al servicio fue de un 17 %, lo anterior dado a que los ciudadanos solicitan reactivación de jornadas de esterilización y realizar charlas de sensibilización. .</t>
  </si>
  <si>
    <t>Se  ha  desarrollado en el mes de octubre seguimiento no  solo del Área de atenciòn al ciudadano, sino  las áreas trasversales tales como   financiera, recursos fisicos , donde se evidnecia un constante reporte que permite  evidenciar  la sistematización oportuna de los procesos</t>
  </si>
  <si>
    <t>Realizar un diagnostico de fortalecimiento institucional que cumpla con las necesidades de los procesos transversales del IDPYBA</t>
  </si>
  <si>
    <t>Implementar el Modelo Integrado de Planeación y Gestión- MIPG</t>
  </si>
  <si>
    <t>Fortalecer los canales de comunicación</t>
  </si>
  <si>
    <t>Realizar diagnóstico e implementación de cargas laborales del Instituto Distrital de Protección y Bienestar Animal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</si>
</sst>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
    <numFmt numFmtId="177" formatCode="_(* #,##0.000_);_(* \(#,##0.000\);_(* &quot;-&quot;??_);_(@_)"/>
    <numFmt numFmtId="178" formatCode="_(* #,##0.00000_);_(* \(#,##0.00000\);_(* &quot;-&quot;??_);_(@_)"/>
    <numFmt numFmtId="179" formatCode="0.00000"/>
    <numFmt numFmtId="180" formatCode="_(* #,##0.0_);_(* \(#,##0.0\);_(* &quot;-&quot;??_);_(@_)"/>
  </numFmts>
  <fonts count="81"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b/>
      <sz val="9"/>
      <color theme="3"/>
      <name val="Arial"/>
      <family val="2"/>
    </font>
    <font>
      <b/>
      <sz val="9"/>
      <color rgb="FFFF0000"/>
      <name val="Arial"/>
      <family val="2"/>
    </font>
    <font>
      <sz val="9"/>
      <color rgb="FFFF0000"/>
      <name val="Arial"/>
      <family val="2"/>
    </font>
    <font>
      <u/>
      <sz val="11"/>
      <color theme="10"/>
      <name val="Calibri"/>
      <family val="2"/>
      <scheme val="minor"/>
    </font>
    <font>
      <u/>
      <sz val="11"/>
      <color theme="11"/>
      <name val="Calibri"/>
      <family val="2"/>
      <scheme val="minor"/>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s>
  <cellStyleXfs count="1795">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cellStyleXfs>
  <cellXfs count="657">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167" fontId="9" fillId="24" borderId="20" xfId="1250" applyFont="1" applyFill="1" applyBorder="1" applyAlignment="1">
      <alignment horizontal="center" vertical="center"/>
    </xf>
    <xf numFmtId="1" fontId="9" fillId="24" borderId="20" xfId="1496" applyNumberFormat="1" applyFont="1" applyFill="1" applyBorder="1" applyAlignment="1">
      <alignment horizontal="center" vertical="center" wrapText="1"/>
    </xf>
    <xf numFmtId="1" fontId="9" fillId="24" borderId="47" xfId="1496" applyNumberFormat="1" applyFont="1" applyFill="1" applyBorder="1" applyAlignment="1">
      <alignment horizontal="center" vertical="center" wrapText="1"/>
    </xf>
    <xf numFmtId="2" fontId="9" fillId="24" borderId="20" xfId="1496" applyNumberFormat="1" applyFont="1" applyFill="1" applyBorder="1" applyAlignment="1">
      <alignment horizontal="center" vertical="center" wrapText="1"/>
    </xf>
    <xf numFmtId="175" fontId="65" fillId="0" borderId="10" xfId="1250" applyNumberFormat="1" applyFont="1" applyFill="1" applyBorder="1" applyAlignment="1">
      <alignment horizontal="center" vertical="center"/>
    </xf>
    <xf numFmtId="175" fontId="9" fillId="24" borderId="20" xfId="1250" applyNumberFormat="1" applyFont="1" applyFill="1" applyBorder="1" applyAlignment="1">
      <alignment horizontal="center" vertical="center"/>
    </xf>
    <xf numFmtId="0" fontId="8" fillId="61" borderId="10" xfId="1371" applyFont="1" applyFill="1" applyBorder="1" applyAlignment="1">
      <alignment horizontal="center" vertical="center" wrapText="1"/>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9" fontId="56" fillId="0" borderId="10" xfId="1495" applyFont="1" applyBorder="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9" fillId="0" borderId="0" xfId="1371" applyFont="1" applyAlignment="1">
      <alignment horizontal="center" vertical="center"/>
    </xf>
    <xf numFmtId="0" fontId="55" fillId="0" borderId="0" xfId="0" applyFont="1"/>
    <xf numFmtId="0" fontId="9" fillId="0" borderId="10" xfId="1371" applyFont="1" applyBorder="1" applyAlignment="1">
      <alignment horizontal="center" vertical="center"/>
    </xf>
    <xf numFmtId="0" fontId="12" fillId="0" borderId="0" xfId="1371" applyFont="1" applyAlignment="1">
      <alignment horizontal="center" vertical="top" wrapText="1"/>
    </xf>
    <xf numFmtId="0" fontId="9" fillId="0" borderId="18" xfId="1371" applyFont="1" applyBorder="1" applyAlignment="1">
      <alignment horizontal="center" vertical="center"/>
    </xf>
    <xf numFmtId="0" fontId="12" fillId="0" borderId="0" xfId="1371" applyFont="1" applyAlignment="1">
      <alignment horizontal="center" vertical="center"/>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0" fontId="60" fillId="0" borderId="0" xfId="1327" applyFont="1" applyAlignment="1">
      <alignment vertical="center"/>
    </xf>
    <xf numFmtId="10" fontId="61" fillId="0" borderId="0" xfId="1495" applyNumberFormat="1" applyFont="1" applyFill="1" applyBorder="1" applyAlignment="1">
      <alignment horizontal="center" vertical="center" wrapText="1"/>
    </xf>
    <xf numFmtId="0" fontId="8" fillId="61" borderId="16" xfId="1371" applyFont="1" applyFill="1" applyBorder="1" applyAlignment="1" applyProtection="1">
      <alignment horizontal="justify" vertical="center" wrapText="1"/>
      <protection locked="0"/>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8" fillId="61" borderId="16" xfId="1371" applyFont="1" applyFill="1" applyBorder="1" applyAlignment="1">
      <alignment horizontal="justify" vertical="center" wrapText="1"/>
    </xf>
    <xf numFmtId="0" fontId="3" fillId="0" borderId="0" xfId="1371" applyFont="1" applyAlignment="1" applyProtection="1">
      <alignment horizontal="center" vertical="center" wrapText="1"/>
      <protection locked="0"/>
    </xf>
    <xf numFmtId="14" fontId="9" fillId="0" borderId="10" xfId="1371" applyNumberFormat="1" applyFont="1" applyBorder="1" applyAlignment="1" applyProtection="1">
      <alignment vertical="center" wrapText="1"/>
      <protection locked="0"/>
    </xf>
    <xf numFmtId="0" fontId="8" fillId="61" borderId="16" xfId="1371" applyFont="1" applyFill="1" applyBorder="1" applyAlignment="1">
      <alignment horizontal="justify" vertical="center"/>
    </xf>
    <xf numFmtId="0" fontId="4" fillId="0" borderId="0" xfId="1371" applyAlignment="1" applyProtection="1">
      <alignment vertical="center" wrapText="1"/>
      <protection locked="0"/>
    </xf>
    <xf numFmtId="0" fontId="8" fillId="61" borderId="16" xfId="1371" applyFont="1" applyFill="1" applyBorder="1" applyAlignment="1">
      <alignment vertical="center" wrapText="1"/>
    </xf>
    <xf numFmtId="0" fontId="63" fillId="0" borderId="0" xfId="0" applyFont="1" applyAlignment="1">
      <alignment horizontal="center"/>
    </xf>
    <xf numFmtId="0" fontId="8" fillId="61" borderId="21" xfId="1371" applyFont="1" applyFill="1" applyBorder="1" applyAlignment="1">
      <alignment horizontal="justify" vertical="center" wrapText="1"/>
    </xf>
    <xf numFmtId="0" fontId="4" fillId="0" borderId="0" xfId="1371" applyAlignment="1">
      <alignment vertical="center"/>
    </xf>
    <xf numFmtId="0" fontId="4" fillId="24" borderId="0" xfId="1371" applyFill="1" applyAlignment="1">
      <alignment vertical="center"/>
    </xf>
    <xf numFmtId="0" fontId="4" fillId="24" borderId="0" xfId="1371" applyFill="1" applyAlignment="1">
      <alignment vertical="top" wrapText="1"/>
    </xf>
    <xf numFmtId="175" fontId="65" fillId="24" borderId="10" xfId="1250" applyNumberFormat="1" applyFont="1" applyFill="1" applyBorder="1" applyAlignment="1">
      <alignment horizontal="center" vertical="center"/>
    </xf>
    <xf numFmtId="178" fontId="65" fillId="24" borderId="10" xfId="1250" applyNumberFormat="1" applyFont="1" applyFill="1" applyBorder="1" applyAlignment="1">
      <alignment horizontal="center" vertical="center"/>
    </xf>
    <xf numFmtId="178" fontId="65" fillId="0" borderId="10" xfId="1250" applyNumberFormat="1" applyFont="1" applyFill="1" applyBorder="1" applyAlignment="1">
      <alignment horizontal="center" vertical="center"/>
    </xf>
    <xf numFmtId="9" fontId="56" fillId="0" borderId="10" xfId="1495" applyFont="1" applyBorder="1" applyAlignment="1">
      <alignment horizontal="center"/>
    </xf>
    <xf numFmtId="170" fontId="56" fillId="0" borderId="10" xfId="1495" applyNumberFormat="1" applyFont="1" applyBorder="1"/>
    <xf numFmtId="2" fontId="9" fillId="0" borderId="20" xfId="1496" applyNumberFormat="1" applyFont="1" applyFill="1" applyBorder="1" applyAlignment="1">
      <alignment horizontal="center" vertical="center" wrapText="1"/>
    </xf>
    <xf numFmtId="1" fontId="9" fillId="0" borderId="47" xfId="1496" applyNumberFormat="1" applyFont="1" applyFill="1" applyBorder="1" applyAlignment="1">
      <alignment horizontal="center" vertical="center" wrapText="1"/>
    </xf>
    <xf numFmtId="175" fontId="9" fillId="0" borderId="10" xfId="1250" applyNumberFormat="1" applyFont="1" applyFill="1" applyBorder="1" applyAlignment="1">
      <alignment horizontal="left" vertical="center"/>
    </xf>
    <xf numFmtId="175" fontId="9" fillId="24" borderId="10" xfId="1250" applyNumberFormat="1" applyFont="1" applyFill="1" applyBorder="1" applyAlignment="1">
      <alignment horizontal="left" vertical="center"/>
    </xf>
    <xf numFmtId="0" fontId="53" fillId="50" borderId="20" xfId="1371" applyFont="1" applyFill="1" applyBorder="1" applyAlignment="1" applyProtection="1">
      <alignment vertical="center" wrapText="1"/>
      <protection locked="0"/>
    </xf>
    <xf numFmtId="0" fontId="53" fillId="50" borderId="33" xfId="1371" applyFont="1" applyFill="1" applyBorder="1" applyAlignment="1" applyProtection="1">
      <alignment vertical="center" wrapText="1"/>
      <protection locked="0"/>
    </xf>
    <xf numFmtId="0" fontId="53" fillId="50" borderId="35" xfId="1371" applyFont="1" applyFill="1" applyBorder="1" applyAlignment="1" applyProtection="1">
      <alignment vertical="center" wrapText="1"/>
      <protection locked="0"/>
    </xf>
    <xf numFmtId="0" fontId="8" fillId="0" borderId="10" xfId="1371" applyFont="1" applyBorder="1" applyAlignment="1">
      <alignment horizontal="center" vertical="center" wrapText="1"/>
    </xf>
    <xf numFmtId="179" fontId="77" fillId="0" borderId="20" xfId="1371" applyNumberFormat="1" applyFont="1" applyBorder="1" applyAlignment="1">
      <alignment horizontal="center" vertical="center" wrapText="1"/>
    </xf>
    <xf numFmtId="9" fontId="56" fillId="0" borderId="10" xfId="1495" applyNumberFormat="1" applyFont="1" applyBorder="1"/>
    <xf numFmtId="0" fontId="8" fillId="61" borderId="10" xfId="1371" applyFont="1" applyFill="1" applyBorder="1" applyAlignment="1">
      <alignment horizontal="center" vertical="center" wrapText="1"/>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37" xfId="1371" applyFont="1" applyFill="1" applyBorder="1" applyAlignment="1">
      <alignment horizontal="left" vertical="center" wrapText="1"/>
    </xf>
    <xf numFmtId="0" fontId="9" fillId="0" borderId="10" xfId="1371" applyFont="1" applyBorder="1" applyAlignment="1">
      <alignment horizontal="center" vertical="center"/>
    </xf>
    <xf numFmtId="0" fontId="8" fillId="61" borderId="16" xfId="1371" applyFont="1" applyFill="1" applyBorder="1" applyAlignment="1">
      <alignment horizontal="left" vertical="center" wrapText="1"/>
    </xf>
    <xf numFmtId="180" fontId="65" fillId="24" borderId="10" xfId="1250" applyNumberFormat="1" applyFont="1" applyFill="1" applyBorder="1" applyAlignment="1">
      <alignment horizontal="center" vertical="center"/>
    </xf>
    <xf numFmtId="0" fontId="8" fillId="61" borderId="10" xfId="1371" applyFont="1" applyFill="1" applyBorder="1" applyAlignment="1" applyProtection="1">
      <alignment horizontal="center" vertical="center" wrapText="1"/>
      <protection locked="0"/>
    </xf>
    <xf numFmtId="0" fontId="9"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wrapText="1"/>
    </xf>
    <xf numFmtId="0" fontId="8" fillId="61" borderId="37"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79" fontId="8" fillId="0" borderId="10" xfId="1371" applyNumberFormat="1" applyFont="1" applyBorder="1" applyAlignment="1">
      <alignment horizontal="center" vertical="center" wrapText="1"/>
    </xf>
    <xf numFmtId="2" fontId="56" fillId="0" borderId="0" xfId="0" applyNumberFormat="1" applyFont="1"/>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9" fillId="0" borderId="10" xfId="1371" applyFont="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52" fillId="61" borderId="10" xfId="1371" applyFont="1" applyFill="1" applyBorder="1" applyAlignment="1">
      <alignment horizontal="center" vertical="center"/>
    </xf>
    <xf numFmtId="0" fontId="9" fillId="0" borderId="20" xfId="1371" applyFont="1" applyBorder="1" applyAlignment="1">
      <alignment horizontal="center" vertical="center" wrapText="1"/>
    </xf>
    <xf numFmtId="0" fontId="9" fillId="0" borderId="33" xfId="1371" applyFont="1" applyBorder="1" applyAlignment="1">
      <alignment horizontal="center" vertical="center" wrapText="1"/>
    </xf>
    <xf numFmtId="0" fontId="9" fillId="0" borderId="35" xfId="1371" applyFont="1" applyBorder="1" applyAlignment="1">
      <alignment horizontal="center" vertical="center" wrapText="1"/>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17" xfId="1250" applyFont="1" applyFill="1" applyBorder="1" applyAlignment="1" applyProtection="1">
      <alignment horizontal="center" vertical="center" wrapText="1"/>
      <protection locked="0"/>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9" fontId="9" fillId="50" borderId="17" xfId="1495" applyFont="1" applyFill="1" applyBorder="1" applyAlignment="1" applyProtection="1">
      <alignment horizontal="center" vertical="center" wrapText="1"/>
      <protection locked="0"/>
    </xf>
    <xf numFmtId="9" fontId="9" fillId="50" borderId="36" xfId="1495" applyFont="1" applyFill="1" applyBorder="1" applyAlignment="1" applyProtection="1">
      <alignment horizontal="center" vertical="center" wrapText="1"/>
      <protection locked="0"/>
    </xf>
    <xf numFmtId="9" fontId="9" fillId="50" borderId="19" xfId="1495" applyFont="1" applyFill="1" applyBorder="1" applyAlignment="1" applyProtection="1">
      <alignment horizontal="center" vertical="center" wrapText="1"/>
      <protection locked="0"/>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52" fillId="0" borderId="22" xfId="1371" applyFont="1" applyBorder="1" applyAlignment="1">
      <alignment horizontal="center" vertical="center"/>
    </xf>
    <xf numFmtId="0" fontId="52" fillId="0" borderId="23" xfId="1371" applyFont="1" applyBorder="1" applyAlignment="1">
      <alignment horizontal="center" vertical="center"/>
    </xf>
    <xf numFmtId="0" fontId="52" fillId="0" borderId="24" xfId="1371" applyFont="1" applyBorder="1" applyAlignment="1">
      <alignment horizontal="center" vertical="center"/>
    </xf>
    <xf numFmtId="0" fontId="52" fillId="0" borderId="25" xfId="1371" applyFont="1" applyBorder="1" applyAlignment="1">
      <alignment horizontal="center" vertical="center"/>
    </xf>
    <xf numFmtId="0" fontId="52" fillId="0" borderId="0" xfId="1371" applyFont="1" applyAlignment="1">
      <alignment horizontal="center" vertical="center"/>
    </xf>
    <xf numFmtId="0" fontId="52" fillId="0" borderId="26" xfId="1371" applyFont="1" applyBorder="1" applyAlignment="1">
      <alignment horizontal="center" vertical="center"/>
    </xf>
    <xf numFmtId="0" fontId="52" fillId="0" borderId="27" xfId="1371" applyFont="1" applyBorder="1" applyAlignment="1">
      <alignment horizontal="center" vertical="center"/>
    </xf>
    <xf numFmtId="0" fontId="52" fillId="0" borderId="28" xfId="1371" applyFont="1" applyBorder="1" applyAlignment="1">
      <alignment horizontal="center" vertical="center"/>
    </xf>
    <xf numFmtId="0" fontId="52" fillId="0" borderId="29" xfId="1371" applyFont="1" applyBorder="1" applyAlignment="1">
      <alignment horizontal="center" vertical="center"/>
    </xf>
    <xf numFmtId="0" fontId="9" fillId="50" borderId="20" xfId="1371" applyFont="1" applyFill="1" applyBorder="1" applyAlignment="1" applyProtection="1">
      <alignment horizontal="justify" vertical="center" wrapText="1"/>
      <protection locked="0"/>
    </xf>
    <xf numFmtId="0" fontId="9" fillId="50" borderId="33" xfId="1371" applyFont="1" applyFill="1" applyBorder="1" applyAlignment="1" applyProtection="1">
      <alignment horizontal="justify" vertical="center" wrapText="1"/>
      <protection locked="0"/>
    </xf>
    <xf numFmtId="0" fontId="9" fillId="50" borderId="47" xfId="1371" applyFont="1" applyFill="1" applyBorder="1" applyAlignment="1" applyProtection="1">
      <alignment horizontal="justify" vertical="center" wrapText="1"/>
      <protection locked="0"/>
    </xf>
    <xf numFmtId="14" fontId="9" fillId="0" borderId="20" xfId="1371" applyNumberFormat="1" applyFont="1" applyBorder="1" applyAlignment="1">
      <alignment horizontal="center" vertical="center" wrapText="1"/>
    </xf>
    <xf numFmtId="176" fontId="9" fillId="24" borderId="20" xfId="1496" applyNumberFormat="1" applyFont="1" applyFill="1" applyBorder="1" applyAlignment="1">
      <alignment horizontal="center" vertical="center" wrapText="1"/>
    </xf>
    <xf numFmtId="176" fontId="9" fillId="24" borderId="33" xfId="1496" applyNumberFormat="1" applyFont="1" applyFill="1" applyBorder="1" applyAlignment="1">
      <alignment horizontal="center" vertical="center" wrapText="1"/>
    </xf>
    <xf numFmtId="176" fontId="9" fillId="24" borderId="47" xfId="1496" applyNumberFormat="1" applyFont="1" applyFill="1" applyBorder="1" applyAlignment="1">
      <alignment horizontal="center" vertical="center" wrapText="1"/>
    </xf>
    <xf numFmtId="0" fontId="9" fillId="0" borderId="10" xfId="1371" applyFont="1" applyBorder="1" applyAlignment="1">
      <alignment horizontal="center" vertical="center"/>
    </xf>
    <xf numFmtId="0" fontId="14"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9" fillId="0" borderId="10" xfId="1371" applyFont="1" applyBorder="1" applyAlignment="1">
      <alignment horizontal="center" vertical="center" wrapText="1"/>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0" fontId="9" fillId="0" borderId="47" xfId="1371" applyFont="1" applyBorder="1" applyAlignment="1">
      <alignment horizontal="center" vertical="center" wrapText="1"/>
    </xf>
    <xf numFmtId="14" fontId="9" fillId="0" borderId="33" xfId="1371" applyNumberFormat="1" applyFont="1" applyBorder="1" applyAlignment="1">
      <alignment horizontal="center" vertical="center" wrapText="1"/>
    </xf>
    <xf numFmtId="14" fontId="9" fillId="0" borderId="35" xfId="1371" applyNumberFormat="1" applyFont="1" applyBorder="1" applyAlignment="1">
      <alignment horizontal="center"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49" fontId="9" fillId="0" borderId="10" xfId="1371" applyNumberFormat="1" applyFont="1" applyBorder="1" applyAlignment="1">
      <alignment horizontal="center" vertical="center"/>
    </xf>
    <xf numFmtId="0" fontId="11" fillId="24" borderId="10" xfId="1371" applyFont="1" applyFill="1" applyBorder="1" applyAlignment="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175" fontId="8" fillId="0" borderId="17" xfId="1371" applyNumberFormat="1" applyFont="1" applyBorder="1" applyAlignment="1">
      <alignment horizontal="center" vertical="center" wrapText="1"/>
    </xf>
    <xf numFmtId="175" fontId="8" fillId="0" borderId="36" xfId="1371" applyNumberFormat="1" applyFont="1" applyBorder="1" applyAlignment="1">
      <alignment horizontal="center" vertical="center" wrapText="1"/>
    </xf>
    <xf numFmtId="175" fontId="8" fillId="0" borderId="19" xfId="1371" applyNumberFormat="1" applyFont="1" applyBorder="1" applyAlignment="1">
      <alignment horizontal="center" vertical="center" wrapText="1"/>
    </xf>
    <xf numFmtId="10" fontId="8" fillId="0" borderId="17" xfId="1495" applyNumberFormat="1" applyFont="1" applyFill="1" applyBorder="1" applyAlignment="1">
      <alignment horizontal="center" vertical="center" wrapText="1"/>
    </xf>
    <xf numFmtId="10" fontId="8" fillId="0" borderId="36" xfId="1495" applyNumberFormat="1" applyFont="1" applyFill="1" applyBorder="1" applyAlignment="1">
      <alignment horizontal="center" vertical="center" wrapText="1"/>
    </xf>
    <xf numFmtId="10" fontId="8" fillId="0" borderId="19" xfId="1495" applyNumberFormat="1" applyFont="1" applyFill="1" applyBorder="1" applyAlignment="1">
      <alignment horizontal="center" vertical="center" wrapText="1"/>
    </xf>
    <xf numFmtId="10" fontId="8" fillId="0" borderId="64" xfId="1495" applyNumberFormat="1" applyFont="1" applyFill="1" applyBorder="1" applyAlignment="1">
      <alignment horizontal="center" vertical="center" wrapText="1"/>
    </xf>
    <xf numFmtId="10" fontId="8" fillId="0" borderId="65" xfId="1495" applyNumberFormat="1" applyFont="1" applyFill="1" applyBorder="1" applyAlignment="1">
      <alignment horizontal="center" vertical="center" wrapText="1"/>
    </xf>
    <xf numFmtId="10" fontId="8" fillId="0" borderId="66" xfId="1495" applyNumberFormat="1" applyFont="1" applyFill="1" applyBorder="1" applyAlignment="1">
      <alignment horizontal="center" vertical="center" wrapText="1"/>
    </xf>
    <xf numFmtId="0" fontId="53" fillId="0" borderId="20" xfId="1371" applyFont="1" applyBorder="1" applyAlignment="1" applyProtection="1">
      <alignment horizontal="justify" vertical="center" wrapText="1"/>
      <protection locked="0"/>
    </xf>
    <xf numFmtId="0" fontId="53" fillId="0" borderId="33" xfId="1371" applyFont="1" applyBorder="1" applyAlignment="1" applyProtection="1">
      <alignment horizontal="justify" vertical="center" wrapText="1"/>
      <protection locked="0"/>
    </xf>
    <xf numFmtId="0" fontId="53" fillId="0" borderId="35" xfId="1371" applyFont="1" applyBorder="1" applyAlignment="1" applyProtection="1">
      <alignment horizontal="justify" vertical="center" wrapText="1"/>
      <protection locked="0"/>
    </xf>
    <xf numFmtId="0" fontId="9" fillId="0" borderId="20" xfId="1371" applyFont="1" applyBorder="1" applyAlignment="1" applyProtection="1">
      <alignment horizontal="justify" vertical="center" wrapText="1"/>
      <protection locked="0"/>
    </xf>
    <xf numFmtId="0" fontId="9" fillId="0" borderId="33" xfId="1371" applyFont="1" applyBorder="1" applyAlignment="1" applyProtection="1">
      <alignment horizontal="justify" vertical="center" wrapText="1"/>
      <protection locked="0"/>
    </xf>
    <xf numFmtId="0" fontId="9" fillId="0" borderId="47" xfId="1371" applyFont="1" applyBorder="1" applyAlignment="1" applyProtection="1">
      <alignment horizontal="justify" vertical="center" wrapText="1"/>
      <protection locked="0"/>
    </xf>
    <xf numFmtId="0" fontId="9" fillId="0" borderId="47" xfId="1371" applyFont="1" applyBorder="1" applyAlignment="1">
      <alignment horizontal="center" vertical="center"/>
    </xf>
    <xf numFmtId="0" fontId="9" fillId="0" borderId="18" xfId="1371" applyFont="1" applyBorder="1" applyAlignment="1" applyProtection="1">
      <alignment horizontal="center" vertical="center" wrapText="1"/>
      <protection locked="0"/>
    </xf>
    <xf numFmtId="0" fontId="9" fillId="0" borderId="32" xfId="1371" applyFont="1" applyBorder="1" applyAlignment="1" applyProtection="1">
      <alignment horizontal="center" vertical="center" wrapText="1"/>
      <protection locked="0"/>
    </xf>
    <xf numFmtId="0" fontId="9" fillId="0" borderId="67" xfId="1371" applyFont="1" applyBorder="1" applyAlignment="1" applyProtection="1">
      <alignment horizontal="center" vertical="center" wrapText="1"/>
      <protection locked="0"/>
    </xf>
    <xf numFmtId="0" fontId="53" fillId="50" borderId="47" xfId="1371" applyFont="1" applyFill="1" applyBorder="1" applyAlignment="1" applyProtection="1">
      <alignment horizontal="justify" vertical="center" wrapText="1"/>
      <protection locked="0"/>
    </xf>
    <xf numFmtId="0" fontId="52" fillId="0" borderId="48" xfId="1371" applyFont="1" applyBorder="1" applyAlignment="1">
      <alignment horizontal="center" vertical="center"/>
    </xf>
    <xf numFmtId="0" fontId="52" fillId="0" borderId="46" xfId="1371" applyFont="1" applyBorder="1" applyAlignment="1">
      <alignment horizontal="center" vertical="center"/>
    </xf>
    <xf numFmtId="0" fontId="52" fillId="0" borderId="14" xfId="1371" applyFont="1" applyBorder="1" applyAlignment="1">
      <alignment horizontal="center" vertical="center"/>
    </xf>
    <xf numFmtId="0" fontId="52" fillId="0" borderId="15" xfId="1371" applyFont="1" applyBorder="1" applyAlignment="1">
      <alignment horizontal="center" vertical="center"/>
    </xf>
    <xf numFmtId="0" fontId="52" fillId="0" borderId="49" xfId="1371" applyFont="1" applyBorder="1" applyAlignment="1">
      <alignment horizontal="center" vertical="center"/>
    </xf>
    <xf numFmtId="0" fontId="52" fillId="0" borderId="50" xfId="1371" applyFont="1" applyBorder="1" applyAlignment="1">
      <alignment horizontal="center" vertical="center"/>
    </xf>
    <xf numFmtId="0" fontId="53" fillId="0" borderId="47" xfId="1371" applyFont="1" applyBorder="1" applyAlignment="1" applyProtection="1">
      <alignment horizontal="justify" vertical="center" wrapText="1"/>
      <protection locked="0"/>
    </xf>
    <xf numFmtId="0" fontId="8" fillId="61" borderId="37" xfId="1371" applyFont="1" applyFill="1" applyBorder="1" applyAlignment="1">
      <alignment horizontal="left" vertical="center" wrapText="1"/>
    </xf>
    <xf numFmtId="0" fontId="8" fillId="61" borderId="34" xfId="1371" applyFont="1" applyFill="1" applyBorder="1" applyAlignment="1">
      <alignment horizontal="left" vertical="center" wrapText="1"/>
    </xf>
    <xf numFmtId="0" fontId="8" fillId="61" borderId="18" xfId="1371" applyFont="1" applyFill="1" applyBorder="1" applyAlignment="1" applyProtection="1">
      <alignment horizontal="center" vertical="center" wrapText="1"/>
      <protection locked="0"/>
    </xf>
    <xf numFmtId="177" fontId="9" fillId="50" borderId="17" xfId="1250" applyNumberFormat="1" applyFont="1" applyFill="1" applyBorder="1" applyAlignment="1" applyProtection="1">
      <alignment horizontal="center" vertical="center" wrapText="1"/>
      <protection locked="0"/>
    </xf>
    <xf numFmtId="177" fontId="9" fillId="50" borderId="36"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170" fontId="9" fillId="50" borderId="17" xfId="1495" applyNumberFormat="1" applyFont="1" applyFill="1" applyBorder="1" applyAlignment="1" applyProtection="1">
      <alignment horizontal="center" vertical="center" wrapText="1"/>
      <protection locked="0"/>
    </xf>
    <xf numFmtId="170" fontId="9" fillId="50" borderId="36" xfId="1495" applyNumberFormat="1" applyFont="1" applyFill="1" applyBorder="1" applyAlignment="1" applyProtection="1">
      <alignment horizontal="center" vertical="center" wrapText="1"/>
      <protection locked="0"/>
    </xf>
    <xf numFmtId="170" fontId="9" fillId="50" borderId="19" xfId="1495" applyNumberFormat="1" applyFont="1" applyFill="1" applyBorder="1" applyAlignment="1" applyProtection="1">
      <alignment horizontal="center" vertical="center" wrapText="1"/>
      <protection locked="0"/>
    </xf>
    <xf numFmtId="170" fontId="9" fillId="50" borderId="64" xfId="1495" applyNumberFormat="1" applyFont="1" applyFill="1" applyBorder="1" applyAlignment="1" applyProtection="1">
      <alignment horizontal="center" vertical="center" wrapText="1"/>
      <protection locked="0"/>
    </xf>
    <xf numFmtId="170" fontId="9" fillId="50" borderId="65" xfId="1495" applyNumberFormat="1" applyFont="1" applyFill="1" applyBorder="1" applyAlignment="1" applyProtection="1">
      <alignment horizontal="center" vertical="center" wrapText="1"/>
      <protection locked="0"/>
    </xf>
    <xf numFmtId="170" fontId="9" fillId="50" borderId="66" xfId="1495" applyNumberFormat="1" applyFont="1" applyFill="1" applyBorder="1" applyAlignment="1" applyProtection="1">
      <alignment horizontal="center" vertical="center" wrapText="1"/>
      <protection locked="0"/>
    </xf>
    <xf numFmtId="0" fontId="9" fillId="0" borderId="18" xfId="1371" applyFont="1" applyBorder="1" applyAlignment="1">
      <alignment horizontal="center" vertical="center" wrapText="1"/>
    </xf>
    <xf numFmtId="0" fontId="14" fillId="0" borderId="18" xfId="1371" applyFont="1" applyBorder="1" applyAlignment="1">
      <alignment horizontal="center" vertical="center"/>
    </xf>
    <xf numFmtId="0" fontId="8" fillId="61" borderId="16" xfId="1371" applyFont="1" applyFill="1" applyBorder="1" applyAlignment="1">
      <alignment horizontal="left" vertical="center" wrapText="1"/>
    </xf>
    <xf numFmtId="9" fontId="8" fillId="61" borderId="18" xfId="1496" applyFont="1" applyFill="1" applyBorder="1" applyAlignment="1">
      <alignment horizontal="center" vertical="center"/>
    </xf>
    <xf numFmtId="1" fontId="9" fillId="0" borderId="18" xfId="1273" applyNumberFormat="1" applyFont="1" applyFill="1" applyBorder="1" applyAlignment="1">
      <alignment horizontal="center" vertical="center" wrapText="1"/>
    </xf>
    <xf numFmtId="0" fontId="9" fillId="0" borderId="18" xfId="1496" applyNumberFormat="1" applyFont="1" applyFill="1" applyBorder="1" applyAlignment="1">
      <alignment horizontal="center" vertical="center" wrapText="1"/>
    </xf>
    <xf numFmtId="0" fontId="9" fillId="0" borderId="18" xfId="1371" applyFont="1" applyBorder="1" applyAlignment="1">
      <alignment horizontal="center" vertical="center"/>
    </xf>
    <xf numFmtId="0" fontId="11" fillId="24" borderId="16" xfId="1371" applyFont="1" applyFill="1" applyBorder="1" applyAlignment="1">
      <alignment horizontal="center" vertical="center"/>
    </xf>
    <xf numFmtId="0" fontId="11" fillId="24" borderId="18" xfId="1371" applyFont="1" applyFill="1" applyBorder="1" applyAlignment="1">
      <alignment horizontal="center" vertical="center"/>
    </xf>
    <xf numFmtId="0" fontId="59" fillId="61" borderId="16" xfId="1371" applyFont="1" applyFill="1" applyBorder="1" applyAlignment="1">
      <alignment horizontal="center" vertical="center"/>
    </xf>
    <xf numFmtId="0" fontId="59" fillId="61" borderId="18" xfId="1371" applyFont="1" applyFill="1" applyBorder="1" applyAlignment="1">
      <alignment horizontal="center" vertical="center"/>
    </xf>
    <xf numFmtId="0" fontId="75" fillId="0" borderId="43" xfId="0" applyFont="1" applyBorder="1" applyAlignment="1" applyProtection="1">
      <alignment horizontal="center" wrapText="1"/>
      <protection locked="0"/>
    </xf>
    <xf numFmtId="0" fontId="75" fillId="0" borderId="16" xfId="0" applyFont="1" applyBorder="1" applyAlignment="1" applyProtection="1">
      <alignment horizontal="center" wrapText="1"/>
      <protection locked="0"/>
    </xf>
    <xf numFmtId="0" fontId="59" fillId="0" borderId="30" xfId="0" applyFont="1" applyBorder="1" applyAlignment="1" applyProtection="1">
      <alignment horizontal="center" vertical="center" wrapText="1"/>
      <protection locked="0"/>
    </xf>
    <xf numFmtId="0" fontId="57" fillId="0" borderId="31"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180" fontId="9" fillId="50" borderId="17" xfId="1250" applyNumberFormat="1" applyFont="1" applyFill="1" applyBorder="1" applyAlignment="1" applyProtection="1">
      <alignment horizontal="center" vertical="center" wrapText="1"/>
      <protection locked="0"/>
    </xf>
    <xf numFmtId="180" fontId="9" fillId="50" borderId="36" xfId="1250" applyNumberFormat="1" applyFont="1" applyFill="1" applyBorder="1" applyAlignment="1" applyProtection="1">
      <alignment horizontal="center" vertical="center" wrapText="1"/>
      <protection locked="0"/>
    </xf>
    <xf numFmtId="180" fontId="9" fillId="50" borderId="19" xfId="1250" applyNumberFormat="1" applyFont="1" applyFill="1" applyBorder="1" applyAlignment="1" applyProtection="1">
      <alignment horizontal="center" vertical="center" wrapText="1"/>
      <protection locked="0"/>
    </xf>
    <xf numFmtId="3" fontId="9" fillId="0" borderId="20" xfId="1496" applyNumberFormat="1" applyFont="1" applyFill="1" applyBorder="1" applyAlignment="1">
      <alignment horizontal="center" vertical="center" wrapText="1"/>
    </xf>
    <xf numFmtId="3" fontId="9" fillId="0" borderId="33" xfId="1496" applyNumberFormat="1" applyFont="1" applyFill="1" applyBorder="1" applyAlignment="1">
      <alignment horizontal="center" vertical="center" wrapText="1"/>
    </xf>
    <xf numFmtId="3" fontId="9" fillId="0" borderId="47" xfId="1496" applyNumberFormat="1" applyFont="1" applyFill="1" applyBorder="1" applyAlignment="1">
      <alignment horizontal="center" vertical="center" wrapText="1"/>
    </xf>
    <xf numFmtId="0" fontId="8" fillId="50" borderId="10" xfId="1371" applyFont="1" applyFill="1" applyBorder="1" applyAlignment="1">
      <alignment horizontal="center" vertical="center" wrapText="1"/>
    </xf>
    <xf numFmtId="0" fontId="9" fillId="0" borderId="10" xfId="1371" applyFont="1" applyFill="1" applyBorder="1" applyAlignment="1" applyProtection="1">
      <alignment horizontal="center" vertical="center" wrapText="1"/>
      <protection locked="0"/>
    </xf>
    <xf numFmtId="0" fontId="53" fillId="0" borderId="20" xfId="1371" applyFont="1" applyFill="1" applyBorder="1" applyAlignment="1" applyProtection="1">
      <alignment horizontal="justify" vertical="center" wrapText="1"/>
      <protection locked="0"/>
    </xf>
    <xf numFmtId="0" fontId="76" fillId="0" borderId="33" xfId="1371" applyFont="1" applyFill="1" applyBorder="1" applyAlignment="1" applyProtection="1">
      <alignment horizontal="justify" vertical="center" wrapText="1"/>
      <protection locked="0"/>
    </xf>
    <xf numFmtId="0" fontId="76" fillId="0" borderId="35" xfId="1371" applyFont="1" applyFill="1" applyBorder="1" applyAlignment="1" applyProtection="1">
      <alignment horizontal="justify" vertical="center" wrapText="1"/>
      <protection locked="0"/>
    </xf>
    <xf numFmtId="0" fontId="76" fillId="0" borderId="22" xfId="1371" applyFont="1" applyBorder="1" applyAlignment="1">
      <alignment horizontal="center" vertical="center"/>
    </xf>
    <xf numFmtId="0" fontId="76" fillId="0" borderId="23" xfId="1371" applyFont="1" applyBorder="1" applyAlignment="1">
      <alignment horizontal="center" vertical="center"/>
    </xf>
    <xf numFmtId="0" fontId="76" fillId="0" borderId="24" xfId="1371" applyFont="1" applyBorder="1" applyAlignment="1">
      <alignment horizontal="center" vertical="center"/>
    </xf>
    <xf numFmtId="0" fontId="76" fillId="0" borderId="25" xfId="1371" applyFont="1" applyBorder="1" applyAlignment="1">
      <alignment horizontal="center" vertical="center"/>
    </xf>
    <xf numFmtId="0" fontId="76" fillId="0" borderId="0" xfId="1371" applyFont="1" applyAlignment="1">
      <alignment horizontal="center" vertical="center"/>
    </xf>
    <xf numFmtId="0" fontId="76" fillId="0" borderId="26" xfId="1371" applyFont="1" applyBorder="1" applyAlignment="1">
      <alignment horizontal="center" vertical="center"/>
    </xf>
    <xf numFmtId="0" fontId="76" fillId="0" borderId="27" xfId="1371" applyFont="1" applyBorder="1" applyAlignment="1">
      <alignment horizontal="center" vertical="center"/>
    </xf>
    <xf numFmtId="0" fontId="76" fillId="0" borderId="28" xfId="1371" applyFont="1" applyBorder="1" applyAlignment="1">
      <alignment horizontal="center" vertical="center"/>
    </xf>
    <xf numFmtId="0" fontId="76" fillId="0" borderId="29" xfId="1371" applyFont="1" applyBorder="1" applyAlignment="1">
      <alignment horizontal="center" vertical="center"/>
    </xf>
    <xf numFmtId="0" fontId="53" fillId="0" borderId="33" xfId="1371" applyFont="1" applyFill="1" applyBorder="1" applyAlignment="1" applyProtection="1">
      <alignment horizontal="justify" vertical="center" wrapText="1"/>
      <protection locked="0"/>
    </xf>
    <xf numFmtId="0" fontId="53" fillId="0" borderId="35"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left" vertical="center" wrapText="1"/>
    </xf>
    <xf numFmtId="0" fontId="9" fillId="0" borderId="33" xfId="1371" applyFont="1" applyFill="1" applyBorder="1" applyAlignment="1">
      <alignment horizontal="left" vertical="center" wrapText="1"/>
    </xf>
    <xf numFmtId="0" fontId="9" fillId="0" borderId="47" xfId="1371" applyFont="1" applyFill="1" applyBorder="1" applyAlignment="1">
      <alignment horizontal="left" vertical="center" wrapText="1"/>
    </xf>
    <xf numFmtId="0" fontId="53" fillId="0" borderId="10" xfId="1371" applyFont="1" applyFill="1" applyBorder="1" applyAlignment="1">
      <alignment horizontal="left" vertical="center" wrapText="1"/>
    </xf>
    <xf numFmtId="0" fontId="76" fillId="0" borderId="10" xfId="1371" applyFont="1" applyFill="1" applyBorder="1" applyAlignment="1">
      <alignment horizontal="left" vertical="center" wrapText="1"/>
    </xf>
    <xf numFmtId="10" fontId="9" fillId="50" borderId="36" xfId="1495" applyNumberFormat="1" applyFont="1" applyFill="1" applyBorder="1" applyAlignment="1" applyProtection="1">
      <alignment horizontal="center" vertical="center" wrapText="1"/>
      <protection locked="0"/>
    </xf>
    <xf numFmtId="10" fontId="9" fillId="50" borderId="19" xfId="1495" applyNumberFormat="1" applyFont="1" applyFill="1" applyBorder="1" applyAlignment="1" applyProtection="1">
      <alignment horizontal="center" vertical="center" wrapText="1"/>
      <protection locked="0"/>
    </xf>
    <xf numFmtId="10" fontId="9" fillId="50" borderId="10" xfId="1495" applyNumberFormat="1" applyFont="1" applyFill="1" applyBorder="1" applyAlignment="1" applyProtection="1">
      <alignment horizontal="center" vertical="center" wrapText="1"/>
      <protection locked="0"/>
    </xf>
    <xf numFmtId="0" fontId="9" fillId="0" borderId="10" xfId="1371" applyFont="1" applyFill="1" applyBorder="1" applyAlignment="1">
      <alignment horizontal="center" vertical="center" wrapText="1"/>
    </xf>
    <xf numFmtId="0" fontId="3" fillId="0" borderId="20" xfId="1371" applyFont="1" applyFill="1" applyBorder="1" applyAlignment="1">
      <alignment horizontal="center" vertical="center"/>
    </xf>
    <xf numFmtId="0" fontId="3" fillId="0" borderId="33" xfId="1371" applyFont="1" applyFill="1" applyBorder="1" applyAlignment="1">
      <alignment horizontal="center" vertical="center"/>
    </xf>
    <xf numFmtId="0" fontId="3" fillId="0" borderId="47" xfId="1371" applyFont="1" applyFill="1" applyBorder="1" applyAlignment="1">
      <alignment horizontal="center" vertical="center"/>
    </xf>
    <xf numFmtId="0" fontId="4" fillId="0" borderId="10" xfId="1371" applyFill="1" applyBorder="1" applyAlignment="1" applyProtection="1">
      <alignment horizontal="center" vertical="center" wrapText="1"/>
      <protection locked="0"/>
    </xf>
    <xf numFmtId="0" fontId="4" fillId="0" borderId="18" xfId="1371" applyFill="1" applyBorder="1" applyAlignment="1" applyProtection="1">
      <alignment horizontal="center" vertical="center" wrapText="1"/>
      <protection locked="0"/>
    </xf>
    <xf numFmtId="0" fontId="4" fillId="0" borderId="32" xfId="1371" applyFill="1" applyBorder="1" applyAlignment="1" applyProtection="1">
      <alignment horizontal="center" vertical="center" wrapText="1"/>
      <protection locked="0"/>
    </xf>
    <xf numFmtId="0" fontId="4" fillId="0" borderId="67" xfId="1371" applyFill="1" applyBorder="1" applyAlignment="1" applyProtection="1">
      <alignment horizontal="center" vertical="center" wrapText="1"/>
      <protection locked="0"/>
    </xf>
    <xf numFmtId="4" fontId="9" fillId="24" borderId="20" xfId="1496" applyNumberFormat="1" applyFont="1" applyFill="1" applyBorder="1" applyAlignment="1">
      <alignment horizontal="center" vertical="center" wrapText="1"/>
    </xf>
    <xf numFmtId="4" fontId="9" fillId="24" borderId="33" xfId="1496" applyNumberFormat="1" applyFont="1" applyFill="1" applyBorder="1" applyAlignment="1">
      <alignment horizontal="center" vertical="center" wrapText="1"/>
    </xf>
    <xf numFmtId="4" fontId="9" fillId="24" borderId="47" xfId="1496" applyNumberFormat="1" applyFont="1" applyFill="1" applyBorder="1" applyAlignment="1">
      <alignment horizontal="center"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95">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7020000}"/>
    <cellStyle name="Buena 11" xfId="712" xr:uid="{00000000-0005-0000-0000-0000C8020000}"/>
    <cellStyle name="Buena 12" xfId="713" xr:uid="{00000000-0005-0000-0000-0000C9020000}"/>
    <cellStyle name="Buena 13" xfId="714" xr:uid="{00000000-0005-0000-0000-0000CA020000}"/>
    <cellStyle name="Buena 14" xfId="715" xr:uid="{00000000-0005-0000-0000-0000CB020000}"/>
    <cellStyle name="Buena 15" xfId="716" xr:uid="{00000000-0005-0000-0000-0000CC020000}"/>
    <cellStyle name="Buena 16" xfId="717" xr:uid="{00000000-0005-0000-0000-0000CD020000}"/>
    <cellStyle name="Buena 17" xfId="718" xr:uid="{00000000-0005-0000-0000-0000CE020000}"/>
    <cellStyle name="Buena 18" xfId="719" xr:uid="{00000000-0005-0000-0000-0000CF020000}"/>
    <cellStyle name="Buena 2" xfId="720" xr:uid="{00000000-0005-0000-0000-0000D0020000}"/>
    <cellStyle name="Buena 3" xfId="721" xr:uid="{00000000-0005-0000-0000-0000D1020000}"/>
    <cellStyle name="Buena 4" xfId="722" xr:uid="{00000000-0005-0000-0000-0000D2020000}"/>
    <cellStyle name="Buena 5" xfId="723" xr:uid="{00000000-0005-0000-0000-0000D3020000}"/>
    <cellStyle name="Buena 6" xfId="724" xr:uid="{00000000-0005-0000-0000-0000D4020000}"/>
    <cellStyle name="Buena 7" xfId="725" xr:uid="{00000000-0005-0000-0000-0000D5020000}"/>
    <cellStyle name="Buena 8" xfId="726" xr:uid="{00000000-0005-0000-0000-0000D6020000}"/>
    <cellStyle name="Buena 9" xfId="727" xr:uid="{00000000-0005-0000-0000-0000D7020000}"/>
    <cellStyle name="Buena 9 10" xfId="728" xr:uid="{00000000-0005-0000-0000-0000D8020000}"/>
    <cellStyle name="Buena 9 11" xfId="729" xr:uid="{00000000-0005-0000-0000-0000D9020000}"/>
    <cellStyle name="Buena 9 12" xfId="730" xr:uid="{00000000-0005-0000-0000-0000DA020000}"/>
    <cellStyle name="Buena 9 13" xfId="731" xr:uid="{00000000-0005-0000-0000-0000DB020000}"/>
    <cellStyle name="Buena 9 14" xfId="732" xr:uid="{00000000-0005-0000-0000-0000DC020000}"/>
    <cellStyle name="Buena 9 15" xfId="733" xr:uid="{00000000-0005-0000-0000-0000DD020000}"/>
    <cellStyle name="Buena 9 16" xfId="734" xr:uid="{00000000-0005-0000-0000-0000DE020000}"/>
    <cellStyle name="Buena 9 17" xfId="735" xr:uid="{00000000-0005-0000-0000-0000DF020000}"/>
    <cellStyle name="Buena 9 18" xfId="736" xr:uid="{00000000-0005-0000-0000-0000E0020000}"/>
    <cellStyle name="Buena 9 19" xfId="737" xr:uid="{00000000-0005-0000-0000-0000E1020000}"/>
    <cellStyle name="Buena 9 2" xfId="738" xr:uid="{00000000-0005-0000-0000-0000E2020000}"/>
    <cellStyle name="Buena 9 20" xfId="739" xr:uid="{00000000-0005-0000-0000-0000E3020000}"/>
    <cellStyle name="Buena 9 21" xfId="740" xr:uid="{00000000-0005-0000-0000-0000E4020000}"/>
    <cellStyle name="Buena 9 22" xfId="741" xr:uid="{00000000-0005-0000-0000-0000E5020000}"/>
    <cellStyle name="Buena 9 3" xfId="742" xr:uid="{00000000-0005-0000-0000-0000E6020000}"/>
    <cellStyle name="Buena 9 4" xfId="743" xr:uid="{00000000-0005-0000-0000-0000E7020000}"/>
    <cellStyle name="Buena 9 5" xfId="744" xr:uid="{00000000-0005-0000-0000-0000E8020000}"/>
    <cellStyle name="Buena 9 6" xfId="745" xr:uid="{00000000-0005-0000-0000-0000E9020000}"/>
    <cellStyle name="Buena 9 7" xfId="746" xr:uid="{00000000-0005-0000-0000-0000EA020000}"/>
    <cellStyle name="Buena 9 8" xfId="747" xr:uid="{00000000-0005-0000-0000-0000EB020000}"/>
    <cellStyle name="Buena 9 9" xfId="748" xr:uid="{00000000-0005-0000-0000-0000EC020000}"/>
    <cellStyle name="Cálculo" xfId="749" builtinId="22" customBuiltin="1"/>
    <cellStyle name="Cálculo 10" xfId="750" xr:uid="{00000000-0005-0000-0000-0000EE020000}"/>
    <cellStyle name="Cálculo 11" xfId="751" xr:uid="{00000000-0005-0000-0000-0000EF020000}"/>
    <cellStyle name="Cálculo 12" xfId="752" xr:uid="{00000000-0005-0000-0000-0000F0020000}"/>
    <cellStyle name="Cálculo 13" xfId="753" xr:uid="{00000000-0005-0000-0000-0000F1020000}"/>
    <cellStyle name="Cálculo 14" xfId="754" xr:uid="{00000000-0005-0000-0000-0000F2020000}"/>
    <cellStyle name="Cálculo 15" xfId="755" xr:uid="{00000000-0005-0000-0000-0000F3020000}"/>
    <cellStyle name="Cálculo 16" xfId="756" xr:uid="{00000000-0005-0000-0000-0000F4020000}"/>
    <cellStyle name="Cálculo 17" xfId="757" xr:uid="{00000000-0005-0000-0000-0000F5020000}"/>
    <cellStyle name="Cálculo 18" xfId="758" xr:uid="{00000000-0005-0000-0000-0000F6020000}"/>
    <cellStyle name="Cálculo 2" xfId="759" xr:uid="{00000000-0005-0000-0000-0000F7020000}"/>
    <cellStyle name="Cálculo 3" xfId="760" xr:uid="{00000000-0005-0000-0000-0000F8020000}"/>
    <cellStyle name="Cálculo 4" xfId="761" xr:uid="{00000000-0005-0000-0000-0000F9020000}"/>
    <cellStyle name="Cálculo 5" xfId="762" xr:uid="{00000000-0005-0000-0000-0000FA020000}"/>
    <cellStyle name="Cálculo 6" xfId="763" xr:uid="{00000000-0005-0000-0000-0000FB020000}"/>
    <cellStyle name="Cálculo 7" xfId="764" xr:uid="{00000000-0005-0000-0000-0000FC020000}"/>
    <cellStyle name="Cálculo 8" xfId="765" xr:uid="{00000000-0005-0000-0000-0000FD020000}"/>
    <cellStyle name="Cálculo 9" xfId="766" xr:uid="{00000000-0005-0000-0000-0000FE020000}"/>
    <cellStyle name="Cálculo 9 10" xfId="767" xr:uid="{00000000-0005-0000-0000-0000FF020000}"/>
    <cellStyle name="Cálculo 9 11" xfId="768" xr:uid="{00000000-0005-0000-0000-000000030000}"/>
    <cellStyle name="Cálculo 9 12" xfId="769" xr:uid="{00000000-0005-0000-0000-000001030000}"/>
    <cellStyle name="Cálculo 9 13" xfId="770" xr:uid="{00000000-0005-0000-0000-000002030000}"/>
    <cellStyle name="Cálculo 9 14" xfId="771" xr:uid="{00000000-0005-0000-0000-000003030000}"/>
    <cellStyle name="Cálculo 9 15" xfId="772" xr:uid="{00000000-0005-0000-0000-000004030000}"/>
    <cellStyle name="Cálculo 9 16" xfId="773" xr:uid="{00000000-0005-0000-0000-000005030000}"/>
    <cellStyle name="Cálculo 9 17" xfId="774" xr:uid="{00000000-0005-0000-0000-000006030000}"/>
    <cellStyle name="Cálculo 9 18" xfId="775" xr:uid="{00000000-0005-0000-0000-000007030000}"/>
    <cellStyle name="Cálculo 9 19" xfId="776" xr:uid="{00000000-0005-0000-0000-000008030000}"/>
    <cellStyle name="Cálculo 9 2" xfId="777" xr:uid="{00000000-0005-0000-0000-000009030000}"/>
    <cellStyle name="Cálculo 9 20" xfId="778" xr:uid="{00000000-0005-0000-0000-00000A030000}"/>
    <cellStyle name="Cálculo 9 21" xfId="779" xr:uid="{00000000-0005-0000-0000-00000B030000}"/>
    <cellStyle name="Cálculo 9 22" xfId="780" xr:uid="{00000000-0005-0000-0000-00000C030000}"/>
    <cellStyle name="Cálculo 9 3" xfId="781" xr:uid="{00000000-0005-0000-0000-00000D030000}"/>
    <cellStyle name="Cálculo 9 4" xfId="782" xr:uid="{00000000-0005-0000-0000-00000E030000}"/>
    <cellStyle name="Cálculo 9 5" xfId="783" xr:uid="{00000000-0005-0000-0000-00000F030000}"/>
    <cellStyle name="Cálculo 9 6" xfId="784" xr:uid="{00000000-0005-0000-0000-000010030000}"/>
    <cellStyle name="Cálculo 9 7" xfId="785" xr:uid="{00000000-0005-0000-0000-000011030000}"/>
    <cellStyle name="Cálculo 9 8" xfId="786" xr:uid="{00000000-0005-0000-0000-000012030000}"/>
    <cellStyle name="Cálculo 9 9" xfId="787" xr:uid="{00000000-0005-0000-0000-000013030000}"/>
    <cellStyle name="Celda de comprobación" xfId="788" builtinId="23" customBuiltin="1"/>
    <cellStyle name="Celda de comprobación 10" xfId="789" xr:uid="{00000000-0005-0000-0000-000015030000}"/>
    <cellStyle name="Celda de comprobación 11" xfId="790" xr:uid="{00000000-0005-0000-0000-000016030000}"/>
    <cellStyle name="Celda de comprobación 12" xfId="791" xr:uid="{00000000-0005-0000-0000-000017030000}"/>
    <cellStyle name="Celda de comprobación 13" xfId="792" xr:uid="{00000000-0005-0000-0000-000018030000}"/>
    <cellStyle name="Celda de comprobación 14" xfId="793" xr:uid="{00000000-0005-0000-0000-000019030000}"/>
    <cellStyle name="Celda de comprobación 15" xfId="794" xr:uid="{00000000-0005-0000-0000-00001A030000}"/>
    <cellStyle name="Celda de comprobación 16" xfId="795" xr:uid="{00000000-0005-0000-0000-00001B030000}"/>
    <cellStyle name="Celda de comprobación 17" xfId="796" xr:uid="{00000000-0005-0000-0000-00001C030000}"/>
    <cellStyle name="Celda de comprobación 18" xfId="797" xr:uid="{00000000-0005-0000-0000-00001D030000}"/>
    <cellStyle name="Celda de comprobación 2" xfId="798" xr:uid="{00000000-0005-0000-0000-00001E030000}"/>
    <cellStyle name="Celda de comprobación 3" xfId="799" xr:uid="{00000000-0005-0000-0000-00001F030000}"/>
    <cellStyle name="Celda de comprobación 4" xfId="800" xr:uid="{00000000-0005-0000-0000-000020030000}"/>
    <cellStyle name="Celda de comprobación 5" xfId="801" xr:uid="{00000000-0005-0000-0000-000021030000}"/>
    <cellStyle name="Celda de comprobación 6" xfId="802" xr:uid="{00000000-0005-0000-0000-000022030000}"/>
    <cellStyle name="Celda de comprobación 7" xfId="803" xr:uid="{00000000-0005-0000-0000-000023030000}"/>
    <cellStyle name="Celda de comprobación 8" xfId="804" xr:uid="{00000000-0005-0000-0000-000024030000}"/>
    <cellStyle name="Celda de comprobación 9" xfId="805" xr:uid="{00000000-0005-0000-0000-000025030000}"/>
    <cellStyle name="Celda de comprobación 9 10" xfId="806" xr:uid="{00000000-0005-0000-0000-000026030000}"/>
    <cellStyle name="Celda de comprobación 9 11" xfId="807" xr:uid="{00000000-0005-0000-0000-000027030000}"/>
    <cellStyle name="Celda de comprobación 9 12" xfId="808" xr:uid="{00000000-0005-0000-0000-000028030000}"/>
    <cellStyle name="Celda de comprobación 9 13" xfId="809" xr:uid="{00000000-0005-0000-0000-000029030000}"/>
    <cellStyle name="Celda de comprobación 9 14" xfId="810" xr:uid="{00000000-0005-0000-0000-00002A030000}"/>
    <cellStyle name="Celda de comprobación 9 15" xfId="811" xr:uid="{00000000-0005-0000-0000-00002B030000}"/>
    <cellStyle name="Celda de comprobación 9 16" xfId="812" xr:uid="{00000000-0005-0000-0000-00002C030000}"/>
    <cellStyle name="Celda de comprobación 9 17" xfId="813" xr:uid="{00000000-0005-0000-0000-00002D030000}"/>
    <cellStyle name="Celda de comprobación 9 18" xfId="814" xr:uid="{00000000-0005-0000-0000-00002E030000}"/>
    <cellStyle name="Celda de comprobación 9 19" xfId="815" xr:uid="{00000000-0005-0000-0000-00002F030000}"/>
    <cellStyle name="Celda de comprobación 9 2" xfId="816" xr:uid="{00000000-0005-0000-0000-000030030000}"/>
    <cellStyle name="Celda de comprobación 9 20" xfId="817" xr:uid="{00000000-0005-0000-0000-000031030000}"/>
    <cellStyle name="Celda de comprobación 9 21" xfId="818" xr:uid="{00000000-0005-0000-0000-000032030000}"/>
    <cellStyle name="Celda de comprobación 9 22" xfId="819" xr:uid="{00000000-0005-0000-0000-000033030000}"/>
    <cellStyle name="Celda de comprobación 9 3" xfId="820" xr:uid="{00000000-0005-0000-0000-000034030000}"/>
    <cellStyle name="Celda de comprobación 9 4" xfId="821" xr:uid="{00000000-0005-0000-0000-000035030000}"/>
    <cellStyle name="Celda de comprobación 9 5" xfId="822" xr:uid="{00000000-0005-0000-0000-000036030000}"/>
    <cellStyle name="Celda de comprobación 9 6" xfId="823" xr:uid="{00000000-0005-0000-0000-000037030000}"/>
    <cellStyle name="Celda de comprobación 9 7" xfId="824" xr:uid="{00000000-0005-0000-0000-000038030000}"/>
    <cellStyle name="Celda de comprobación 9 8" xfId="825" xr:uid="{00000000-0005-0000-0000-000039030000}"/>
    <cellStyle name="Celda de comprobación 9 9" xfId="826" xr:uid="{00000000-0005-0000-0000-00003A030000}"/>
    <cellStyle name="Celda vinculada" xfId="827" builtinId="24" customBuiltin="1"/>
    <cellStyle name="Celda vinculada 10" xfId="828" xr:uid="{00000000-0005-0000-0000-00003C030000}"/>
    <cellStyle name="Celda vinculada 11" xfId="829" xr:uid="{00000000-0005-0000-0000-00003D030000}"/>
    <cellStyle name="Celda vinculada 12" xfId="830" xr:uid="{00000000-0005-0000-0000-00003E030000}"/>
    <cellStyle name="Celda vinculada 13" xfId="831" xr:uid="{00000000-0005-0000-0000-00003F030000}"/>
    <cellStyle name="Celda vinculada 14" xfId="832" xr:uid="{00000000-0005-0000-0000-000040030000}"/>
    <cellStyle name="Celda vinculada 15" xfId="833" xr:uid="{00000000-0005-0000-0000-000041030000}"/>
    <cellStyle name="Celda vinculada 16" xfId="834" xr:uid="{00000000-0005-0000-0000-000042030000}"/>
    <cellStyle name="Celda vinculada 17" xfId="835" xr:uid="{00000000-0005-0000-0000-000043030000}"/>
    <cellStyle name="Celda vinculada 18" xfId="836" xr:uid="{00000000-0005-0000-0000-000044030000}"/>
    <cellStyle name="Celda vinculada 2" xfId="837" xr:uid="{00000000-0005-0000-0000-000045030000}"/>
    <cellStyle name="Celda vinculada 3" xfId="838" xr:uid="{00000000-0005-0000-0000-000046030000}"/>
    <cellStyle name="Celda vinculada 4" xfId="839" xr:uid="{00000000-0005-0000-0000-000047030000}"/>
    <cellStyle name="Celda vinculada 5" xfId="840" xr:uid="{00000000-0005-0000-0000-000048030000}"/>
    <cellStyle name="Celda vinculada 6" xfId="841" xr:uid="{00000000-0005-0000-0000-000049030000}"/>
    <cellStyle name="Celda vinculada 7" xfId="842" xr:uid="{00000000-0005-0000-0000-00004A030000}"/>
    <cellStyle name="Celda vinculada 8" xfId="843" xr:uid="{00000000-0005-0000-0000-00004B030000}"/>
    <cellStyle name="Celda vinculada 9" xfId="844" xr:uid="{00000000-0005-0000-0000-00004C030000}"/>
    <cellStyle name="Celda vinculada 9 10" xfId="845" xr:uid="{00000000-0005-0000-0000-00004D030000}"/>
    <cellStyle name="Celda vinculada 9 11" xfId="846" xr:uid="{00000000-0005-0000-0000-00004E030000}"/>
    <cellStyle name="Celda vinculada 9 12" xfId="847" xr:uid="{00000000-0005-0000-0000-00004F030000}"/>
    <cellStyle name="Celda vinculada 9 13" xfId="848" xr:uid="{00000000-0005-0000-0000-000050030000}"/>
    <cellStyle name="Celda vinculada 9 14" xfId="849" xr:uid="{00000000-0005-0000-0000-000051030000}"/>
    <cellStyle name="Celda vinculada 9 15" xfId="850" xr:uid="{00000000-0005-0000-0000-000052030000}"/>
    <cellStyle name="Celda vinculada 9 16" xfId="851" xr:uid="{00000000-0005-0000-0000-000053030000}"/>
    <cellStyle name="Celda vinculada 9 17" xfId="852" xr:uid="{00000000-0005-0000-0000-000054030000}"/>
    <cellStyle name="Celda vinculada 9 18" xfId="853" xr:uid="{00000000-0005-0000-0000-000055030000}"/>
    <cellStyle name="Celda vinculada 9 19" xfId="854" xr:uid="{00000000-0005-0000-0000-000056030000}"/>
    <cellStyle name="Celda vinculada 9 2" xfId="855" xr:uid="{00000000-0005-0000-0000-000057030000}"/>
    <cellStyle name="Celda vinculada 9 20" xfId="856" xr:uid="{00000000-0005-0000-0000-000058030000}"/>
    <cellStyle name="Celda vinculada 9 21" xfId="857" xr:uid="{00000000-0005-0000-0000-000059030000}"/>
    <cellStyle name="Celda vinculada 9 22" xfId="858" xr:uid="{00000000-0005-0000-0000-00005A030000}"/>
    <cellStyle name="Celda vinculada 9 3" xfId="859" xr:uid="{00000000-0005-0000-0000-00005B030000}"/>
    <cellStyle name="Celda vinculada 9 4" xfId="860" xr:uid="{00000000-0005-0000-0000-00005C030000}"/>
    <cellStyle name="Celda vinculada 9 5" xfId="861" xr:uid="{00000000-0005-0000-0000-00005D030000}"/>
    <cellStyle name="Celda vinculada 9 6" xfId="862" xr:uid="{00000000-0005-0000-0000-00005E030000}"/>
    <cellStyle name="Celda vinculada 9 7" xfId="863" xr:uid="{00000000-0005-0000-0000-00005F030000}"/>
    <cellStyle name="Celda vinculada 9 8" xfId="864" xr:uid="{00000000-0005-0000-0000-000060030000}"/>
    <cellStyle name="Celda vinculada 9 9" xfId="865" xr:uid="{00000000-0005-0000-0000-000061030000}"/>
    <cellStyle name="Coma 2" xfId="866" xr:uid="{00000000-0005-0000-0000-000062030000}"/>
    <cellStyle name="Coma 2 2" xfId="867" xr:uid="{00000000-0005-0000-0000-000063030000}"/>
    <cellStyle name="Encabezado 4" xfId="868" builtinId="19" customBuiltin="1"/>
    <cellStyle name="Encabezado 4 10" xfId="869" xr:uid="{00000000-0005-0000-0000-000067030000}"/>
    <cellStyle name="Encabezado 4 11" xfId="870" xr:uid="{00000000-0005-0000-0000-000068030000}"/>
    <cellStyle name="Encabezado 4 12" xfId="871" xr:uid="{00000000-0005-0000-0000-000069030000}"/>
    <cellStyle name="Encabezado 4 13" xfId="872" xr:uid="{00000000-0005-0000-0000-00006A030000}"/>
    <cellStyle name="Encabezado 4 14" xfId="873" xr:uid="{00000000-0005-0000-0000-00006B030000}"/>
    <cellStyle name="Encabezado 4 15" xfId="874" xr:uid="{00000000-0005-0000-0000-00006C030000}"/>
    <cellStyle name="Encabezado 4 16" xfId="875" xr:uid="{00000000-0005-0000-0000-00006D030000}"/>
    <cellStyle name="Encabezado 4 17" xfId="876" xr:uid="{00000000-0005-0000-0000-00006E030000}"/>
    <cellStyle name="Encabezado 4 18" xfId="877" xr:uid="{00000000-0005-0000-0000-00006F030000}"/>
    <cellStyle name="Encabezado 4 2" xfId="878" xr:uid="{00000000-0005-0000-0000-000070030000}"/>
    <cellStyle name="Encabezado 4 3" xfId="879" xr:uid="{00000000-0005-0000-0000-000071030000}"/>
    <cellStyle name="Encabezado 4 4" xfId="880" xr:uid="{00000000-0005-0000-0000-000072030000}"/>
    <cellStyle name="Encabezado 4 5" xfId="881" xr:uid="{00000000-0005-0000-0000-000073030000}"/>
    <cellStyle name="Encabezado 4 6" xfId="882" xr:uid="{00000000-0005-0000-0000-000074030000}"/>
    <cellStyle name="Encabezado 4 7" xfId="883" xr:uid="{00000000-0005-0000-0000-000075030000}"/>
    <cellStyle name="Encabezado 4 8" xfId="884" xr:uid="{00000000-0005-0000-0000-000076030000}"/>
    <cellStyle name="Encabezado 4 9" xfId="885" xr:uid="{00000000-0005-0000-0000-000077030000}"/>
    <cellStyle name="Encabezado 4 9 10" xfId="886" xr:uid="{00000000-0005-0000-0000-000078030000}"/>
    <cellStyle name="Encabezado 4 9 11" xfId="887" xr:uid="{00000000-0005-0000-0000-000079030000}"/>
    <cellStyle name="Encabezado 4 9 12" xfId="888" xr:uid="{00000000-0005-0000-0000-00007A030000}"/>
    <cellStyle name="Encabezado 4 9 13" xfId="889" xr:uid="{00000000-0005-0000-0000-00007B030000}"/>
    <cellStyle name="Encabezado 4 9 14" xfId="890" xr:uid="{00000000-0005-0000-0000-00007C030000}"/>
    <cellStyle name="Encabezado 4 9 15" xfId="891" xr:uid="{00000000-0005-0000-0000-00007D030000}"/>
    <cellStyle name="Encabezado 4 9 16" xfId="892" xr:uid="{00000000-0005-0000-0000-00007E030000}"/>
    <cellStyle name="Encabezado 4 9 17" xfId="893" xr:uid="{00000000-0005-0000-0000-00007F030000}"/>
    <cellStyle name="Encabezado 4 9 18" xfId="894" xr:uid="{00000000-0005-0000-0000-000080030000}"/>
    <cellStyle name="Encabezado 4 9 19" xfId="895" xr:uid="{00000000-0005-0000-0000-000081030000}"/>
    <cellStyle name="Encabezado 4 9 2" xfId="896" xr:uid="{00000000-0005-0000-0000-000082030000}"/>
    <cellStyle name="Encabezado 4 9 20" xfId="897" xr:uid="{00000000-0005-0000-0000-000083030000}"/>
    <cellStyle name="Encabezado 4 9 21" xfId="898" xr:uid="{00000000-0005-0000-0000-000084030000}"/>
    <cellStyle name="Encabezado 4 9 22" xfId="899" xr:uid="{00000000-0005-0000-0000-000085030000}"/>
    <cellStyle name="Encabezado 4 9 3" xfId="900" xr:uid="{00000000-0005-0000-0000-000086030000}"/>
    <cellStyle name="Encabezado 4 9 4" xfId="901" xr:uid="{00000000-0005-0000-0000-000087030000}"/>
    <cellStyle name="Encabezado 4 9 5" xfId="902" xr:uid="{00000000-0005-0000-0000-000088030000}"/>
    <cellStyle name="Encabezado 4 9 6" xfId="903" xr:uid="{00000000-0005-0000-0000-000089030000}"/>
    <cellStyle name="Encabezado 4 9 7" xfId="904" xr:uid="{00000000-0005-0000-0000-00008A030000}"/>
    <cellStyle name="Encabezado 4 9 8" xfId="905" xr:uid="{00000000-0005-0000-0000-00008B030000}"/>
    <cellStyle name="Encabezado 4 9 9" xfId="906" xr:uid="{00000000-0005-0000-0000-00008C030000}"/>
    <cellStyle name="Énfasis1" xfId="907" builtinId="29" customBuiltin="1"/>
    <cellStyle name="Énfasis1 10" xfId="908" xr:uid="{00000000-0005-0000-0000-00008E030000}"/>
    <cellStyle name="Énfasis1 11" xfId="909" xr:uid="{00000000-0005-0000-0000-00008F030000}"/>
    <cellStyle name="Énfasis1 12" xfId="910" xr:uid="{00000000-0005-0000-0000-000090030000}"/>
    <cellStyle name="Énfasis1 13" xfId="911" xr:uid="{00000000-0005-0000-0000-000091030000}"/>
    <cellStyle name="Énfasis1 14" xfId="912" xr:uid="{00000000-0005-0000-0000-000092030000}"/>
    <cellStyle name="Énfasis1 15" xfId="913" xr:uid="{00000000-0005-0000-0000-000093030000}"/>
    <cellStyle name="Énfasis1 16" xfId="914" xr:uid="{00000000-0005-0000-0000-000094030000}"/>
    <cellStyle name="Énfasis1 17" xfId="915" xr:uid="{00000000-0005-0000-0000-000095030000}"/>
    <cellStyle name="Énfasis1 18" xfId="916" xr:uid="{00000000-0005-0000-0000-000096030000}"/>
    <cellStyle name="Énfasis1 2" xfId="917" xr:uid="{00000000-0005-0000-0000-000097030000}"/>
    <cellStyle name="Énfasis1 3" xfId="918" xr:uid="{00000000-0005-0000-0000-000098030000}"/>
    <cellStyle name="Énfasis1 4" xfId="919" xr:uid="{00000000-0005-0000-0000-000099030000}"/>
    <cellStyle name="Énfasis1 5" xfId="920" xr:uid="{00000000-0005-0000-0000-00009A030000}"/>
    <cellStyle name="Énfasis1 6" xfId="921" xr:uid="{00000000-0005-0000-0000-00009B030000}"/>
    <cellStyle name="Énfasis1 7" xfId="922" xr:uid="{00000000-0005-0000-0000-00009C030000}"/>
    <cellStyle name="Énfasis1 8" xfId="923" xr:uid="{00000000-0005-0000-0000-00009D030000}"/>
    <cellStyle name="Énfasis1 9" xfId="924" xr:uid="{00000000-0005-0000-0000-00009E030000}"/>
    <cellStyle name="Énfasis1 9 10" xfId="925" xr:uid="{00000000-0005-0000-0000-00009F030000}"/>
    <cellStyle name="Énfasis1 9 11" xfId="926" xr:uid="{00000000-0005-0000-0000-0000A0030000}"/>
    <cellStyle name="Énfasis1 9 12" xfId="927" xr:uid="{00000000-0005-0000-0000-0000A1030000}"/>
    <cellStyle name="Énfasis1 9 13" xfId="928" xr:uid="{00000000-0005-0000-0000-0000A2030000}"/>
    <cellStyle name="Énfasis1 9 14" xfId="929" xr:uid="{00000000-0005-0000-0000-0000A3030000}"/>
    <cellStyle name="Énfasis1 9 15" xfId="930" xr:uid="{00000000-0005-0000-0000-0000A4030000}"/>
    <cellStyle name="Énfasis1 9 16" xfId="931" xr:uid="{00000000-0005-0000-0000-0000A5030000}"/>
    <cellStyle name="Énfasis1 9 17" xfId="932" xr:uid="{00000000-0005-0000-0000-0000A6030000}"/>
    <cellStyle name="Énfasis1 9 18" xfId="933" xr:uid="{00000000-0005-0000-0000-0000A7030000}"/>
    <cellStyle name="Énfasis1 9 19" xfId="934" xr:uid="{00000000-0005-0000-0000-0000A8030000}"/>
    <cellStyle name="Énfasis1 9 2" xfId="935" xr:uid="{00000000-0005-0000-0000-0000A9030000}"/>
    <cellStyle name="Énfasis1 9 20" xfId="936" xr:uid="{00000000-0005-0000-0000-0000AA030000}"/>
    <cellStyle name="Énfasis1 9 21" xfId="937" xr:uid="{00000000-0005-0000-0000-0000AB030000}"/>
    <cellStyle name="Énfasis1 9 22" xfId="938" xr:uid="{00000000-0005-0000-0000-0000AC030000}"/>
    <cellStyle name="Énfasis1 9 3" xfId="939" xr:uid="{00000000-0005-0000-0000-0000AD030000}"/>
    <cellStyle name="Énfasis1 9 4" xfId="940" xr:uid="{00000000-0005-0000-0000-0000AE030000}"/>
    <cellStyle name="Énfasis1 9 5" xfId="941" xr:uid="{00000000-0005-0000-0000-0000AF030000}"/>
    <cellStyle name="Énfasis1 9 6" xfId="942" xr:uid="{00000000-0005-0000-0000-0000B0030000}"/>
    <cellStyle name="Énfasis1 9 7" xfId="943" xr:uid="{00000000-0005-0000-0000-0000B1030000}"/>
    <cellStyle name="Énfasis1 9 8" xfId="944" xr:uid="{00000000-0005-0000-0000-0000B2030000}"/>
    <cellStyle name="Énfasis1 9 9" xfId="945" xr:uid="{00000000-0005-0000-0000-0000B3030000}"/>
    <cellStyle name="Énfasis2" xfId="946" builtinId="33" customBuiltin="1"/>
    <cellStyle name="Énfasis2 10" xfId="947" xr:uid="{00000000-0005-0000-0000-0000B5030000}"/>
    <cellStyle name="Énfasis2 11" xfId="948" xr:uid="{00000000-0005-0000-0000-0000B6030000}"/>
    <cellStyle name="Énfasis2 12" xfId="949" xr:uid="{00000000-0005-0000-0000-0000B7030000}"/>
    <cellStyle name="Énfasis2 13" xfId="950" xr:uid="{00000000-0005-0000-0000-0000B8030000}"/>
    <cellStyle name="Énfasis2 14" xfId="951" xr:uid="{00000000-0005-0000-0000-0000B9030000}"/>
    <cellStyle name="Énfasis2 15" xfId="952" xr:uid="{00000000-0005-0000-0000-0000BA030000}"/>
    <cellStyle name="Énfasis2 16" xfId="953" xr:uid="{00000000-0005-0000-0000-0000BB030000}"/>
    <cellStyle name="Énfasis2 17" xfId="954" xr:uid="{00000000-0005-0000-0000-0000BC030000}"/>
    <cellStyle name="Énfasis2 18" xfId="955" xr:uid="{00000000-0005-0000-0000-0000BD030000}"/>
    <cellStyle name="Énfasis2 2" xfId="956" xr:uid="{00000000-0005-0000-0000-0000BE030000}"/>
    <cellStyle name="Énfasis2 3" xfId="957" xr:uid="{00000000-0005-0000-0000-0000BF030000}"/>
    <cellStyle name="Énfasis2 4" xfId="958" xr:uid="{00000000-0005-0000-0000-0000C0030000}"/>
    <cellStyle name="Énfasis2 5" xfId="959" xr:uid="{00000000-0005-0000-0000-0000C1030000}"/>
    <cellStyle name="Énfasis2 6" xfId="960" xr:uid="{00000000-0005-0000-0000-0000C2030000}"/>
    <cellStyle name="Énfasis2 7" xfId="961" xr:uid="{00000000-0005-0000-0000-0000C3030000}"/>
    <cellStyle name="Énfasis2 8" xfId="962" xr:uid="{00000000-0005-0000-0000-0000C4030000}"/>
    <cellStyle name="Énfasis2 9" xfId="963" xr:uid="{00000000-0005-0000-0000-0000C5030000}"/>
    <cellStyle name="Énfasis2 9 10" xfId="964" xr:uid="{00000000-0005-0000-0000-0000C6030000}"/>
    <cellStyle name="Énfasis2 9 11" xfId="965" xr:uid="{00000000-0005-0000-0000-0000C7030000}"/>
    <cellStyle name="Énfasis2 9 12" xfId="966" xr:uid="{00000000-0005-0000-0000-0000C8030000}"/>
    <cellStyle name="Énfasis2 9 13" xfId="967" xr:uid="{00000000-0005-0000-0000-0000C9030000}"/>
    <cellStyle name="Énfasis2 9 14" xfId="968" xr:uid="{00000000-0005-0000-0000-0000CA030000}"/>
    <cellStyle name="Énfasis2 9 15" xfId="969" xr:uid="{00000000-0005-0000-0000-0000CB030000}"/>
    <cellStyle name="Énfasis2 9 16" xfId="970" xr:uid="{00000000-0005-0000-0000-0000CC030000}"/>
    <cellStyle name="Énfasis2 9 17" xfId="971" xr:uid="{00000000-0005-0000-0000-0000CD030000}"/>
    <cellStyle name="Énfasis2 9 18" xfId="972" xr:uid="{00000000-0005-0000-0000-0000CE030000}"/>
    <cellStyle name="Énfasis2 9 19" xfId="973" xr:uid="{00000000-0005-0000-0000-0000CF030000}"/>
    <cellStyle name="Énfasis2 9 2" xfId="974" xr:uid="{00000000-0005-0000-0000-0000D0030000}"/>
    <cellStyle name="Énfasis2 9 20" xfId="975" xr:uid="{00000000-0005-0000-0000-0000D1030000}"/>
    <cellStyle name="Énfasis2 9 21" xfId="976" xr:uid="{00000000-0005-0000-0000-0000D2030000}"/>
    <cellStyle name="Énfasis2 9 22" xfId="977" xr:uid="{00000000-0005-0000-0000-0000D3030000}"/>
    <cellStyle name="Énfasis2 9 3" xfId="978" xr:uid="{00000000-0005-0000-0000-0000D4030000}"/>
    <cellStyle name="Énfasis2 9 4" xfId="979" xr:uid="{00000000-0005-0000-0000-0000D5030000}"/>
    <cellStyle name="Énfasis2 9 5" xfId="980" xr:uid="{00000000-0005-0000-0000-0000D6030000}"/>
    <cellStyle name="Énfasis2 9 6" xfId="981" xr:uid="{00000000-0005-0000-0000-0000D7030000}"/>
    <cellStyle name="Énfasis2 9 7" xfId="982" xr:uid="{00000000-0005-0000-0000-0000D8030000}"/>
    <cellStyle name="Énfasis2 9 8" xfId="983" xr:uid="{00000000-0005-0000-0000-0000D9030000}"/>
    <cellStyle name="Énfasis2 9 9" xfId="984" xr:uid="{00000000-0005-0000-0000-0000DA030000}"/>
    <cellStyle name="Énfasis3" xfId="985" builtinId="37" customBuiltin="1"/>
    <cellStyle name="Énfasis3 10" xfId="986" xr:uid="{00000000-0005-0000-0000-0000DC030000}"/>
    <cellStyle name="Énfasis3 11" xfId="987" xr:uid="{00000000-0005-0000-0000-0000DD030000}"/>
    <cellStyle name="Énfasis3 12" xfId="988" xr:uid="{00000000-0005-0000-0000-0000DE030000}"/>
    <cellStyle name="Énfasis3 13" xfId="989" xr:uid="{00000000-0005-0000-0000-0000DF030000}"/>
    <cellStyle name="Énfasis3 14" xfId="990" xr:uid="{00000000-0005-0000-0000-0000E0030000}"/>
    <cellStyle name="Énfasis3 15" xfId="991" xr:uid="{00000000-0005-0000-0000-0000E1030000}"/>
    <cellStyle name="Énfasis3 16" xfId="992" xr:uid="{00000000-0005-0000-0000-0000E2030000}"/>
    <cellStyle name="Énfasis3 17" xfId="993" xr:uid="{00000000-0005-0000-0000-0000E3030000}"/>
    <cellStyle name="Énfasis3 18" xfId="994" xr:uid="{00000000-0005-0000-0000-0000E4030000}"/>
    <cellStyle name="Énfasis3 2" xfId="995" xr:uid="{00000000-0005-0000-0000-0000E5030000}"/>
    <cellStyle name="Énfasis3 3" xfId="996" xr:uid="{00000000-0005-0000-0000-0000E6030000}"/>
    <cellStyle name="Énfasis3 4" xfId="997" xr:uid="{00000000-0005-0000-0000-0000E7030000}"/>
    <cellStyle name="Énfasis3 5" xfId="998" xr:uid="{00000000-0005-0000-0000-0000E8030000}"/>
    <cellStyle name="Énfasis3 6" xfId="999" xr:uid="{00000000-0005-0000-0000-0000E9030000}"/>
    <cellStyle name="Énfasis3 7" xfId="1000" xr:uid="{00000000-0005-0000-0000-0000EA030000}"/>
    <cellStyle name="Énfasis3 8" xfId="1001" xr:uid="{00000000-0005-0000-0000-0000EB030000}"/>
    <cellStyle name="Énfasis3 9" xfId="1002" xr:uid="{00000000-0005-0000-0000-0000EC030000}"/>
    <cellStyle name="Énfasis3 9 10" xfId="1003" xr:uid="{00000000-0005-0000-0000-0000ED030000}"/>
    <cellStyle name="Énfasis3 9 11" xfId="1004" xr:uid="{00000000-0005-0000-0000-0000EE030000}"/>
    <cellStyle name="Énfasis3 9 12" xfId="1005" xr:uid="{00000000-0005-0000-0000-0000EF030000}"/>
    <cellStyle name="Énfasis3 9 13" xfId="1006" xr:uid="{00000000-0005-0000-0000-0000F0030000}"/>
    <cellStyle name="Énfasis3 9 14" xfId="1007" xr:uid="{00000000-0005-0000-0000-0000F1030000}"/>
    <cellStyle name="Énfasis3 9 15" xfId="1008" xr:uid="{00000000-0005-0000-0000-0000F2030000}"/>
    <cellStyle name="Énfasis3 9 16" xfId="1009" xr:uid="{00000000-0005-0000-0000-0000F3030000}"/>
    <cellStyle name="Énfasis3 9 17" xfId="1010" xr:uid="{00000000-0005-0000-0000-0000F4030000}"/>
    <cellStyle name="Énfasis3 9 18" xfId="1011" xr:uid="{00000000-0005-0000-0000-0000F5030000}"/>
    <cellStyle name="Énfasis3 9 19" xfId="1012" xr:uid="{00000000-0005-0000-0000-0000F6030000}"/>
    <cellStyle name="Énfasis3 9 2" xfId="1013" xr:uid="{00000000-0005-0000-0000-0000F7030000}"/>
    <cellStyle name="Énfasis3 9 20" xfId="1014" xr:uid="{00000000-0005-0000-0000-0000F8030000}"/>
    <cellStyle name="Énfasis3 9 21" xfId="1015" xr:uid="{00000000-0005-0000-0000-0000F9030000}"/>
    <cellStyle name="Énfasis3 9 22" xfId="1016" xr:uid="{00000000-0005-0000-0000-0000FA030000}"/>
    <cellStyle name="Énfasis3 9 3" xfId="1017" xr:uid="{00000000-0005-0000-0000-0000FB030000}"/>
    <cellStyle name="Énfasis3 9 4" xfId="1018" xr:uid="{00000000-0005-0000-0000-0000FC030000}"/>
    <cellStyle name="Énfasis3 9 5" xfId="1019" xr:uid="{00000000-0005-0000-0000-0000FD030000}"/>
    <cellStyle name="Énfasis3 9 6" xfId="1020" xr:uid="{00000000-0005-0000-0000-0000FE030000}"/>
    <cellStyle name="Énfasis3 9 7" xfId="1021" xr:uid="{00000000-0005-0000-0000-0000FF030000}"/>
    <cellStyle name="Énfasis3 9 8" xfId="1022" xr:uid="{00000000-0005-0000-0000-000000040000}"/>
    <cellStyle name="Énfasis3 9 9" xfId="1023" xr:uid="{00000000-0005-0000-0000-000001040000}"/>
    <cellStyle name="Énfasis4" xfId="1024" builtinId="41" customBuiltin="1"/>
    <cellStyle name="Énfasis4 10" xfId="1025" xr:uid="{00000000-0005-0000-0000-000003040000}"/>
    <cellStyle name="Énfasis4 11" xfId="1026" xr:uid="{00000000-0005-0000-0000-000004040000}"/>
    <cellStyle name="Énfasis4 12" xfId="1027" xr:uid="{00000000-0005-0000-0000-000005040000}"/>
    <cellStyle name="Énfasis4 13" xfId="1028" xr:uid="{00000000-0005-0000-0000-000006040000}"/>
    <cellStyle name="Énfasis4 14" xfId="1029" xr:uid="{00000000-0005-0000-0000-000007040000}"/>
    <cellStyle name="Énfasis4 15" xfId="1030" xr:uid="{00000000-0005-0000-0000-000008040000}"/>
    <cellStyle name="Énfasis4 16" xfId="1031" xr:uid="{00000000-0005-0000-0000-000009040000}"/>
    <cellStyle name="Énfasis4 17" xfId="1032" xr:uid="{00000000-0005-0000-0000-00000A040000}"/>
    <cellStyle name="Énfasis4 18" xfId="1033" xr:uid="{00000000-0005-0000-0000-00000B040000}"/>
    <cellStyle name="Énfasis4 2" xfId="1034" xr:uid="{00000000-0005-0000-0000-00000C040000}"/>
    <cellStyle name="Énfasis4 3" xfId="1035" xr:uid="{00000000-0005-0000-0000-00000D040000}"/>
    <cellStyle name="Énfasis4 4" xfId="1036" xr:uid="{00000000-0005-0000-0000-00000E040000}"/>
    <cellStyle name="Énfasis4 5" xfId="1037" xr:uid="{00000000-0005-0000-0000-00000F040000}"/>
    <cellStyle name="Énfasis4 6" xfId="1038" xr:uid="{00000000-0005-0000-0000-000010040000}"/>
    <cellStyle name="Énfasis4 7" xfId="1039" xr:uid="{00000000-0005-0000-0000-000011040000}"/>
    <cellStyle name="Énfasis4 8" xfId="1040" xr:uid="{00000000-0005-0000-0000-000012040000}"/>
    <cellStyle name="Énfasis4 9" xfId="1041" xr:uid="{00000000-0005-0000-0000-000013040000}"/>
    <cellStyle name="Énfasis4 9 10" xfId="1042" xr:uid="{00000000-0005-0000-0000-000014040000}"/>
    <cellStyle name="Énfasis4 9 11" xfId="1043" xr:uid="{00000000-0005-0000-0000-000015040000}"/>
    <cellStyle name="Énfasis4 9 12" xfId="1044" xr:uid="{00000000-0005-0000-0000-000016040000}"/>
    <cellStyle name="Énfasis4 9 13" xfId="1045" xr:uid="{00000000-0005-0000-0000-000017040000}"/>
    <cellStyle name="Énfasis4 9 14" xfId="1046" xr:uid="{00000000-0005-0000-0000-000018040000}"/>
    <cellStyle name="Énfasis4 9 15" xfId="1047" xr:uid="{00000000-0005-0000-0000-000019040000}"/>
    <cellStyle name="Énfasis4 9 16" xfId="1048" xr:uid="{00000000-0005-0000-0000-00001A040000}"/>
    <cellStyle name="Énfasis4 9 17" xfId="1049" xr:uid="{00000000-0005-0000-0000-00001B040000}"/>
    <cellStyle name="Énfasis4 9 18" xfId="1050" xr:uid="{00000000-0005-0000-0000-00001C040000}"/>
    <cellStyle name="Énfasis4 9 19" xfId="1051" xr:uid="{00000000-0005-0000-0000-00001D040000}"/>
    <cellStyle name="Énfasis4 9 2" xfId="1052" xr:uid="{00000000-0005-0000-0000-00001E040000}"/>
    <cellStyle name="Énfasis4 9 20" xfId="1053" xr:uid="{00000000-0005-0000-0000-00001F040000}"/>
    <cellStyle name="Énfasis4 9 21" xfId="1054" xr:uid="{00000000-0005-0000-0000-000020040000}"/>
    <cellStyle name="Énfasis4 9 22" xfId="1055" xr:uid="{00000000-0005-0000-0000-000021040000}"/>
    <cellStyle name="Énfasis4 9 3" xfId="1056" xr:uid="{00000000-0005-0000-0000-000022040000}"/>
    <cellStyle name="Énfasis4 9 4" xfId="1057" xr:uid="{00000000-0005-0000-0000-000023040000}"/>
    <cellStyle name="Énfasis4 9 5" xfId="1058" xr:uid="{00000000-0005-0000-0000-000024040000}"/>
    <cellStyle name="Énfasis4 9 6" xfId="1059" xr:uid="{00000000-0005-0000-0000-000025040000}"/>
    <cellStyle name="Énfasis4 9 7" xfId="1060" xr:uid="{00000000-0005-0000-0000-000026040000}"/>
    <cellStyle name="Énfasis4 9 8" xfId="1061" xr:uid="{00000000-0005-0000-0000-000027040000}"/>
    <cellStyle name="Énfasis4 9 9" xfId="1062" xr:uid="{00000000-0005-0000-0000-000028040000}"/>
    <cellStyle name="Énfasis5" xfId="1063" builtinId="45" customBuiltin="1"/>
    <cellStyle name="Énfasis5 10" xfId="1064" xr:uid="{00000000-0005-0000-0000-00002A040000}"/>
    <cellStyle name="Énfasis5 11" xfId="1065" xr:uid="{00000000-0005-0000-0000-00002B040000}"/>
    <cellStyle name="Énfasis5 12" xfId="1066" xr:uid="{00000000-0005-0000-0000-00002C040000}"/>
    <cellStyle name="Énfasis5 13" xfId="1067" xr:uid="{00000000-0005-0000-0000-00002D040000}"/>
    <cellStyle name="Énfasis5 14" xfId="1068" xr:uid="{00000000-0005-0000-0000-00002E040000}"/>
    <cellStyle name="Énfasis5 15" xfId="1069" xr:uid="{00000000-0005-0000-0000-00002F040000}"/>
    <cellStyle name="Énfasis5 16" xfId="1070" xr:uid="{00000000-0005-0000-0000-000030040000}"/>
    <cellStyle name="Énfasis5 17" xfId="1071" xr:uid="{00000000-0005-0000-0000-000031040000}"/>
    <cellStyle name="Énfasis5 18" xfId="1072" xr:uid="{00000000-0005-0000-0000-000032040000}"/>
    <cellStyle name="Énfasis5 2" xfId="1073" xr:uid="{00000000-0005-0000-0000-000033040000}"/>
    <cellStyle name="Énfasis5 3" xfId="1074" xr:uid="{00000000-0005-0000-0000-000034040000}"/>
    <cellStyle name="Énfasis5 4" xfId="1075" xr:uid="{00000000-0005-0000-0000-000035040000}"/>
    <cellStyle name="Énfasis5 5" xfId="1076" xr:uid="{00000000-0005-0000-0000-000036040000}"/>
    <cellStyle name="Énfasis5 6" xfId="1077" xr:uid="{00000000-0005-0000-0000-000037040000}"/>
    <cellStyle name="Énfasis5 7" xfId="1078" xr:uid="{00000000-0005-0000-0000-000038040000}"/>
    <cellStyle name="Énfasis5 8" xfId="1079" xr:uid="{00000000-0005-0000-0000-000039040000}"/>
    <cellStyle name="Énfasis5 9" xfId="1080" xr:uid="{00000000-0005-0000-0000-00003A040000}"/>
    <cellStyle name="Énfasis5 9 10" xfId="1081" xr:uid="{00000000-0005-0000-0000-00003B040000}"/>
    <cellStyle name="Énfasis5 9 11" xfId="1082" xr:uid="{00000000-0005-0000-0000-00003C040000}"/>
    <cellStyle name="Énfasis5 9 12" xfId="1083" xr:uid="{00000000-0005-0000-0000-00003D040000}"/>
    <cellStyle name="Énfasis5 9 13" xfId="1084" xr:uid="{00000000-0005-0000-0000-00003E040000}"/>
    <cellStyle name="Énfasis5 9 14" xfId="1085" xr:uid="{00000000-0005-0000-0000-00003F040000}"/>
    <cellStyle name="Énfasis5 9 15" xfId="1086" xr:uid="{00000000-0005-0000-0000-000040040000}"/>
    <cellStyle name="Énfasis5 9 16" xfId="1087" xr:uid="{00000000-0005-0000-0000-000041040000}"/>
    <cellStyle name="Énfasis5 9 17" xfId="1088" xr:uid="{00000000-0005-0000-0000-000042040000}"/>
    <cellStyle name="Énfasis5 9 18" xfId="1089" xr:uid="{00000000-0005-0000-0000-000043040000}"/>
    <cellStyle name="Énfasis5 9 19" xfId="1090" xr:uid="{00000000-0005-0000-0000-000044040000}"/>
    <cellStyle name="Énfasis5 9 2" xfId="1091" xr:uid="{00000000-0005-0000-0000-000045040000}"/>
    <cellStyle name="Énfasis5 9 20" xfId="1092" xr:uid="{00000000-0005-0000-0000-000046040000}"/>
    <cellStyle name="Énfasis5 9 21" xfId="1093" xr:uid="{00000000-0005-0000-0000-000047040000}"/>
    <cellStyle name="Énfasis5 9 22" xfId="1094" xr:uid="{00000000-0005-0000-0000-000048040000}"/>
    <cellStyle name="Énfasis5 9 3" xfId="1095" xr:uid="{00000000-0005-0000-0000-000049040000}"/>
    <cellStyle name="Énfasis5 9 4" xfId="1096" xr:uid="{00000000-0005-0000-0000-00004A040000}"/>
    <cellStyle name="Énfasis5 9 5" xfId="1097" xr:uid="{00000000-0005-0000-0000-00004B040000}"/>
    <cellStyle name="Énfasis5 9 6" xfId="1098" xr:uid="{00000000-0005-0000-0000-00004C040000}"/>
    <cellStyle name="Énfasis5 9 7" xfId="1099" xr:uid="{00000000-0005-0000-0000-00004D040000}"/>
    <cellStyle name="Énfasis5 9 8" xfId="1100" xr:uid="{00000000-0005-0000-0000-00004E040000}"/>
    <cellStyle name="Énfasis5 9 9" xfId="1101" xr:uid="{00000000-0005-0000-0000-00004F040000}"/>
    <cellStyle name="Énfasis6" xfId="1102" builtinId="49" customBuiltin="1"/>
    <cellStyle name="Énfasis6 10" xfId="1103" xr:uid="{00000000-0005-0000-0000-000051040000}"/>
    <cellStyle name="Énfasis6 11" xfId="1104" xr:uid="{00000000-0005-0000-0000-000052040000}"/>
    <cellStyle name="Énfasis6 12" xfId="1105" xr:uid="{00000000-0005-0000-0000-000053040000}"/>
    <cellStyle name="Énfasis6 13" xfId="1106" xr:uid="{00000000-0005-0000-0000-000054040000}"/>
    <cellStyle name="Énfasis6 14" xfId="1107" xr:uid="{00000000-0005-0000-0000-000055040000}"/>
    <cellStyle name="Énfasis6 15" xfId="1108" xr:uid="{00000000-0005-0000-0000-000056040000}"/>
    <cellStyle name="Énfasis6 16" xfId="1109" xr:uid="{00000000-0005-0000-0000-000057040000}"/>
    <cellStyle name="Énfasis6 17" xfId="1110" xr:uid="{00000000-0005-0000-0000-000058040000}"/>
    <cellStyle name="Énfasis6 18" xfId="1111" xr:uid="{00000000-0005-0000-0000-000059040000}"/>
    <cellStyle name="Énfasis6 2" xfId="1112" xr:uid="{00000000-0005-0000-0000-00005A040000}"/>
    <cellStyle name="Énfasis6 3" xfId="1113" xr:uid="{00000000-0005-0000-0000-00005B040000}"/>
    <cellStyle name="Énfasis6 4" xfId="1114" xr:uid="{00000000-0005-0000-0000-00005C040000}"/>
    <cellStyle name="Énfasis6 5" xfId="1115" xr:uid="{00000000-0005-0000-0000-00005D040000}"/>
    <cellStyle name="Énfasis6 6" xfId="1116" xr:uid="{00000000-0005-0000-0000-00005E040000}"/>
    <cellStyle name="Énfasis6 7" xfId="1117" xr:uid="{00000000-0005-0000-0000-00005F040000}"/>
    <cellStyle name="Énfasis6 8" xfId="1118" xr:uid="{00000000-0005-0000-0000-000060040000}"/>
    <cellStyle name="Énfasis6 9" xfId="1119" xr:uid="{00000000-0005-0000-0000-000061040000}"/>
    <cellStyle name="Énfasis6 9 10" xfId="1120" xr:uid="{00000000-0005-0000-0000-000062040000}"/>
    <cellStyle name="Énfasis6 9 11" xfId="1121" xr:uid="{00000000-0005-0000-0000-000063040000}"/>
    <cellStyle name="Énfasis6 9 12" xfId="1122" xr:uid="{00000000-0005-0000-0000-000064040000}"/>
    <cellStyle name="Énfasis6 9 13" xfId="1123" xr:uid="{00000000-0005-0000-0000-000065040000}"/>
    <cellStyle name="Énfasis6 9 14" xfId="1124" xr:uid="{00000000-0005-0000-0000-000066040000}"/>
    <cellStyle name="Énfasis6 9 15" xfId="1125" xr:uid="{00000000-0005-0000-0000-000067040000}"/>
    <cellStyle name="Énfasis6 9 16" xfId="1126" xr:uid="{00000000-0005-0000-0000-000068040000}"/>
    <cellStyle name="Énfasis6 9 17" xfId="1127" xr:uid="{00000000-0005-0000-0000-000069040000}"/>
    <cellStyle name="Énfasis6 9 18" xfId="1128" xr:uid="{00000000-0005-0000-0000-00006A040000}"/>
    <cellStyle name="Énfasis6 9 19" xfId="1129" xr:uid="{00000000-0005-0000-0000-00006B040000}"/>
    <cellStyle name="Énfasis6 9 2" xfId="1130" xr:uid="{00000000-0005-0000-0000-00006C040000}"/>
    <cellStyle name="Énfasis6 9 20" xfId="1131" xr:uid="{00000000-0005-0000-0000-00006D040000}"/>
    <cellStyle name="Énfasis6 9 21" xfId="1132" xr:uid="{00000000-0005-0000-0000-00006E040000}"/>
    <cellStyle name="Énfasis6 9 22" xfId="1133" xr:uid="{00000000-0005-0000-0000-00006F040000}"/>
    <cellStyle name="Énfasis6 9 3" xfId="1134" xr:uid="{00000000-0005-0000-0000-000070040000}"/>
    <cellStyle name="Énfasis6 9 4" xfId="1135" xr:uid="{00000000-0005-0000-0000-000071040000}"/>
    <cellStyle name="Énfasis6 9 5" xfId="1136" xr:uid="{00000000-0005-0000-0000-000072040000}"/>
    <cellStyle name="Énfasis6 9 6" xfId="1137" xr:uid="{00000000-0005-0000-0000-000073040000}"/>
    <cellStyle name="Énfasis6 9 7" xfId="1138" xr:uid="{00000000-0005-0000-0000-000074040000}"/>
    <cellStyle name="Énfasis6 9 8" xfId="1139" xr:uid="{00000000-0005-0000-0000-000075040000}"/>
    <cellStyle name="Énfasis6 9 9" xfId="1140" xr:uid="{00000000-0005-0000-0000-000076040000}"/>
    <cellStyle name="Entrada" xfId="1141" builtinId="20" customBuiltin="1"/>
    <cellStyle name="Entrada 10" xfId="1142" xr:uid="{00000000-0005-0000-0000-000078040000}"/>
    <cellStyle name="Entrada 11" xfId="1143" xr:uid="{00000000-0005-0000-0000-000079040000}"/>
    <cellStyle name="Entrada 12" xfId="1144" xr:uid="{00000000-0005-0000-0000-00007A040000}"/>
    <cellStyle name="Entrada 13" xfId="1145" xr:uid="{00000000-0005-0000-0000-00007B040000}"/>
    <cellStyle name="Entrada 14" xfId="1146" xr:uid="{00000000-0005-0000-0000-00007C040000}"/>
    <cellStyle name="Entrada 15" xfId="1147" xr:uid="{00000000-0005-0000-0000-00007D040000}"/>
    <cellStyle name="Entrada 16" xfId="1148" xr:uid="{00000000-0005-0000-0000-00007E040000}"/>
    <cellStyle name="Entrada 17" xfId="1149" xr:uid="{00000000-0005-0000-0000-00007F040000}"/>
    <cellStyle name="Entrada 18" xfId="1150" xr:uid="{00000000-0005-0000-0000-000080040000}"/>
    <cellStyle name="Entrada 2" xfId="1151" xr:uid="{00000000-0005-0000-0000-000081040000}"/>
    <cellStyle name="Entrada 3" xfId="1152" xr:uid="{00000000-0005-0000-0000-000082040000}"/>
    <cellStyle name="Entrada 4" xfId="1153" xr:uid="{00000000-0005-0000-0000-000083040000}"/>
    <cellStyle name="Entrada 5" xfId="1154" xr:uid="{00000000-0005-0000-0000-000084040000}"/>
    <cellStyle name="Entrada 6" xfId="1155" xr:uid="{00000000-0005-0000-0000-000085040000}"/>
    <cellStyle name="Entrada 7" xfId="1156" xr:uid="{00000000-0005-0000-0000-000086040000}"/>
    <cellStyle name="Entrada 8" xfId="1157" xr:uid="{00000000-0005-0000-0000-000087040000}"/>
    <cellStyle name="Entrada 9" xfId="1158" xr:uid="{00000000-0005-0000-0000-000088040000}"/>
    <cellStyle name="Entrada 9 10" xfId="1159" xr:uid="{00000000-0005-0000-0000-000089040000}"/>
    <cellStyle name="Entrada 9 11" xfId="1160" xr:uid="{00000000-0005-0000-0000-00008A040000}"/>
    <cellStyle name="Entrada 9 12" xfId="1161" xr:uid="{00000000-0005-0000-0000-00008B040000}"/>
    <cellStyle name="Entrada 9 13" xfId="1162" xr:uid="{00000000-0005-0000-0000-00008C040000}"/>
    <cellStyle name="Entrada 9 14" xfId="1163" xr:uid="{00000000-0005-0000-0000-00008D040000}"/>
    <cellStyle name="Entrada 9 15" xfId="1164" xr:uid="{00000000-0005-0000-0000-00008E040000}"/>
    <cellStyle name="Entrada 9 16" xfId="1165" xr:uid="{00000000-0005-0000-0000-00008F040000}"/>
    <cellStyle name="Entrada 9 17" xfId="1166" xr:uid="{00000000-0005-0000-0000-000090040000}"/>
    <cellStyle name="Entrada 9 18" xfId="1167" xr:uid="{00000000-0005-0000-0000-000091040000}"/>
    <cellStyle name="Entrada 9 19" xfId="1168" xr:uid="{00000000-0005-0000-0000-000092040000}"/>
    <cellStyle name="Entrada 9 2" xfId="1169" xr:uid="{00000000-0005-0000-0000-000093040000}"/>
    <cellStyle name="Entrada 9 20" xfId="1170" xr:uid="{00000000-0005-0000-0000-000094040000}"/>
    <cellStyle name="Entrada 9 21" xfId="1171" xr:uid="{00000000-0005-0000-0000-000095040000}"/>
    <cellStyle name="Entrada 9 22" xfId="1172" xr:uid="{00000000-0005-0000-0000-000096040000}"/>
    <cellStyle name="Entrada 9 3" xfId="1173" xr:uid="{00000000-0005-0000-0000-000097040000}"/>
    <cellStyle name="Entrada 9 4" xfId="1174" xr:uid="{00000000-0005-0000-0000-000098040000}"/>
    <cellStyle name="Entrada 9 5" xfId="1175" xr:uid="{00000000-0005-0000-0000-000099040000}"/>
    <cellStyle name="Entrada 9 6" xfId="1176" xr:uid="{00000000-0005-0000-0000-00009A040000}"/>
    <cellStyle name="Entrada 9 7" xfId="1177" xr:uid="{00000000-0005-0000-0000-00009B040000}"/>
    <cellStyle name="Entrada 9 8" xfId="1178" xr:uid="{00000000-0005-0000-0000-00009C040000}"/>
    <cellStyle name="Entrada 9 9" xfId="1179" xr:uid="{00000000-0005-0000-0000-00009D040000}"/>
    <cellStyle name="Euro" xfId="1180" xr:uid="{00000000-0005-0000-0000-00009E040000}"/>
    <cellStyle name="Euro 10" xfId="1181" xr:uid="{00000000-0005-0000-0000-00009F040000}"/>
    <cellStyle name="Euro 11" xfId="1182" xr:uid="{00000000-0005-0000-0000-0000A0040000}"/>
    <cellStyle name="Euro 12" xfId="1183" xr:uid="{00000000-0005-0000-0000-0000A1040000}"/>
    <cellStyle name="Euro 13" xfId="1184" xr:uid="{00000000-0005-0000-0000-0000A2040000}"/>
    <cellStyle name="Euro 14" xfId="1185" xr:uid="{00000000-0005-0000-0000-0000A3040000}"/>
    <cellStyle name="Euro 15" xfId="1186" xr:uid="{00000000-0005-0000-0000-0000A4040000}"/>
    <cellStyle name="Euro 16" xfId="1187" xr:uid="{00000000-0005-0000-0000-0000A5040000}"/>
    <cellStyle name="Euro 17" xfId="1188" xr:uid="{00000000-0005-0000-0000-0000A6040000}"/>
    <cellStyle name="Euro 18" xfId="1189" xr:uid="{00000000-0005-0000-0000-0000A7040000}"/>
    <cellStyle name="Euro 19" xfId="1190" xr:uid="{00000000-0005-0000-0000-0000A8040000}"/>
    <cellStyle name="Euro 2" xfId="1191" xr:uid="{00000000-0005-0000-0000-0000A9040000}"/>
    <cellStyle name="Euro 20" xfId="1192" xr:uid="{00000000-0005-0000-0000-0000AA040000}"/>
    <cellStyle name="Euro 21" xfId="1193" xr:uid="{00000000-0005-0000-0000-0000AB040000}"/>
    <cellStyle name="Euro 22" xfId="1194" xr:uid="{00000000-0005-0000-0000-0000AC040000}"/>
    <cellStyle name="Euro 23" xfId="1195" xr:uid="{00000000-0005-0000-0000-0000AD040000}"/>
    <cellStyle name="Euro 24" xfId="1196" xr:uid="{00000000-0005-0000-0000-0000AE040000}"/>
    <cellStyle name="Euro 25" xfId="1197" xr:uid="{00000000-0005-0000-0000-0000AF040000}"/>
    <cellStyle name="Euro 26" xfId="1198" xr:uid="{00000000-0005-0000-0000-0000B0040000}"/>
    <cellStyle name="Euro 27" xfId="1199" xr:uid="{00000000-0005-0000-0000-0000B1040000}"/>
    <cellStyle name="Euro 28" xfId="1200" xr:uid="{00000000-0005-0000-0000-0000B2040000}"/>
    <cellStyle name="Euro 29" xfId="1201" xr:uid="{00000000-0005-0000-0000-0000B3040000}"/>
    <cellStyle name="Euro 3" xfId="1202" xr:uid="{00000000-0005-0000-0000-0000B4040000}"/>
    <cellStyle name="Euro 4" xfId="1203" xr:uid="{00000000-0005-0000-0000-0000B5040000}"/>
    <cellStyle name="Euro 5" xfId="1204" xr:uid="{00000000-0005-0000-0000-0000B6040000}"/>
    <cellStyle name="Euro 6" xfId="1205" xr:uid="{00000000-0005-0000-0000-0000B7040000}"/>
    <cellStyle name="Euro 7" xfId="1206" xr:uid="{00000000-0005-0000-0000-0000B8040000}"/>
    <cellStyle name="Euro 8" xfId="1207" xr:uid="{00000000-0005-0000-0000-0000B9040000}"/>
    <cellStyle name="Euro 9" xfId="1208" xr:uid="{00000000-0005-0000-0000-0000BA040000}"/>
    <cellStyle name="Hipervínculo" xfId="1789" builtinId="8" hidden="1"/>
    <cellStyle name="Hipervínculo" xfId="1791" builtinId="8" hidden="1"/>
    <cellStyle name="Hipervínculo" xfId="1793" builtinId="8" hidden="1"/>
    <cellStyle name="Hipervínculo 2" xfId="1209" xr:uid="{00000000-0005-0000-0000-0000BF040000}"/>
    <cellStyle name="Hipervínculo 31" xfId="1210" xr:uid="{00000000-0005-0000-0000-0000C0040000}"/>
    <cellStyle name="Hipervínculo visitado" xfId="1790" builtinId="9" hidden="1"/>
    <cellStyle name="Hipervínculo visitado" xfId="1792" builtinId="9" hidden="1"/>
    <cellStyle name="Hipervínculo visitado" xfId="1794" builtinId="9" hidden="1"/>
    <cellStyle name="Incorrecto" xfId="1211" builtinId="27" customBuiltin="1"/>
    <cellStyle name="Incorrecto 10" xfId="1212" xr:uid="{00000000-0005-0000-0000-0000C5040000}"/>
    <cellStyle name="Incorrecto 11" xfId="1213" xr:uid="{00000000-0005-0000-0000-0000C6040000}"/>
    <cellStyle name="Incorrecto 12" xfId="1214" xr:uid="{00000000-0005-0000-0000-0000C7040000}"/>
    <cellStyle name="Incorrecto 13" xfId="1215" xr:uid="{00000000-0005-0000-0000-0000C8040000}"/>
    <cellStyle name="Incorrecto 14" xfId="1216" xr:uid="{00000000-0005-0000-0000-0000C9040000}"/>
    <cellStyle name="Incorrecto 15" xfId="1217" xr:uid="{00000000-0005-0000-0000-0000CA040000}"/>
    <cellStyle name="Incorrecto 16" xfId="1218" xr:uid="{00000000-0005-0000-0000-0000CB040000}"/>
    <cellStyle name="Incorrecto 17" xfId="1219" xr:uid="{00000000-0005-0000-0000-0000CC040000}"/>
    <cellStyle name="Incorrecto 18" xfId="1220" xr:uid="{00000000-0005-0000-0000-0000CD040000}"/>
    <cellStyle name="Incorrecto 2" xfId="1221" xr:uid="{00000000-0005-0000-0000-0000CE040000}"/>
    <cellStyle name="Incorrecto 3" xfId="1222" xr:uid="{00000000-0005-0000-0000-0000CF040000}"/>
    <cellStyle name="Incorrecto 4" xfId="1223" xr:uid="{00000000-0005-0000-0000-0000D0040000}"/>
    <cellStyle name="Incorrecto 5" xfId="1224" xr:uid="{00000000-0005-0000-0000-0000D1040000}"/>
    <cellStyle name="Incorrecto 6" xfId="1225" xr:uid="{00000000-0005-0000-0000-0000D2040000}"/>
    <cellStyle name="Incorrecto 7" xfId="1226" xr:uid="{00000000-0005-0000-0000-0000D3040000}"/>
    <cellStyle name="Incorrecto 8" xfId="1227" xr:uid="{00000000-0005-0000-0000-0000D4040000}"/>
    <cellStyle name="Incorrecto 9" xfId="1228" xr:uid="{00000000-0005-0000-0000-0000D5040000}"/>
    <cellStyle name="Incorrecto 9 10" xfId="1229" xr:uid="{00000000-0005-0000-0000-0000D6040000}"/>
    <cellStyle name="Incorrecto 9 11" xfId="1230" xr:uid="{00000000-0005-0000-0000-0000D7040000}"/>
    <cellStyle name="Incorrecto 9 12" xfId="1231" xr:uid="{00000000-0005-0000-0000-0000D8040000}"/>
    <cellStyle name="Incorrecto 9 13" xfId="1232" xr:uid="{00000000-0005-0000-0000-0000D9040000}"/>
    <cellStyle name="Incorrecto 9 14" xfId="1233" xr:uid="{00000000-0005-0000-0000-0000DA040000}"/>
    <cellStyle name="Incorrecto 9 15" xfId="1234" xr:uid="{00000000-0005-0000-0000-0000DB040000}"/>
    <cellStyle name="Incorrecto 9 16" xfId="1235" xr:uid="{00000000-0005-0000-0000-0000DC040000}"/>
    <cellStyle name="Incorrecto 9 17" xfId="1236" xr:uid="{00000000-0005-0000-0000-0000DD040000}"/>
    <cellStyle name="Incorrecto 9 18" xfId="1237" xr:uid="{00000000-0005-0000-0000-0000DE040000}"/>
    <cellStyle name="Incorrecto 9 19" xfId="1238" xr:uid="{00000000-0005-0000-0000-0000DF040000}"/>
    <cellStyle name="Incorrecto 9 2" xfId="1239" xr:uid="{00000000-0005-0000-0000-0000E0040000}"/>
    <cellStyle name="Incorrecto 9 20" xfId="1240" xr:uid="{00000000-0005-0000-0000-0000E1040000}"/>
    <cellStyle name="Incorrecto 9 21" xfId="1241" xr:uid="{00000000-0005-0000-0000-0000E2040000}"/>
    <cellStyle name="Incorrecto 9 22" xfId="1242" xr:uid="{00000000-0005-0000-0000-0000E3040000}"/>
    <cellStyle name="Incorrecto 9 3" xfId="1243" xr:uid="{00000000-0005-0000-0000-0000E4040000}"/>
    <cellStyle name="Incorrecto 9 4" xfId="1244" xr:uid="{00000000-0005-0000-0000-0000E5040000}"/>
    <cellStyle name="Incorrecto 9 5" xfId="1245" xr:uid="{00000000-0005-0000-0000-0000E6040000}"/>
    <cellStyle name="Incorrecto 9 6" xfId="1246" xr:uid="{00000000-0005-0000-0000-0000E7040000}"/>
    <cellStyle name="Incorrecto 9 7" xfId="1247" xr:uid="{00000000-0005-0000-0000-0000E8040000}"/>
    <cellStyle name="Incorrecto 9 8" xfId="1248" xr:uid="{00000000-0005-0000-0000-0000E9040000}"/>
    <cellStyle name="Incorrecto 9 9" xfId="1249" xr:uid="{00000000-0005-0000-0000-0000EA040000}"/>
    <cellStyle name="Millares" xfId="1250" builtinId="3"/>
    <cellStyle name="Millares [0]" xfId="1251" builtinId="6"/>
    <cellStyle name="Millares [0] 2" xfId="1252" xr:uid="{00000000-0005-0000-0000-0000ED040000}"/>
    <cellStyle name="Millares 2" xfId="1253" xr:uid="{00000000-0005-0000-0000-0000EE040000}"/>
    <cellStyle name="Millares 2 10" xfId="1254" xr:uid="{00000000-0005-0000-0000-0000EF040000}"/>
    <cellStyle name="Millares 2 11" xfId="1255" xr:uid="{00000000-0005-0000-0000-0000F0040000}"/>
    <cellStyle name="Millares 2 12" xfId="1256" xr:uid="{00000000-0005-0000-0000-0000F1040000}"/>
    <cellStyle name="Millares 2 13" xfId="1257" xr:uid="{00000000-0005-0000-0000-0000F2040000}"/>
    <cellStyle name="Millares 2 13 2" xfId="1258" xr:uid="{00000000-0005-0000-0000-0000F3040000}"/>
    <cellStyle name="Millares 2 13 2 2" xfId="1259" xr:uid="{00000000-0005-0000-0000-0000F4040000}"/>
    <cellStyle name="Millares 2 13 2 2 2" xfId="1260" xr:uid="{00000000-0005-0000-0000-0000F5040000}"/>
    <cellStyle name="Millares 2 14" xfId="1261" xr:uid="{00000000-0005-0000-0000-0000F6040000}"/>
    <cellStyle name="Millares 2 2" xfId="1262" xr:uid="{00000000-0005-0000-0000-0000F7040000}"/>
    <cellStyle name="Millares 2 2 2" xfId="1263" xr:uid="{00000000-0005-0000-0000-0000F8040000}"/>
    <cellStyle name="Millares 2 2 3" xfId="1264" xr:uid="{00000000-0005-0000-0000-0000F9040000}"/>
    <cellStyle name="Millares 2 2 4" xfId="1265" xr:uid="{00000000-0005-0000-0000-0000FA040000}"/>
    <cellStyle name="Millares 2 3" xfId="1266" xr:uid="{00000000-0005-0000-0000-0000FB040000}"/>
    <cellStyle name="Millares 2 4" xfId="1267" xr:uid="{00000000-0005-0000-0000-0000FC040000}"/>
    <cellStyle name="Millares 2 5" xfId="1268" xr:uid="{00000000-0005-0000-0000-0000FD040000}"/>
    <cellStyle name="Millares 2 6" xfId="1269" xr:uid="{00000000-0005-0000-0000-0000FE040000}"/>
    <cellStyle name="Millares 2 7" xfId="1270" xr:uid="{00000000-0005-0000-0000-0000FF040000}"/>
    <cellStyle name="Millares 2 8" xfId="1271" xr:uid="{00000000-0005-0000-0000-000000050000}"/>
    <cellStyle name="Millares 2 9" xfId="1272" xr:uid="{00000000-0005-0000-0000-000001050000}"/>
    <cellStyle name="Millares 3" xfId="1273" xr:uid="{00000000-0005-0000-0000-000002050000}"/>
    <cellStyle name="Millares 3 2" xfId="1274" xr:uid="{00000000-0005-0000-0000-000003050000}"/>
    <cellStyle name="Millares 3 3" xfId="1275" xr:uid="{00000000-0005-0000-0000-000004050000}"/>
    <cellStyle name="Millares 4" xfId="1276" xr:uid="{00000000-0005-0000-0000-000005050000}"/>
    <cellStyle name="Millares 4 2" xfId="1277" xr:uid="{00000000-0005-0000-0000-000006050000}"/>
    <cellStyle name="Millares 4 2 2" xfId="1278" xr:uid="{00000000-0005-0000-0000-000007050000}"/>
    <cellStyle name="Millares 4 2 2 2" xfId="1279" xr:uid="{00000000-0005-0000-0000-000008050000}"/>
    <cellStyle name="Millares 4 3" xfId="1280" xr:uid="{00000000-0005-0000-0000-000009050000}"/>
    <cellStyle name="Millares 5" xfId="1281" xr:uid="{00000000-0005-0000-0000-00000A050000}"/>
    <cellStyle name="Millares 6" xfId="1282" xr:uid="{00000000-0005-0000-0000-00000B050000}"/>
    <cellStyle name="Millares 7" xfId="1283" xr:uid="{00000000-0005-0000-0000-00000C050000}"/>
    <cellStyle name="Millares 8" xfId="1284" xr:uid="{00000000-0005-0000-0000-00000D050000}"/>
    <cellStyle name="Moneda 2" xfId="1285" xr:uid="{00000000-0005-0000-0000-00000E050000}"/>
    <cellStyle name="Moneda 2 2" xfId="1286" xr:uid="{00000000-0005-0000-0000-00000F050000}"/>
    <cellStyle name="Moneda 2 3" xfId="1287" xr:uid="{00000000-0005-0000-0000-000010050000}"/>
    <cellStyle name="Neutral" xfId="1288" builtinId="28" customBuiltin="1"/>
    <cellStyle name="Neutral 10" xfId="1289" xr:uid="{00000000-0005-0000-0000-000012050000}"/>
    <cellStyle name="Neutral 11" xfId="1290" xr:uid="{00000000-0005-0000-0000-000013050000}"/>
    <cellStyle name="Neutral 12" xfId="1291" xr:uid="{00000000-0005-0000-0000-000014050000}"/>
    <cellStyle name="Neutral 13" xfId="1292" xr:uid="{00000000-0005-0000-0000-000015050000}"/>
    <cellStyle name="Neutral 14" xfId="1293" xr:uid="{00000000-0005-0000-0000-000016050000}"/>
    <cellStyle name="Neutral 15" xfId="1294" xr:uid="{00000000-0005-0000-0000-000017050000}"/>
    <cellStyle name="Neutral 16" xfId="1295" xr:uid="{00000000-0005-0000-0000-000018050000}"/>
    <cellStyle name="Neutral 2" xfId="1296" xr:uid="{00000000-0005-0000-0000-000019050000}"/>
    <cellStyle name="Neutral 3" xfId="1297" xr:uid="{00000000-0005-0000-0000-00001A050000}"/>
    <cellStyle name="Neutral 4" xfId="1298" xr:uid="{00000000-0005-0000-0000-00001B050000}"/>
    <cellStyle name="Neutral 5" xfId="1299" xr:uid="{00000000-0005-0000-0000-00001C050000}"/>
    <cellStyle name="Neutral 6" xfId="1300" xr:uid="{00000000-0005-0000-0000-00001D050000}"/>
    <cellStyle name="Neutral 7" xfId="1301" xr:uid="{00000000-0005-0000-0000-00001E050000}"/>
    <cellStyle name="Neutral 8" xfId="1302" xr:uid="{00000000-0005-0000-0000-00001F050000}"/>
    <cellStyle name="Neutral 9" xfId="1303" xr:uid="{00000000-0005-0000-0000-000020050000}"/>
    <cellStyle name="Normal" xfId="0" builtinId="0"/>
    <cellStyle name="Normal 10" xfId="1304" xr:uid="{00000000-0005-0000-0000-000022050000}"/>
    <cellStyle name="Normal 10 2" xfId="1305" xr:uid="{00000000-0005-0000-0000-000023050000}"/>
    <cellStyle name="Normal 11" xfId="1306" xr:uid="{00000000-0005-0000-0000-000024050000}"/>
    <cellStyle name="Normal 11 2" xfId="1307" xr:uid="{00000000-0005-0000-0000-000025050000}"/>
    <cellStyle name="Normal 110" xfId="1308" xr:uid="{00000000-0005-0000-0000-000026050000}"/>
    <cellStyle name="Normal 112" xfId="1309" xr:uid="{00000000-0005-0000-0000-000027050000}"/>
    <cellStyle name="Normal 113" xfId="1310" xr:uid="{00000000-0005-0000-0000-000028050000}"/>
    <cellStyle name="Normal 115" xfId="1311" xr:uid="{00000000-0005-0000-0000-000029050000}"/>
    <cellStyle name="Normal 12" xfId="1312" xr:uid="{00000000-0005-0000-0000-00002A050000}"/>
    <cellStyle name="Normal 12 2" xfId="1313" xr:uid="{00000000-0005-0000-0000-00002B050000}"/>
    <cellStyle name="Normal 13" xfId="1314" xr:uid="{00000000-0005-0000-0000-00002C050000}"/>
    <cellStyle name="Normal 13 2" xfId="1315" xr:uid="{00000000-0005-0000-0000-00002D050000}"/>
    <cellStyle name="Normal 14" xfId="1316" xr:uid="{00000000-0005-0000-0000-00002E050000}"/>
    <cellStyle name="Normal 14 2" xfId="1317" xr:uid="{00000000-0005-0000-0000-00002F050000}"/>
    <cellStyle name="Normal 15" xfId="1318" xr:uid="{00000000-0005-0000-0000-000030050000}"/>
    <cellStyle name="Normal 15 2" xfId="1319" xr:uid="{00000000-0005-0000-0000-000031050000}"/>
    <cellStyle name="Normal 16" xfId="1320" xr:uid="{00000000-0005-0000-0000-000032050000}"/>
    <cellStyle name="Normal 16 2" xfId="1321" xr:uid="{00000000-0005-0000-0000-000033050000}"/>
    <cellStyle name="Normal 17" xfId="1322" xr:uid="{00000000-0005-0000-0000-000034050000}"/>
    <cellStyle name="Normal 17 2" xfId="1323" xr:uid="{00000000-0005-0000-0000-000035050000}"/>
    <cellStyle name="Normal 18 2" xfId="1324" xr:uid="{00000000-0005-0000-0000-000036050000}"/>
    <cellStyle name="Normal 19" xfId="1325" xr:uid="{00000000-0005-0000-0000-000037050000}"/>
    <cellStyle name="Normal 19 2" xfId="1326" xr:uid="{00000000-0005-0000-0000-000038050000}"/>
    <cellStyle name="Normal 2" xfId="1327" xr:uid="{00000000-0005-0000-0000-000039050000}"/>
    <cellStyle name="Normal 2 10" xfId="1328" xr:uid="{00000000-0005-0000-0000-00003A050000}"/>
    <cellStyle name="Normal 2 11" xfId="1329" xr:uid="{00000000-0005-0000-0000-00003B050000}"/>
    <cellStyle name="Normal 2 12" xfId="1330" xr:uid="{00000000-0005-0000-0000-00003C050000}"/>
    <cellStyle name="Normal 2 2" xfId="1331" xr:uid="{00000000-0005-0000-0000-00003D050000}"/>
    <cellStyle name="Normal 2 2 2" xfId="1332" xr:uid="{00000000-0005-0000-0000-00003E050000}"/>
    <cellStyle name="Normal 2 2 3" xfId="1333" xr:uid="{00000000-0005-0000-0000-00003F050000}"/>
    <cellStyle name="Normal 2 2 4" xfId="1334" xr:uid="{00000000-0005-0000-0000-000040050000}"/>
    <cellStyle name="Normal 2 2 5" xfId="1335" xr:uid="{00000000-0005-0000-0000-000041050000}"/>
    <cellStyle name="Normal 2 3" xfId="1336" xr:uid="{00000000-0005-0000-0000-000042050000}"/>
    <cellStyle name="Normal 2 4" xfId="1337" xr:uid="{00000000-0005-0000-0000-000043050000}"/>
    <cellStyle name="Normal 2 5" xfId="1338" xr:uid="{00000000-0005-0000-0000-000044050000}"/>
    <cellStyle name="Normal 2 6" xfId="1339" xr:uid="{00000000-0005-0000-0000-000045050000}"/>
    <cellStyle name="Normal 2 7" xfId="1340" xr:uid="{00000000-0005-0000-0000-000046050000}"/>
    <cellStyle name="Normal 2 8" xfId="1341" xr:uid="{00000000-0005-0000-0000-000047050000}"/>
    <cellStyle name="Normal 2 9" xfId="1342" xr:uid="{00000000-0005-0000-0000-000048050000}"/>
    <cellStyle name="Normal 20 2" xfId="1343" xr:uid="{00000000-0005-0000-0000-000049050000}"/>
    <cellStyle name="Normal 21 2" xfId="1344" xr:uid="{00000000-0005-0000-0000-00004A050000}"/>
    <cellStyle name="Normal 22 2" xfId="1345" xr:uid="{00000000-0005-0000-0000-00004B050000}"/>
    <cellStyle name="Normal 23 2" xfId="1346" xr:uid="{00000000-0005-0000-0000-00004C050000}"/>
    <cellStyle name="Normal 24 2" xfId="1347" xr:uid="{00000000-0005-0000-0000-00004D050000}"/>
    <cellStyle name="Normal 25 2" xfId="1348" xr:uid="{00000000-0005-0000-0000-00004E050000}"/>
    <cellStyle name="Normal 3" xfId="1349" xr:uid="{00000000-0005-0000-0000-00004F050000}"/>
    <cellStyle name="Normal 3 10" xfId="1350" xr:uid="{00000000-0005-0000-0000-000050050000}"/>
    <cellStyle name="Normal 3 11" xfId="1351" xr:uid="{00000000-0005-0000-0000-000051050000}"/>
    <cellStyle name="Normal 3 12" xfId="1352" xr:uid="{00000000-0005-0000-0000-000052050000}"/>
    <cellStyle name="Normal 3 13" xfId="1353" xr:uid="{00000000-0005-0000-0000-000053050000}"/>
    <cellStyle name="Normal 3 14" xfId="1354" xr:uid="{00000000-0005-0000-0000-000054050000}"/>
    <cellStyle name="Normal 3 15" xfId="1355" xr:uid="{00000000-0005-0000-0000-000055050000}"/>
    <cellStyle name="Normal 3 16" xfId="1356" xr:uid="{00000000-0005-0000-0000-000056050000}"/>
    <cellStyle name="Normal 3 17" xfId="1357" xr:uid="{00000000-0005-0000-0000-000057050000}"/>
    <cellStyle name="Normal 3 18" xfId="1358" xr:uid="{00000000-0005-0000-0000-000058050000}"/>
    <cellStyle name="Normal 3 19" xfId="1359" xr:uid="{00000000-0005-0000-0000-000059050000}"/>
    <cellStyle name="Normal 3 2" xfId="1360" xr:uid="{00000000-0005-0000-0000-00005A050000}"/>
    <cellStyle name="Normal 3 20" xfId="1361" xr:uid="{00000000-0005-0000-0000-00005B050000}"/>
    <cellStyle name="Normal 3 21" xfId="1362" xr:uid="{00000000-0005-0000-0000-00005C050000}"/>
    <cellStyle name="Normal 3 3" xfId="1363" xr:uid="{00000000-0005-0000-0000-00005D050000}"/>
    <cellStyle name="Normal 3 4" xfId="1364" xr:uid="{00000000-0005-0000-0000-00005E050000}"/>
    <cellStyle name="Normal 3 5" xfId="1365" xr:uid="{00000000-0005-0000-0000-00005F050000}"/>
    <cellStyle name="Normal 3 6" xfId="1366" xr:uid="{00000000-0005-0000-0000-000060050000}"/>
    <cellStyle name="Normal 3 7" xfId="1367" xr:uid="{00000000-0005-0000-0000-000061050000}"/>
    <cellStyle name="Normal 3 8" xfId="1368" xr:uid="{00000000-0005-0000-0000-000062050000}"/>
    <cellStyle name="Normal 3 9" xfId="1369" xr:uid="{00000000-0005-0000-0000-000063050000}"/>
    <cellStyle name="Normal 3_PLAN DE ACTIVIDADES 10 DE ABRIL RURALIDAD" xfId="1370" xr:uid="{00000000-0005-0000-0000-000064050000}"/>
    <cellStyle name="Normal 4" xfId="1371" xr:uid="{00000000-0005-0000-0000-000065050000}"/>
    <cellStyle name="Normal 4 10" xfId="1372" xr:uid="{00000000-0005-0000-0000-000066050000}"/>
    <cellStyle name="Normal 4 11" xfId="1373" xr:uid="{00000000-0005-0000-0000-000067050000}"/>
    <cellStyle name="Normal 4 12" xfId="1374" xr:uid="{00000000-0005-0000-0000-000068050000}"/>
    <cellStyle name="Normal 4 13" xfId="1375" xr:uid="{00000000-0005-0000-0000-000069050000}"/>
    <cellStyle name="Normal 4 14" xfId="1376" xr:uid="{00000000-0005-0000-0000-00006A050000}"/>
    <cellStyle name="Normal 4 15" xfId="1377" xr:uid="{00000000-0005-0000-0000-00006B050000}"/>
    <cellStyle name="Normal 4 16" xfId="1378" xr:uid="{00000000-0005-0000-0000-00006C050000}"/>
    <cellStyle name="Normal 4 17" xfId="1379" xr:uid="{00000000-0005-0000-0000-00006D050000}"/>
    <cellStyle name="Normal 4 18" xfId="1380" xr:uid="{00000000-0005-0000-0000-00006E050000}"/>
    <cellStyle name="Normal 4 19" xfId="1381" xr:uid="{00000000-0005-0000-0000-00006F050000}"/>
    <cellStyle name="Normal 4 2" xfId="1382" xr:uid="{00000000-0005-0000-0000-000070050000}"/>
    <cellStyle name="Normal 4 20" xfId="1383" xr:uid="{00000000-0005-0000-0000-000071050000}"/>
    <cellStyle name="Normal 4 21" xfId="1384" xr:uid="{00000000-0005-0000-0000-000072050000}"/>
    <cellStyle name="Normal 4 3" xfId="1385" xr:uid="{00000000-0005-0000-0000-000073050000}"/>
    <cellStyle name="Normal 4 4" xfId="1386" xr:uid="{00000000-0005-0000-0000-000074050000}"/>
    <cellStyle name="Normal 4 5" xfId="1387" xr:uid="{00000000-0005-0000-0000-000075050000}"/>
    <cellStyle name="Normal 4 6" xfId="1388" xr:uid="{00000000-0005-0000-0000-000076050000}"/>
    <cellStyle name="Normal 4 7" xfId="1389" xr:uid="{00000000-0005-0000-0000-000077050000}"/>
    <cellStyle name="Normal 4 8" xfId="1390" xr:uid="{00000000-0005-0000-0000-000078050000}"/>
    <cellStyle name="Normal 4 9" xfId="1391" xr:uid="{00000000-0005-0000-0000-000079050000}"/>
    <cellStyle name="Normal 47" xfId="1392" xr:uid="{00000000-0005-0000-0000-00007A050000}"/>
    <cellStyle name="Normal 48" xfId="1393" xr:uid="{00000000-0005-0000-0000-00007B050000}"/>
    <cellStyle name="Normal 5" xfId="1394" xr:uid="{00000000-0005-0000-0000-00007C050000}"/>
    <cellStyle name="Normal 5 10" xfId="1395" xr:uid="{00000000-0005-0000-0000-00007D050000}"/>
    <cellStyle name="Normal 5 11" xfId="1396" xr:uid="{00000000-0005-0000-0000-00007E050000}"/>
    <cellStyle name="Normal 5 12" xfId="1397" xr:uid="{00000000-0005-0000-0000-00007F050000}"/>
    <cellStyle name="Normal 5 13" xfId="1398" xr:uid="{00000000-0005-0000-0000-000080050000}"/>
    <cellStyle name="Normal 5 14" xfId="1399" xr:uid="{00000000-0005-0000-0000-000081050000}"/>
    <cellStyle name="Normal 5 15" xfId="1400" xr:uid="{00000000-0005-0000-0000-000082050000}"/>
    <cellStyle name="Normal 5 16" xfId="1401" xr:uid="{00000000-0005-0000-0000-000083050000}"/>
    <cellStyle name="Normal 5 17" xfId="1402" xr:uid="{00000000-0005-0000-0000-000084050000}"/>
    <cellStyle name="Normal 5 18" xfId="1403" xr:uid="{00000000-0005-0000-0000-000085050000}"/>
    <cellStyle name="Normal 5 19" xfId="1404" xr:uid="{00000000-0005-0000-0000-000086050000}"/>
    <cellStyle name="Normal 5 2" xfId="1405" xr:uid="{00000000-0005-0000-0000-000087050000}"/>
    <cellStyle name="Normal 5 20" xfId="1406" xr:uid="{00000000-0005-0000-0000-000088050000}"/>
    <cellStyle name="Normal 5 21" xfId="1407" xr:uid="{00000000-0005-0000-0000-000089050000}"/>
    <cellStyle name="Normal 5 3" xfId="1408" xr:uid="{00000000-0005-0000-0000-00008A050000}"/>
    <cellStyle name="Normal 5 4" xfId="1409" xr:uid="{00000000-0005-0000-0000-00008B050000}"/>
    <cellStyle name="Normal 5 5" xfId="1410" xr:uid="{00000000-0005-0000-0000-00008C050000}"/>
    <cellStyle name="Normal 5 6" xfId="1411" xr:uid="{00000000-0005-0000-0000-00008D050000}"/>
    <cellStyle name="Normal 5 7" xfId="1412" xr:uid="{00000000-0005-0000-0000-00008E050000}"/>
    <cellStyle name="Normal 5 8" xfId="1413" xr:uid="{00000000-0005-0000-0000-00008F050000}"/>
    <cellStyle name="Normal 5 9" xfId="1414" xr:uid="{00000000-0005-0000-0000-000090050000}"/>
    <cellStyle name="Normal 53" xfId="1415" xr:uid="{00000000-0005-0000-0000-000091050000}"/>
    <cellStyle name="Normal 54" xfId="1416" xr:uid="{00000000-0005-0000-0000-000092050000}"/>
    <cellStyle name="Normal 55" xfId="1417" xr:uid="{00000000-0005-0000-0000-000093050000}"/>
    <cellStyle name="Normal 56" xfId="1418" xr:uid="{00000000-0005-0000-0000-000094050000}"/>
    <cellStyle name="Normal 57" xfId="1419" xr:uid="{00000000-0005-0000-0000-000095050000}"/>
    <cellStyle name="Normal 58" xfId="1420" xr:uid="{00000000-0005-0000-0000-000096050000}"/>
    <cellStyle name="Normal 59" xfId="1421" xr:uid="{00000000-0005-0000-0000-000097050000}"/>
    <cellStyle name="Normal 6" xfId="1422" xr:uid="{00000000-0005-0000-0000-000098050000}"/>
    <cellStyle name="Normal 6 2" xfId="1423" xr:uid="{00000000-0005-0000-0000-000099050000}"/>
    <cellStyle name="Normal 61" xfId="1424" xr:uid="{00000000-0005-0000-0000-00009A050000}"/>
    <cellStyle name="Normal 65" xfId="1425" xr:uid="{00000000-0005-0000-0000-00009B050000}"/>
    <cellStyle name="Normal 66" xfId="1426" xr:uid="{00000000-0005-0000-0000-00009C050000}"/>
    <cellStyle name="Normal 69" xfId="1427" xr:uid="{00000000-0005-0000-0000-00009D050000}"/>
    <cellStyle name="Normal 7" xfId="1428" xr:uid="{00000000-0005-0000-0000-00009E050000}"/>
    <cellStyle name="Normal 7 2" xfId="1429" xr:uid="{00000000-0005-0000-0000-00009F050000}"/>
    <cellStyle name="Normal 70" xfId="1430" xr:uid="{00000000-0005-0000-0000-0000A0050000}"/>
    <cellStyle name="Normal 75" xfId="1431" xr:uid="{00000000-0005-0000-0000-0000A1050000}"/>
    <cellStyle name="Normal 76" xfId="1432" xr:uid="{00000000-0005-0000-0000-0000A2050000}"/>
    <cellStyle name="Normal 77" xfId="1433" xr:uid="{00000000-0005-0000-0000-0000A3050000}"/>
    <cellStyle name="Normal 78" xfId="1434" xr:uid="{00000000-0005-0000-0000-0000A4050000}"/>
    <cellStyle name="Normal 79" xfId="1435" xr:uid="{00000000-0005-0000-0000-0000A5050000}"/>
    <cellStyle name="Normal 8" xfId="1436" xr:uid="{00000000-0005-0000-0000-0000A6050000}"/>
    <cellStyle name="Normal 8 2" xfId="1437" xr:uid="{00000000-0005-0000-0000-0000A7050000}"/>
    <cellStyle name="Normal 8 3" xfId="1438" xr:uid="{00000000-0005-0000-0000-0000A8050000}"/>
    <cellStyle name="Normal 80" xfId="1439" xr:uid="{00000000-0005-0000-0000-0000A9050000}"/>
    <cellStyle name="Normal 81" xfId="1440" xr:uid="{00000000-0005-0000-0000-0000AA050000}"/>
    <cellStyle name="Normal 82" xfId="1441" xr:uid="{00000000-0005-0000-0000-0000AB050000}"/>
    <cellStyle name="Normal 87" xfId="1442" xr:uid="{00000000-0005-0000-0000-0000AC050000}"/>
    <cellStyle name="Normal 89" xfId="1443" xr:uid="{00000000-0005-0000-0000-0000AD050000}"/>
    <cellStyle name="Normal 9" xfId="1444" xr:uid="{00000000-0005-0000-0000-0000AE050000}"/>
    <cellStyle name="Normal 9 2" xfId="1445" xr:uid="{00000000-0005-0000-0000-0000AF050000}"/>
    <cellStyle name="Normal 97" xfId="1446" xr:uid="{00000000-0005-0000-0000-0000B0050000}"/>
    <cellStyle name="Normal 99" xfId="1447" xr:uid="{00000000-0005-0000-0000-0000B1050000}"/>
    <cellStyle name="Notas 10" xfId="1448" xr:uid="{00000000-0005-0000-0000-0000B2050000}"/>
    <cellStyle name="Notas 11" xfId="1449" xr:uid="{00000000-0005-0000-0000-0000B3050000}"/>
    <cellStyle name="Notas 12" xfId="1450" xr:uid="{00000000-0005-0000-0000-0000B4050000}"/>
    <cellStyle name="Notas 13" xfId="1451" xr:uid="{00000000-0005-0000-0000-0000B5050000}"/>
    <cellStyle name="Notas 14" xfId="1452" xr:uid="{00000000-0005-0000-0000-0000B6050000}"/>
    <cellStyle name="Notas 15" xfId="1453" xr:uid="{00000000-0005-0000-0000-0000B7050000}"/>
    <cellStyle name="Notas 16" xfId="1454" xr:uid="{00000000-0005-0000-0000-0000B8050000}"/>
    <cellStyle name="Notas 17" xfId="1455" xr:uid="{00000000-0005-0000-0000-0000B9050000}"/>
    <cellStyle name="Notas 18" xfId="1456" xr:uid="{00000000-0005-0000-0000-0000BA050000}"/>
    <cellStyle name="Notas 19" xfId="1457" xr:uid="{00000000-0005-0000-0000-0000BB050000}"/>
    <cellStyle name="Notas 2" xfId="1458" xr:uid="{00000000-0005-0000-0000-0000BC050000}"/>
    <cellStyle name="Notas 2 2" xfId="1459" xr:uid="{00000000-0005-0000-0000-0000BD050000}"/>
    <cellStyle name="Notas 2 3" xfId="1460" xr:uid="{00000000-0005-0000-0000-0000BE050000}"/>
    <cellStyle name="Notas 2 4" xfId="1461" xr:uid="{00000000-0005-0000-0000-0000BF050000}"/>
    <cellStyle name="Notas 20" xfId="1462" xr:uid="{00000000-0005-0000-0000-0000C0050000}"/>
    <cellStyle name="Notas 21" xfId="1463" xr:uid="{00000000-0005-0000-0000-0000C1050000}"/>
    <cellStyle name="Notas 22" xfId="1464" xr:uid="{00000000-0005-0000-0000-0000C2050000}"/>
    <cellStyle name="Notas 3" xfId="1465" xr:uid="{00000000-0005-0000-0000-0000C3050000}"/>
    <cellStyle name="Notas 4" xfId="1466" xr:uid="{00000000-0005-0000-0000-0000C4050000}"/>
    <cellStyle name="Notas 5" xfId="1467" xr:uid="{00000000-0005-0000-0000-0000C5050000}"/>
    <cellStyle name="Notas 6" xfId="1468" xr:uid="{00000000-0005-0000-0000-0000C6050000}"/>
    <cellStyle name="Notas 7" xfId="1469" xr:uid="{00000000-0005-0000-0000-0000C7050000}"/>
    <cellStyle name="Notas 8" xfId="1470" xr:uid="{00000000-0005-0000-0000-0000C8050000}"/>
    <cellStyle name="Notas 9" xfId="1471" xr:uid="{00000000-0005-0000-0000-0000C9050000}"/>
    <cellStyle name="Notas 9 10" xfId="1472" xr:uid="{00000000-0005-0000-0000-0000CA050000}"/>
    <cellStyle name="Notas 9 11" xfId="1473" xr:uid="{00000000-0005-0000-0000-0000CB050000}"/>
    <cellStyle name="Notas 9 12" xfId="1474" xr:uid="{00000000-0005-0000-0000-0000CC050000}"/>
    <cellStyle name="Notas 9 13" xfId="1475" xr:uid="{00000000-0005-0000-0000-0000CD050000}"/>
    <cellStyle name="Notas 9 14" xfId="1476" xr:uid="{00000000-0005-0000-0000-0000CE050000}"/>
    <cellStyle name="Notas 9 15" xfId="1477" xr:uid="{00000000-0005-0000-0000-0000CF050000}"/>
    <cellStyle name="Notas 9 16" xfId="1478" xr:uid="{00000000-0005-0000-0000-0000D0050000}"/>
    <cellStyle name="Notas 9 17" xfId="1479" xr:uid="{00000000-0005-0000-0000-0000D1050000}"/>
    <cellStyle name="Notas 9 18" xfId="1480" xr:uid="{00000000-0005-0000-0000-0000D2050000}"/>
    <cellStyle name="Notas 9 19" xfId="1481" xr:uid="{00000000-0005-0000-0000-0000D3050000}"/>
    <cellStyle name="Notas 9 2" xfId="1482" xr:uid="{00000000-0005-0000-0000-0000D4050000}"/>
    <cellStyle name="Notas 9 20" xfId="1483" xr:uid="{00000000-0005-0000-0000-0000D5050000}"/>
    <cellStyle name="Notas 9 21" xfId="1484" xr:uid="{00000000-0005-0000-0000-0000D6050000}"/>
    <cellStyle name="Notas 9 22" xfId="1485" xr:uid="{00000000-0005-0000-0000-0000D7050000}"/>
    <cellStyle name="Notas 9 3" xfId="1486" xr:uid="{00000000-0005-0000-0000-0000D8050000}"/>
    <cellStyle name="Notas 9 4" xfId="1487" xr:uid="{00000000-0005-0000-0000-0000D9050000}"/>
    <cellStyle name="Notas 9 5" xfId="1488" xr:uid="{00000000-0005-0000-0000-0000DA050000}"/>
    <cellStyle name="Notas 9 6" xfId="1489" xr:uid="{00000000-0005-0000-0000-0000DB050000}"/>
    <cellStyle name="Notas 9 7" xfId="1490" xr:uid="{00000000-0005-0000-0000-0000DC050000}"/>
    <cellStyle name="Notas 9 8" xfId="1491" xr:uid="{00000000-0005-0000-0000-0000DD050000}"/>
    <cellStyle name="Notas 9 9" xfId="1492" xr:uid="{00000000-0005-0000-0000-0000DE050000}"/>
    <cellStyle name="Porcentaje" xfId="1495" builtinId="5"/>
    <cellStyle name="Porcentaje 2" xfId="1493" xr:uid="{00000000-0005-0000-0000-0000DF050000}"/>
    <cellStyle name="Porcentaje 3" xfId="1494" xr:uid="{00000000-0005-0000-0000-0000E0050000}"/>
    <cellStyle name="Porcentual 2" xfId="1496" xr:uid="{00000000-0005-0000-0000-0000E2050000}"/>
    <cellStyle name="Porcentual 2 2" xfId="1497" xr:uid="{00000000-0005-0000-0000-0000E3050000}"/>
    <cellStyle name="Porcentual 2 3" xfId="1498" xr:uid="{00000000-0005-0000-0000-0000E4050000}"/>
    <cellStyle name="Porcentual 2 4" xfId="1499" xr:uid="{00000000-0005-0000-0000-0000E5050000}"/>
    <cellStyle name="Porcentual 3" xfId="1500" xr:uid="{00000000-0005-0000-0000-0000E6050000}"/>
    <cellStyle name="Salida" xfId="1501" builtinId="21" customBuiltin="1"/>
    <cellStyle name="Salida 10" xfId="1502" xr:uid="{00000000-0005-0000-0000-0000E8050000}"/>
    <cellStyle name="Salida 11" xfId="1503" xr:uid="{00000000-0005-0000-0000-0000E9050000}"/>
    <cellStyle name="Salida 12" xfId="1504" xr:uid="{00000000-0005-0000-0000-0000EA050000}"/>
    <cellStyle name="Salida 13" xfId="1505" xr:uid="{00000000-0005-0000-0000-0000EB050000}"/>
    <cellStyle name="Salida 14" xfId="1506" xr:uid="{00000000-0005-0000-0000-0000EC050000}"/>
    <cellStyle name="Salida 15" xfId="1507" xr:uid="{00000000-0005-0000-0000-0000ED050000}"/>
    <cellStyle name="Salida 16" xfId="1508" xr:uid="{00000000-0005-0000-0000-0000EE050000}"/>
    <cellStyle name="Salida 17" xfId="1509" xr:uid="{00000000-0005-0000-0000-0000EF050000}"/>
    <cellStyle name="Salida 18" xfId="1510" xr:uid="{00000000-0005-0000-0000-0000F0050000}"/>
    <cellStyle name="Salida 2" xfId="1511" xr:uid="{00000000-0005-0000-0000-0000F1050000}"/>
    <cellStyle name="Salida 3" xfId="1512" xr:uid="{00000000-0005-0000-0000-0000F2050000}"/>
    <cellStyle name="Salida 4" xfId="1513" xr:uid="{00000000-0005-0000-0000-0000F3050000}"/>
    <cellStyle name="Salida 5" xfId="1514" xr:uid="{00000000-0005-0000-0000-0000F4050000}"/>
    <cellStyle name="Salida 6" xfId="1515" xr:uid="{00000000-0005-0000-0000-0000F5050000}"/>
    <cellStyle name="Salida 7" xfId="1516" xr:uid="{00000000-0005-0000-0000-0000F6050000}"/>
    <cellStyle name="Salida 8" xfId="1517" xr:uid="{00000000-0005-0000-0000-0000F7050000}"/>
    <cellStyle name="Salida 9" xfId="1518" xr:uid="{00000000-0005-0000-0000-0000F8050000}"/>
    <cellStyle name="Salida 9 10" xfId="1519" xr:uid="{00000000-0005-0000-0000-0000F9050000}"/>
    <cellStyle name="Salida 9 11" xfId="1520" xr:uid="{00000000-0005-0000-0000-0000FA050000}"/>
    <cellStyle name="Salida 9 12" xfId="1521" xr:uid="{00000000-0005-0000-0000-0000FB050000}"/>
    <cellStyle name="Salida 9 13" xfId="1522" xr:uid="{00000000-0005-0000-0000-0000FC050000}"/>
    <cellStyle name="Salida 9 14" xfId="1523" xr:uid="{00000000-0005-0000-0000-0000FD050000}"/>
    <cellStyle name="Salida 9 15" xfId="1524" xr:uid="{00000000-0005-0000-0000-0000FE050000}"/>
    <cellStyle name="Salida 9 16" xfId="1525" xr:uid="{00000000-0005-0000-0000-0000FF050000}"/>
    <cellStyle name="Salida 9 17" xfId="1526" xr:uid="{00000000-0005-0000-0000-000000060000}"/>
    <cellStyle name="Salida 9 18" xfId="1527" xr:uid="{00000000-0005-0000-0000-000001060000}"/>
    <cellStyle name="Salida 9 19" xfId="1528" xr:uid="{00000000-0005-0000-0000-000002060000}"/>
    <cellStyle name="Salida 9 2" xfId="1529" xr:uid="{00000000-0005-0000-0000-000003060000}"/>
    <cellStyle name="Salida 9 20" xfId="1530" xr:uid="{00000000-0005-0000-0000-000004060000}"/>
    <cellStyle name="Salida 9 21" xfId="1531" xr:uid="{00000000-0005-0000-0000-000005060000}"/>
    <cellStyle name="Salida 9 22" xfId="1532" xr:uid="{00000000-0005-0000-0000-000006060000}"/>
    <cellStyle name="Salida 9 3" xfId="1533" xr:uid="{00000000-0005-0000-0000-000007060000}"/>
    <cellStyle name="Salida 9 4" xfId="1534" xr:uid="{00000000-0005-0000-0000-000008060000}"/>
    <cellStyle name="Salida 9 5" xfId="1535" xr:uid="{00000000-0005-0000-0000-000009060000}"/>
    <cellStyle name="Salida 9 6" xfId="1536" xr:uid="{00000000-0005-0000-0000-00000A060000}"/>
    <cellStyle name="Salida 9 7" xfId="1537" xr:uid="{00000000-0005-0000-0000-00000B060000}"/>
    <cellStyle name="Salida 9 8" xfId="1538" xr:uid="{00000000-0005-0000-0000-00000C060000}"/>
    <cellStyle name="Salida 9 9" xfId="1539" xr:uid="{00000000-0005-0000-0000-00000D060000}"/>
    <cellStyle name="Texto de advertencia" xfId="1540" builtinId="11" customBuiltin="1"/>
    <cellStyle name="Texto de advertencia 10" xfId="1541" xr:uid="{00000000-0005-0000-0000-00000E060000}"/>
    <cellStyle name="Texto de advertencia 11" xfId="1542" xr:uid="{00000000-0005-0000-0000-00000F060000}"/>
    <cellStyle name="Texto de advertencia 12" xfId="1543" xr:uid="{00000000-0005-0000-0000-000010060000}"/>
    <cellStyle name="Texto de advertencia 13" xfId="1544" xr:uid="{00000000-0005-0000-0000-000011060000}"/>
    <cellStyle name="Texto de advertencia 14" xfId="1545" xr:uid="{00000000-0005-0000-0000-000012060000}"/>
    <cellStyle name="Texto de advertencia 15" xfId="1546" xr:uid="{00000000-0005-0000-0000-000013060000}"/>
    <cellStyle name="Texto de advertencia 16" xfId="1547" xr:uid="{00000000-0005-0000-0000-000014060000}"/>
    <cellStyle name="Texto de advertencia 17" xfId="1548" xr:uid="{00000000-0005-0000-0000-000015060000}"/>
    <cellStyle name="Texto de advertencia 18" xfId="1549" xr:uid="{00000000-0005-0000-0000-000016060000}"/>
    <cellStyle name="Texto de advertencia 2" xfId="1550" xr:uid="{00000000-0005-0000-0000-000017060000}"/>
    <cellStyle name="Texto de advertencia 3" xfId="1551" xr:uid="{00000000-0005-0000-0000-000018060000}"/>
    <cellStyle name="Texto de advertencia 4" xfId="1552" xr:uid="{00000000-0005-0000-0000-000019060000}"/>
    <cellStyle name="Texto de advertencia 5" xfId="1553" xr:uid="{00000000-0005-0000-0000-00001A060000}"/>
    <cellStyle name="Texto de advertencia 6" xfId="1554" xr:uid="{00000000-0005-0000-0000-00001B060000}"/>
    <cellStyle name="Texto de advertencia 7" xfId="1555" xr:uid="{00000000-0005-0000-0000-00001C060000}"/>
    <cellStyle name="Texto de advertencia 8" xfId="1556" xr:uid="{00000000-0005-0000-0000-00001D060000}"/>
    <cellStyle name="Texto de advertencia 9" xfId="1557" xr:uid="{00000000-0005-0000-0000-00001E060000}"/>
    <cellStyle name="Texto de advertencia 9 10" xfId="1558" xr:uid="{00000000-0005-0000-0000-00001F060000}"/>
    <cellStyle name="Texto de advertencia 9 11" xfId="1559" xr:uid="{00000000-0005-0000-0000-000020060000}"/>
    <cellStyle name="Texto de advertencia 9 12" xfId="1560" xr:uid="{00000000-0005-0000-0000-000021060000}"/>
    <cellStyle name="Texto de advertencia 9 13" xfId="1561" xr:uid="{00000000-0005-0000-0000-000022060000}"/>
    <cellStyle name="Texto de advertencia 9 14" xfId="1562" xr:uid="{00000000-0005-0000-0000-000023060000}"/>
    <cellStyle name="Texto de advertencia 9 15" xfId="1563" xr:uid="{00000000-0005-0000-0000-000024060000}"/>
    <cellStyle name="Texto de advertencia 9 16" xfId="1564" xr:uid="{00000000-0005-0000-0000-000025060000}"/>
    <cellStyle name="Texto de advertencia 9 17" xfId="1565" xr:uid="{00000000-0005-0000-0000-000026060000}"/>
    <cellStyle name="Texto de advertencia 9 18" xfId="1566" xr:uid="{00000000-0005-0000-0000-000027060000}"/>
    <cellStyle name="Texto de advertencia 9 19" xfId="1567" xr:uid="{00000000-0005-0000-0000-000028060000}"/>
    <cellStyle name="Texto de advertencia 9 2" xfId="1568" xr:uid="{00000000-0005-0000-0000-000029060000}"/>
    <cellStyle name="Texto de advertencia 9 20" xfId="1569" xr:uid="{00000000-0005-0000-0000-00002A060000}"/>
    <cellStyle name="Texto de advertencia 9 21" xfId="1570" xr:uid="{00000000-0005-0000-0000-00002B060000}"/>
    <cellStyle name="Texto de advertencia 9 22" xfId="1571" xr:uid="{00000000-0005-0000-0000-00002C060000}"/>
    <cellStyle name="Texto de advertencia 9 3" xfId="1572" xr:uid="{00000000-0005-0000-0000-00002D060000}"/>
    <cellStyle name="Texto de advertencia 9 4" xfId="1573" xr:uid="{00000000-0005-0000-0000-00002E060000}"/>
    <cellStyle name="Texto de advertencia 9 5" xfId="1574" xr:uid="{00000000-0005-0000-0000-00002F060000}"/>
    <cellStyle name="Texto de advertencia 9 6" xfId="1575" xr:uid="{00000000-0005-0000-0000-000030060000}"/>
    <cellStyle name="Texto de advertencia 9 7" xfId="1576" xr:uid="{00000000-0005-0000-0000-000031060000}"/>
    <cellStyle name="Texto de advertencia 9 8" xfId="1577" xr:uid="{00000000-0005-0000-0000-000032060000}"/>
    <cellStyle name="Texto de advertencia 9 9" xfId="1578" xr:uid="{00000000-0005-0000-0000-000033060000}"/>
    <cellStyle name="Texto explicativo" xfId="1579" builtinId="53" customBuiltin="1"/>
    <cellStyle name="Texto explicativo 10" xfId="1580" xr:uid="{00000000-0005-0000-0000-000034060000}"/>
    <cellStyle name="Texto explicativo 11" xfId="1581" xr:uid="{00000000-0005-0000-0000-000035060000}"/>
    <cellStyle name="Texto explicativo 12" xfId="1582" xr:uid="{00000000-0005-0000-0000-000036060000}"/>
    <cellStyle name="Texto explicativo 13" xfId="1583" xr:uid="{00000000-0005-0000-0000-000037060000}"/>
    <cellStyle name="Texto explicativo 14" xfId="1584" xr:uid="{00000000-0005-0000-0000-000038060000}"/>
    <cellStyle name="Texto explicativo 15" xfId="1585" xr:uid="{00000000-0005-0000-0000-000039060000}"/>
    <cellStyle name="Texto explicativo 16" xfId="1586" xr:uid="{00000000-0005-0000-0000-00003A060000}"/>
    <cellStyle name="Texto explicativo 17" xfId="1587" xr:uid="{00000000-0005-0000-0000-00003B060000}"/>
    <cellStyle name="Texto explicativo 18" xfId="1588" xr:uid="{00000000-0005-0000-0000-00003C060000}"/>
    <cellStyle name="Texto explicativo 2" xfId="1589" xr:uid="{00000000-0005-0000-0000-00003D060000}"/>
    <cellStyle name="Texto explicativo 3" xfId="1590" xr:uid="{00000000-0005-0000-0000-00003E060000}"/>
    <cellStyle name="Texto explicativo 4" xfId="1591" xr:uid="{00000000-0005-0000-0000-00003F060000}"/>
    <cellStyle name="Texto explicativo 5" xfId="1592" xr:uid="{00000000-0005-0000-0000-000040060000}"/>
    <cellStyle name="Texto explicativo 6" xfId="1593" xr:uid="{00000000-0005-0000-0000-000041060000}"/>
    <cellStyle name="Texto explicativo 7" xfId="1594" xr:uid="{00000000-0005-0000-0000-000042060000}"/>
    <cellStyle name="Texto explicativo 8" xfId="1595" xr:uid="{00000000-0005-0000-0000-000043060000}"/>
    <cellStyle name="Texto explicativo 9" xfId="1596" xr:uid="{00000000-0005-0000-0000-000044060000}"/>
    <cellStyle name="Texto explicativo 9 10" xfId="1597" xr:uid="{00000000-0005-0000-0000-000045060000}"/>
    <cellStyle name="Texto explicativo 9 11" xfId="1598" xr:uid="{00000000-0005-0000-0000-000046060000}"/>
    <cellStyle name="Texto explicativo 9 12" xfId="1599" xr:uid="{00000000-0005-0000-0000-000047060000}"/>
    <cellStyle name="Texto explicativo 9 13" xfId="1600" xr:uid="{00000000-0005-0000-0000-000048060000}"/>
    <cellStyle name="Texto explicativo 9 14" xfId="1601" xr:uid="{00000000-0005-0000-0000-000049060000}"/>
    <cellStyle name="Texto explicativo 9 15" xfId="1602" xr:uid="{00000000-0005-0000-0000-00004A060000}"/>
    <cellStyle name="Texto explicativo 9 16" xfId="1603" xr:uid="{00000000-0005-0000-0000-00004B060000}"/>
    <cellStyle name="Texto explicativo 9 17" xfId="1604" xr:uid="{00000000-0005-0000-0000-00004C060000}"/>
    <cellStyle name="Texto explicativo 9 18" xfId="1605" xr:uid="{00000000-0005-0000-0000-00004D060000}"/>
    <cellStyle name="Texto explicativo 9 19" xfId="1606" xr:uid="{00000000-0005-0000-0000-00004E060000}"/>
    <cellStyle name="Texto explicativo 9 2" xfId="1607" xr:uid="{00000000-0005-0000-0000-00004F060000}"/>
    <cellStyle name="Texto explicativo 9 20" xfId="1608" xr:uid="{00000000-0005-0000-0000-000050060000}"/>
    <cellStyle name="Texto explicativo 9 21" xfId="1609" xr:uid="{00000000-0005-0000-0000-000051060000}"/>
    <cellStyle name="Texto explicativo 9 22" xfId="1610" xr:uid="{00000000-0005-0000-0000-000052060000}"/>
    <cellStyle name="Texto explicativo 9 3" xfId="1611" xr:uid="{00000000-0005-0000-0000-000053060000}"/>
    <cellStyle name="Texto explicativo 9 4" xfId="1612" xr:uid="{00000000-0005-0000-0000-000054060000}"/>
    <cellStyle name="Texto explicativo 9 5" xfId="1613" xr:uid="{00000000-0005-0000-0000-000055060000}"/>
    <cellStyle name="Texto explicativo 9 6" xfId="1614" xr:uid="{00000000-0005-0000-0000-000056060000}"/>
    <cellStyle name="Texto explicativo 9 7" xfId="1615" xr:uid="{00000000-0005-0000-0000-000057060000}"/>
    <cellStyle name="Texto explicativo 9 8" xfId="1616" xr:uid="{00000000-0005-0000-0000-000058060000}"/>
    <cellStyle name="Texto explicativo 9 9" xfId="1617" xr:uid="{00000000-0005-0000-0000-000059060000}"/>
    <cellStyle name="Título 1 10" xfId="1618" xr:uid="{00000000-0005-0000-0000-00005A060000}"/>
    <cellStyle name="Título 1 11" xfId="1619" xr:uid="{00000000-0005-0000-0000-00005B060000}"/>
    <cellStyle name="Título 1 12" xfId="1620" xr:uid="{00000000-0005-0000-0000-00005C060000}"/>
    <cellStyle name="Título 1 13" xfId="1621" xr:uid="{00000000-0005-0000-0000-00005D060000}"/>
    <cellStyle name="Título 1 14" xfId="1622" xr:uid="{00000000-0005-0000-0000-00005E060000}"/>
    <cellStyle name="Título 1 15" xfId="1623" xr:uid="{00000000-0005-0000-0000-00005F060000}"/>
    <cellStyle name="Título 1 16" xfId="1624" xr:uid="{00000000-0005-0000-0000-000060060000}"/>
    <cellStyle name="Título 1 17" xfId="1625" xr:uid="{00000000-0005-0000-0000-000061060000}"/>
    <cellStyle name="Título 1 18" xfId="1626" xr:uid="{00000000-0005-0000-0000-000062060000}"/>
    <cellStyle name="Título 1 2" xfId="1627" xr:uid="{00000000-0005-0000-0000-000063060000}"/>
    <cellStyle name="Título 1 3" xfId="1628" xr:uid="{00000000-0005-0000-0000-000064060000}"/>
    <cellStyle name="Título 1 4" xfId="1629" xr:uid="{00000000-0005-0000-0000-000065060000}"/>
    <cellStyle name="Título 1 5" xfId="1630" xr:uid="{00000000-0005-0000-0000-000066060000}"/>
    <cellStyle name="Título 1 6" xfId="1631" xr:uid="{00000000-0005-0000-0000-000067060000}"/>
    <cellStyle name="Título 1 7" xfId="1632" xr:uid="{00000000-0005-0000-0000-000068060000}"/>
    <cellStyle name="Título 1 8" xfId="1633" xr:uid="{00000000-0005-0000-0000-000069060000}"/>
    <cellStyle name="Título 1 9" xfId="1634" xr:uid="{00000000-0005-0000-0000-00006A060000}"/>
    <cellStyle name="Título 1 9 10" xfId="1635" xr:uid="{00000000-0005-0000-0000-00006B060000}"/>
    <cellStyle name="Título 1 9 11" xfId="1636" xr:uid="{00000000-0005-0000-0000-00006C060000}"/>
    <cellStyle name="Título 1 9 12" xfId="1637" xr:uid="{00000000-0005-0000-0000-00006D060000}"/>
    <cellStyle name="Título 1 9 13" xfId="1638" xr:uid="{00000000-0005-0000-0000-00006E060000}"/>
    <cellStyle name="Título 1 9 14" xfId="1639" xr:uid="{00000000-0005-0000-0000-00006F060000}"/>
    <cellStyle name="Título 1 9 15" xfId="1640" xr:uid="{00000000-0005-0000-0000-000070060000}"/>
    <cellStyle name="Título 1 9 16" xfId="1641" xr:uid="{00000000-0005-0000-0000-000071060000}"/>
    <cellStyle name="Título 1 9 17" xfId="1642" xr:uid="{00000000-0005-0000-0000-000072060000}"/>
    <cellStyle name="Título 1 9 18" xfId="1643" xr:uid="{00000000-0005-0000-0000-000073060000}"/>
    <cellStyle name="Título 1 9 19" xfId="1644" xr:uid="{00000000-0005-0000-0000-000074060000}"/>
    <cellStyle name="Título 1 9 2" xfId="1645" xr:uid="{00000000-0005-0000-0000-000075060000}"/>
    <cellStyle name="Título 1 9 20" xfId="1646" xr:uid="{00000000-0005-0000-0000-000076060000}"/>
    <cellStyle name="Título 1 9 21" xfId="1647" xr:uid="{00000000-0005-0000-0000-000077060000}"/>
    <cellStyle name="Título 1 9 22" xfId="1648" xr:uid="{00000000-0005-0000-0000-000078060000}"/>
    <cellStyle name="Título 1 9 3" xfId="1649" xr:uid="{00000000-0005-0000-0000-000079060000}"/>
    <cellStyle name="Título 1 9 4" xfId="1650" xr:uid="{00000000-0005-0000-0000-00007A060000}"/>
    <cellStyle name="Título 1 9 5" xfId="1651" xr:uid="{00000000-0005-0000-0000-00007B060000}"/>
    <cellStyle name="Título 1 9 6" xfId="1652" xr:uid="{00000000-0005-0000-0000-00007C060000}"/>
    <cellStyle name="Título 1 9 7" xfId="1653" xr:uid="{00000000-0005-0000-0000-00007D060000}"/>
    <cellStyle name="Título 1 9 8" xfId="1654" xr:uid="{00000000-0005-0000-0000-00007E060000}"/>
    <cellStyle name="Título 1 9 9" xfId="1655" xr:uid="{00000000-0005-0000-0000-00007F060000}"/>
    <cellStyle name="Título 10" xfId="1656" xr:uid="{00000000-0005-0000-0000-000080060000}"/>
    <cellStyle name="Título 11" xfId="1657" xr:uid="{00000000-0005-0000-0000-000081060000}"/>
    <cellStyle name="Título 11 10" xfId="1658" xr:uid="{00000000-0005-0000-0000-000082060000}"/>
    <cellStyle name="Título 11 11" xfId="1659" xr:uid="{00000000-0005-0000-0000-000083060000}"/>
    <cellStyle name="Título 11 12" xfId="1660" xr:uid="{00000000-0005-0000-0000-000084060000}"/>
    <cellStyle name="Título 11 13" xfId="1661" xr:uid="{00000000-0005-0000-0000-000085060000}"/>
    <cellStyle name="Título 11 14" xfId="1662" xr:uid="{00000000-0005-0000-0000-000086060000}"/>
    <cellStyle name="Título 11 15" xfId="1663" xr:uid="{00000000-0005-0000-0000-000087060000}"/>
    <cellStyle name="Título 11 16" xfId="1664" xr:uid="{00000000-0005-0000-0000-000088060000}"/>
    <cellStyle name="Título 11 17" xfId="1665" xr:uid="{00000000-0005-0000-0000-000089060000}"/>
    <cellStyle name="Título 11 18" xfId="1666" xr:uid="{00000000-0005-0000-0000-00008A060000}"/>
    <cellStyle name="Título 11 19" xfId="1667" xr:uid="{00000000-0005-0000-0000-00008B060000}"/>
    <cellStyle name="Título 11 2" xfId="1668" xr:uid="{00000000-0005-0000-0000-00008C060000}"/>
    <cellStyle name="Título 11 20" xfId="1669" xr:uid="{00000000-0005-0000-0000-00008D060000}"/>
    <cellStyle name="Título 11 21" xfId="1670" xr:uid="{00000000-0005-0000-0000-00008E060000}"/>
    <cellStyle name="Título 11 22" xfId="1671" xr:uid="{00000000-0005-0000-0000-00008F060000}"/>
    <cellStyle name="Título 11 3" xfId="1672" xr:uid="{00000000-0005-0000-0000-000090060000}"/>
    <cellStyle name="Título 11 4" xfId="1673" xr:uid="{00000000-0005-0000-0000-000091060000}"/>
    <cellStyle name="Título 11 5" xfId="1674" xr:uid="{00000000-0005-0000-0000-000092060000}"/>
    <cellStyle name="Título 11 6" xfId="1675" xr:uid="{00000000-0005-0000-0000-000093060000}"/>
    <cellStyle name="Título 11 7" xfId="1676" xr:uid="{00000000-0005-0000-0000-000094060000}"/>
    <cellStyle name="Título 11 8" xfId="1677" xr:uid="{00000000-0005-0000-0000-000095060000}"/>
    <cellStyle name="Título 11 9" xfId="1678" xr:uid="{00000000-0005-0000-0000-000096060000}"/>
    <cellStyle name="Título 12" xfId="1679" xr:uid="{00000000-0005-0000-0000-000097060000}"/>
    <cellStyle name="Título 13" xfId="1680" xr:uid="{00000000-0005-0000-0000-000098060000}"/>
    <cellStyle name="Título 14" xfId="1681" xr:uid="{00000000-0005-0000-0000-000099060000}"/>
    <cellStyle name="Título 15" xfId="1682" xr:uid="{00000000-0005-0000-0000-00009A060000}"/>
    <cellStyle name="Título 16" xfId="1683" xr:uid="{00000000-0005-0000-0000-00009B060000}"/>
    <cellStyle name="Título 17" xfId="1684" xr:uid="{00000000-0005-0000-0000-00009C060000}"/>
    <cellStyle name="Título 18" xfId="1685" xr:uid="{00000000-0005-0000-0000-00009D060000}"/>
    <cellStyle name="Título 19" xfId="1686" xr:uid="{00000000-0005-0000-0000-00009E060000}"/>
    <cellStyle name="Título 2" xfId="1687" builtinId="17" customBuiltin="1"/>
    <cellStyle name="Título 2 10" xfId="1688" xr:uid="{00000000-0005-0000-0000-00009F060000}"/>
    <cellStyle name="Título 2 11" xfId="1689" xr:uid="{00000000-0005-0000-0000-0000A0060000}"/>
    <cellStyle name="Título 2 12" xfId="1690" xr:uid="{00000000-0005-0000-0000-0000A1060000}"/>
    <cellStyle name="Título 2 13" xfId="1691" xr:uid="{00000000-0005-0000-0000-0000A2060000}"/>
    <cellStyle name="Título 2 14" xfId="1692" xr:uid="{00000000-0005-0000-0000-0000A3060000}"/>
    <cellStyle name="Título 2 15" xfId="1693" xr:uid="{00000000-0005-0000-0000-0000A4060000}"/>
    <cellStyle name="Título 2 16" xfId="1694" xr:uid="{00000000-0005-0000-0000-0000A5060000}"/>
    <cellStyle name="Título 2 17" xfId="1695" xr:uid="{00000000-0005-0000-0000-0000A6060000}"/>
    <cellStyle name="Título 2 18" xfId="1696" xr:uid="{00000000-0005-0000-0000-0000A7060000}"/>
    <cellStyle name="Título 2 2" xfId="1697" xr:uid="{00000000-0005-0000-0000-0000A8060000}"/>
    <cellStyle name="Título 2 3" xfId="1698" xr:uid="{00000000-0005-0000-0000-0000A9060000}"/>
    <cellStyle name="Título 2 4" xfId="1699" xr:uid="{00000000-0005-0000-0000-0000AA060000}"/>
    <cellStyle name="Título 2 5" xfId="1700" xr:uid="{00000000-0005-0000-0000-0000AB060000}"/>
    <cellStyle name="Título 2 6" xfId="1701" xr:uid="{00000000-0005-0000-0000-0000AC060000}"/>
    <cellStyle name="Título 2 7" xfId="1702" xr:uid="{00000000-0005-0000-0000-0000AD060000}"/>
    <cellStyle name="Título 2 8" xfId="1703" xr:uid="{00000000-0005-0000-0000-0000AE060000}"/>
    <cellStyle name="Título 2 9" xfId="1704" xr:uid="{00000000-0005-0000-0000-0000AF060000}"/>
    <cellStyle name="Título 2 9 10" xfId="1705" xr:uid="{00000000-0005-0000-0000-0000B0060000}"/>
    <cellStyle name="Título 2 9 11" xfId="1706" xr:uid="{00000000-0005-0000-0000-0000B1060000}"/>
    <cellStyle name="Título 2 9 12" xfId="1707" xr:uid="{00000000-0005-0000-0000-0000B2060000}"/>
    <cellStyle name="Título 2 9 13" xfId="1708" xr:uid="{00000000-0005-0000-0000-0000B3060000}"/>
    <cellStyle name="Título 2 9 14" xfId="1709" xr:uid="{00000000-0005-0000-0000-0000B4060000}"/>
    <cellStyle name="Título 2 9 15" xfId="1710" xr:uid="{00000000-0005-0000-0000-0000B5060000}"/>
    <cellStyle name="Título 2 9 16" xfId="1711" xr:uid="{00000000-0005-0000-0000-0000B6060000}"/>
    <cellStyle name="Título 2 9 17" xfId="1712" xr:uid="{00000000-0005-0000-0000-0000B7060000}"/>
    <cellStyle name="Título 2 9 18" xfId="1713" xr:uid="{00000000-0005-0000-0000-0000B8060000}"/>
    <cellStyle name="Título 2 9 19" xfId="1714" xr:uid="{00000000-0005-0000-0000-0000B9060000}"/>
    <cellStyle name="Título 2 9 2" xfId="1715" xr:uid="{00000000-0005-0000-0000-0000BA060000}"/>
    <cellStyle name="Título 2 9 20" xfId="1716" xr:uid="{00000000-0005-0000-0000-0000BB060000}"/>
    <cellStyle name="Título 2 9 21" xfId="1717" xr:uid="{00000000-0005-0000-0000-0000BC060000}"/>
    <cellStyle name="Título 2 9 22" xfId="1718" xr:uid="{00000000-0005-0000-0000-0000BD060000}"/>
    <cellStyle name="Título 2 9 3" xfId="1719" xr:uid="{00000000-0005-0000-0000-0000BE060000}"/>
    <cellStyle name="Título 2 9 4" xfId="1720" xr:uid="{00000000-0005-0000-0000-0000BF060000}"/>
    <cellStyle name="Título 2 9 5" xfId="1721" xr:uid="{00000000-0005-0000-0000-0000C0060000}"/>
    <cellStyle name="Título 2 9 6" xfId="1722" xr:uid="{00000000-0005-0000-0000-0000C1060000}"/>
    <cellStyle name="Título 2 9 7" xfId="1723" xr:uid="{00000000-0005-0000-0000-0000C2060000}"/>
    <cellStyle name="Título 2 9 8" xfId="1724" xr:uid="{00000000-0005-0000-0000-0000C3060000}"/>
    <cellStyle name="Título 2 9 9" xfId="1725" xr:uid="{00000000-0005-0000-0000-0000C4060000}"/>
    <cellStyle name="Título 20" xfId="1726" xr:uid="{00000000-0005-0000-0000-0000C5060000}"/>
    <cellStyle name="Título 21" xfId="1727" xr:uid="{00000000-0005-0000-0000-0000C6060000}"/>
    <cellStyle name="Título 3" xfId="1728" builtinId="18" customBuiltin="1"/>
    <cellStyle name="Título 3 10" xfId="1729" xr:uid="{00000000-0005-0000-0000-0000C7060000}"/>
    <cellStyle name="Título 3 11" xfId="1730" xr:uid="{00000000-0005-0000-0000-0000C8060000}"/>
    <cellStyle name="Título 3 12" xfId="1731" xr:uid="{00000000-0005-0000-0000-0000C9060000}"/>
    <cellStyle name="Título 3 13" xfId="1732" xr:uid="{00000000-0005-0000-0000-0000CA060000}"/>
    <cellStyle name="Título 3 14" xfId="1733" xr:uid="{00000000-0005-0000-0000-0000CB060000}"/>
    <cellStyle name="Título 3 15" xfId="1734" xr:uid="{00000000-0005-0000-0000-0000CC060000}"/>
    <cellStyle name="Título 3 16" xfId="1735" xr:uid="{00000000-0005-0000-0000-0000CD060000}"/>
    <cellStyle name="Título 3 17" xfId="1736" xr:uid="{00000000-0005-0000-0000-0000CE060000}"/>
    <cellStyle name="Título 3 18" xfId="1737" xr:uid="{00000000-0005-0000-0000-0000CF060000}"/>
    <cellStyle name="Título 3 2" xfId="1738" xr:uid="{00000000-0005-0000-0000-0000D0060000}"/>
    <cellStyle name="Título 3 3" xfId="1739" xr:uid="{00000000-0005-0000-0000-0000D1060000}"/>
    <cellStyle name="Título 3 4" xfId="1740" xr:uid="{00000000-0005-0000-0000-0000D2060000}"/>
    <cellStyle name="Título 3 5" xfId="1741" xr:uid="{00000000-0005-0000-0000-0000D3060000}"/>
    <cellStyle name="Título 3 6" xfId="1742" xr:uid="{00000000-0005-0000-0000-0000D4060000}"/>
    <cellStyle name="Título 3 7" xfId="1743" xr:uid="{00000000-0005-0000-0000-0000D5060000}"/>
    <cellStyle name="Título 3 8" xfId="1744" xr:uid="{00000000-0005-0000-0000-0000D6060000}"/>
    <cellStyle name="Título 3 9" xfId="1745" xr:uid="{00000000-0005-0000-0000-0000D7060000}"/>
    <cellStyle name="Título 3 9 10" xfId="1746" xr:uid="{00000000-0005-0000-0000-0000D8060000}"/>
    <cellStyle name="Título 3 9 11" xfId="1747" xr:uid="{00000000-0005-0000-0000-0000D9060000}"/>
    <cellStyle name="Título 3 9 12" xfId="1748" xr:uid="{00000000-0005-0000-0000-0000DA060000}"/>
    <cellStyle name="Título 3 9 13" xfId="1749" xr:uid="{00000000-0005-0000-0000-0000DB060000}"/>
    <cellStyle name="Título 3 9 14" xfId="1750" xr:uid="{00000000-0005-0000-0000-0000DC060000}"/>
    <cellStyle name="Título 3 9 15" xfId="1751" xr:uid="{00000000-0005-0000-0000-0000DD060000}"/>
    <cellStyle name="Título 3 9 16" xfId="1752" xr:uid="{00000000-0005-0000-0000-0000DE060000}"/>
    <cellStyle name="Título 3 9 17" xfId="1753" xr:uid="{00000000-0005-0000-0000-0000DF060000}"/>
    <cellStyle name="Título 3 9 18" xfId="1754" xr:uid="{00000000-0005-0000-0000-0000E0060000}"/>
    <cellStyle name="Título 3 9 19" xfId="1755" xr:uid="{00000000-0005-0000-0000-0000E1060000}"/>
    <cellStyle name="Título 3 9 2" xfId="1756" xr:uid="{00000000-0005-0000-0000-0000E2060000}"/>
    <cellStyle name="Título 3 9 20" xfId="1757" xr:uid="{00000000-0005-0000-0000-0000E3060000}"/>
    <cellStyle name="Título 3 9 21" xfId="1758" xr:uid="{00000000-0005-0000-0000-0000E4060000}"/>
    <cellStyle name="Título 3 9 22" xfId="1759" xr:uid="{00000000-0005-0000-0000-0000E5060000}"/>
    <cellStyle name="Título 3 9 3" xfId="1760" xr:uid="{00000000-0005-0000-0000-0000E6060000}"/>
    <cellStyle name="Título 3 9 4" xfId="1761" xr:uid="{00000000-0005-0000-0000-0000E7060000}"/>
    <cellStyle name="Título 3 9 5" xfId="1762" xr:uid="{00000000-0005-0000-0000-0000E8060000}"/>
    <cellStyle name="Título 3 9 6" xfId="1763" xr:uid="{00000000-0005-0000-0000-0000E9060000}"/>
    <cellStyle name="Título 3 9 7" xfId="1764" xr:uid="{00000000-0005-0000-0000-0000EA060000}"/>
    <cellStyle name="Título 3 9 8" xfId="1765" xr:uid="{00000000-0005-0000-0000-0000EB060000}"/>
    <cellStyle name="Título 3 9 9" xfId="1766" xr:uid="{00000000-0005-0000-0000-0000EC060000}"/>
    <cellStyle name="Título 4" xfId="1767" xr:uid="{00000000-0005-0000-0000-0000ED060000}"/>
    <cellStyle name="Título 5" xfId="1768" xr:uid="{00000000-0005-0000-0000-0000EE060000}"/>
    <cellStyle name="Título 6" xfId="1769" xr:uid="{00000000-0005-0000-0000-0000EF060000}"/>
    <cellStyle name="Título 7" xfId="1770" xr:uid="{00000000-0005-0000-0000-0000F0060000}"/>
    <cellStyle name="Título 8" xfId="1771" xr:uid="{00000000-0005-0000-0000-0000F1060000}"/>
    <cellStyle name="Título 9" xfId="1772" xr:uid="{00000000-0005-0000-0000-0000F2060000}"/>
    <cellStyle name="Total" xfId="1773" builtinId="25" customBuiltin="1"/>
    <cellStyle name="Total 10" xfId="1774" xr:uid="{00000000-0005-0000-0000-0000F4060000}"/>
    <cellStyle name="Total 11" xfId="1775" xr:uid="{00000000-0005-0000-0000-0000F5060000}"/>
    <cellStyle name="Total 12" xfId="1776" xr:uid="{00000000-0005-0000-0000-0000F6060000}"/>
    <cellStyle name="Total 13" xfId="1777" xr:uid="{00000000-0005-0000-0000-0000F7060000}"/>
    <cellStyle name="Total 14" xfId="1778" xr:uid="{00000000-0005-0000-0000-0000F8060000}"/>
    <cellStyle name="Total 15" xfId="1779" xr:uid="{00000000-0005-0000-0000-0000F9060000}"/>
    <cellStyle name="Total 16" xfId="1780" xr:uid="{00000000-0005-0000-0000-0000FA060000}"/>
    <cellStyle name="Total 2" xfId="1781" xr:uid="{00000000-0005-0000-0000-0000FB060000}"/>
    <cellStyle name="Total 3" xfId="1782" xr:uid="{00000000-0005-0000-0000-0000FC060000}"/>
    <cellStyle name="Total 4" xfId="1783" xr:uid="{00000000-0005-0000-0000-0000FD060000}"/>
    <cellStyle name="Total 5" xfId="1784" xr:uid="{00000000-0005-0000-0000-0000FE060000}"/>
    <cellStyle name="Total 6" xfId="1785" xr:uid="{00000000-0005-0000-0000-0000FF060000}"/>
    <cellStyle name="Total 7" xfId="1786" xr:uid="{00000000-0005-0000-0000-000000070000}"/>
    <cellStyle name="Total 8" xfId="1787" xr:uid="{00000000-0005-0000-0000-000001070000}"/>
    <cellStyle name="Total 9" xfId="1788" xr:uid="{00000000-0005-0000-0000-00000207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'[4]HV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'[4]HV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2121039784"/>
        <c:axId val="2121042872"/>
      </c:lineChart>
      <c:catAx>
        <c:axId val="21210397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21042872"/>
        <c:crosses val="autoZero"/>
        <c:auto val="1"/>
        <c:lblAlgn val="ctr"/>
        <c:lblOffset val="100"/>
        <c:noMultiLvlLbl val="0"/>
      </c:catAx>
      <c:valAx>
        <c:axId val="212104287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21039784"/>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1'!$C$26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1'!$C$27:$C$32</c:f>
              <c:numCache>
                <c:formatCode>_(* #,##0.0000_);_(* \(#,##0.0000\);_(* "-"??_);_(@_)</c:formatCode>
                <c:ptCount val="6"/>
                <c:pt idx="0" formatCode="_(* #,##0.0_);_(* \(#,##0.0\);_(* &quot;-&quot;??_);_(@_)">
                  <c:v>0</c:v>
                </c:pt>
                <c:pt idx="1">
                  <c:v>0.01</c:v>
                </c:pt>
                <c:pt idx="2">
                  <c:v>2.2499999999999999E-2</c:v>
                </c:pt>
                <c:pt idx="3">
                  <c:v>2.2499999999999999E-2</c:v>
                </c:pt>
                <c:pt idx="4">
                  <c:v>2.2499999999999999E-2</c:v>
                </c:pt>
                <c:pt idx="5">
                  <c:v>2.2499999999999999E-2</c:v>
                </c:pt>
              </c:numCache>
            </c:numRef>
          </c:val>
          <c:extLst>
            <c:ext xmlns:c16="http://schemas.microsoft.com/office/drawing/2014/chart" uri="{C3380CC4-5D6E-409C-BE32-E72D297353CC}">
              <c16:uniqueId val="{00000000-7862-4653-A077-BCDB20C0B61C}"/>
            </c:ext>
          </c:extLst>
        </c:ser>
        <c:ser>
          <c:idx val="1"/>
          <c:order val="1"/>
          <c:tx>
            <c:strRef>
              <c:f>'META 1'!$D$26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1'!$D$27:$D$32</c:f>
              <c:numCache>
                <c:formatCode>_(* #,##0.0000_);_(* \(#,##0.0000\);_(* "-"??_);_(@_)</c:formatCode>
                <c:ptCount val="6"/>
                <c:pt idx="0" formatCode="_(* #,##0.00_);_(* \(#,##0.00\);_(* &quot;-&quot;??_);_(@_)">
                  <c:v>0</c:v>
                </c:pt>
                <c:pt idx="1">
                  <c:v>0.01</c:v>
                </c:pt>
                <c:pt idx="2">
                  <c:v>2.2499999999999999E-2</c:v>
                </c:pt>
                <c:pt idx="3">
                  <c:v>2.2499999999999999E-2</c:v>
                </c:pt>
              </c:numCache>
            </c:numRef>
          </c:val>
          <c:extLst>
            <c:ext xmlns:c16="http://schemas.microsoft.com/office/drawing/2014/chart" uri="{C3380CC4-5D6E-409C-BE32-E72D297353CC}">
              <c16:uniqueId val="{00000001-7862-4653-A077-BCDB20C0B61C}"/>
            </c:ext>
          </c:extLst>
        </c:ser>
        <c:dLbls>
          <c:showLegendKey val="0"/>
          <c:showVal val="0"/>
          <c:showCatName val="0"/>
          <c:showSerName val="0"/>
          <c:showPercent val="0"/>
          <c:showBubbleSize val="0"/>
        </c:dLbls>
        <c:gapWidth val="150"/>
        <c:axId val="2117402632"/>
        <c:axId val="2120592376"/>
      </c:barChart>
      <c:catAx>
        <c:axId val="2117402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20592376"/>
        <c:crosses val="autoZero"/>
        <c:auto val="1"/>
        <c:lblAlgn val="ctr"/>
        <c:lblOffset val="100"/>
        <c:noMultiLvlLbl val="0"/>
      </c:catAx>
      <c:valAx>
        <c:axId val="2120592376"/>
        <c:scaling>
          <c:orientation val="minMax"/>
          <c:max val="2.2499999999999999E-2"/>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17402632"/>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2'!$C$26</c:f>
              <c:strCache>
                <c:ptCount val="1"/>
                <c:pt idx="0">
                  <c:v>Magnitud programada mensual</c:v>
                </c:pt>
              </c:strCache>
            </c:strRef>
          </c:tx>
          <c:invertIfNegative val="0"/>
          <c:cat>
            <c:strRef>
              <c:f>'[6]META 1'!$B$27:$B$32</c:f>
              <c:strCache>
                <c:ptCount val="6"/>
                <c:pt idx="0">
                  <c:v>Julio</c:v>
                </c:pt>
                <c:pt idx="1">
                  <c:v>Agosto</c:v>
                </c:pt>
                <c:pt idx="2">
                  <c:v>Septiembre</c:v>
                </c:pt>
                <c:pt idx="3">
                  <c:v>Octubre</c:v>
                </c:pt>
                <c:pt idx="4">
                  <c:v>Noviembre</c:v>
                </c:pt>
                <c:pt idx="5">
                  <c:v>Diciembre</c:v>
                </c:pt>
              </c:strCache>
            </c:strRef>
          </c:cat>
          <c:val>
            <c:numRef>
              <c:f>'META 2'!$C$27:$C$32</c:f>
              <c:numCache>
                <c:formatCode>_(* #,##0.0000_);_(* \(#,##0.0000\);_(* "-"??_);_(@_)</c:formatCode>
                <c:ptCount val="6"/>
                <c:pt idx="0">
                  <c:v>2.86E-2</c:v>
                </c:pt>
                <c:pt idx="1">
                  <c:v>1.43E-2</c:v>
                </c:pt>
                <c:pt idx="2">
                  <c:v>1.43E-2</c:v>
                </c:pt>
                <c:pt idx="3">
                  <c:v>1.43E-2</c:v>
                </c:pt>
                <c:pt idx="4">
                  <c:v>1.43E-2</c:v>
                </c:pt>
                <c:pt idx="5">
                  <c:v>1.4200000000000001E-2</c:v>
                </c:pt>
              </c:numCache>
            </c:numRef>
          </c:val>
          <c:extLst>
            <c:ext xmlns:c16="http://schemas.microsoft.com/office/drawing/2014/chart" uri="{C3380CC4-5D6E-409C-BE32-E72D297353CC}">
              <c16:uniqueId val="{00000000-94A1-4BC7-98ED-9CE9FA46CCC4}"/>
            </c:ext>
          </c:extLst>
        </c:ser>
        <c:ser>
          <c:idx val="1"/>
          <c:order val="1"/>
          <c:tx>
            <c:strRef>
              <c:f>'META 2'!$D$26</c:f>
              <c:strCache>
                <c:ptCount val="1"/>
                <c:pt idx="0">
                  <c:v>Magnitud ejecutada mensual</c:v>
                </c:pt>
              </c:strCache>
            </c:strRef>
          </c:tx>
          <c:invertIfNegative val="0"/>
          <c:cat>
            <c:strRef>
              <c:f>'[6]META 1'!$B$27:$B$32</c:f>
              <c:strCache>
                <c:ptCount val="6"/>
                <c:pt idx="0">
                  <c:v>Julio</c:v>
                </c:pt>
                <c:pt idx="1">
                  <c:v>Agosto</c:v>
                </c:pt>
                <c:pt idx="2">
                  <c:v>Septiembre</c:v>
                </c:pt>
                <c:pt idx="3">
                  <c:v>Octubre</c:v>
                </c:pt>
                <c:pt idx="4">
                  <c:v>Noviembre</c:v>
                </c:pt>
                <c:pt idx="5">
                  <c:v>Diciembre</c:v>
                </c:pt>
              </c:strCache>
            </c:strRef>
          </c:cat>
          <c:val>
            <c:numRef>
              <c:f>'META 2'!$D$27:$D$32</c:f>
              <c:numCache>
                <c:formatCode>_(* #,##0.0000_);_(* \(#,##0.0000\);_(* "-"??_);_(@_)</c:formatCode>
                <c:ptCount val="6"/>
                <c:pt idx="0">
                  <c:v>2.86E-2</c:v>
                </c:pt>
                <c:pt idx="1">
                  <c:v>1.43E-2</c:v>
                </c:pt>
                <c:pt idx="2">
                  <c:v>1.43E-2</c:v>
                </c:pt>
                <c:pt idx="3">
                  <c:v>1.43E-2</c:v>
                </c:pt>
              </c:numCache>
            </c:numRef>
          </c:val>
          <c:extLst>
            <c:ext xmlns:c16="http://schemas.microsoft.com/office/drawing/2014/chart" uri="{C3380CC4-5D6E-409C-BE32-E72D297353CC}">
              <c16:uniqueId val="{00000001-94A1-4BC7-98ED-9CE9FA46CCC4}"/>
            </c:ext>
          </c:extLst>
        </c:ser>
        <c:dLbls>
          <c:showLegendKey val="0"/>
          <c:showVal val="0"/>
          <c:showCatName val="0"/>
          <c:showSerName val="0"/>
          <c:showPercent val="0"/>
          <c:showBubbleSize val="0"/>
        </c:dLbls>
        <c:gapWidth val="150"/>
        <c:axId val="2133563160"/>
        <c:axId val="2133566312"/>
      </c:barChart>
      <c:catAx>
        <c:axId val="213356316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33566312"/>
        <c:crosses val="autoZero"/>
        <c:auto val="1"/>
        <c:lblAlgn val="ctr"/>
        <c:lblOffset val="100"/>
        <c:noMultiLvlLbl val="0"/>
      </c:catAx>
      <c:valAx>
        <c:axId val="2133566312"/>
        <c:scaling>
          <c:orientation val="minMax"/>
          <c:max val="2.2499999999999999E-2"/>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33563160"/>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3'!$C$27:$C$32</c:f>
              <c:numCache>
                <c:formatCode>_(* #,##0.00000_);_(* \(#,##0.00000\);_(* "-"??_);_(@_)</c:formatCode>
                <c:ptCount val="6"/>
                <c:pt idx="0">
                  <c:v>9.7000000000000003E-3</c:v>
                </c:pt>
                <c:pt idx="1">
                  <c:v>2.4500000000000001E-2</c:v>
                </c:pt>
                <c:pt idx="2">
                  <c:v>1.9199999999999998E-2</c:v>
                </c:pt>
                <c:pt idx="3">
                  <c:v>1.5100000000000001E-2</c:v>
                </c:pt>
                <c:pt idx="4">
                  <c:v>1.15E-2</c:v>
                </c:pt>
                <c:pt idx="5">
                  <c:v>0.02</c:v>
                </c:pt>
              </c:numCache>
            </c:numRef>
          </c:val>
          <c:extLst>
            <c:ext xmlns:c16="http://schemas.microsoft.com/office/drawing/2014/chart" uri="{C3380CC4-5D6E-409C-BE32-E72D297353CC}">
              <c16:uniqueId val="{00000000-3CCA-4B78-AB6C-38D674BF0DD5}"/>
            </c:ext>
          </c:extLst>
        </c:ser>
        <c:ser>
          <c:idx val="1"/>
          <c:order val="1"/>
          <c:tx>
            <c:strRef>
              <c:f>'META 3'!$D$26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3'!$D$27:$D$32</c:f>
              <c:numCache>
                <c:formatCode>_(* #,##0.00000_);_(* \(#,##0.00000\);_(* "-"??_);_(@_)</c:formatCode>
                <c:ptCount val="6"/>
                <c:pt idx="0">
                  <c:v>9.7000000000000003E-3</c:v>
                </c:pt>
                <c:pt idx="1">
                  <c:v>2.3400000000000001E-2</c:v>
                </c:pt>
                <c:pt idx="2">
                  <c:v>2.0299999999999999E-2</c:v>
                </c:pt>
                <c:pt idx="3">
                  <c:v>1.5100000000000001E-2</c:v>
                </c:pt>
              </c:numCache>
            </c:numRef>
          </c:val>
          <c:extLst>
            <c:ext xmlns:c16="http://schemas.microsoft.com/office/drawing/2014/chart" uri="{C3380CC4-5D6E-409C-BE32-E72D297353CC}">
              <c16:uniqueId val="{00000001-3CCA-4B78-AB6C-38D674BF0DD5}"/>
            </c:ext>
          </c:extLst>
        </c:ser>
        <c:dLbls>
          <c:showLegendKey val="0"/>
          <c:showVal val="0"/>
          <c:showCatName val="0"/>
          <c:showSerName val="0"/>
          <c:showPercent val="0"/>
          <c:showBubbleSize val="0"/>
        </c:dLbls>
        <c:gapWidth val="150"/>
        <c:axId val="2120312008"/>
        <c:axId val="2117486568"/>
      </c:barChart>
      <c:catAx>
        <c:axId val="21203120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17486568"/>
        <c:crosses val="autoZero"/>
        <c:auto val="1"/>
        <c:lblAlgn val="ctr"/>
        <c:lblOffset val="100"/>
        <c:noMultiLvlLbl val="0"/>
      </c:catAx>
      <c:valAx>
        <c:axId val="2117486568"/>
        <c:scaling>
          <c:orientation val="minMax"/>
          <c:max val="2.2499999999999999E-2"/>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20312008"/>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4'!$C$26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4'!$C$27:$C$32</c:f>
              <c:numCache>
                <c:formatCode>_(* #,##0.0000_);_(* \(#,##0.0000\);_(* "-"??_);_(@_)</c:formatCode>
                <c:ptCount val="6"/>
                <c:pt idx="0">
                  <c:v>0.72</c:v>
                </c:pt>
                <c:pt idx="1">
                  <c:v>0.36</c:v>
                </c:pt>
                <c:pt idx="2">
                  <c:v>7.86</c:v>
                </c:pt>
                <c:pt idx="3">
                  <c:v>0.36</c:v>
                </c:pt>
                <c:pt idx="4">
                  <c:v>0.36</c:v>
                </c:pt>
                <c:pt idx="5">
                  <c:v>0.36</c:v>
                </c:pt>
              </c:numCache>
            </c:numRef>
          </c:val>
          <c:extLst>
            <c:ext xmlns:c16="http://schemas.microsoft.com/office/drawing/2014/chart" uri="{C3380CC4-5D6E-409C-BE32-E72D297353CC}">
              <c16:uniqueId val="{00000000-A3B7-472A-8803-FD0C6138F5F4}"/>
            </c:ext>
          </c:extLst>
        </c:ser>
        <c:ser>
          <c:idx val="1"/>
          <c:order val="1"/>
          <c:tx>
            <c:strRef>
              <c:f>'META 4'!$D$26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4'!$D$27:$D$32</c:f>
              <c:numCache>
                <c:formatCode>_(* #,##0.0000_);_(* \(#,##0.0000\);_(* "-"??_);_(@_)</c:formatCode>
                <c:ptCount val="6"/>
                <c:pt idx="0">
                  <c:v>0.72</c:v>
                </c:pt>
                <c:pt idx="1">
                  <c:v>0.36</c:v>
                </c:pt>
                <c:pt idx="2">
                  <c:v>7.86</c:v>
                </c:pt>
                <c:pt idx="3">
                  <c:v>0.36</c:v>
                </c:pt>
              </c:numCache>
            </c:numRef>
          </c:val>
          <c:extLst>
            <c:ext xmlns:c16="http://schemas.microsoft.com/office/drawing/2014/chart" uri="{C3380CC4-5D6E-409C-BE32-E72D297353CC}">
              <c16:uniqueId val="{00000001-A3B7-472A-8803-FD0C6138F5F4}"/>
            </c:ext>
          </c:extLst>
        </c:ser>
        <c:dLbls>
          <c:showLegendKey val="0"/>
          <c:showVal val="0"/>
          <c:showCatName val="0"/>
          <c:showSerName val="0"/>
          <c:showPercent val="0"/>
          <c:showBubbleSize val="0"/>
        </c:dLbls>
        <c:gapWidth val="150"/>
        <c:axId val="2117477688"/>
        <c:axId val="2120692680"/>
      </c:barChart>
      <c:catAx>
        <c:axId val="2117477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20692680"/>
        <c:crosses val="autoZero"/>
        <c:auto val="1"/>
        <c:lblAlgn val="ctr"/>
        <c:lblOffset val="100"/>
        <c:noMultiLvlLbl val="0"/>
      </c:catAx>
      <c:valAx>
        <c:axId val="2120692680"/>
        <c:scaling>
          <c:orientation val="minMax"/>
          <c:max val="1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17477688"/>
        <c:crosses val="autoZero"/>
        <c:crossBetween val="between"/>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5'!$C$26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5'!$C$27:$C$32</c:f>
              <c:numCache>
                <c:formatCode>_(* #,##0.0000_);_(* \(#,##0.0000\);_(* "-"??_);_(@_)</c:formatCode>
                <c:ptCount val="6"/>
                <c:pt idx="0">
                  <c:v>2.86E-2</c:v>
                </c:pt>
                <c:pt idx="1">
                  <c:v>1.43E-2</c:v>
                </c:pt>
                <c:pt idx="2">
                  <c:v>1.43E-2</c:v>
                </c:pt>
                <c:pt idx="3">
                  <c:v>1.43E-2</c:v>
                </c:pt>
                <c:pt idx="4">
                  <c:v>1.43E-2</c:v>
                </c:pt>
                <c:pt idx="5">
                  <c:v>1.43E-2</c:v>
                </c:pt>
              </c:numCache>
            </c:numRef>
          </c:val>
          <c:extLst>
            <c:ext xmlns:c16="http://schemas.microsoft.com/office/drawing/2014/chart" uri="{C3380CC4-5D6E-409C-BE32-E72D297353CC}">
              <c16:uniqueId val="{00000000-542F-487D-9D2F-BDFB35144F36}"/>
            </c:ext>
          </c:extLst>
        </c:ser>
        <c:ser>
          <c:idx val="1"/>
          <c:order val="1"/>
          <c:tx>
            <c:strRef>
              <c:f>'META 5'!$D$26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5'!$D$27:$D$32</c:f>
              <c:numCache>
                <c:formatCode>_(* #,##0.0000_);_(* \(#,##0.0000\);_(* "-"??_);_(@_)</c:formatCode>
                <c:ptCount val="6"/>
                <c:pt idx="0">
                  <c:v>2.86E-2</c:v>
                </c:pt>
                <c:pt idx="1">
                  <c:v>1.43E-2</c:v>
                </c:pt>
                <c:pt idx="2">
                  <c:v>1.43E-2</c:v>
                </c:pt>
                <c:pt idx="3">
                  <c:v>1.43E-2</c:v>
                </c:pt>
              </c:numCache>
            </c:numRef>
          </c:val>
          <c:extLst>
            <c:ext xmlns:c16="http://schemas.microsoft.com/office/drawing/2014/chart" uri="{C3380CC4-5D6E-409C-BE32-E72D297353CC}">
              <c16:uniqueId val="{00000001-542F-487D-9D2F-BDFB35144F36}"/>
            </c:ext>
          </c:extLst>
        </c:ser>
        <c:dLbls>
          <c:showLegendKey val="0"/>
          <c:showVal val="0"/>
          <c:showCatName val="0"/>
          <c:showSerName val="0"/>
          <c:showPercent val="0"/>
          <c:showBubbleSize val="0"/>
        </c:dLbls>
        <c:gapWidth val="150"/>
        <c:axId val="2118969192"/>
        <c:axId val="2118972344"/>
      </c:barChart>
      <c:catAx>
        <c:axId val="211896919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18972344"/>
        <c:crosses val="autoZero"/>
        <c:auto val="1"/>
        <c:lblAlgn val="ctr"/>
        <c:lblOffset val="100"/>
        <c:noMultiLvlLbl val="0"/>
      </c:catAx>
      <c:valAx>
        <c:axId val="2118972344"/>
        <c:scaling>
          <c:orientation val="minMax"/>
          <c:max val="0.03"/>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18969192"/>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6'!$C$26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6'!$C$27:$C$32</c:f>
              <c:numCache>
                <c:formatCode>General</c:formatCode>
                <c:ptCount val="6"/>
                <c:pt idx="0">
                  <c:v>2.8580000000000001E-2</c:v>
                </c:pt>
                <c:pt idx="1">
                  <c:v>1.4290000000000001E-2</c:v>
                </c:pt>
                <c:pt idx="2">
                  <c:v>1.4290000000000001E-2</c:v>
                </c:pt>
                <c:pt idx="3">
                  <c:v>1.4290000000000001E-2</c:v>
                </c:pt>
                <c:pt idx="4">
                  <c:v>1.4290000000000001E-2</c:v>
                </c:pt>
                <c:pt idx="5">
                  <c:v>1.4290000000000001E-2</c:v>
                </c:pt>
              </c:numCache>
            </c:numRef>
          </c:val>
          <c:extLst>
            <c:ext xmlns:c16="http://schemas.microsoft.com/office/drawing/2014/chart" uri="{C3380CC4-5D6E-409C-BE32-E72D297353CC}">
              <c16:uniqueId val="{00000000-82AF-4228-A31D-05034CD0060C}"/>
            </c:ext>
          </c:extLst>
        </c:ser>
        <c:ser>
          <c:idx val="1"/>
          <c:order val="1"/>
          <c:tx>
            <c:strRef>
              <c:f>'META 6'!$D$26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6'!$D$27:$D$32</c:f>
              <c:numCache>
                <c:formatCode>General</c:formatCode>
                <c:ptCount val="6"/>
                <c:pt idx="0" formatCode="0.00000">
                  <c:v>2.844E-2</c:v>
                </c:pt>
                <c:pt idx="1">
                  <c:v>1.4290000000000001E-2</c:v>
                </c:pt>
                <c:pt idx="2" formatCode="0.00000">
                  <c:v>1.2699999999999999E-2</c:v>
                </c:pt>
                <c:pt idx="3">
                  <c:v>1.4290000000000001E-2</c:v>
                </c:pt>
              </c:numCache>
            </c:numRef>
          </c:val>
          <c:extLst>
            <c:ext xmlns:c16="http://schemas.microsoft.com/office/drawing/2014/chart" uri="{C3380CC4-5D6E-409C-BE32-E72D297353CC}">
              <c16:uniqueId val="{00000001-82AF-4228-A31D-05034CD0060C}"/>
            </c:ext>
          </c:extLst>
        </c:ser>
        <c:dLbls>
          <c:showLegendKey val="0"/>
          <c:showVal val="0"/>
          <c:showCatName val="0"/>
          <c:showSerName val="0"/>
          <c:showPercent val="0"/>
          <c:showBubbleSize val="0"/>
        </c:dLbls>
        <c:gapWidth val="150"/>
        <c:axId val="2117270136"/>
        <c:axId val="2120685960"/>
      </c:barChart>
      <c:catAx>
        <c:axId val="21172701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20685960"/>
        <c:crosses val="autoZero"/>
        <c:auto val="1"/>
        <c:lblAlgn val="ctr"/>
        <c:lblOffset val="100"/>
        <c:noMultiLvlLbl val="0"/>
      </c:catAx>
      <c:valAx>
        <c:axId val="2120685960"/>
        <c:scaling>
          <c:orientation val="minMax"/>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17270136"/>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7'!$C$26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7'!$C$27:$C$32</c:f>
              <c:numCache>
                <c:formatCode>_(* #,##0.0000_);_(* \(#,##0.0000\);_(* "-"??_);_(@_)</c:formatCode>
                <c:ptCount val="6"/>
                <c:pt idx="0">
                  <c:v>2.3899999999999998E-2</c:v>
                </c:pt>
                <c:pt idx="1">
                  <c:v>1.7000000000000001E-2</c:v>
                </c:pt>
                <c:pt idx="2">
                  <c:v>1.4500000000000001E-2</c:v>
                </c:pt>
                <c:pt idx="3">
                  <c:v>1.4500000000000001E-2</c:v>
                </c:pt>
                <c:pt idx="4">
                  <c:v>1.5699999999999999E-2</c:v>
                </c:pt>
                <c:pt idx="5">
                  <c:v>1.4500000000000001E-2</c:v>
                </c:pt>
              </c:numCache>
            </c:numRef>
          </c:val>
          <c:extLst>
            <c:ext xmlns:c16="http://schemas.microsoft.com/office/drawing/2014/chart" uri="{C3380CC4-5D6E-409C-BE32-E72D297353CC}">
              <c16:uniqueId val="{00000000-633B-4C1B-8D3F-379B8D0407F6}"/>
            </c:ext>
          </c:extLst>
        </c:ser>
        <c:ser>
          <c:idx val="1"/>
          <c:order val="1"/>
          <c:tx>
            <c:strRef>
              <c:f>'META 7'!$D$26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7'!$D$27:$D$32</c:f>
              <c:numCache>
                <c:formatCode>_(* #,##0.0000_);_(* \(#,##0.0000\);_(* "-"??_);_(@_)</c:formatCode>
                <c:ptCount val="6"/>
                <c:pt idx="0">
                  <c:v>2.3899999999999998E-2</c:v>
                </c:pt>
                <c:pt idx="1">
                  <c:v>1.67E-2</c:v>
                </c:pt>
                <c:pt idx="2">
                  <c:v>1.4500000000000001E-2</c:v>
                </c:pt>
                <c:pt idx="3">
                  <c:v>1.4500000000000001E-2</c:v>
                </c:pt>
              </c:numCache>
            </c:numRef>
          </c:val>
          <c:extLst>
            <c:ext xmlns:c16="http://schemas.microsoft.com/office/drawing/2014/chart" uri="{C3380CC4-5D6E-409C-BE32-E72D297353CC}">
              <c16:uniqueId val="{00000001-633B-4C1B-8D3F-379B8D0407F6}"/>
            </c:ext>
          </c:extLst>
        </c:ser>
        <c:dLbls>
          <c:showLegendKey val="0"/>
          <c:showVal val="0"/>
          <c:showCatName val="0"/>
          <c:showSerName val="0"/>
          <c:showPercent val="0"/>
          <c:showBubbleSize val="0"/>
        </c:dLbls>
        <c:gapWidth val="150"/>
        <c:axId val="2119025272"/>
        <c:axId val="2119028424"/>
      </c:barChart>
      <c:catAx>
        <c:axId val="21190252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19028424"/>
        <c:crosses val="autoZero"/>
        <c:auto val="1"/>
        <c:lblAlgn val="ctr"/>
        <c:lblOffset val="100"/>
        <c:noMultiLvlLbl val="0"/>
      </c:catAx>
      <c:valAx>
        <c:axId val="2119028424"/>
        <c:scaling>
          <c:orientation val="minMax"/>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19025272"/>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2120797080"/>
        <c:axId val="2120807080"/>
      </c:lineChart>
      <c:catAx>
        <c:axId val="21207970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20807080"/>
        <c:crosses val="autoZero"/>
        <c:auto val="1"/>
        <c:lblAlgn val="ctr"/>
        <c:lblOffset val="100"/>
        <c:noMultiLvlLbl val="0"/>
      </c:catAx>
      <c:valAx>
        <c:axId val="2120807080"/>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2079708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emf"/><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05185" name="Object 1" hidden="1">
              <a:extLst>
                <a:ext uri="{63B3BB69-23CF-44E3-9099-C40C66FF867C}">
                  <a14:compatExt spid="_x0000_s35805185"/>
                </a:ext>
                <a:ext uri="{FF2B5EF4-FFF2-40B4-BE49-F238E27FC236}">
                  <a16:creationId xmlns:a16="http://schemas.microsoft.com/office/drawing/2014/main" id="{00000000-0008-0000-0900-0000015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1658471</xdr:colOff>
      <xdr:row>33</xdr:row>
      <xdr:rowOff>22412</xdr:rowOff>
    </xdr:from>
    <xdr:to>
      <xdr:col>7</xdr:col>
      <xdr:colOff>683560</xdr:colOff>
      <xdr:row>37</xdr:row>
      <xdr:rowOff>307201</xdr:rowOff>
    </xdr:to>
    <xdr:graphicFrame macro="">
      <xdr:nvGraphicFramePr>
        <xdr:cNvPr id="5" name="3 Gráfico">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A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A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A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B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B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B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B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B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B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B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B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B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B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B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B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B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B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B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B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B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B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B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B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B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B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B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B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09281" name="Object 1" hidden="1">
              <a:extLst>
                <a:ext uri="{63B3BB69-23CF-44E3-9099-C40C66FF867C}">
                  <a14:compatExt spid="_x0000_s35809281"/>
                </a:ext>
                <a:ext uri="{FF2B5EF4-FFF2-40B4-BE49-F238E27FC236}">
                  <a16:creationId xmlns:a16="http://schemas.microsoft.com/office/drawing/2014/main" id="{00000000-0008-0000-0300-0000016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257735</xdr:colOff>
      <xdr:row>33</xdr:row>
      <xdr:rowOff>78440</xdr:rowOff>
    </xdr:from>
    <xdr:to>
      <xdr:col>6</xdr:col>
      <xdr:colOff>1397234</xdr:colOff>
      <xdr:row>37</xdr:row>
      <xdr:rowOff>363229</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18497" name="Object 1" hidden="1">
              <a:extLst>
                <a:ext uri="{63B3BB69-23CF-44E3-9099-C40C66FF867C}">
                  <a14:compatExt spid="_x0000_s35818497"/>
                </a:ext>
                <a:ext uri="{FF2B5EF4-FFF2-40B4-BE49-F238E27FC236}">
                  <a16:creationId xmlns:a16="http://schemas.microsoft.com/office/drawing/2014/main" id="{00000000-0008-0000-0400-0000018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452438</xdr:colOff>
      <xdr:row>33</xdr:row>
      <xdr:rowOff>35719</xdr:rowOff>
    </xdr:from>
    <xdr:to>
      <xdr:col>7</xdr:col>
      <xdr:colOff>130969</xdr:colOff>
      <xdr:row>37</xdr:row>
      <xdr:rowOff>306500</xdr:rowOff>
    </xdr:to>
    <xdr:graphicFrame macro="">
      <xdr:nvGraphicFramePr>
        <xdr:cNvPr id="4" name="3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01089" name="Object 1" hidden="1">
              <a:extLst>
                <a:ext uri="{63B3BB69-23CF-44E3-9099-C40C66FF867C}">
                  <a14:compatExt spid="_x0000_s35801089"/>
                </a:ext>
                <a:ext uri="{FF2B5EF4-FFF2-40B4-BE49-F238E27FC236}">
                  <a16:creationId xmlns:a16="http://schemas.microsoft.com/office/drawing/2014/main" id="{00000000-0008-0000-0500-0000014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392907</xdr:colOff>
      <xdr:row>33</xdr:row>
      <xdr:rowOff>59531</xdr:rowOff>
    </xdr:from>
    <xdr:to>
      <xdr:col>7</xdr:col>
      <xdr:colOff>71438</xdr:colOff>
      <xdr:row>37</xdr:row>
      <xdr:rowOff>330312</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03137" name="Object 1" hidden="1">
              <a:extLst>
                <a:ext uri="{63B3BB69-23CF-44E3-9099-C40C66FF867C}">
                  <a14:compatExt spid="_x0000_s35803137"/>
                </a:ext>
                <a:ext uri="{FF2B5EF4-FFF2-40B4-BE49-F238E27FC236}">
                  <a16:creationId xmlns:a16="http://schemas.microsoft.com/office/drawing/2014/main" id="{00000000-0008-0000-0600-0000015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672353</xdr:colOff>
      <xdr:row>33</xdr:row>
      <xdr:rowOff>78441</xdr:rowOff>
    </xdr:from>
    <xdr:to>
      <xdr:col>7</xdr:col>
      <xdr:colOff>343881</xdr:colOff>
      <xdr:row>37</xdr:row>
      <xdr:rowOff>363230</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02113" name="Object 1" hidden="1">
              <a:extLst>
                <a:ext uri="{63B3BB69-23CF-44E3-9099-C40C66FF867C}">
                  <a14:compatExt spid="_x0000_s35802113"/>
                </a:ext>
                <a:ext uri="{FF2B5EF4-FFF2-40B4-BE49-F238E27FC236}">
                  <a16:creationId xmlns:a16="http://schemas.microsoft.com/office/drawing/2014/main" id="{00000000-0008-0000-0700-0000014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761999</xdr:colOff>
      <xdr:row>33</xdr:row>
      <xdr:rowOff>100853</xdr:rowOff>
    </xdr:from>
    <xdr:to>
      <xdr:col>7</xdr:col>
      <xdr:colOff>444733</xdr:colOff>
      <xdr:row>37</xdr:row>
      <xdr:rowOff>385641</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04161" name="Object 1" hidden="1">
              <a:extLst>
                <a:ext uri="{63B3BB69-23CF-44E3-9099-C40C66FF867C}">
                  <a14:compatExt spid="_x0000_s35804161"/>
                </a:ext>
                <a:ext uri="{FF2B5EF4-FFF2-40B4-BE49-F238E27FC236}">
                  <a16:creationId xmlns:a16="http://schemas.microsoft.com/office/drawing/2014/main" id="{00000000-0008-0000-0800-0000015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313764</xdr:colOff>
      <xdr:row>33</xdr:row>
      <xdr:rowOff>78442</xdr:rowOff>
    </xdr:from>
    <xdr:to>
      <xdr:col>7</xdr:col>
      <xdr:colOff>1030942</xdr:colOff>
      <xdr:row>37</xdr:row>
      <xdr:rowOff>363231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EISI%20TRABAJO\5.%20385-%202020\Seguimiento%20Estrategico%20SGC\SEGPLAN\Octubre\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EISI%20TRABAJO\5.%20385-%202020\Seguimiento%20Estrategico%20SGC\SEGPLAN\Octubre\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ww: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EISI%20TRABAJO\5.%20385-%202020\Seguimiento%20Estrategico%20SGC\SEGPLAN\Octubre\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PE01-PR06-F03%20Hoja%20del%20indicador%207550%20-%20AGOSTO%20COMUNICACIONES.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7550%20FORTALECIMIENT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sheetData sheetId="7">
        <row r="56">
          <cell r="G56" t="str">
            <v>DIANA VIDAL</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1"/>
      <sheetName val="META 2"/>
      <sheetName val="META 3"/>
      <sheetName val="META 4"/>
      <sheetName val="META 5"/>
      <sheetName val="META 6"/>
      <sheetName val="META 7"/>
      <sheetName val="HV 14"/>
      <sheetName val="Act. 14"/>
      <sheetName val="Hoja3"/>
      <sheetName val="Hoja1"/>
    </sheetNames>
    <sheetDataSet>
      <sheetData sheetId="0"/>
      <sheetData sheetId="1"/>
      <sheetData sheetId="2"/>
      <sheetData sheetId="3">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4">
        <row r="26">
          <cell r="C26" t="str">
            <v>Magnitud programada mensual</v>
          </cell>
        </row>
      </sheetData>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indicadores"/>
      <sheetName val="Proyecto 7550"/>
      <sheetName val="Cadena de valor SUIFP Forta F"/>
    </sheetNames>
    <sheetDataSet>
      <sheetData sheetId="0"/>
      <sheetData sheetId="1">
        <row r="9">
          <cell r="N9" t="str">
            <v>Realizar diagnóstico e implementación de cargas laborales del Instituto Distrital de Protección y Bienestar Animal</v>
          </cell>
        </row>
        <row r="53">
          <cell r="E53" t="str">
            <v>Realizar el fortalecimiento institucional de la estructura orgánica y funcional de la SDA, IDIGER, JBB, E IDPYBA</v>
          </cell>
        </row>
      </sheetData>
      <sheetData sheetId="2">
        <row r="9">
          <cell r="R9">
            <v>0.1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oleObject" Target="../embeddings/oleObject7.bin"/><Relationship Id="rId2" Type="http://schemas.openxmlformats.org/officeDocument/2006/relationships/vmlDrawing" Target="../drawings/vmlDrawing7.vml"/><Relationship Id="rId1" Type="http://schemas.openxmlformats.org/officeDocument/2006/relationships/drawing" Target="../drawings/drawing10.xml"/><Relationship Id="rId5" Type="http://schemas.openxmlformats.org/officeDocument/2006/relationships/comments" Target="../comments7.xml"/><Relationship Id="rId4" Type="http://schemas.openxmlformats.org/officeDocument/2006/relationships/image" Target="../media/image3.emf"/></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4.xml"/><Relationship Id="rId5" Type="http://schemas.openxmlformats.org/officeDocument/2006/relationships/comments" Target="../comments1.xml"/><Relationship Id="rId4" Type="http://schemas.openxmlformats.org/officeDocument/2006/relationships/image" Target="../media/image3.emf"/></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5.xml"/><Relationship Id="rId5" Type="http://schemas.openxmlformats.org/officeDocument/2006/relationships/comments" Target="../comments2.xml"/><Relationship Id="rId4" Type="http://schemas.openxmlformats.org/officeDocument/2006/relationships/image" Target="../media/image3.emf"/></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drawing" Target="../drawings/drawing6.xml"/><Relationship Id="rId5" Type="http://schemas.openxmlformats.org/officeDocument/2006/relationships/comments" Target="../comments3.xml"/><Relationship Id="rId4" Type="http://schemas.openxmlformats.org/officeDocument/2006/relationships/image" Target="../media/image3.emf"/></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drawing" Target="../drawings/drawing7.xml"/><Relationship Id="rId5" Type="http://schemas.openxmlformats.org/officeDocument/2006/relationships/comments" Target="../comments4.xml"/><Relationship Id="rId4" Type="http://schemas.openxmlformats.org/officeDocument/2006/relationships/image" Target="../media/image3.emf"/></Relationships>
</file>

<file path=xl/worksheets/_rels/sheet8.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5.vml"/><Relationship Id="rId1" Type="http://schemas.openxmlformats.org/officeDocument/2006/relationships/drawing" Target="../drawings/drawing8.xml"/><Relationship Id="rId5" Type="http://schemas.openxmlformats.org/officeDocument/2006/relationships/comments" Target="../comments5.xml"/><Relationship Id="rId4" Type="http://schemas.openxmlformats.org/officeDocument/2006/relationships/image" Target="../media/image3.emf"/></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5546875" defaultRowHeight="15" x14ac:dyDescent="0.25"/>
  <cols>
    <col min="1" max="1" width="15.85546875" style="77" customWidth="1"/>
    <col min="2" max="2" width="23.140625" style="77" customWidth="1"/>
    <col min="3" max="3" width="16.140625" style="77" customWidth="1"/>
    <col min="4" max="4" width="16.42578125" style="85" customWidth="1"/>
    <col min="5" max="5" width="17.42578125" style="77" customWidth="1"/>
    <col min="6" max="6" width="23.42578125" style="77" customWidth="1"/>
    <col min="7" max="7" width="17.140625" style="77" customWidth="1"/>
    <col min="8" max="8" width="16.42578125" style="77" customWidth="1"/>
    <col min="9" max="9" width="18.140625" style="77" customWidth="1"/>
    <col min="10" max="10" width="13.85546875" style="77" customWidth="1"/>
    <col min="11" max="11" width="13.85546875" style="97" customWidth="1"/>
    <col min="12" max="14" width="13.85546875" style="77" customWidth="1"/>
    <col min="15" max="17" width="13.7109375" style="77" customWidth="1"/>
    <col min="18" max="18" width="11.7109375" style="77" customWidth="1"/>
    <col min="19" max="19" width="9.85546875" style="77" customWidth="1"/>
    <col min="20" max="20" width="10.28515625" style="77" customWidth="1"/>
    <col min="21" max="21" width="14.140625" style="77" customWidth="1"/>
    <col min="22" max="22" width="11.7109375" style="77" customWidth="1"/>
    <col min="23" max="23" width="12.42578125" style="77" customWidth="1"/>
    <col min="24" max="26" width="14.7109375" style="77" customWidth="1"/>
    <col min="27" max="27" width="16.42578125" style="119" customWidth="1"/>
    <col min="28" max="28" width="14.85546875" style="77" customWidth="1"/>
    <col min="29" max="29" width="14.42578125" style="77" customWidth="1"/>
    <col min="30" max="30" width="89.85546875" style="77" customWidth="1"/>
    <col min="31" max="31" width="79.42578125" style="77" customWidth="1"/>
    <col min="32" max="32" width="87.42578125" style="77" customWidth="1"/>
    <col min="33" max="16384" width="10.85546875" style="77"/>
  </cols>
  <sheetData>
    <row r="2" spans="1:67" s="121" customFormat="1" ht="45.75" customHeight="1" x14ac:dyDescent="0.25">
      <c r="A2" s="259"/>
      <c r="B2" s="259"/>
      <c r="C2" s="256" t="s">
        <v>24</v>
      </c>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86"/>
    </row>
    <row r="3" spans="1:67" s="121" customFormat="1" ht="45.75" customHeight="1" x14ac:dyDescent="0.25">
      <c r="A3" s="259"/>
      <c r="B3" s="259"/>
      <c r="C3" s="256" t="s">
        <v>25</v>
      </c>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87"/>
    </row>
    <row r="4" spans="1:67" s="121" customFormat="1" ht="45.75" customHeight="1" x14ac:dyDescent="0.25">
      <c r="A4" s="259"/>
      <c r="B4" s="259"/>
      <c r="C4" s="256" t="s">
        <v>198</v>
      </c>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87"/>
    </row>
    <row r="5" spans="1:67" s="121" customFormat="1" ht="45.75" customHeight="1" x14ac:dyDescent="0.25">
      <c r="A5" s="259"/>
      <c r="B5" s="259"/>
      <c r="C5" s="266" t="s">
        <v>29</v>
      </c>
      <c r="D5" s="266"/>
      <c r="E5" s="266"/>
      <c r="F5" s="266"/>
      <c r="G5" s="266"/>
      <c r="H5" s="266"/>
      <c r="I5" s="266"/>
      <c r="J5" s="266"/>
      <c r="K5" s="266"/>
      <c r="L5" s="266"/>
      <c r="M5" s="266"/>
      <c r="N5" s="266"/>
      <c r="O5" s="266"/>
      <c r="P5" s="266"/>
      <c r="Q5" s="266"/>
      <c r="R5" s="284" t="s">
        <v>189</v>
      </c>
      <c r="S5" s="284"/>
      <c r="T5" s="284"/>
      <c r="U5" s="284"/>
      <c r="V5" s="284"/>
      <c r="W5" s="284"/>
      <c r="X5" s="284"/>
      <c r="Y5" s="284"/>
      <c r="Z5" s="284"/>
      <c r="AA5" s="284"/>
      <c r="AB5" s="284"/>
      <c r="AC5" s="284"/>
      <c r="AD5" s="284"/>
      <c r="AE5" s="284"/>
      <c r="AF5" s="288"/>
    </row>
    <row r="6" spans="1:67" s="122" customFormat="1" ht="30.75" customHeight="1" x14ac:dyDescent="0.25">
      <c r="D6" s="123"/>
      <c r="K6" s="124"/>
      <c r="AA6" s="125"/>
    </row>
    <row r="7" spans="1:67" s="122" customFormat="1" ht="42" customHeight="1" x14ac:dyDescent="0.25">
      <c r="B7" s="126" t="s">
        <v>32</v>
      </c>
      <c r="C7" s="258" t="e">
        <f>+#REF!</f>
        <v>#REF!</v>
      </c>
      <c r="D7" s="258"/>
      <c r="E7" s="258"/>
      <c r="F7" s="258"/>
      <c r="G7" s="258"/>
      <c r="K7" s="124"/>
      <c r="AA7" s="125"/>
    </row>
    <row r="8" spans="1:67" s="122" customFormat="1" ht="42" customHeight="1" x14ac:dyDescent="0.25">
      <c r="B8" s="126" t="s">
        <v>1</v>
      </c>
      <c r="C8" s="258" t="e">
        <f>+#REF!</f>
        <v>#REF!</v>
      </c>
      <c r="D8" s="258"/>
      <c r="E8" s="258"/>
      <c r="F8" s="258"/>
      <c r="G8" s="258"/>
      <c r="K8" s="124"/>
      <c r="AA8" s="125"/>
    </row>
    <row r="9" spans="1:67" s="122" customFormat="1" ht="42" customHeight="1" x14ac:dyDescent="0.25">
      <c r="B9" s="127" t="s">
        <v>30</v>
      </c>
      <c r="C9" s="258" t="e">
        <f>+#REF!</f>
        <v>#REF!</v>
      </c>
      <c r="D9" s="258"/>
      <c r="E9" s="258"/>
      <c r="F9" s="258"/>
      <c r="G9" s="258"/>
      <c r="K9" s="124"/>
      <c r="Q9" s="128"/>
      <c r="R9" s="129"/>
      <c r="AA9" s="125"/>
    </row>
    <row r="10" spans="1:67" s="88" customFormat="1" ht="24.75" customHeight="1" x14ac:dyDescent="0.2">
      <c r="A10" s="86"/>
      <c r="B10" s="86"/>
      <c r="C10" s="86"/>
      <c r="D10" s="86"/>
      <c r="E10" s="87"/>
      <c r="F10" s="87"/>
      <c r="G10" s="87"/>
      <c r="H10" s="87"/>
      <c r="I10" s="87"/>
      <c r="J10" s="87"/>
      <c r="K10" s="102"/>
      <c r="L10" s="87"/>
      <c r="M10" s="87"/>
      <c r="N10" s="87"/>
      <c r="O10" s="87"/>
      <c r="P10" s="87"/>
      <c r="Q10" s="87"/>
      <c r="R10" s="87"/>
      <c r="S10" s="87"/>
      <c r="T10" s="87"/>
      <c r="U10" s="87"/>
      <c r="V10" s="87"/>
      <c r="W10" s="87"/>
      <c r="X10" s="87"/>
      <c r="Y10" s="87"/>
      <c r="Z10" s="87"/>
      <c r="AA10" s="120"/>
      <c r="AB10" s="87"/>
      <c r="AC10" s="87"/>
    </row>
    <row r="11" spans="1:67" s="89" customFormat="1" ht="35.25" customHeight="1" x14ac:dyDescent="0.2">
      <c r="A11" s="275" t="e">
        <f>+'[1]Sección 1. Metas - Magnitud'!B13</f>
        <v>#REF!</v>
      </c>
      <c r="B11" s="276"/>
      <c r="C11" s="276"/>
      <c r="D11" s="276"/>
      <c r="E11" s="276"/>
      <c r="F11" s="276"/>
      <c r="G11" s="276"/>
      <c r="H11" s="277"/>
      <c r="I11" s="290" t="s">
        <v>36</v>
      </c>
      <c r="J11" s="291"/>
      <c r="K11" s="291"/>
      <c r="L11" s="291"/>
      <c r="M11" s="291"/>
      <c r="N11" s="292"/>
      <c r="O11" s="285" t="s">
        <v>38</v>
      </c>
      <c r="P11" s="285"/>
      <c r="Q11" s="285"/>
      <c r="R11" s="285"/>
      <c r="S11" s="285"/>
      <c r="T11" s="285"/>
      <c r="U11" s="285"/>
      <c r="V11" s="285"/>
      <c r="W11" s="285"/>
      <c r="X11" s="285"/>
      <c r="Y11" s="285"/>
      <c r="Z11" s="285"/>
      <c r="AA11" s="285"/>
      <c r="AB11" s="285"/>
      <c r="AC11" s="285"/>
      <c r="AD11" s="275" t="s">
        <v>18</v>
      </c>
      <c r="AE11" s="276"/>
      <c r="AF11" s="277"/>
    </row>
    <row r="12" spans="1:67" s="89" customFormat="1" ht="56.25" customHeight="1" x14ac:dyDescent="0.2">
      <c r="A12" s="82" t="s">
        <v>35</v>
      </c>
      <c r="B12" s="82" t="s">
        <v>27</v>
      </c>
      <c r="C12" s="82" t="s">
        <v>34</v>
      </c>
      <c r="D12" s="82" t="s">
        <v>33</v>
      </c>
      <c r="E12" s="82" t="s">
        <v>26</v>
      </c>
      <c r="F12" s="82" t="s">
        <v>3</v>
      </c>
      <c r="G12" s="82" t="s">
        <v>2</v>
      </c>
      <c r="H12" s="82" t="s">
        <v>150</v>
      </c>
      <c r="I12" s="84" t="s">
        <v>31</v>
      </c>
      <c r="J12" s="84">
        <v>2016</v>
      </c>
      <c r="K12" s="84">
        <v>2017</v>
      </c>
      <c r="L12" s="84">
        <v>2018</v>
      </c>
      <c r="M12" s="84">
        <v>2019</v>
      </c>
      <c r="N12" s="84">
        <v>2020</v>
      </c>
      <c r="O12" s="92" t="s">
        <v>23</v>
      </c>
      <c r="P12" s="92" t="s">
        <v>19</v>
      </c>
      <c r="Q12" s="92" t="s">
        <v>20</v>
      </c>
      <c r="R12" s="92" t="s">
        <v>21</v>
      </c>
      <c r="S12" s="92" t="s">
        <v>22</v>
      </c>
      <c r="T12" s="92" t="s">
        <v>10</v>
      </c>
      <c r="U12" s="92" t="s">
        <v>11</v>
      </c>
      <c r="V12" s="92" t="s">
        <v>12</v>
      </c>
      <c r="W12" s="92" t="s">
        <v>13</v>
      </c>
      <c r="X12" s="92" t="s">
        <v>14</v>
      </c>
      <c r="Y12" s="92" t="s">
        <v>15</v>
      </c>
      <c r="Z12" s="92" t="s">
        <v>16</v>
      </c>
      <c r="AA12" s="92" t="s">
        <v>37</v>
      </c>
      <c r="AB12" s="93" t="s">
        <v>5</v>
      </c>
      <c r="AC12" s="92" t="s">
        <v>6</v>
      </c>
      <c r="AD12" s="83" t="s">
        <v>7</v>
      </c>
      <c r="AE12" s="83" t="s">
        <v>9</v>
      </c>
      <c r="AF12" s="83" t="s">
        <v>8</v>
      </c>
    </row>
    <row r="13" spans="1:67" s="91" customFormat="1" ht="84.75" customHeight="1" x14ac:dyDescent="0.25">
      <c r="A13" s="257" t="s">
        <v>154</v>
      </c>
      <c r="B13" s="257" t="e">
        <f>+'[2]Sección 1. Metas - Magnitud'!I15</f>
        <v>#REF!</v>
      </c>
      <c r="C13" s="257">
        <v>224</v>
      </c>
      <c r="D13" s="257" t="s">
        <v>187</v>
      </c>
      <c r="E13" s="257">
        <v>171</v>
      </c>
      <c r="F13" s="289" t="s">
        <v>175</v>
      </c>
      <c r="G13" s="257" t="s">
        <v>152</v>
      </c>
      <c r="H13" s="257" t="s">
        <v>70</v>
      </c>
      <c r="I13" s="267" t="e">
        <f>SUM(J13:N14)</f>
        <v>#REF!</v>
      </c>
      <c r="J13" s="264" t="e">
        <f>+#REF!</f>
        <v>#REF!</v>
      </c>
      <c r="K13" s="293" t="e">
        <f>+#REF!</f>
        <v>#REF!</v>
      </c>
      <c r="L13" s="262" t="e">
        <f>+#REF!</f>
        <v>#REF!</v>
      </c>
      <c r="M13" s="264" t="e">
        <f>+#REF!</f>
        <v>#REF!</v>
      </c>
      <c r="N13" s="264" t="e">
        <f>+#REF!</f>
        <v>#REF!</v>
      </c>
      <c r="O13" s="268" t="e">
        <f>+#REF!</f>
        <v>#REF!</v>
      </c>
      <c r="P13" s="268">
        <v>6.45</v>
      </c>
      <c r="Q13" s="268">
        <v>31.03</v>
      </c>
      <c r="R13" s="268"/>
      <c r="S13" s="268" t="e">
        <f>+#REF!</f>
        <v>#REF!</v>
      </c>
      <c r="T13" s="268" t="e">
        <f>+#REF!</f>
        <v>#REF!</v>
      </c>
      <c r="U13" s="268" t="e">
        <f>+#REF!</f>
        <v>#REF!</v>
      </c>
      <c r="V13" s="268" t="e">
        <f>+#REF!</f>
        <v>#REF!</v>
      </c>
      <c r="W13" s="268" t="e">
        <f>+#REF!</f>
        <v>#REF!</v>
      </c>
      <c r="X13" s="268" t="e">
        <f>+#REF!</f>
        <v>#REF!</v>
      </c>
      <c r="Y13" s="268" t="e">
        <f>+#REF!</f>
        <v>#REF!</v>
      </c>
      <c r="Z13" s="268" t="e">
        <f>+#REF!</f>
        <v>#REF!</v>
      </c>
      <c r="AA13" s="273" t="e">
        <f>SUM(O13:Z14)</f>
        <v>#REF!</v>
      </c>
      <c r="AB13" s="270" t="e">
        <f>+AA13/K13</f>
        <v>#REF!</v>
      </c>
      <c r="AC13" s="270" t="e">
        <f>+(J13+AA13)/I13</f>
        <v>#REF!</v>
      </c>
      <c r="AD13" s="271" t="s">
        <v>219</v>
      </c>
      <c r="AE13" s="260" t="s">
        <v>223</v>
      </c>
      <c r="AF13" s="271" t="s">
        <v>220</v>
      </c>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row>
    <row r="14" spans="1:67" ht="195.75" customHeight="1" x14ac:dyDescent="0.25">
      <c r="A14" s="257"/>
      <c r="B14" s="257"/>
      <c r="C14" s="257"/>
      <c r="D14" s="257"/>
      <c r="E14" s="257"/>
      <c r="F14" s="289"/>
      <c r="G14" s="257"/>
      <c r="H14" s="257"/>
      <c r="I14" s="267"/>
      <c r="J14" s="265"/>
      <c r="K14" s="294"/>
      <c r="L14" s="263"/>
      <c r="M14" s="265"/>
      <c r="N14" s="265"/>
      <c r="O14" s="269"/>
      <c r="P14" s="269"/>
      <c r="Q14" s="269"/>
      <c r="R14" s="269"/>
      <c r="S14" s="269"/>
      <c r="T14" s="269"/>
      <c r="U14" s="269"/>
      <c r="V14" s="269"/>
      <c r="W14" s="269"/>
      <c r="X14" s="269"/>
      <c r="Y14" s="269"/>
      <c r="Z14" s="269"/>
      <c r="AA14" s="274"/>
      <c r="AB14" s="270"/>
      <c r="AC14" s="270"/>
      <c r="AD14" s="272"/>
      <c r="AE14" s="261"/>
      <c r="AF14" s="272"/>
    </row>
    <row r="15" spans="1:67" ht="89.25" customHeight="1" x14ac:dyDescent="0.25">
      <c r="A15" s="257" t="s">
        <v>154</v>
      </c>
      <c r="B15" s="257" t="e">
        <f>+'[2]Sección 1. Metas - Magnitud'!I18</f>
        <v>#REF!</v>
      </c>
      <c r="C15" s="257">
        <v>223</v>
      </c>
      <c r="D15" s="257" t="s">
        <v>188</v>
      </c>
      <c r="E15" s="257">
        <v>170</v>
      </c>
      <c r="F15" s="289" t="s">
        <v>174</v>
      </c>
      <c r="G15" s="257" t="s">
        <v>152</v>
      </c>
      <c r="H15" s="257" t="s">
        <v>70</v>
      </c>
      <c r="I15" s="267" t="e">
        <f>SUM(J15:N16)</f>
        <v>#REF!</v>
      </c>
      <c r="J15" s="282" t="e">
        <f>+#REF!</f>
        <v>#REF!</v>
      </c>
      <c r="K15" s="278" t="e">
        <f>+#REF!</f>
        <v>#REF!</v>
      </c>
      <c r="L15" s="280" t="e">
        <f>+#REF!</f>
        <v>#REF!</v>
      </c>
      <c r="M15" s="282" t="e">
        <f>+#REF!</f>
        <v>#REF!</v>
      </c>
      <c r="N15" s="282" t="e">
        <f>+#REF!</f>
        <v>#REF!</v>
      </c>
      <c r="O15" s="268">
        <v>53</v>
      </c>
      <c r="P15" s="268">
        <v>712</v>
      </c>
      <c r="Q15" s="268">
        <v>881</v>
      </c>
      <c r="R15" s="268"/>
      <c r="S15" s="268" t="e">
        <f>+#REF!</f>
        <v>#REF!</v>
      </c>
      <c r="T15" s="268" t="e">
        <f>+#REF!</f>
        <v>#REF!</v>
      </c>
      <c r="U15" s="268" t="e">
        <f>+#REF!</f>
        <v>#REF!</v>
      </c>
      <c r="V15" s="268" t="e">
        <f>+#REF!</f>
        <v>#REF!</v>
      </c>
      <c r="W15" s="268" t="e">
        <f>+#REF!</f>
        <v>#REF!</v>
      </c>
      <c r="X15" s="268" t="e">
        <f>+#REF!</f>
        <v>#REF!</v>
      </c>
      <c r="Y15" s="268" t="e">
        <f>+#REF!</f>
        <v>#REF!</v>
      </c>
      <c r="Z15" s="268" t="e">
        <f>+#REF!</f>
        <v>#REF!</v>
      </c>
      <c r="AA15" s="273" t="e">
        <f>SUM(O15:Z16)</f>
        <v>#REF!</v>
      </c>
      <c r="AB15" s="270" t="e">
        <f>+AA15/K15</f>
        <v>#REF!</v>
      </c>
      <c r="AC15" s="270" t="e">
        <f>+(J15+AA15)/I15</f>
        <v>#REF!</v>
      </c>
      <c r="AD15" s="271" t="s">
        <v>221</v>
      </c>
      <c r="AE15" s="260" t="s">
        <v>223</v>
      </c>
      <c r="AF15" s="271" t="s">
        <v>222</v>
      </c>
    </row>
    <row r="16" spans="1:67" ht="140.25" customHeight="1" x14ac:dyDescent="0.25">
      <c r="A16" s="257"/>
      <c r="B16" s="257"/>
      <c r="C16" s="257"/>
      <c r="D16" s="257"/>
      <c r="E16" s="257"/>
      <c r="F16" s="289"/>
      <c r="G16" s="257"/>
      <c r="H16" s="257"/>
      <c r="I16" s="267"/>
      <c r="J16" s="283"/>
      <c r="K16" s="279"/>
      <c r="L16" s="281"/>
      <c r="M16" s="283"/>
      <c r="N16" s="283"/>
      <c r="O16" s="269"/>
      <c r="P16" s="269"/>
      <c r="Q16" s="269"/>
      <c r="R16" s="269"/>
      <c r="S16" s="269"/>
      <c r="T16" s="269"/>
      <c r="U16" s="269"/>
      <c r="V16" s="269"/>
      <c r="W16" s="269"/>
      <c r="X16" s="269"/>
      <c r="Y16" s="269"/>
      <c r="Z16" s="269"/>
      <c r="AA16" s="274"/>
      <c r="AB16" s="270"/>
      <c r="AC16" s="270"/>
      <c r="AD16" s="272"/>
      <c r="AE16" s="261"/>
      <c r="AF16" s="272"/>
    </row>
    <row r="17" spans="1:32" ht="62.25" customHeight="1" x14ac:dyDescent="0.25">
      <c r="A17" s="257" t="s">
        <v>154</v>
      </c>
      <c r="B17" s="313" t="e">
        <f>+'[2]Sección 1. Metas - Magnitud'!I45</f>
        <v>#REF!</v>
      </c>
      <c r="C17" s="257">
        <v>231</v>
      </c>
      <c r="D17" s="257" t="s">
        <v>176</v>
      </c>
      <c r="E17" s="257">
        <v>178</v>
      </c>
      <c r="F17" s="289" t="s">
        <v>177</v>
      </c>
      <c r="G17" s="257" t="s">
        <v>151</v>
      </c>
      <c r="H17" s="257" t="s">
        <v>70</v>
      </c>
      <c r="I17" s="295">
        <f>SUM(J17:N18)</f>
        <v>1</v>
      </c>
      <c r="J17" s="324">
        <v>0.05</v>
      </c>
      <c r="K17" s="311">
        <v>0.28999999999999998</v>
      </c>
      <c r="L17" s="314">
        <v>0.25</v>
      </c>
      <c r="M17" s="311">
        <v>0.4</v>
      </c>
      <c r="N17" s="311">
        <v>0.01</v>
      </c>
      <c r="O17" s="316">
        <v>0.19</v>
      </c>
      <c r="P17" s="317"/>
      <c r="Q17" s="317"/>
      <c r="R17" s="320">
        <v>0</v>
      </c>
      <c r="S17" s="321"/>
      <c r="T17" s="321"/>
      <c r="U17" s="299">
        <v>0</v>
      </c>
      <c r="V17" s="300"/>
      <c r="W17" s="300"/>
      <c r="X17" s="299">
        <v>0</v>
      </c>
      <c r="Y17" s="300"/>
      <c r="Z17" s="300"/>
      <c r="AA17" s="303">
        <f>+R17+O17+U17+X17</f>
        <v>0.19</v>
      </c>
      <c r="AB17" s="270">
        <f>+AA17/K17</f>
        <v>0.65517241379310354</v>
      </c>
      <c r="AC17" s="270">
        <f>+(J17+AA17)/I17</f>
        <v>0.24</v>
      </c>
      <c r="AD17" s="297" t="s">
        <v>224</v>
      </c>
      <c r="AE17" s="260" t="s">
        <v>223</v>
      </c>
      <c r="AF17" s="297" t="s">
        <v>225</v>
      </c>
    </row>
    <row r="18" spans="1:32" ht="200.25" customHeight="1" x14ac:dyDescent="0.25">
      <c r="A18" s="257"/>
      <c r="B18" s="313"/>
      <c r="C18" s="257"/>
      <c r="D18" s="257"/>
      <c r="E18" s="257"/>
      <c r="F18" s="289"/>
      <c r="G18" s="257"/>
      <c r="H18" s="257"/>
      <c r="I18" s="296"/>
      <c r="J18" s="325"/>
      <c r="K18" s="312"/>
      <c r="L18" s="315"/>
      <c r="M18" s="312"/>
      <c r="N18" s="312"/>
      <c r="O18" s="318"/>
      <c r="P18" s="319"/>
      <c r="Q18" s="319"/>
      <c r="R18" s="322"/>
      <c r="S18" s="323"/>
      <c r="T18" s="323"/>
      <c r="U18" s="301"/>
      <c r="V18" s="302"/>
      <c r="W18" s="302"/>
      <c r="X18" s="301"/>
      <c r="Y18" s="302"/>
      <c r="Z18" s="302"/>
      <c r="AA18" s="304"/>
      <c r="AB18" s="270"/>
      <c r="AC18" s="270"/>
      <c r="AD18" s="298"/>
      <c r="AE18" s="261"/>
      <c r="AF18" s="298"/>
    </row>
    <row r="19" spans="1:32" ht="62.25" customHeight="1" x14ac:dyDescent="0.25">
      <c r="A19" s="257" t="s">
        <v>154</v>
      </c>
      <c r="B19" s="313" t="e">
        <f>+'[2]Sección 1. Metas - Magnitud'!I48</f>
        <v>#REF!</v>
      </c>
      <c r="C19" s="257">
        <v>232</v>
      </c>
      <c r="D19" s="257" t="s">
        <v>178</v>
      </c>
      <c r="E19" s="257">
        <v>179</v>
      </c>
      <c r="F19" s="289" t="s">
        <v>179</v>
      </c>
      <c r="G19" s="257" t="s">
        <v>151</v>
      </c>
      <c r="H19" s="257" t="s">
        <v>70</v>
      </c>
      <c r="I19" s="295">
        <f>SUM(J19:N20)</f>
        <v>1</v>
      </c>
      <c r="J19" s="324">
        <v>0.01</v>
      </c>
      <c r="K19" s="311">
        <v>0.15</v>
      </c>
      <c r="L19" s="314">
        <v>0.42</v>
      </c>
      <c r="M19" s="311">
        <v>0.42</v>
      </c>
      <c r="N19" s="311">
        <v>0</v>
      </c>
      <c r="O19" s="307">
        <v>0.35</v>
      </c>
      <c r="P19" s="308"/>
      <c r="Q19" s="308"/>
      <c r="R19" s="316">
        <v>0</v>
      </c>
      <c r="S19" s="317"/>
      <c r="T19" s="317"/>
      <c r="U19" s="307">
        <v>0</v>
      </c>
      <c r="V19" s="308"/>
      <c r="W19" s="308"/>
      <c r="X19" s="307">
        <v>0</v>
      </c>
      <c r="Y19" s="308"/>
      <c r="Z19" s="308"/>
      <c r="AA19" s="305">
        <f>+R19+O19+U19+X19</f>
        <v>0.35</v>
      </c>
      <c r="AB19" s="270">
        <f>+AA19/K19</f>
        <v>2.3333333333333335</v>
      </c>
      <c r="AC19" s="270">
        <f>+(J19+AA19)/I19</f>
        <v>0.36</v>
      </c>
      <c r="AD19" s="297" t="s">
        <v>227</v>
      </c>
      <c r="AE19" s="260" t="s">
        <v>223</v>
      </c>
      <c r="AF19" s="297" t="s">
        <v>225</v>
      </c>
    </row>
    <row r="20" spans="1:32" ht="298.5" customHeight="1" x14ac:dyDescent="0.25">
      <c r="A20" s="257"/>
      <c r="B20" s="313"/>
      <c r="C20" s="257"/>
      <c r="D20" s="257"/>
      <c r="E20" s="257"/>
      <c r="F20" s="289"/>
      <c r="G20" s="257"/>
      <c r="H20" s="257"/>
      <c r="I20" s="296"/>
      <c r="J20" s="325"/>
      <c r="K20" s="312"/>
      <c r="L20" s="315"/>
      <c r="M20" s="312"/>
      <c r="N20" s="312"/>
      <c r="O20" s="309"/>
      <c r="P20" s="310"/>
      <c r="Q20" s="310"/>
      <c r="R20" s="318"/>
      <c r="S20" s="319"/>
      <c r="T20" s="319"/>
      <c r="U20" s="309"/>
      <c r="V20" s="310"/>
      <c r="W20" s="310"/>
      <c r="X20" s="309"/>
      <c r="Y20" s="310"/>
      <c r="Z20" s="310"/>
      <c r="AA20" s="306"/>
      <c r="AB20" s="270"/>
      <c r="AC20" s="270"/>
      <c r="AD20" s="298"/>
      <c r="AE20" s="261"/>
      <c r="AF20" s="298"/>
    </row>
    <row r="21" spans="1:32" ht="62.25" customHeight="1" x14ac:dyDescent="0.25">
      <c r="A21" s="257" t="s">
        <v>154</v>
      </c>
      <c r="B21" s="313" t="e">
        <f>+'[2]Sección 1. Metas - Magnitud'!I51</f>
        <v>#REF!</v>
      </c>
      <c r="C21" s="257">
        <v>233</v>
      </c>
      <c r="D21" s="257" t="s">
        <v>180</v>
      </c>
      <c r="E21" s="257">
        <v>180</v>
      </c>
      <c r="F21" s="289" t="s">
        <v>181</v>
      </c>
      <c r="G21" s="257" t="s">
        <v>151</v>
      </c>
      <c r="H21" s="257" t="s">
        <v>70</v>
      </c>
      <c r="I21" s="295">
        <f>SUM(J21:N22)</f>
        <v>1</v>
      </c>
      <c r="J21" s="324">
        <v>0.01</v>
      </c>
      <c r="K21" s="311">
        <v>0.1</v>
      </c>
      <c r="L21" s="314">
        <v>0.3</v>
      </c>
      <c r="M21" s="311">
        <v>0.55000000000000004</v>
      </c>
      <c r="N21" s="311">
        <v>0.04</v>
      </c>
      <c r="O21" s="307">
        <v>4.4999999999999998E-2</v>
      </c>
      <c r="P21" s="308"/>
      <c r="Q21" s="308"/>
      <c r="R21" s="307">
        <v>0</v>
      </c>
      <c r="S21" s="308"/>
      <c r="T21" s="308"/>
      <c r="U21" s="307">
        <v>0</v>
      </c>
      <c r="V21" s="308"/>
      <c r="W21" s="308"/>
      <c r="X21" s="307">
        <v>0</v>
      </c>
      <c r="Y21" s="308"/>
      <c r="Z21" s="308"/>
      <c r="AA21" s="305">
        <f>+R21+O21+U21+X21</f>
        <v>4.4999999999999998E-2</v>
      </c>
      <c r="AB21" s="270">
        <f>+AA21/K21</f>
        <v>0.44999999999999996</v>
      </c>
      <c r="AC21" s="270">
        <f>+(J21+AA21)/I21</f>
        <v>5.5E-2</v>
      </c>
      <c r="AD21" s="297" t="s">
        <v>228</v>
      </c>
      <c r="AE21" s="260" t="s">
        <v>223</v>
      </c>
      <c r="AF21" s="297" t="s">
        <v>225</v>
      </c>
    </row>
    <row r="22" spans="1:32" ht="124.5" customHeight="1" x14ac:dyDescent="0.25">
      <c r="A22" s="257"/>
      <c r="B22" s="313"/>
      <c r="C22" s="257"/>
      <c r="D22" s="257"/>
      <c r="E22" s="257"/>
      <c r="F22" s="289"/>
      <c r="G22" s="257"/>
      <c r="H22" s="257"/>
      <c r="I22" s="296"/>
      <c r="J22" s="325"/>
      <c r="K22" s="312"/>
      <c r="L22" s="315"/>
      <c r="M22" s="312"/>
      <c r="N22" s="312"/>
      <c r="O22" s="309"/>
      <c r="P22" s="310"/>
      <c r="Q22" s="310"/>
      <c r="R22" s="309"/>
      <c r="S22" s="310"/>
      <c r="T22" s="310"/>
      <c r="U22" s="309"/>
      <c r="V22" s="310"/>
      <c r="W22" s="310"/>
      <c r="X22" s="309"/>
      <c r="Y22" s="310"/>
      <c r="Z22" s="310"/>
      <c r="AA22" s="306"/>
      <c r="AB22" s="270"/>
      <c r="AC22" s="270"/>
      <c r="AD22" s="298"/>
      <c r="AE22" s="261"/>
      <c r="AF22" s="298"/>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tabColor theme="3" tint="0.79998168889431442"/>
  </sheetPr>
  <dimension ref="B1:X54"/>
  <sheetViews>
    <sheetView topLeftCell="A24" zoomScale="85" zoomScaleNormal="85" zoomScalePageLayoutView="85" workbookViewId="0">
      <selection activeCell="F6" sqref="F6:I6"/>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0.85546875" style="12"/>
    <col min="25" max="16384" width="10.85546875" style="7"/>
  </cols>
  <sheetData>
    <row r="1" spans="2:14" ht="37.5" customHeight="1" x14ac:dyDescent="0.2">
      <c r="B1" s="520"/>
      <c r="C1" s="327" t="s">
        <v>25</v>
      </c>
      <c r="D1" s="327"/>
      <c r="E1" s="327"/>
      <c r="F1" s="327"/>
      <c r="G1" s="327"/>
      <c r="H1" s="327"/>
      <c r="I1" s="521"/>
      <c r="J1" s="196"/>
      <c r="K1" s="196"/>
      <c r="M1" s="197" t="s">
        <v>47</v>
      </c>
    </row>
    <row r="2" spans="2:14" ht="37.5" customHeight="1" x14ac:dyDescent="0.2">
      <c r="B2" s="520"/>
      <c r="C2" s="327" t="s">
        <v>239</v>
      </c>
      <c r="D2" s="327"/>
      <c r="E2" s="327"/>
      <c r="F2" s="327"/>
      <c r="G2" s="327"/>
      <c r="H2" s="327"/>
      <c r="I2" s="521"/>
      <c r="J2" s="196"/>
      <c r="K2" s="196"/>
      <c r="M2" s="197" t="s">
        <v>48</v>
      </c>
    </row>
    <row r="3" spans="2:14" ht="37.5" customHeight="1" x14ac:dyDescent="0.2">
      <c r="B3" s="520"/>
      <c r="C3" s="327" t="s">
        <v>240</v>
      </c>
      <c r="D3" s="327"/>
      <c r="E3" s="327"/>
      <c r="F3" s="327" t="s">
        <v>241</v>
      </c>
      <c r="G3" s="327"/>
      <c r="H3" s="327"/>
      <c r="I3" s="521"/>
      <c r="J3" s="196"/>
      <c r="K3" s="196"/>
      <c r="M3" s="197" t="s">
        <v>50</v>
      </c>
    </row>
    <row r="4" spans="2:14" ht="23.25" customHeight="1" x14ac:dyDescent="0.2">
      <c r="B4" s="517"/>
      <c r="C4" s="517"/>
      <c r="D4" s="517"/>
      <c r="E4" s="517"/>
      <c r="F4" s="517"/>
      <c r="G4" s="517"/>
      <c r="H4" s="517"/>
      <c r="I4" s="517"/>
      <c r="J4" s="198"/>
      <c r="K4" s="198"/>
    </row>
    <row r="5" spans="2:14" ht="24" customHeight="1" x14ac:dyDescent="0.2">
      <c r="B5" s="518" t="s">
        <v>234</v>
      </c>
      <c r="C5" s="518"/>
      <c r="D5" s="518"/>
      <c r="E5" s="518"/>
      <c r="F5" s="518"/>
      <c r="G5" s="518"/>
      <c r="H5" s="518"/>
      <c r="I5" s="518"/>
      <c r="J5" s="199"/>
      <c r="K5" s="199"/>
      <c r="N5" s="200" t="s">
        <v>57</v>
      </c>
    </row>
    <row r="6" spans="2:14" ht="30.75" customHeight="1" x14ac:dyDescent="0.2">
      <c r="B6" s="193" t="s">
        <v>242</v>
      </c>
      <c r="C6" s="201">
        <v>7</v>
      </c>
      <c r="D6" s="519" t="s">
        <v>243</v>
      </c>
      <c r="E6" s="519"/>
      <c r="F6" s="503" t="s">
        <v>313</v>
      </c>
      <c r="G6" s="503"/>
      <c r="H6" s="503"/>
      <c r="I6" s="503"/>
      <c r="J6" s="202"/>
      <c r="K6" s="202"/>
      <c r="M6" s="197" t="s">
        <v>60</v>
      </c>
      <c r="N6" s="200" t="s">
        <v>61</v>
      </c>
    </row>
    <row r="7" spans="2:14" ht="30.75" customHeight="1" x14ac:dyDescent="0.2">
      <c r="B7" s="193" t="s">
        <v>244</v>
      </c>
      <c r="C7" s="201" t="s">
        <v>81</v>
      </c>
      <c r="D7" s="519" t="s">
        <v>245</v>
      </c>
      <c r="E7" s="519"/>
      <c r="F7" s="503" t="s">
        <v>314</v>
      </c>
      <c r="G7" s="503"/>
      <c r="H7" s="175" t="s">
        <v>246</v>
      </c>
      <c r="I7" s="201" t="s">
        <v>81</v>
      </c>
      <c r="J7" s="204"/>
      <c r="K7" s="204"/>
      <c r="M7" s="197" t="s">
        <v>65</v>
      </c>
      <c r="N7" s="200" t="s">
        <v>66</v>
      </c>
    </row>
    <row r="8" spans="2:14" ht="30.75" customHeight="1" x14ac:dyDescent="0.2">
      <c r="B8" s="193" t="s">
        <v>247</v>
      </c>
      <c r="C8" s="503" t="s">
        <v>289</v>
      </c>
      <c r="D8" s="503"/>
      <c r="E8" s="503"/>
      <c r="F8" s="503"/>
      <c r="G8" s="175" t="s">
        <v>248</v>
      </c>
      <c r="H8" s="513">
        <v>7550</v>
      </c>
      <c r="I8" s="513"/>
      <c r="J8" s="21"/>
      <c r="K8" s="21"/>
      <c r="M8" s="197" t="s">
        <v>69</v>
      </c>
      <c r="N8" s="200" t="s">
        <v>70</v>
      </c>
    </row>
    <row r="9" spans="2:14" ht="30.75" customHeight="1" x14ac:dyDescent="0.2">
      <c r="B9" s="193" t="s">
        <v>48</v>
      </c>
      <c r="C9" s="514" t="s">
        <v>60</v>
      </c>
      <c r="D9" s="514"/>
      <c r="E9" s="514"/>
      <c r="F9" s="514"/>
      <c r="G9" s="175" t="s">
        <v>249</v>
      </c>
      <c r="H9" s="515" t="s">
        <v>311</v>
      </c>
      <c r="I9" s="515"/>
      <c r="J9" s="22"/>
      <c r="K9" s="22"/>
      <c r="M9" s="205" t="s">
        <v>73</v>
      </c>
    </row>
    <row r="10" spans="2:14" ht="30.75" customHeight="1" x14ac:dyDescent="0.2">
      <c r="B10" s="193" t="s">
        <v>250</v>
      </c>
      <c r="C10" s="503" t="s">
        <v>337</v>
      </c>
      <c r="D10" s="503"/>
      <c r="E10" s="503"/>
      <c r="F10" s="503"/>
      <c r="G10" s="503"/>
      <c r="H10" s="503"/>
      <c r="I10" s="503"/>
      <c r="J10" s="206"/>
      <c r="K10" s="206"/>
      <c r="M10" s="205"/>
    </row>
    <row r="11" spans="2:14" ht="30.75" customHeight="1" x14ac:dyDescent="0.2">
      <c r="B11" s="193" t="s">
        <v>251</v>
      </c>
      <c r="C11" s="498" t="str">
        <f>'[7]Proyecto 7550'!$E$53</f>
        <v>Realizar el fortalecimiento institucional de la estructura orgánica y funcional de la SDA, IDIGER, JBB, E IDPYBA</v>
      </c>
      <c r="D11" s="498"/>
      <c r="E11" s="498"/>
      <c r="F11" s="498"/>
      <c r="G11" s="498"/>
      <c r="H11" s="498"/>
      <c r="I11" s="498"/>
      <c r="J11" s="204"/>
      <c r="K11" s="204"/>
      <c r="M11" s="205"/>
      <c r="N11" s="200" t="s">
        <v>76</v>
      </c>
    </row>
    <row r="12" spans="2:14" ht="30.75" customHeight="1" x14ac:dyDescent="0.2">
      <c r="B12" s="193" t="s">
        <v>254</v>
      </c>
      <c r="C12" s="359" t="s">
        <v>312</v>
      </c>
      <c r="D12" s="359"/>
      <c r="E12" s="359"/>
      <c r="F12" s="359"/>
      <c r="G12" s="175" t="s">
        <v>252</v>
      </c>
      <c r="H12" s="360" t="s">
        <v>91</v>
      </c>
      <c r="I12" s="360"/>
      <c r="J12" s="204"/>
      <c r="K12" s="204"/>
      <c r="M12" s="205" t="s">
        <v>80</v>
      </c>
      <c r="N12" s="200" t="s">
        <v>81</v>
      </c>
    </row>
    <row r="13" spans="2:14" ht="30.75" customHeight="1" x14ac:dyDescent="0.2">
      <c r="B13" s="193" t="s">
        <v>255</v>
      </c>
      <c r="C13" s="516" t="s">
        <v>293</v>
      </c>
      <c r="D13" s="516"/>
      <c r="E13" s="516"/>
      <c r="F13" s="516"/>
      <c r="G13" s="175" t="s">
        <v>253</v>
      </c>
      <c r="H13" s="498" t="s">
        <v>57</v>
      </c>
      <c r="I13" s="498"/>
      <c r="J13" s="204"/>
      <c r="K13" s="204"/>
      <c r="M13" s="205" t="s">
        <v>84</v>
      </c>
    </row>
    <row r="14" spans="2:14" ht="64.5" customHeight="1" x14ac:dyDescent="0.2">
      <c r="B14" s="193" t="s">
        <v>256</v>
      </c>
      <c r="C14" s="356" t="s">
        <v>365</v>
      </c>
      <c r="D14" s="356"/>
      <c r="E14" s="356"/>
      <c r="F14" s="356"/>
      <c r="G14" s="356"/>
      <c r="H14" s="356"/>
      <c r="I14" s="356"/>
      <c r="J14" s="206"/>
      <c r="K14" s="206"/>
      <c r="M14" s="205" t="s">
        <v>86</v>
      </c>
      <c r="N14" s="200"/>
    </row>
    <row r="15" spans="2:14" ht="30.75" customHeight="1" x14ac:dyDescent="0.2">
      <c r="B15" s="193" t="s">
        <v>257</v>
      </c>
      <c r="C15" s="359" t="s">
        <v>354</v>
      </c>
      <c r="D15" s="359"/>
      <c r="E15" s="359"/>
      <c r="F15" s="359"/>
      <c r="G15" s="359"/>
      <c r="H15" s="359"/>
      <c r="I15" s="359"/>
      <c r="J15" s="207"/>
      <c r="K15" s="207"/>
      <c r="M15" s="205" t="s">
        <v>88</v>
      </c>
      <c r="N15" s="200"/>
    </row>
    <row r="16" spans="2:14" ht="20.25" customHeight="1" x14ac:dyDescent="0.2">
      <c r="B16" s="193" t="s">
        <v>258</v>
      </c>
      <c r="C16" s="503" t="s">
        <v>366</v>
      </c>
      <c r="D16" s="503"/>
      <c r="E16" s="503"/>
      <c r="F16" s="503"/>
      <c r="G16" s="503"/>
      <c r="H16" s="503"/>
      <c r="I16" s="503"/>
      <c r="J16" s="208"/>
      <c r="K16" s="208"/>
      <c r="M16" s="205"/>
      <c r="N16" s="200"/>
    </row>
    <row r="17" spans="2:14" ht="30.75" customHeight="1" x14ac:dyDescent="0.2">
      <c r="B17" s="193" t="s">
        <v>259</v>
      </c>
      <c r="C17" s="498" t="s">
        <v>152</v>
      </c>
      <c r="D17" s="499"/>
      <c r="E17" s="499"/>
      <c r="F17" s="499"/>
      <c r="G17" s="499"/>
      <c r="H17" s="499"/>
      <c r="I17" s="499"/>
      <c r="J17" s="209"/>
      <c r="K17" s="209"/>
      <c r="M17" s="205" t="s">
        <v>91</v>
      </c>
      <c r="N17" s="200"/>
    </row>
    <row r="18" spans="2:14" ht="18" customHeight="1" x14ac:dyDescent="0.2">
      <c r="B18" s="500" t="s">
        <v>265</v>
      </c>
      <c r="C18" s="501" t="s">
        <v>237</v>
      </c>
      <c r="D18" s="501"/>
      <c r="E18" s="501"/>
      <c r="F18" s="502" t="s">
        <v>238</v>
      </c>
      <c r="G18" s="502"/>
      <c r="H18" s="502"/>
      <c r="I18" s="502"/>
      <c r="J18" s="28"/>
      <c r="K18" s="28"/>
      <c r="M18" s="205" t="s">
        <v>79</v>
      </c>
      <c r="N18" s="200"/>
    </row>
    <row r="19" spans="2:14" ht="39.75" customHeight="1" x14ac:dyDescent="0.2">
      <c r="B19" s="500"/>
      <c r="C19" s="468" t="s">
        <v>306</v>
      </c>
      <c r="D19" s="469"/>
      <c r="E19" s="470"/>
      <c r="F19" s="503" t="str">
        <f>C19</f>
        <v>Actividades que se ejecutaron para la implementacion de los procesos transversales</v>
      </c>
      <c r="G19" s="503"/>
      <c r="H19" s="503"/>
      <c r="I19" s="503"/>
      <c r="J19" s="208"/>
      <c r="K19" s="208"/>
      <c r="M19" s="205" t="s">
        <v>95</v>
      </c>
      <c r="N19" s="200"/>
    </row>
    <row r="20" spans="2:14" ht="39.75" customHeight="1" x14ac:dyDescent="0.2">
      <c r="B20" s="173" t="s">
        <v>266</v>
      </c>
      <c r="C20" s="468" t="s">
        <v>307</v>
      </c>
      <c r="D20" s="469"/>
      <c r="E20" s="470"/>
      <c r="F20" s="503" t="str">
        <f>C20</f>
        <v>Cantidad de actividades que se ejecutaron para la implementacion de los procesos transversales</v>
      </c>
      <c r="G20" s="503"/>
      <c r="H20" s="503"/>
      <c r="I20" s="503"/>
      <c r="J20" s="204"/>
      <c r="K20" s="204"/>
      <c r="M20" s="205"/>
      <c r="N20" s="200"/>
    </row>
    <row r="21" spans="2:14" ht="42" customHeight="1" x14ac:dyDescent="0.2">
      <c r="B21" s="173" t="s">
        <v>267</v>
      </c>
      <c r="C21" s="468" t="s">
        <v>152</v>
      </c>
      <c r="D21" s="469"/>
      <c r="E21" s="470"/>
      <c r="F21" s="468" t="s">
        <v>152</v>
      </c>
      <c r="G21" s="469"/>
      <c r="H21" s="469"/>
      <c r="I21" s="510"/>
      <c r="J21" s="207"/>
      <c r="K21" s="207"/>
      <c r="M21" s="210"/>
      <c r="N21" s="200"/>
    </row>
    <row r="22" spans="2:14" ht="23.25" customHeight="1" x14ac:dyDescent="0.2">
      <c r="B22" s="173" t="s">
        <v>268</v>
      </c>
      <c r="C22" s="494">
        <v>44013</v>
      </c>
      <c r="D22" s="511"/>
      <c r="E22" s="512"/>
      <c r="F22" s="175" t="s">
        <v>271</v>
      </c>
      <c r="G22" s="184">
        <v>0</v>
      </c>
      <c r="H22" s="175" t="s">
        <v>275</v>
      </c>
      <c r="I22" s="185">
        <v>0</v>
      </c>
      <c r="J22" s="30"/>
      <c r="K22" s="30"/>
      <c r="M22" s="210"/>
    </row>
    <row r="23" spans="2:14" ht="27" customHeight="1" x14ac:dyDescent="0.2">
      <c r="B23" s="173" t="s">
        <v>269</v>
      </c>
      <c r="C23" s="494">
        <v>44196</v>
      </c>
      <c r="D23" s="469"/>
      <c r="E23" s="470"/>
      <c r="F23" s="175" t="s">
        <v>272</v>
      </c>
      <c r="G23" s="621">
        <v>0.1</v>
      </c>
      <c r="H23" s="622"/>
      <c r="I23" s="623"/>
      <c r="J23" s="31"/>
      <c r="K23" s="31"/>
      <c r="M23" s="210"/>
    </row>
    <row r="24" spans="2:14" ht="30.75" customHeight="1" x14ac:dyDescent="0.2">
      <c r="B24" s="174" t="s">
        <v>270</v>
      </c>
      <c r="C24" s="394" t="s">
        <v>88</v>
      </c>
      <c r="D24" s="395"/>
      <c r="E24" s="396"/>
      <c r="F24" s="176" t="s">
        <v>274</v>
      </c>
      <c r="G24" s="468"/>
      <c r="H24" s="469"/>
      <c r="I24" s="470"/>
      <c r="J24" s="28"/>
      <c r="K24" s="28"/>
      <c r="M24" s="210"/>
    </row>
    <row r="25" spans="2:14" ht="22.5" customHeight="1" x14ac:dyDescent="0.2">
      <c r="B25" s="471" t="s">
        <v>235</v>
      </c>
      <c r="C25" s="467"/>
      <c r="D25" s="467"/>
      <c r="E25" s="467"/>
      <c r="F25" s="467"/>
      <c r="G25" s="467"/>
      <c r="H25" s="467"/>
      <c r="I25" s="472"/>
      <c r="J25" s="199"/>
      <c r="K25" s="199"/>
      <c r="M25" s="210"/>
    </row>
    <row r="26" spans="2:14" ht="43.5" customHeight="1" x14ac:dyDescent="0.2">
      <c r="B26" s="177" t="s">
        <v>105</v>
      </c>
      <c r="C26" s="192" t="s">
        <v>261</v>
      </c>
      <c r="D26" s="192" t="s">
        <v>260</v>
      </c>
      <c r="E26" s="178" t="s">
        <v>264</v>
      </c>
      <c r="F26" s="192" t="s">
        <v>263</v>
      </c>
      <c r="G26" s="192" t="s">
        <v>262</v>
      </c>
      <c r="H26" s="178" t="s">
        <v>276</v>
      </c>
      <c r="I26" s="179" t="s">
        <v>273</v>
      </c>
      <c r="J26" s="208"/>
      <c r="K26" s="208"/>
      <c r="M26" s="210"/>
    </row>
    <row r="27" spans="2:14" ht="19.5" customHeight="1" x14ac:dyDescent="0.2">
      <c r="B27" s="180" t="s">
        <v>119</v>
      </c>
      <c r="C27" s="226">
        <f>0.0132+0.0107</f>
        <v>2.3899999999999998E-2</v>
      </c>
      <c r="D27" s="191">
        <f>0.0132+0.0107</f>
        <v>2.3899999999999998E-2</v>
      </c>
      <c r="E27" s="195">
        <f>D27/C27</f>
        <v>1</v>
      </c>
      <c r="F27" s="473">
        <f>+SUM(C27:C32)</f>
        <v>0.10010000000000001</v>
      </c>
      <c r="G27" s="473">
        <f>+SUM(D27:D32)</f>
        <v>6.9599999999999995E-2</v>
      </c>
      <c r="H27" s="476">
        <f>+G27/F27</f>
        <v>0.69530469530469519</v>
      </c>
      <c r="I27" s="476">
        <f>+H27+I22</f>
        <v>0.69530469530469519</v>
      </c>
      <c r="J27" s="38"/>
      <c r="K27" s="38"/>
    </row>
    <row r="28" spans="2:14" ht="19.5" customHeight="1" x14ac:dyDescent="0.2">
      <c r="B28" s="180" t="s">
        <v>120</v>
      </c>
      <c r="C28" s="226">
        <v>1.7000000000000001E-2</v>
      </c>
      <c r="D28" s="226">
        <v>1.67E-2</v>
      </c>
      <c r="E28" s="195">
        <f t="shared" ref="E28:E32" si="0">D28/C28</f>
        <v>0.98235294117647054</v>
      </c>
      <c r="F28" s="474"/>
      <c r="G28" s="474"/>
      <c r="H28" s="477"/>
      <c r="I28" s="477"/>
      <c r="J28" s="38"/>
      <c r="K28" s="38"/>
    </row>
    <row r="29" spans="2:14" ht="19.5" customHeight="1" x14ac:dyDescent="0.2">
      <c r="B29" s="180" t="s">
        <v>121</v>
      </c>
      <c r="C29" s="226">
        <v>1.4500000000000001E-2</v>
      </c>
      <c r="D29" s="226">
        <v>1.4500000000000001E-2</v>
      </c>
      <c r="E29" s="195">
        <f t="shared" si="0"/>
        <v>1</v>
      </c>
      <c r="F29" s="474"/>
      <c r="G29" s="474"/>
      <c r="H29" s="477"/>
      <c r="I29" s="477"/>
      <c r="J29" s="38"/>
      <c r="K29" s="38"/>
    </row>
    <row r="30" spans="2:14" ht="19.5" customHeight="1" x14ac:dyDescent="0.2">
      <c r="B30" s="180" t="s">
        <v>122</v>
      </c>
      <c r="C30" s="226">
        <v>1.4500000000000001E-2</v>
      </c>
      <c r="D30" s="226">
        <v>1.4500000000000001E-2</v>
      </c>
      <c r="E30" s="195">
        <f t="shared" si="0"/>
        <v>1</v>
      </c>
      <c r="F30" s="474"/>
      <c r="G30" s="474"/>
      <c r="H30" s="477"/>
      <c r="I30" s="477"/>
      <c r="J30" s="38"/>
      <c r="K30" s="38"/>
    </row>
    <row r="31" spans="2:14" ht="19.5" customHeight="1" x14ac:dyDescent="0.2">
      <c r="B31" s="180" t="s">
        <v>123</v>
      </c>
      <c r="C31" s="226">
        <v>1.5699999999999999E-2</v>
      </c>
      <c r="D31" s="226"/>
      <c r="E31" s="195">
        <f t="shared" si="0"/>
        <v>0</v>
      </c>
      <c r="F31" s="474"/>
      <c r="G31" s="474"/>
      <c r="H31" s="477"/>
      <c r="I31" s="477"/>
      <c r="J31" s="38"/>
      <c r="K31" s="38"/>
    </row>
    <row r="32" spans="2:14" ht="19.5" customHeight="1" x14ac:dyDescent="0.2">
      <c r="B32" s="180" t="s">
        <v>124</v>
      </c>
      <c r="C32" s="226">
        <v>1.4500000000000001E-2</v>
      </c>
      <c r="D32" s="226"/>
      <c r="E32" s="195">
        <f t="shared" si="0"/>
        <v>0</v>
      </c>
      <c r="F32" s="475"/>
      <c r="G32" s="475"/>
      <c r="H32" s="478"/>
      <c r="I32" s="478"/>
      <c r="J32" s="38"/>
      <c r="K32" s="38"/>
    </row>
    <row r="33" spans="2:11" ht="103.5" customHeight="1" x14ac:dyDescent="0.2">
      <c r="B33" s="181" t="s">
        <v>277</v>
      </c>
      <c r="C33" s="585" t="s">
        <v>384</v>
      </c>
      <c r="D33" s="597"/>
      <c r="E33" s="597"/>
      <c r="F33" s="597"/>
      <c r="G33" s="597"/>
      <c r="H33" s="597"/>
      <c r="I33" s="598"/>
      <c r="J33" s="213"/>
      <c r="K33" s="213"/>
    </row>
    <row r="34" spans="2:11" ht="34.5" customHeight="1" x14ac:dyDescent="0.2">
      <c r="B34" s="482"/>
      <c r="C34" s="483"/>
      <c r="D34" s="483"/>
      <c r="E34" s="483"/>
      <c r="F34" s="483"/>
      <c r="G34" s="483"/>
      <c r="H34" s="483"/>
      <c r="I34" s="484"/>
      <c r="J34" s="199"/>
      <c r="K34" s="199"/>
    </row>
    <row r="35" spans="2:11" ht="34.5" customHeight="1" x14ac:dyDescent="0.2">
      <c r="B35" s="485"/>
      <c r="C35" s="486"/>
      <c r="D35" s="486"/>
      <c r="E35" s="486"/>
      <c r="F35" s="486"/>
      <c r="G35" s="486"/>
      <c r="H35" s="486"/>
      <c r="I35" s="487"/>
      <c r="J35" s="213"/>
      <c r="K35" s="213"/>
    </row>
    <row r="36" spans="2:11" ht="34.5" customHeight="1" x14ac:dyDescent="0.2">
      <c r="B36" s="485"/>
      <c r="C36" s="486"/>
      <c r="D36" s="486"/>
      <c r="E36" s="486"/>
      <c r="F36" s="486"/>
      <c r="G36" s="486"/>
      <c r="H36" s="486"/>
      <c r="I36" s="487"/>
      <c r="J36" s="213"/>
      <c r="K36" s="213"/>
    </row>
    <row r="37" spans="2:11" ht="34.5" customHeight="1" x14ac:dyDescent="0.2">
      <c r="B37" s="485"/>
      <c r="C37" s="486"/>
      <c r="D37" s="486"/>
      <c r="E37" s="486"/>
      <c r="F37" s="486"/>
      <c r="G37" s="486"/>
      <c r="H37" s="486"/>
      <c r="I37" s="487"/>
      <c r="J37" s="213"/>
      <c r="K37" s="213"/>
    </row>
    <row r="38" spans="2:11" ht="34.5" customHeight="1" x14ac:dyDescent="0.2">
      <c r="B38" s="488"/>
      <c r="C38" s="489"/>
      <c r="D38" s="489"/>
      <c r="E38" s="489"/>
      <c r="F38" s="489"/>
      <c r="G38" s="489"/>
      <c r="H38" s="489"/>
      <c r="I38" s="490"/>
      <c r="J38" s="198"/>
      <c r="K38" s="198"/>
    </row>
    <row r="39" spans="2:11" ht="113.25" customHeight="1" x14ac:dyDescent="0.2">
      <c r="B39" s="193" t="s">
        <v>278</v>
      </c>
      <c r="C39" s="585" t="s">
        <v>392</v>
      </c>
      <c r="D39" s="597"/>
      <c r="E39" s="597"/>
      <c r="F39" s="597"/>
      <c r="G39" s="597"/>
      <c r="H39" s="597"/>
      <c r="I39" s="598"/>
      <c r="J39" s="214"/>
      <c r="K39" s="214"/>
    </row>
    <row r="40" spans="2:11" ht="54" customHeight="1" x14ac:dyDescent="0.2">
      <c r="B40" s="193" t="s">
        <v>279</v>
      </c>
      <c r="C40" s="585" t="s">
        <v>393</v>
      </c>
      <c r="D40" s="597"/>
      <c r="E40" s="597"/>
      <c r="F40" s="597"/>
      <c r="G40" s="597"/>
      <c r="H40" s="597"/>
      <c r="I40" s="598"/>
      <c r="J40" s="214"/>
      <c r="K40" s="214"/>
    </row>
    <row r="41" spans="2:11" ht="63" customHeight="1" x14ac:dyDescent="0.2">
      <c r="B41" s="182" t="s">
        <v>280</v>
      </c>
      <c r="C41" s="599" t="s">
        <v>367</v>
      </c>
      <c r="D41" s="600"/>
      <c r="E41" s="600"/>
      <c r="F41" s="600"/>
      <c r="G41" s="600"/>
      <c r="H41" s="600"/>
      <c r="I41" s="601"/>
      <c r="J41" s="214"/>
      <c r="K41" s="214"/>
    </row>
    <row r="42" spans="2:11" ht="22.5" customHeight="1" x14ac:dyDescent="0.2">
      <c r="B42" s="467" t="s">
        <v>236</v>
      </c>
      <c r="C42" s="467"/>
      <c r="D42" s="467"/>
      <c r="E42" s="467"/>
      <c r="F42" s="467"/>
      <c r="G42" s="467"/>
      <c r="H42" s="467"/>
      <c r="I42" s="467"/>
      <c r="J42" s="214"/>
      <c r="K42" s="214"/>
    </row>
    <row r="43" spans="2:11" ht="22.5" customHeight="1" x14ac:dyDescent="0.2">
      <c r="B43" s="464" t="s">
        <v>281</v>
      </c>
      <c r="C43" s="194" t="s">
        <v>282</v>
      </c>
      <c r="D43" s="466" t="s">
        <v>283</v>
      </c>
      <c r="E43" s="466"/>
      <c r="F43" s="466"/>
      <c r="G43" s="466" t="s">
        <v>284</v>
      </c>
      <c r="H43" s="466"/>
      <c r="I43" s="466"/>
      <c r="J43" s="216"/>
      <c r="K43" s="216"/>
    </row>
    <row r="44" spans="2:11" ht="30.75" customHeight="1" x14ac:dyDescent="0.2">
      <c r="B44" s="465"/>
      <c r="C44" s="217" t="s">
        <v>310</v>
      </c>
      <c r="D44" s="463"/>
      <c r="E44" s="463"/>
      <c r="F44" s="463"/>
      <c r="G44" s="463"/>
      <c r="H44" s="463"/>
      <c r="I44" s="463"/>
      <c r="J44" s="216"/>
      <c r="K44" s="216"/>
    </row>
    <row r="45" spans="2:11" ht="32.25" customHeight="1" x14ac:dyDescent="0.2">
      <c r="B45" s="183" t="s">
        <v>285</v>
      </c>
      <c r="C45" s="617" t="s">
        <v>368</v>
      </c>
      <c r="D45" s="617"/>
      <c r="E45" s="617"/>
      <c r="F45" s="617"/>
      <c r="G45" s="617"/>
      <c r="H45" s="617"/>
      <c r="I45" s="618"/>
      <c r="J45" s="219"/>
      <c r="K45" s="219"/>
    </row>
    <row r="46" spans="2:11" ht="28.5" customHeight="1" x14ac:dyDescent="0.2">
      <c r="B46" s="175" t="s">
        <v>286</v>
      </c>
      <c r="C46" s="614" t="s">
        <v>369</v>
      </c>
      <c r="D46" s="615"/>
      <c r="E46" s="615"/>
      <c r="F46" s="615"/>
      <c r="G46" s="615"/>
      <c r="H46" s="615"/>
      <c r="I46" s="616"/>
      <c r="J46" s="219"/>
      <c r="K46" s="219"/>
    </row>
    <row r="47" spans="2:11" ht="30" customHeight="1" x14ac:dyDescent="0.2">
      <c r="B47" s="182" t="s">
        <v>287</v>
      </c>
      <c r="C47" s="617" t="s">
        <v>309</v>
      </c>
      <c r="D47" s="617"/>
      <c r="E47" s="617"/>
      <c r="F47" s="617"/>
      <c r="G47" s="617"/>
      <c r="H47" s="617"/>
      <c r="I47" s="618"/>
      <c r="J47" s="221"/>
      <c r="K47" s="221"/>
    </row>
    <row r="48" spans="2:11" ht="31.5" customHeight="1" thickBot="1" x14ac:dyDescent="0.25">
      <c r="B48" s="182" t="s">
        <v>288</v>
      </c>
      <c r="C48" s="619" t="s">
        <v>370</v>
      </c>
      <c r="D48" s="619"/>
      <c r="E48" s="619"/>
      <c r="F48" s="619"/>
      <c r="G48" s="619"/>
      <c r="H48" s="619"/>
      <c r="I48" s="620"/>
      <c r="J48" s="223"/>
      <c r="K48" s="223"/>
    </row>
    <row r="49" spans="2:11" x14ac:dyDescent="0.2">
      <c r="B49" s="47"/>
      <c r="C49" s="224"/>
      <c r="D49" s="224"/>
      <c r="E49" s="225"/>
      <c r="F49" s="225"/>
      <c r="G49" s="48"/>
      <c r="H49" s="49"/>
      <c r="I49" s="224"/>
      <c r="J49" s="223"/>
      <c r="K49" s="223"/>
    </row>
    <row r="50" spans="2:11" x14ac:dyDescent="0.2">
      <c r="B50" s="47"/>
      <c r="C50" s="224"/>
      <c r="D50" s="224"/>
      <c r="E50" s="225"/>
      <c r="F50" s="225"/>
      <c r="G50" s="48"/>
      <c r="H50" s="49"/>
      <c r="I50" s="224"/>
      <c r="J50" s="223"/>
      <c r="K50" s="223"/>
    </row>
    <row r="51" spans="2:11" x14ac:dyDescent="0.2">
      <c r="B51" s="47"/>
      <c r="C51" s="224"/>
      <c r="D51" s="224"/>
      <c r="E51" s="225"/>
      <c r="F51" s="225"/>
      <c r="G51" s="48"/>
      <c r="H51" s="49"/>
      <c r="I51" s="224"/>
      <c r="J51" s="223"/>
      <c r="K51" s="223"/>
    </row>
    <row r="52" spans="2:11" x14ac:dyDescent="0.2">
      <c r="B52" s="47"/>
      <c r="C52" s="224"/>
      <c r="D52" s="224"/>
      <c r="E52" s="225"/>
      <c r="F52" s="225"/>
      <c r="G52" s="48"/>
      <c r="H52" s="49"/>
      <c r="I52" s="224"/>
      <c r="J52" s="223"/>
      <c r="K52" s="223"/>
    </row>
    <row r="53" spans="2:11" x14ac:dyDescent="0.2">
      <c r="B53" s="47"/>
      <c r="C53" s="224"/>
      <c r="D53" s="224"/>
      <c r="E53" s="225"/>
      <c r="F53" s="225"/>
      <c r="G53" s="48"/>
      <c r="H53" s="49"/>
      <c r="I53" s="224"/>
      <c r="J53" s="223"/>
      <c r="K53" s="223"/>
    </row>
    <row r="54" spans="2:11" ht="25.5" customHeight="1" x14ac:dyDescent="0.2">
      <c r="B54" s="47"/>
      <c r="C54" s="224"/>
      <c r="D54" s="224"/>
      <c r="E54" s="225"/>
      <c r="F54" s="225"/>
      <c r="G54" s="48"/>
      <c r="H54" s="49"/>
      <c r="I54" s="224"/>
      <c r="J54" s="223"/>
      <c r="K54" s="223"/>
    </row>
  </sheetData>
  <sheetProtection algorithmName="SHA-512" hashValue="GXx6PuVFwFqtXUwGdr16uboAlkAmzIZn3gGn4PJXl9DZSgcF3bZ2hCdD3zd3VphwwylJ6GL85jMI7tAPoi9CCg==" saltValue="vWUYo8E7QYMc+eGFMH7Hkw==" spinCount="100000" sheet="1" objects="1" scenarios="1"/>
  <mergeCells count="60">
    <mergeCell ref="C8:F8"/>
    <mergeCell ref="H8:I8"/>
    <mergeCell ref="B4:I4"/>
    <mergeCell ref="B5:I5"/>
    <mergeCell ref="D6:E6"/>
    <mergeCell ref="F6:I6"/>
    <mergeCell ref="D7:E7"/>
    <mergeCell ref="F7:G7"/>
    <mergeCell ref="B1:B3"/>
    <mergeCell ref="C1:H1"/>
    <mergeCell ref="I1:I3"/>
    <mergeCell ref="C2:H2"/>
    <mergeCell ref="C3:E3"/>
    <mergeCell ref="F3:H3"/>
    <mergeCell ref="C9:F9"/>
    <mergeCell ref="H9:I9"/>
    <mergeCell ref="C10:I10"/>
    <mergeCell ref="C11:I11"/>
    <mergeCell ref="C12:F12"/>
    <mergeCell ref="H12:I12"/>
    <mergeCell ref="C13:F13"/>
    <mergeCell ref="H13:I13"/>
    <mergeCell ref="C14:I14"/>
    <mergeCell ref="C23:E23"/>
    <mergeCell ref="G23:I23"/>
    <mergeCell ref="C16:I16"/>
    <mergeCell ref="C17:I17"/>
    <mergeCell ref="C20:E20"/>
    <mergeCell ref="F20:I20"/>
    <mergeCell ref="C21:E21"/>
    <mergeCell ref="F21:I21"/>
    <mergeCell ref="C22:E22"/>
    <mergeCell ref="C15:I15"/>
    <mergeCell ref="B18:B19"/>
    <mergeCell ref="C18:E18"/>
    <mergeCell ref="F18:I18"/>
    <mergeCell ref="C19:E19"/>
    <mergeCell ref="F19:I19"/>
    <mergeCell ref="B42:I42"/>
    <mergeCell ref="C24:E24"/>
    <mergeCell ref="G24:I24"/>
    <mergeCell ref="B25:I25"/>
    <mergeCell ref="C33:I33"/>
    <mergeCell ref="B34:I38"/>
    <mergeCell ref="C39:I39"/>
    <mergeCell ref="C40:I40"/>
    <mergeCell ref="C41:I41"/>
    <mergeCell ref="F27:F32"/>
    <mergeCell ref="G27:G32"/>
    <mergeCell ref="H27:H32"/>
    <mergeCell ref="I27:I32"/>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J10:K10" xr:uid="{00000000-0002-0000-0900-000000000000}">
      <formula1>$M$21:$M$26</formula1>
    </dataValidation>
    <dataValidation type="list" allowBlank="1" showInputMessage="1" showErrorMessage="1" sqref="C7 I7" xr:uid="{00000000-0002-0000-0900-000001000000}">
      <formula1>$N$11:$N$12</formula1>
    </dataValidation>
    <dataValidation type="list" allowBlank="1" showInputMessage="1" showErrorMessage="1" sqref="H13:I13" xr:uid="{00000000-0002-0000-0900-000002000000}">
      <formula1>$N$5:$N$8</formula1>
    </dataValidation>
    <dataValidation type="list" allowBlank="1" showInputMessage="1" showErrorMessage="1" sqref="C9:F9" xr:uid="{00000000-0002-0000-0900-000003000000}">
      <formula1>$M$6:$M$9</formula1>
    </dataValidation>
    <dataValidation type="list" allowBlank="1" showInputMessage="1" showErrorMessage="1" sqref="C24:E24" xr:uid="{00000000-0002-0000-0900-000004000000}">
      <formula1>$M$12:$M$15</formula1>
    </dataValidation>
    <dataValidation type="list" allowBlank="1" showInputMessage="1" showErrorMessage="1" sqref="H12:I12" xr:uid="{00000000-0002-0000-0900-000005000000}">
      <formula1>M17:M19</formula1>
    </dataValidation>
    <dataValidation type="list" showDropDown="1" showInputMessage="1" showErrorMessage="1" sqref="K12" xr:uid="{00000000-0002-0000-0900-000006000000}">
      <formula1>O17:O19</formula1>
    </dataValidation>
  </dataValidations>
  <pageMargins left="0.7" right="0.7" top="0.75" bottom="0.75" header="0.3" footer="0.3"/>
  <pageSetup orientation="portrait"/>
  <ignoredErrors>
    <ignoredError sqref="F28:I32 F27:H27" unlockedFormula="1"/>
  </ignoredErrors>
  <drawing r:id="rId1"/>
  <legacyDrawing r:id="rId2"/>
  <oleObjects>
    <mc:AlternateContent xmlns:mc="http://schemas.openxmlformats.org/markup-compatibility/2006">
      <mc:Choice Requires="x14">
        <oleObject progId="PBrush" shapeId="35805185" r:id="rId3">
          <objectPr defaultSize="0" autoPict="0" r:id="rId4">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05185" r:id="rId3"/>
      </mc:Fallback>
    </mc:AlternateContent>
  </oleObject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328"/>
      <c r="C2" s="326" t="s">
        <v>24</v>
      </c>
      <c r="D2" s="326"/>
      <c r="E2" s="326"/>
      <c r="F2" s="326"/>
      <c r="G2" s="326"/>
      <c r="H2" s="326"/>
      <c r="I2" s="330"/>
      <c r="J2" s="13"/>
      <c r="K2" s="13"/>
      <c r="M2" s="14" t="s">
        <v>47</v>
      </c>
    </row>
    <row r="3" spans="2:14" ht="25.5" customHeight="1" x14ac:dyDescent="0.2">
      <c r="B3" s="329"/>
      <c r="C3" s="327" t="s">
        <v>25</v>
      </c>
      <c r="D3" s="327"/>
      <c r="E3" s="327"/>
      <c r="F3" s="327"/>
      <c r="G3" s="327"/>
      <c r="H3" s="327"/>
      <c r="I3" s="331"/>
      <c r="J3" s="13"/>
      <c r="K3" s="13"/>
      <c r="M3" s="14" t="s">
        <v>48</v>
      </c>
    </row>
    <row r="4" spans="2:14" ht="25.5" customHeight="1" x14ac:dyDescent="0.2">
      <c r="B4" s="329"/>
      <c r="C4" s="327" t="s">
        <v>49</v>
      </c>
      <c r="D4" s="327"/>
      <c r="E4" s="327"/>
      <c r="F4" s="327"/>
      <c r="G4" s="327"/>
      <c r="H4" s="327"/>
      <c r="I4" s="331"/>
      <c r="J4" s="13"/>
      <c r="K4" s="13"/>
      <c r="M4" s="14" t="s">
        <v>50</v>
      </c>
    </row>
    <row r="5" spans="2:14" ht="25.5" customHeight="1" x14ac:dyDescent="0.2">
      <c r="B5" s="329"/>
      <c r="C5" s="327" t="s">
        <v>51</v>
      </c>
      <c r="D5" s="327"/>
      <c r="E5" s="327"/>
      <c r="F5" s="327"/>
      <c r="G5" s="332" t="s">
        <v>52</v>
      </c>
      <c r="H5" s="332"/>
      <c r="I5" s="331"/>
      <c r="J5" s="13"/>
      <c r="K5" s="13"/>
      <c r="M5" s="14" t="s">
        <v>53</v>
      </c>
    </row>
    <row r="6" spans="2:14" ht="23.25" customHeight="1" x14ac:dyDescent="0.2">
      <c r="B6" s="333" t="s">
        <v>54</v>
      </c>
      <c r="C6" s="334"/>
      <c r="D6" s="334"/>
      <c r="E6" s="334"/>
      <c r="F6" s="334"/>
      <c r="G6" s="334"/>
      <c r="H6" s="334"/>
      <c r="I6" s="335"/>
      <c r="J6" s="15"/>
      <c r="K6" s="15"/>
    </row>
    <row r="7" spans="2:14" ht="24" customHeight="1" x14ac:dyDescent="0.2">
      <c r="B7" s="336" t="s">
        <v>55</v>
      </c>
      <c r="C7" s="337"/>
      <c r="D7" s="337"/>
      <c r="E7" s="337"/>
      <c r="F7" s="337"/>
      <c r="G7" s="337"/>
      <c r="H7" s="337"/>
      <c r="I7" s="338"/>
      <c r="J7" s="16"/>
      <c r="K7" s="16"/>
    </row>
    <row r="8" spans="2:14" ht="24" customHeight="1" x14ac:dyDescent="0.2">
      <c r="B8" s="339" t="s">
        <v>56</v>
      </c>
      <c r="C8" s="340"/>
      <c r="D8" s="340"/>
      <c r="E8" s="340"/>
      <c r="F8" s="340"/>
      <c r="G8" s="340"/>
      <c r="H8" s="340"/>
      <c r="I8" s="341"/>
      <c r="J8" s="61"/>
      <c r="K8" s="61"/>
      <c r="N8" s="6" t="s">
        <v>57</v>
      </c>
    </row>
    <row r="9" spans="2:14" ht="30.75" customHeight="1" x14ac:dyDescent="0.2">
      <c r="B9" s="101" t="s">
        <v>58</v>
      </c>
      <c r="C9" s="62">
        <v>14</v>
      </c>
      <c r="D9" s="347" t="s">
        <v>59</v>
      </c>
      <c r="E9" s="347"/>
      <c r="F9" s="348" t="s">
        <v>207</v>
      </c>
      <c r="G9" s="349"/>
      <c r="H9" s="349"/>
      <c r="I9" s="350"/>
      <c r="J9" s="17"/>
      <c r="K9" s="17"/>
      <c r="M9" s="14" t="s">
        <v>60</v>
      </c>
      <c r="N9" s="6" t="s">
        <v>61</v>
      </c>
    </row>
    <row r="10" spans="2:14" ht="30.75" customHeight="1" x14ac:dyDescent="0.2">
      <c r="B10" s="20" t="s">
        <v>62</v>
      </c>
      <c r="C10" s="63" t="s">
        <v>81</v>
      </c>
      <c r="D10" s="351" t="s">
        <v>63</v>
      </c>
      <c r="E10" s="352"/>
      <c r="F10" s="342" t="s">
        <v>155</v>
      </c>
      <c r="G10" s="343"/>
      <c r="H10" s="18" t="s">
        <v>64</v>
      </c>
      <c r="I10" s="79" t="s">
        <v>81</v>
      </c>
      <c r="J10" s="19"/>
      <c r="K10" s="19"/>
      <c r="M10" s="14" t="s">
        <v>65</v>
      </c>
      <c r="N10" s="6" t="s">
        <v>66</v>
      </c>
    </row>
    <row r="11" spans="2:14" ht="30.75" customHeight="1" x14ac:dyDescent="0.2">
      <c r="B11" s="20" t="s">
        <v>67</v>
      </c>
      <c r="C11" s="344" t="s">
        <v>156</v>
      </c>
      <c r="D11" s="344"/>
      <c r="E11" s="344"/>
      <c r="F11" s="344"/>
      <c r="G11" s="18" t="s">
        <v>68</v>
      </c>
      <c r="H11" s="345">
        <v>1032</v>
      </c>
      <c r="I11" s="346"/>
      <c r="J11" s="21"/>
      <c r="K11" s="21"/>
      <c r="M11" s="14" t="s">
        <v>69</v>
      </c>
      <c r="N11" s="6" t="s">
        <v>70</v>
      </c>
    </row>
    <row r="12" spans="2:14" ht="30.75" customHeight="1" x14ac:dyDescent="0.2">
      <c r="B12" s="20" t="s">
        <v>71</v>
      </c>
      <c r="C12" s="353" t="s">
        <v>65</v>
      </c>
      <c r="D12" s="353"/>
      <c r="E12" s="353"/>
      <c r="F12" s="353"/>
      <c r="G12" s="18" t="s">
        <v>72</v>
      </c>
      <c r="H12" s="647" t="s">
        <v>165</v>
      </c>
      <c r="I12" s="648"/>
      <c r="J12" s="22"/>
      <c r="K12" s="22"/>
      <c r="M12" s="23" t="s">
        <v>73</v>
      </c>
    </row>
    <row r="13" spans="2:14" ht="30.75" customHeight="1" x14ac:dyDescent="0.2">
      <c r="B13" s="20" t="s">
        <v>74</v>
      </c>
      <c r="C13" s="356" t="s">
        <v>45</v>
      </c>
      <c r="D13" s="356"/>
      <c r="E13" s="356"/>
      <c r="F13" s="356"/>
      <c r="G13" s="356"/>
      <c r="H13" s="356"/>
      <c r="I13" s="357"/>
      <c r="J13" s="24"/>
      <c r="K13" s="24"/>
      <c r="M13" s="23"/>
    </row>
    <row r="14" spans="2:14" ht="30.75" customHeight="1" x14ac:dyDescent="0.2">
      <c r="B14" s="20" t="s">
        <v>75</v>
      </c>
      <c r="C14" s="342" t="s">
        <v>153</v>
      </c>
      <c r="D14" s="343"/>
      <c r="E14" s="343"/>
      <c r="F14" s="343"/>
      <c r="G14" s="343"/>
      <c r="H14" s="343"/>
      <c r="I14" s="358"/>
      <c r="J14" s="19"/>
      <c r="K14" s="19"/>
      <c r="M14" s="23"/>
      <c r="N14" s="6" t="s">
        <v>76</v>
      </c>
    </row>
    <row r="15" spans="2:14" ht="30.75" customHeight="1" x14ac:dyDescent="0.2">
      <c r="B15" s="20" t="s">
        <v>77</v>
      </c>
      <c r="C15" s="348" t="s">
        <v>166</v>
      </c>
      <c r="D15" s="349"/>
      <c r="E15" s="349"/>
      <c r="F15" s="632"/>
      <c r="G15" s="18" t="s">
        <v>78</v>
      </c>
      <c r="H15" s="360" t="s">
        <v>91</v>
      </c>
      <c r="I15" s="361"/>
      <c r="J15" s="19"/>
      <c r="K15" s="19"/>
      <c r="M15" s="23" t="s">
        <v>80</v>
      </c>
      <c r="N15" s="6" t="s">
        <v>81</v>
      </c>
    </row>
    <row r="16" spans="2:14" ht="30.75" customHeight="1" x14ac:dyDescent="0.2">
      <c r="B16" s="20" t="s">
        <v>82</v>
      </c>
      <c r="C16" s="362" t="s">
        <v>215</v>
      </c>
      <c r="D16" s="363"/>
      <c r="E16" s="363"/>
      <c r="F16" s="363"/>
      <c r="G16" s="18" t="s">
        <v>83</v>
      </c>
      <c r="H16" s="360" t="s">
        <v>70</v>
      </c>
      <c r="I16" s="361"/>
      <c r="J16" s="19"/>
      <c r="K16" s="19"/>
      <c r="M16" s="23" t="s">
        <v>84</v>
      </c>
    </row>
    <row r="17" spans="2:14" ht="36" customHeight="1" x14ac:dyDescent="0.2">
      <c r="B17" s="20" t="s">
        <v>85</v>
      </c>
      <c r="C17" s="640" t="s">
        <v>167</v>
      </c>
      <c r="D17" s="641"/>
      <c r="E17" s="641"/>
      <c r="F17" s="641"/>
      <c r="G17" s="641"/>
      <c r="H17" s="641"/>
      <c r="I17" s="642"/>
      <c r="J17" s="24"/>
      <c r="K17" s="24"/>
      <c r="M17" s="23" t="s">
        <v>86</v>
      </c>
      <c r="N17" s="6" t="s">
        <v>39</v>
      </c>
    </row>
    <row r="18" spans="2:14" ht="30.75" customHeight="1" x14ac:dyDescent="0.2">
      <c r="B18" s="20" t="s">
        <v>87</v>
      </c>
      <c r="C18" s="348" t="s">
        <v>168</v>
      </c>
      <c r="D18" s="349"/>
      <c r="E18" s="349"/>
      <c r="F18" s="349"/>
      <c r="G18" s="349"/>
      <c r="H18" s="349"/>
      <c r="I18" s="350"/>
      <c r="J18" s="25"/>
      <c r="K18" s="25"/>
      <c r="M18" s="23" t="s">
        <v>88</v>
      </c>
      <c r="N18" s="6" t="s">
        <v>40</v>
      </c>
    </row>
    <row r="19" spans="2:14" ht="30.75" customHeight="1" x14ac:dyDescent="0.2">
      <c r="B19" s="20" t="s">
        <v>89</v>
      </c>
      <c r="C19" s="637" t="s">
        <v>200</v>
      </c>
      <c r="D19" s="638"/>
      <c r="E19" s="638"/>
      <c r="F19" s="638"/>
      <c r="G19" s="638"/>
      <c r="H19" s="638"/>
      <c r="I19" s="639"/>
      <c r="J19" s="26"/>
      <c r="K19" s="26"/>
      <c r="M19" s="23"/>
      <c r="N19" s="6" t="s">
        <v>41</v>
      </c>
    </row>
    <row r="20" spans="2:14" ht="30.75" customHeight="1" x14ac:dyDescent="0.2">
      <c r="B20" s="20" t="s">
        <v>90</v>
      </c>
      <c r="C20" s="643" t="s">
        <v>152</v>
      </c>
      <c r="D20" s="644"/>
      <c r="E20" s="644"/>
      <c r="F20" s="644"/>
      <c r="G20" s="644"/>
      <c r="H20" s="644"/>
      <c r="I20" s="645"/>
      <c r="J20" s="27"/>
      <c r="K20" s="27"/>
      <c r="M20" s="23" t="s">
        <v>91</v>
      </c>
      <c r="N20" s="6" t="s">
        <v>42</v>
      </c>
    </row>
    <row r="21" spans="2:14" ht="27.75" customHeight="1" x14ac:dyDescent="0.2">
      <c r="B21" s="367" t="s">
        <v>92</v>
      </c>
      <c r="C21" s="369" t="s">
        <v>93</v>
      </c>
      <c r="D21" s="369"/>
      <c r="E21" s="369"/>
      <c r="F21" s="370" t="s">
        <v>94</v>
      </c>
      <c r="G21" s="370"/>
      <c r="H21" s="370"/>
      <c r="I21" s="371"/>
      <c r="J21" s="28"/>
      <c r="K21" s="28"/>
      <c r="M21" s="23" t="s">
        <v>79</v>
      </c>
      <c r="N21" s="6" t="s">
        <v>43</v>
      </c>
    </row>
    <row r="22" spans="2:14" ht="27" customHeight="1" x14ac:dyDescent="0.2">
      <c r="B22" s="368"/>
      <c r="C22" s="637" t="s">
        <v>169</v>
      </c>
      <c r="D22" s="638"/>
      <c r="E22" s="646"/>
      <c r="F22" s="637" t="s">
        <v>171</v>
      </c>
      <c r="G22" s="638"/>
      <c r="H22" s="638"/>
      <c r="I22" s="639"/>
      <c r="J22" s="26"/>
      <c r="K22" s="26"/>
      <c r="M22" s="23" t="s">
        <v>95</v>
      </c>
      <c r="N22" s="6" t="s">
        <v>44</v>
      </c>
    </row>
    <row r="23" spans="2:14" ht="39.75" customHeight="1" x14ac:dyDescent="0.2">
      <c r="B23" s="20" t="s">
        <v>96</v>
      </c>
      <c r="C23" s="342" t="s">
        <v>152</v>
      </c>
      <c r="D23" s="343"/>
      <c r="E23" s="636"/>
      <c r="F23" s="342" t="s">
        <v>152</v>
      </c>
      <c r="G23" s="343"/>
      <c r="H23" s="343"/>
      <c r="I23" s="358"/>
      <c r="J23" s="19"/>
      <c r="K23" s="19"/>
      <c r="M23" s="23"/>
      <c r="N23" s="6" t="s">
        <v>45</v>
      </c>
    </row>
    <row r="24" spans="2:14" ht="44.25" customHeight="1" x14ac:dyDescent="0.2">
      <c r="B24" s="20" t="s">
        <v>97</v>
      </c>
      <c r="C24" s="602" t="s">
        <v>170</v>
      </c>
      <c r="D24" s="603"/>
      <c r="E24" s="604"/>
      <c r="F24" s="637" t="s">
        <v>172</v>
      </c>
      <c r="G24" s="638"/>
      <c r="H24" s="638"/>
      <c r="I24" s="639"/>
      <c r="J24" s="25"/>
      <c r="K24" s="25"/>
      <c r="M24" s="29"/>
      <c r="N24" s="6" t="s">
        <v>46</v>
      </c>
    </row>
    <row r="25" spans="2:14" ht="29.25" customHeight="1" x14ac:dyDescent="0.2">
      <c r="B25" s="20" t="s">
        <v>98</v>
      </c>
      <c r="C25" s="384" t="s">
        <v>215</v>
      </c>
      <c r="D25" s="385"/>
      <c r="E25" s="386"/>
      <c r="F25" s="18" t="s">
        <v>99</v>
      </c>
      <c r="G25" s="633">
        <v>74</v>
      </c>
      <c r="H25" s="634"/>
      <c r="I25" s="635"/>
      <c r="J25" s="30"/>
      <c r="K25" s="30"/>
      <c r="M25" s="29"/>
    </row>
    <row r="26" spans="2:14" ht="27" customHeight="1" x14ac:dyDescent="0.2">
      <c r="B26" s="20" t="s">
        <v>100</v>
      </c>
      <c r="C26" s="348" t="s">
        <v>216</v>
      </c>
      <c r="D26" s="349"/>
      <c r="E26" s="632"/>
      <c r="F26" s="18" t="s">
        <v>101</v>
      </c>
      <c r="G26" s="633">
        <v>0</v>
      </c>
      <c r="H26" s="634"/>
      <c r="I26" s="635"/>
      <c r="J26" s="31"/>
      <c r="K26" s="31"/>
      <c r="M26" s="29"/>
    </row>
    <row r="27" spans="2:14" ht="47.25" customHeight="1" x14ac:dyDescent="0.2">
      <c r="B27" s="100" t="s">
        <v>102</v>
      </c>
      <c r="C27" s="342" t="s">
        <v>86</v>
      </c>
      <c r="D27" s="343"/>
      <c r="E27" s="636"/>
      <c r="F27" s="32" t="s">
        <v>103</v>
      </c>
      <c r="G27" s="391" t="s">
        <v>182</v>
      </c>
      <c r="H27" s="392"/>
      <c r="I27" s="393"/>
      <c r="J27" s="28"/>
      <c r="K27" s="28"/>
      <c r="M27" s="29"/>
    </row>
    <row r="28" spans="2:14" ht="30" customHeight="1" x14ac:dyDescent="0.2">
      <c r="B28" s="397" t="s">
        <v>104</v>
      </c>
      <c r="C28" s="398"/>
      <c r="D28" s="398"/>
      <c r="E28" s="398"/>
      <c r="F28" s="398"/>
      <c r="G28" s="398"/>
      <c r="H28" s="398"/>
      <c r="I28" s="399"/>
      <c r="J28" s="61"/>
      <c r="K28" s="61"/>
      <c r="M28" s="29"/>
    </row>
    <row r="29" spans="2:14" ht="56.25" customHeight="1" x14ac:dyDescent="0.2">
      <c r="B29" s="33" t="s">
        <v>105</v>
      </c>
      <c r="C29" s="34" t="s">
        <v>106</v>
      </c>
      <c r="D29" s="34" t="s">
        <v>107</v>
      </c>
      <c r="E29" s="34" t="s">
        <v>108</v>
      </c>
      <c r="F29" s="34" t="s">
        <v>109</v>
      </c>
      <c r="G29" s="35" t="s">
        <v>110</v>
      </c>
      <c r="H29" s="35" t="s">
        <v>111</v>
      </c>
      <c r="I29" s="36" t="s">
        <v>112</v>
      </c>
      <c r="J29" s="73" t="s">
        <v>162</v>
      </c>
      <c r="K29" s="26"/>
      <c r="M29" s="29"/>
    </row>
    <row r="30" spans="2:14" ht="19.5" customHeight="1" x14ac:dyDescent="0.2">
      <c r="B30" s="37" t="s">
        <v>113</v>
      </c>
      <c r="C30" s="144">
        <v>0</v>
      </c>
      <c r="D30" s="145">
        <f>+C30</f>
        <v>0</v>
      </c>
      <c r="E30" s="146">
        <v>0</v>
      </c>
      <c r="F30" s="147">
        <f>+E30</f>
        <v>0</v>
      </c>
      <c r="G30" s="148" t="e">
        <f>+C30/E30</f>
        <v>#DIV/0!</v>
      </c>
      <c r="H30" s="149" t="e">
        <f>+D30/F30</f>
        <v>#DIV/0!</v>
      </c>
      <c r="I30" s="150" t="e">
        <f>+D30/$G$26</f>
        <v>#DIV/0!</v>
      </c>
      <c r="J30" s="72">
        <v>0.99</v>
      </c>
      <c r="K30" s="38"/>
      <c r="M30" s="29"/>
    </row>
    <row r="31" spans="2:14" ht="19.5" customHeight="1" x14ac:dyDescent="0.2">
      <c r="B31" s="37" t="s">
        <v>114</v>
      </c>
      <c r="C31" s="144">
        <v>0</v>
      </c>
      <c r="D31" s="145">
        <f>+D30+C31</f>
        <v>0</v>
      </c>
      <c r="E31" s="146">
        <v>0</v>
      </c>
      <c r="F31" s="147">
        <f>+F30+E31</f>
        <v>0</v>
      </c>
      <c r="G31" s="148" t="e">
        <f t="shared" ref="G31:G41" si="0">+C31/E31</f>
        <v>#DIV/0!</v>
      </c>
      <c r="H31" s="149" t="e">
        <f t="shared" ref="H31:H41" si="1">+D31/F31</f>
        <v>#DIV/0!</v>
      </c>
      <c r="I31" s="150" t="e">
        <f t="shared" ref="I31:I40" si="2">+D31/$G$26</f>
        <v>#DIV/0!</v>
      </c>
      <c r="J31" s="72">
        <v>0.99</v>
      </c>
      <c r="K31" s="38"/>
      <c r="M31" s="29"/>
    </row>
    <row r="32" spans="2:14" ht="19.5" customHeight="1" x14ac:dyDescent="0.2">
      <c r="B32" s="37" t="s">
        <v>115</v>
      </c>
      <c r="C32" s="144">
        <v>0</v>
      </c>
      <c r="D32" s="145">
        <f t="shared" ref="D32:D41" si="3">+D31+C32</f>
        <v>0</v>
      </c>
      <c r="E32" s="146">
        <v>0</v>
      </c>
      <c r="F32" s="147">
        <f t="shared" ref="F32:F41" si="4">+F31+E32</f>
        <v>0</v>
      </c>
      <c r="G32" s="148" t="e">
        <f t="shared" si="0"/>
        <v>#DIV/0!</v>
      </c>
      <c r="H32" s="149" t="e">
        <f t="shared" si="1"/>
        <v>#DIV/0!</v>
      </c>
      <c r="I32" s="150" t="e">
        <f t="shared" si="2"/>
        <v>#DIV/0!</v>
      </c>
      <c r="J32" s="72">
        <v>0.99</v>
      </c>
      <c r="K32" s="38"/>
      <c r="M32" s="29"/>
    </row>
    <row r="33" spans="2:11" ht="19.5" customHeight="1" x14ac:dyDescent="0.2">
      <c r="B33" s="37" t="s">
        <v>116</v>
      </c>
      <c r="C33" s="144">
        <v>0</v>
      </c>
      <c r="D33" s="145">
        <f t="shared" si="3"/>
        <v>0</v>
      </c>
      <c r="E33" s="146">
        <v>0</v>
      </c>
      <c r="F33" s="147">
        <f t="shared" si="4"/>
        <v>0</v>
      </c>
      <c r="G33" s="148" t="e">
        <f t="shared" si="0"/>
        <v>#DIV/0!</v>
      </c>
      <c r="H33" s="149" t="e">
        <f t="shared" si="1"/>
        <v>#DIV/0!</v>
      </c>
      <c r="I33" s="150" t="e">
        <f t="shared" si="2"/>
        <v>#DIV/0!</v>
      </c>
      <c r="J33" s="72">
        <v>0.99</v>
      </c>
      <c r="K33" s="38"/>
    </row>
    <row r="34" spans="2:11" ht="19.5" customHeight="1" x14ac:dyDescent="0.2">
      <c r="B34" s="37" t="s">
        <v>117</v>
      </c>
      <c r="C34" s="144">
        <v>0</v>
      </c>
      <c r="D34" s="145">
        <f t="shared" si="3"/>
        <v>0</v>
      </c>
      <c r="E34" s="146">
        <v>0</v>
      </c>
      <c r="F34" s="147">
        <f t="shared" si="4"/>
        <v>0</v>
      </c>
      <c r="G34" s="148" t="e">
        <f t="shared" si="0"/>
        <v>#DIV/0!</v>
      </c>
      <c r="H34" s="149" t="e">
        <f t="shared" si="1"/>
        <v>#DIV/0!</v>
      </c>
      <c r="I34" s="150" t="e">
        <f t="shared" si="2"/>
        <v>#DIV/0!</v>
      </c>
      <c r="J34" s="72">
        <v>0.99</v>
      </c>
      <c r="K34" s="38"/>
    </row>
    <row r="35" spans="2:11" ht="19.5" customHeight="1" x14ac:dyDescent="0.2">
      <c r="B35" s="37" t="s">
        <v>118</v>
      </c>
      <c r="C35" s="144">
        <v>0</v>
      </c>
      <c r="D35" s="145">
        <f t="shared" si="3"/>
        <v>0</v>
      </c>
      <c r="E35" s="146">
        <v>0</v>
      </c>
      <c r="F35" s="147">
        <f t="shared" si="4"/>
        <v>0</v>
      </c>
      <c r="G35" s="148" t="e">
        <f t="shared" si="0"/>
        <v>#DIV/0!</v>
      </c>
      <c r="H35" s="149" t="e">
        <f t="shared" si="1"/>
        <v>#DIV/0!</v>
      </c>
      <c r="I35" s="150" t="e">
        <f t="shared" si="2"/>
        <v>#DIV/0!</v>
      </c>
      <c r="J35" s="72">
        <v>0.99</v>
      </c>
      <c r="K35" s="38"/>
    </row>
    <row r="36" spans="2:11" ht="19.5" customHeight="1" x14ac:dyDescent="0.2">
      <c r="B36" s="37" t="s">
        <v>119</v>
      </c>
      <c r="C36" s="144">
        <v>0</v>
      </c>
      <c r="D36" s="145">
        <f t="shared" si="3"/>
        <v>0</v>
      </c>
      <c r="E36" s="146">
        <v>0</v>
      </c>
      <c r="F36" s="147">
        <f t="shared" si="4"/>
        <v>0</v>
      </c>
      <c r="G36" s="148" t="e">
        <f t="shared" si="0"/>
        <v>#DIV/0!</v>
      </c>
      <c r="H36" s="149" t="e">
        <f t="shared" si="1"/>
        <v>#DIV/0!</v>
      </c>
      <c r="I36" s="150" t="e">
        <f t="shared" si="2"/>
        <v>#DIV/0!</v>
      </c>
      <c r="J36" s="72">
        <v>0.99</v>
      </c>
      <c r="K36" s="38"/>
    </row>
    <row r="37" spans="2:11" ht="19.5" customHeight="1" x14ac:dyDescent="0.2">
      <c r="B37" s="37" t="s">
        <v>120</v>
      </c>
      <c r="C37" s="144">
        <v>0</v>
      </c>
      <c r="D37" s="145">
        <f t="shared" si="3"/>
        <v>0</v>
      </c>
      <c r="E37" s="146">
        <v>0</v>
      </c>
      <c r="F37" s="147">
        <f t="shared" si="4"/>
        <v>0</v>
      </c>
      <c r="G37" s="148" t="e">
        <f t="shared" si="0"/>
        <v>#DIV/0!</v>
      </c>
      <c r="H37" s="149" t="e">
        <f t="shared" si="1"/>
        <v>#DIV/0!</v>
      </c>
      <c r="I37" s="150" t="e">
        <f t="shared" si="2"/>
        <v>#DIV/0!</v>
      </c>
      <c r="J37" s="72">
        <v>0.99</v>
      </c>
      <c r="K37" s="38"/>
    </row>
    <row r="38" spans="2:11" ht="19.5" customHeight="1" x14ac:dyDescent="0.2">
      <c r="B38" s="37" t="s">
        <v>121</v>
      </c>
      <c r="C38" s="144">
        <v>0</v>
      </c>
      <c r="D38" s="145">
        <f t="shared" si="3"/>
        <v>0</v>
      </c>
      <c r="E38" s="146">
        <v>0</v>
      </c>
      <c r="F38" s="147">
        <f t="shared" si="4"/>
        <v>0</v>
      </c>
      <c r="G38" s="148" t="e">
        <f t="shared" si="0"/>
        <v>#DIV/0!</v>
      </c>
      <c r="H38" s="149" t="e">
        <f t="shared" si="1"/>
        <v>#DIV/0!</v>
      </c>
      <c r="I38" s="150" t="e">
        <f t="shared" si="2"/>
        <v>#DIV/0!</v>
      </c>
      <c r="J38" s="72">
        <v>0.99</v>
      </c>
      <c r="K38" s="38"/>
    </row>
    <row r="39" spans="2:11" ht="19.5" customHeight="1" x14ac:dyDescent="0.2">
      <c r="B39" s="37" t="s">
        <v>122</v>
      </c>
      <c r="C39" s="144">
        <v>0</v>
      </c>
      <c r="D39" s="145">
        <f t="shared" si="3"/>
        <v>0</v>
      </c>
      <c r="E39" s="146">
        <v>0</v>
      </c>
      <c r="F39" s="147">
        <f t="shared" si="4"/>
        <v>0</v>
      </c>
      <c r="G39" s="148" t="e">
        <f t="shared" si="0"/>
        <v>#DIV/0!</v>
      </c>
      <c r="H39" s="149" t="e">
        <f t="shared" si="1"/>
        <v>#DIV/0!</v>
      </c>
      <c r="I39" s="150" t="e">
        <f t="shared" si="2"/>
        <v>#DIV/0!</v>
      </c>
      <c r="J39" s="72">
        <v>0.99</v>
      </c>
      <c r="K39" s="38"/>
    </row>
    <row r="40" spans="2:11" ht="19.5" customHeight="1" x14ac:dyDescent="0.2">
      <c r="B40" s="37" t="s">
        <v>123</v>
      </c>
      <c r="C40" s="144">
        <v>0</v>
      </c>
      <c r="D40" s="145">
        <f t="shared" si="3"/>
        <v>0</v>
      </c>
      <c r="E40" s="146">
        <v>0</v>
      </c>
      <c r="F40" s="147">
        <f t="shared" si="4"/>
        <v>0</v>
      </c>
      <c r="G40" s="148" t="e">
        <f t="shared" si="0"/>
        <v>#DIV/0!</v>
      </c>
      <c r="H40" s="149" t="e">
        <f t="shared" si="1"/>
        <v>#DIV/0!</v>
      </c>
      <c r="I40" s="150" t="e">
        <f t="shared" si="2"/>
        <v>#DIV/0!</v>
      </c>
      <c r="J40" s="72">
        <v>0.99</v>
      </c>
      <c r="K40" s="38"/>
    </row>
    <row r="41" spans="2:11" ht="19.5" customHeight="1" x14ac:dyDescent="0.2">
      <c r="B41" s="37" t="s">
        <v>124</v>
      </c>
      <c r="C41" s="144">
        <v>0</v>
      </c>
      <c r="D41" s="145">
        <f t="shared" si="3"/>
        <v>0</v>
      </c>
      <c r="E41" s="146">
        <v>0</v>
      </c>
      <c r="F41" s="147">
        <f t="shared" si="4"/>
        <v>0</v>
      </c>
      <c r="G41" s="148" t="e">
        <f t="shared" si="0"/>
        <v>#DIV/0!</v>
      </c>
      <c r="H41" s="149" t="e">
        <f t="shared" si="1"/>
        <v>#DIV/0!</v>
      </c>
      <c r="I41" s="150" t="e">
        <f>+D41/$G$26</f>
        <v>#DIV/0!</v>
      </c>
      <c r="J41" s="72">
        <v>0.99</v>
      </c>
      <c r="K41" s="38"/>
    </row>
    <row r="42" spans="2:11" ht="54.75" customHeight="1" x14ac:dyDescent="0.2">
      <c r="B42" s="80" t="s">
        <v>125</v>
      </c>
      <c r="C42" s="402"/>
      <c r="D42" s="402"/>
      <c r="E42" s="402"/>
      <c r="F42" s="402"/>
      <c r="G42" s="402"/>
      <c r="H42" s="402"/>
      <c r="I42" s="403"/>
      <c r="J42" s="39"/>
      <c r="K42" s="39"/>
    </row>
    <row r="43" spans="2:11" ht="29.25" customHeight="1" x14ac:dyDescent="0.2">
      <c r="B43" s="397" t="s">
        <v>126</v>
      </c>
      <c r="C43" s="398"/>
      <c r="D43" s="398"/>
      <c r="E43" s="398"/>
      <c r="F43" s="398"/>
      <c r="G43" s="398"/>
      <c r="H43" s="398"/>
      <c r="I43" s="399"/>
      <c r="J43" s="61"/>
      <c r="K43" s="61"/>
    </row>
    <row r="44" spans="2:11" ht="32.25" customHeight="1" x14ac:dyDescent="0.2">
      <c r="B44" s="372"/>
      <c r="C44" s="373"/>
      <c r="D44" s="373"/>
      <c r="E44" s="373"/>
      <c r="F44" s="373"/>
      <c r="G44" s="373"/>
      <c r="H44" s="373"/>
      <c r="I44" s="374"/>
      <c r="J44" s="61"/>
      <c r="K44" s="61"/>
    </row>
    <row r="45" spans="2:11" ht="32.25" customHeight="1" x14ac:dyDescent="0.2">
      <c r="B45" s="375"/>
      <c r="C45" s="376"/>
      <c r="D45" s="376"/>
      <c r="E45" s="376"/>
      <c r="F45" s="376"/>
      <c r="G45" s="376"/>
      <c r="H45" s="376"/>
      <c r="I45" s="377"/>
      <c r="J45" s="39"/>
      <c r="K45" s="39"/>
    </row>
    <row r="46" spans="2:11" ht="32.25" customHeight="1" x14ac:dyDescent="0.2">
      <c r="B46" s="375"/>
      <c r="C46" s="376"/>
      <c r="D46" s="376"/>
      <c r="E46" s="376"/>
      <c r="F46" s="376"/>
      <c r="G46" s="376"/>
      <c r="H46" s="376"/>
      <c r="I46" s="377"/>
      <c r="J46" s="39"/>
      <c r="K46" s="39"/>
    </row>
    <row r="47" spans="2:11" ht="32.25" customHeight="1" x14ac:dyDescent="0.2">
      <c r="B47" s="375"/>
      <c r="C47" s="376"/>
      <c r="D47" s="376"/>
      <c r="E47" s="376"/>
      <c r="F47" s="376"/>
      <c r="G47" s="376"/>
      <c r="H47" s="376"/>
      <c r="I47" s="377"/>
      <c r="J47" s="39"/>
      <c r="K47" s="39"/>
    </row>
    <row r="48" spans="2:11" ht="32.25" customHeight="1" x14ac:dyDescent="0.2">
      <c r="B48" s="378"/>
      <c r="C48" s="379"/>
      <c r="D48" s="379"/>
      <c r="E48" s="379"/>
      <c r="F48" s="379"/>
      <c r="G48" s="379"/>
      <c r="H48" s="379"/>
      <c r="I48" s="380"/>
      <c r="J48" s="40"/>
      <c r="K48" s="40"/>
    </row>
    <row r="49" spans="2:11" ht="79.5" customHeight="1" x14ac:dyDescent="0.2">
      <c r="B49" s="20" t="s">
        <v>127</v>
      </c>
      <c r="C49" s="626"/>
      <c r="D49" s="627"/>
      <c r="E49" s="627"/>
      <c r="F49" s="627"/>
      <c r="G49" s="627"/>
      <c r="H49" s="627"/>
      <c r="I49" s="628"/>
      <c r="J49" s="41"/>
      <c r="K49" s="41"/>
    </row>
    <row r="50" spans="2:11" ht="26.25" customHeight="1" x14ac:dyDescent="0.2">
      <c r="B50" s="20" t="s">
        <v>128</v>
      </c>
      <c r="C50" s="629"/>
      <c r="D50" s="630"/>
      <c r="E50" s="630"/>
      <c r="F50" s="630"/>
      <c r="G50" s="630"/>
      <c r="H50" s="630"/>
      <c r="I50" s="631"/>
      <c r="J50" s="41"/>
      <c r="K50" s="41"/>
    </row>
    <row r="51" spans="2:11" ht="64.5" customHeight="1" x14ac:dyDescent="0.2">
      <c r="B51" s="130" t="s">
        <v>129</v>
      </c>
      <c r="C51" s="626"/>
      <c r="D51" s="627"/>
      <c r="E51" s="627"/>
      <c r="F51" s="627"/>
      <c r="G51" s="627"/>
      <c r="H51" s="627"/>
      <c r="I51" s="628"/>
      <c r="J51" s="41"/>
      <c r="K51" s="41"/>
    </row>
    <row r="52" spans="2:11" ht="29.25" customHeight="1" x14ac:dyDescent="0.2">
      <c r="B52" s="397" t="s">
        <v>130</v>
      </c>
      <c r="C52" s="398"/>
      <c r="D52" s="398"/>
      <c r="E52" s="398"/>
      <c r="F52" s="398"/>
      <c r="G52" s="398"/>
      <c r="H52" s="398"/>
      <c r="I52" s="399"/>
      <c r="J52" s="41"/>
      <c r="K52" s="41"/>
    </row>
    <row r="53" spans="2:11" ht="33" customHeight="1" x14ac:dyDescent="0.2">
      <c r="B53" s="407" t="s">
        <v>131</v>
      </c>
      <c r="C53" s="131" t="s">
        <v>132</v>
      </c>
      <c r="D53" s="408" t="s">
        <v>133</v>
      </c>
      <c r="E53" s="408"/>
      <c r="F53" s="408"/>
      <c r="G53" s="408" t="s">
        <v>134</v>
      </c>
      <c r="H53" s="408"/>
      <c r="I53" s="409"/>
      <c r="J53" s="42"/>
      <c r="K53" s="42"/>
    </row>
    <row r="54" spans="2:11" ht="31.5" customHeight="1" x14ac:dyDescent="0.2">
      <c r="B54" s="407"/>
      <c r="C54" s="110"/>
      <c r="D54" s="402"/>
      <c r="E54" s="402"/>
      <c r="F54" s="402"/>
      <c r="G54" s="410"/>
      <c r="H54" s="410"/>
      <c r="I54" s="411"/>
      <c r="J54" s="42"/>
      <c r="K54" s="42"/>
    </row>
    <row r="55" spans="2:11" ht="31.5" customHeight="1" x14ac:dyDescent="0.2">
      <c r="B55" s="130" t="s">
        <v>135</v>
      </c>
      <c r="C55" s="624" t="s">
        <v>173</v>
      </c>
      <c r="D55" s="625"/>
      <c r="E55" s="424" t="s">
        <v>136</v>
      </c>
      <c r="F55" s="424"/>
      <c r="G55" s="423" t="s">
        <v>158</v>
      </c>
      <c r="H55" s="423"/>
      <c r="I55" s="425"/>
      <c r="J55" s="44"/>
      <c r="K55" s="44"/>
    </row>
    <row r="56" spans="2:11" ht="31.5" customHeight="1" x14ac:dyDescent="0.2">
      <c r="B56" s="130" t="s">
        <v>137</v>
      </c>
      <c r="C56" s="402" t="str">
        <f>+'[3]HV 1'!C56:D56</f>
        <v>NICOLAS ADOLFO CORREAL HUERTAS</v>
      </c>
      <c r="D56" s="402"/>
      <c r="E56" s="426" t="s">
        <v>138</v>
      </c>
      <c r="F56" s="426"/>
      <c r="G56" s="423" t="str">
        <f>+'[8]HV 1'!G59:I59</f>
        <v>DIANA VIDAL</v>
      </c>
      <c r="H56" s="423"/>
      <c r="I56" s="425"/>
      <c r="J56" s="44"/>
      <c r="K56" s="44"/>
    </row>
    <row r="57" spans="2:11" ht="31.5" customHeight="1" x14ac:dyDescent="0.2">
      <c r="B57" s="130" t="s">
        <v>139</v>
      </c>
      <c r="C57" s="402"/>
      <c r="D57" s="402"/>
      <c r="E57" s="412" t="s">
        <v>140</v>
      </c>
      <c r="F57" s="413"/>
      <c r="G57" s="416"/>
      <c r="H57" s="417"/>
      <c r="I57" s="418"/>
      <c r="J57" s="45"/>
      <c r="K57" s="45"/>
    </row>
    <row r="58" spans="2:11" ht="31.5" customHeight="1" thickBot="1" x14ac:dyDescent="0.25">
      <c r="B58" s="81" t="s">
        <v>141</v>
      </c>
      <c r="C58" s="422"/>
      <c r="D58" s="422"/>
      <c r="E58" s="414"/>
      <c r="F58" s="415"/>
      <c r="G58" s="419"/>
      <c r="H58" s="420"/>
      <c r="I58" s="421"/>
      <c r="J58" s="45"/>
      <c r="K58" s="45"/>
    </row>
    <row r="59" spans="2:11" hidden="1" x14ac:dyDescent="0.2">
      <c r="B59" s="3"/>
      <c r="C59" s="3"/>
      <c r="D59" s="5"/>
      <c r="E59" s="5"/>
      <c r="F59" s="5"/>
      <c r="G59" s="5"/>
      <c r="H59" s="5"/>
      <c r="I59" s="64"/>
      <c r="J59" s="46"/>
      <c r="K59" s="46"/>
    </row>
    <row r="60" spans="2:11" hidden="1" x14ac:dyDescent="0.2">
      <c r="B60" s="65"/>
      <c r="C60" s="66"/>
      <c r="D60" s="66"/>
      <c r="E60" s="67"/>
      <c r="F60" s="67"/>
      <c r="G60" s="68"/>
      <c r="H60" s="69"/>
      <c r="I60" s="66"/>
      <c r="J60" s="50"/>
      <c r="K60" s="50"/>
    </row>
    <row r="61" spans="2:11" hidden="1" x14ac:dyDescent="0.2">
      <c r="B61" s="65"/>
      <c r="C61" s="66"/>
      <c r="D61" s="66"/>
      <c r="E61" s="67"/>
      <c r="F61" s="67"/>
      <c r="G61" s="68"/>
      <c r="H61" s="69"/>
      <c r="I61" s="66"/>
      <c r="J61" s="50"/>
      <c r="K61" s="50"/>
    </row>
    <row r="62" spans="2:11" hidden="1" x14ac:dyDescent="0.2">
      <c r="B62" s="65"/>
      <c r="C62" s="66"/>
      <c r="D62" s="66"/>
      <c r="E62" s="67"/>
      <c r="F62" s="67"/>
      <c r="G62" s="68"/>
      <c r="H62" s="69"/>
      <c r="I62" s="66"/>
      <c r="J62" s="50"/>
      <c r="K62" s="50"/>
    </row>
    <row r="63" spans="2:11" hidden="1" x14ac:dyDescent="0.2">
      <c r="B63" s="65"/>
      <c r="C63" s="66"/>
      <c r="D63" s="66"/>
      <c r="E63" s="67"/>
      <c r="F63" s="67"/>
      <c r="G63" s="68"/>
      <c r="H63" s="69"/>
      <c r="I63" s="66"/>
      <c r="J63" s="50"/>
      <c r="K63" s="50"/>
    </row>
    <row r="64" spans="2:11" hidden="1" x14ac:dyDescent="0.2">
      <c r="B64" s="65"/>
      <c r="C64" s="66"/>
      <c r="D64" s="66"/>
      <c r="E64" s="67"/>
      <c r="F64" s="67"/>
      <c r="G64" s="68"/>
      <c r="H64" s="69"/>
      <c r="I64" s="66"/>
      <c r="J64" s="50"/>
      <c r="K64" s="50"/>
    </row>
    <row r="65" spans="2:11" hidden="1" x14ac:dyDescent="0.2">
      <c r="B65" s="65"/>
      <c r="C65" s="66"/>
      <c r="D65" s="66"/>
      <c r="E65" s="67"/>
      <c r="F65" s="67"/>
      <c r="G65" s="68"/>
      <c r="H65" s="69"/>
      <c r="I65" s="66"/>
      <c r="J65" s="50"/>
      <c r="K65" s="50"/>
    </row>
    <row r="66" spans="2:11" hidden="1" x14ac:dyDescent="0.2">
      <c r="B66" s="65"/>
      <c r="C66" s="66"/>
      <c r="D66" s="66"/>
      <c r="E66" s="67"/>
      <c r="F66" s="67"/>
      <c r="G66" s="68"/>
      <c r="H66" s="69"/>
      <c r="I66" s="66"/>
      <c r="J66" s="50"/>
      <c r="K66" s="50"/>
    </row>
    <row r="67" spans="2:11" hidden="1" x14ac:dyDescent="0.2">
      <c r="B67" s="65"/>
      <c r="C67" s="66"/>
      <c r="D67" s="66"/>
      <c r="E67" s="67"/>
      <c r="F67" s="67"/>
      <c r="G67" s="68"/>
      <c r="H67" s="69"/>
      <c r="I67" s="66"/>
      <c r="J67" s="50"/>
      <c r="K67" s="50"/>
    </row>
    <row r="68" spans="2:11" x14ac:dyDescent="0.2">
      <c r="B68" s="70"/>
      <c r="C68" s="12"/>
      <c r="D68" s="12"/>
      <c r="E68" s="12"/>
      <c r="F68" s="12"/>
      <c r="G68" s="71"/>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A00-000000000000}">
      <formula1>$M$15:$M$18</formula1>
    </dataValidation>
    <dataValidation type="list" allowBlank="1" showInputMessage="1" showErrorMessage="1" sqref="C12:F12" xr:uid="{00000000-0002-0000-0A00-000001000000}">
      <formula1>$M$9:$M$12</formula1>
    </dataValidation>
    <dataValidation type="list" allowBlank="1" showInputMessage="1" showErrorMessage="1" sqref="K15" xr:uid="{00000000-0002-0000-0A00-000002000000}">
      <formula1>O20:O22</formula1>
    </dataValidation>
    <dataValidation type="list" allowBlank="1" showInputMessage="1" showErrorMessage="1" sqref="H15:J15" xr:uid="{00000000-0002-0000-0A00-000003000000}">
      <formula1>M20:M22</formula1>
    </dataValidation>
    <dataValidation type="list" allowBlank="1" showInputMessage="1" showErrorMessage="1" sqref="J13:K13" xr:uid="{00000000-0002-0000-0A00-000004000000}">
      <formula1>$M$24:$M$31</formula1>
    </dataValidation>
    <dataValidation type="list" allowBlank="1" showInputMessage="1" showErrorMessage="1" sqref="C13:I13" xr:uid="{00000000-0002-0000-0A00-000005000000}">
      <formula1>$N$17:$N$24</formula1>
    </dataValidation>
    <dataValidation type="list" allowBlank="1" showInputMessage="1" showErrorMessage="1" sqref="H16:I16" xr:uid="{00000000-0002-0000-0A00-000006000000}">
      <formula1>$N$8:$N$11</formula1>
    </dataValidation>
    <dataValidation type="list" allowBlank="1" showInputMessage="1" showErrorMessage="1" sqref="C10 I10" xr:uid="{00000000-0002-0000-0A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B1:L30"/>
  <sheetViews>
    <sheetView topLeftCell="A7" workbookViewId="0">
      <selection activeCell="B14" sqref="B14:K19"/>
    </sheetView>
  </sheetViews>
  <sheetFormatPr baseColWidth="10" defaultRowHeight="15" x14ac:dyDescent="0.25"/>
  <cols>
    <col min="1" max="1" width="1.28515625" customWidth="1"/>
    <col min="2" max="2" width="20.140625" style="58"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1"/>
      <c r="C1" s="434" t="s">
        <v>24</v>
      </c>
      <c r="D1" s="435"/>
      <c r="E1" s="435"/>
      <c r="F1" s="435"/>
      <c r="G1" s="435"/>
      <c r="H1" s="436"/>
      <c r="I1" s="437"/>
      <c r="J1" s="438"/>
    </row>
    <row r="2" spans="2:11" ht="18" customHeight="1" thickBot="1" x14ac:dyDescent="0.3">
      <c r="B2" s="432"/>
      <c r="C2" s="443" t="s">
        <v>25</v>
      </c>
      <c r="D2" s="444"/>
      <c r="E2" s="444"/>
      <c r="F2" s="444"/>
      <c r="G2" s="444"/>
      <c r="H2" s="445"/>
      <c r="I2" s="439"/>
      <c r="J2" s="440"/>
    </row>
    <row r="3" spans="2:11" ht="18" customHeight="1" thickBot="1" x14ac:dyDescent="0.3">
      <c r="B3" s="432"/>
      <c r="C3" s="443" t="s">
        <v>183</v>
      </c>
      <c r="D3" s="444"/>
      <c r="E3" s="444"/>
      <c r="F3" s="444"/>
      <c r="G3" s="444"/>
      <c r="H3" s="445"/>
      <c r="I3" s="439"/>
      <c r="J3" s="440"/>
    </row>
    <row r="4" spans="2:11" ht="18" customHeight="1" thickBot="1" x14ac:dyDescent="0.3">
      <c r="B4" s="433"/>
      <c r="C4" s="443" t="s">
        <v>143</v>
      </c>
      <c r="D4" s="444"/>
      <c r="E4" s="444"/>
      <c r="F4" s="445"/>
      <c r="G4" s="446" t="s">
        <v>190</v>
      </c>
      <c r="H4" s="447"/>
      <c r="I4" s="441"/>
      <c r="J4" s="442"/>
    </row>
    <row r="5" spans="2:11" ht="18" customHeight="1" thickBot="1" x14ac:dyDescent="0.3">
      <c r="B5" s="54"/>
      <c r="C5" s="55"/>
      <c r="D5" s="55"/>
      <c r="E5" s="55"/>
      <c r="F5" s="55"/>
      <c r="G5" s="55"/>
      <c r="H5" s="55"/>
      <c r="I5" s="55"/>
      <c r="J5" s="56"/>
    </row>
    <row r="6" spans="2:11" ht="51.75" customHeight="1" thickBot="1" x14ac:dyDescent="0.3">
      <c r="B6" s="1" t="s">
        <v>199</v>
      </c>
      <c r="C6" s="450" t="e">
        <f>+'[5]Sección 1. Metas - Magnitud'!C7</f>
        <v>#REF!</v>
      </c>
      <c r="D6" s="451"/>
      <c r="E6" s="452"/>
      <c r="F6" s="57"/>
      <c r="G6" s="55"/>
      <c r="H6" s="55"/>
      <c r="I6" s="55"/>
      <c r="J6" s="56"/>
    </row>
    <row r="7" spans="2:11" ht="32.25" customHeight="1" thickBot="1" x14ac:dyDescent="0.3">
      <c r="B7" s="2" t="s">
        <v>0</v>
      </c>
      <c r="C7" s="450" t="e">
        <f>+'[5]Sección 1. Metas - Magnitud'!C8:F8</f>
        <v>#REF!</v>
      </c>
      <c r="D7" s="451"/>
      <c r="E7" s="452"/>
      <c r="F7" s="57"/>
      <c r="G7" s="55"/>
      <c r="H7" s="55"/>
      <c r="I7" s="55"/>
      <c r="J7" s="56"/>
    </row>
    <row r="8" spans="2:11" ht="32.25" customHeight="1" thickBot="1" x14ac:dyDescent="0.3">
      <c r="B8" s="2" t="s">
        <v>144</v>
      </c>
      <c r="C8" s="450" t="e">
        <f>+'[5]Sección 1. Metas - Magnitud'!C9:F9</f>
        <v>#REF!</v>
      </c>
      <c r="D8" s="451"/>
      <c r="E8" s="452"/>
      <c r="F8" s="4"/>
      <c r="G8" s="55"/>
      <c r="H8" s="55"/>
      <c r="I8" s="55"/>
      <c r="J8" s="56"/>
    </row>
    <row r="9" spans="2:11" ht="33.75" customHeight="1" thickBot="1" x14ac:dyDescent="0.3">
      <c r="B9" s="2" t="s">
        <v>28</v>
      </c>
      <c r="C9" s="450" t="s">
        <v>184</v>
      </c>
      <c r="D9" s="451"/>
      <c r="E9" s="452"/>
      <c r="F9" s="57"/>
      <c r="G9" s="55"/>
      <c r="H9" s="55"/>
      <c r="I9" s="55"/>
      <c r="J9" s="56"/>
    </row>
    <row r="10" spans="2:11" ht="33.75" customHeight="1" thickBot="1" x14ac:dyDescent="0.3">
      <c r="B10" s="103" t="s">
        <v>197</v>
      </c>
      <c r="C10" s="450" t="str">
        <f>+'[8]HV 14'!F9</f>
        <v>14. Realizar 241 visitas administrativas y de seguimiento a empresas prestadoras del servicio público de transporte.</v>
      </c>
      <c r="D10" s="451"/>
      <c r="E10" s="452"/>
      <c r="F10" s="57"/>
      <c r="G10" s="55"/>
      <c r="H10" s="55"/>
      <c r="I10" s="55"/>
      <c r="J10" s="56"/>
    </row>
    <row r="11" spans="2:11" ht="34.5" customHeight="1" x14ac:dyDescent="0.25"/>
    <row r="12" spans="2:11" ht="21.75" customHeight="1" x14ac:dyDescent="0.25">
      <c r="B12" s="460" t="s">
        <v>218</v>
      </c>
      <c r="C12" s="461"/>
      <c r="D12" s="461"/>
      <c r="E12" s="461"/>
      <c r="F12" s="461"/>
      <c r="G12" s="461"/>
      <c r="H12" s="462"/>
      <c r="I12" s="655" t="s">
        <v>145</v>
      </c>
      <c r="J12" s="656"/>
      <c r="K12" s="656"/>
    </row>
    <row r="13" spans="2:11" s="59" customFormat="1" ht="30" customHeight="1" x14ac:dyDescent="0.25">
      <c r="B13" s="133" t="s">
        <v>146</v>
      </c>
      <c r="C13" s="133" t="s">
        <v>147</v>
      </c>
      <c r="D13" s="133" t="s">
        <v>196</v>
      </c>
      <c r="E13" s="133" t="s">
        <v>148</v>
      </c>
      <c r="F13" s="133" t="s">
        <v>149</v>
      </c>
      <c r="G13" s="133" t="s">
        <v>191</v>
      </c>
      <c r="H13" s="133" t="s">
        <v>192</v>
      </c>
      <c r="I13" s="132" t="s">
        <v>193</v>
      </c>
      <c r="J13" s="132" t="s">
        <v>194</v>
      </c>
      <c r="K13" s="132" t="s">
        <v>195</v>
      </c>
    </row>
    <row r="14" spans="2:11" s="59" customFormat="1" x14ac:dyDescent="0.25">
      <c r="B14" s="151"/>
      <c r="C14" s="152"/>
      <c r="D14" s="153"/>
      <c r="E14" s="154"/>
      <c r="F14" s="152"/>
      <c r="G14" s="153"/>
      <c r="H14" s="155"/>
      <c r="I14" s="156"/>
      <c r="J14" s="157"/>
      <c r="K14" s="158"/>
    </row>
    <row r="15" spans="2:11" ht="165" customHeight="1" x14ac:dyDescent="0.25">
      <c r="B15" s="151"/>
      <c r="C15" s="159"/>
      <c r="D15" s="153"/>
      <c r="E15" s="160"/>
      <c r="F15" s="161"/>
      <c r="G15" s="153"/>
      <c r="H15" s="155"/>
      <c r="I15" s="156"/>
      <c r="J15" s="157"/>
      <c r="K15" s="653"/>
    </row>
    <row r="16" spans="2:11" x14ac:dyDescent="0.25">
      <c r="B16" s="151"/>
      <c r="C16" s="152"/>
      <c r="D16" s="153"/>
      <c r="E16" s="154"/>
      <c r="F16" s="152"/>
      <c r="G16" s="153"/>
      <c r="H16" s="155"/>
      <c r="I16" s="156"/>
      <c r="J16" s="157"/>
      <c r="K16" s="654"/>
    </row>
    <row r="17" spans="2:12" x14ac:dyDescent="0.25">
      <c r="B17" s="151"/>
      <c r="C17" s="162"/>
      <c r="D17" s="153"/>
      <c r="E17" s="154"/>
      <c r="F17" s="162"/>
      <c r="G17" s="153"/>
      <c r="H17" s="163"/>
      <c r="I17" s="156"/>
      <c r="J17" s="157"/>
      <c r="K17" s="158"/>
    </row>
    <row r="18" spans="2:12" x14ac:dyDescent="0.25">
      <c r="B18" s="151"/>
      <c r="C18" s="162"/>
      <c r="D18" s="153"/>
      <c r="E18" s="154"/>
      <c r="F18" s="162"/>
      <c r="G18" s="153"/>
      <c r="H18" s="163"/>
      <c r="I18" s="164"/>
      <c r="J18" s="157"/>
      <c r="K18" s="165"/>
    </row>
    <row r="19" spans="2:12" ht="15" customHeight="1" x14ac:dyDescent="0.25">
      <c r="B19" s="649" t="s">
        <v>17</v>
      </c>
      <c r="C19" s="650"/>
      <c r="D19" s="166">
        <f>SUM(D15:D16)</f>
        <v>0</v>
      </c>
      <c r="E19" s="651" t="s">
        <v>17</v>
      </c>
      <c r="F19" s="652"/>
      <c r="G19" s="166">
        <v>1</v>
      </c>
      <c r="H19" s="167"/>
      <c r="I19" s="168">
        <f>SUM(I14:I18)</f>
        <v>0</v>
      </c>
      <c r="J19" s="169"/>
      <c r="K19" s="169"/>
    </row>
    <row r="23" spans="2:12" x14ac:dyDescent="0.25">
      <c r="L23" s="140"/>
    </row>
    <row r="24" spans="2:12" x14ac:dyDescent="0.25">
      <c r="L24" s="140"/>
    </row>
    <row r="25" spans="2:12" x14ac:dyDescent="0.25">
      <c r="L25" s="140"/>
    </row>
    <row r="26" spans="2:12" x14ac:dyDescent="0.25">
      <c r="L26" s="140"/>
    </row>
    <row r="27" spans="2:12" x14ac:dyDescent="0.25">
      <c r="L27" s="140"/>
    </row>
    <row r="28" spans="2:12" x14ac:dyDescent="0.25">
      <c r="L28" s="140"/>
    </row>
    <row r="30" spans="2:12" x14ac:dyDescent="0.25">
      <c r="L30" s="141"/>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J9:N27"/>
  <sheetViews>
    <sheetView workbookViewId="0">
      <selection activeCell="G36" sqref="G36"/>
    </sheetView>
  </sheetViews>
  <sheetFormatPr baseColWidth="10" defaultRowHeight="15" x14ac:dyDescent="0.25"/>
  <sheetData>
    <row r="9" spans="10:12" x14ac:dyDescent="0.25">
      <c r="K9" s="139" t="s">
        <v>213</v>
      </c>
      <c r="L9" s="139" t="s">
        <v>214</v>
      </c>
    </row>
    <row r="10" spans="10:12" x14ac:dyDescent="0.25">
      <c r="J10" s="136" t="s">
        <v>208</v>
      </c>
      <c r="K10" s="136">
        <v>77</v>
      </c>
      <c r="L10" s="136">
        <v>2</v>
      </c>
    </row>
    <row r="11" spans="10:12" x14ac:dyDescent="0.25">
      <c r="J11" s="105"/>
      <c r="K11" s="105"/>
      <c r="L11" s="105">
        <v>37</v>
      </c>
    </row>
    <row r="12" spans="10:12" x14ac:dyDescent="0.25">
      <c r="J12" s="105"/>
      <c r="K12" s="105"/>
      <c r="L12" s="105">
        <v>43</v>
      </c>
    </row>
    <row r="13" spans="10:12" x14ac:dyDescent="0.25">
      <c r="K13" s="105" t="s">
        <v>4</v>
      </c>
      <c r="L13" s="134">
        <f>SUM(L10:L12)</f>
        <v>82</v>
      </c>
    </row>
    <row r="14" spans="10:12" x14ac:dyDescent="0.25">
      <c r="J14" s="136" t="s">
        <v>209</v>
      </c>
      <c r="K14" s="136">
        <v>115</v>
      </c>
      <c r="L14" s="136">
        <v>16</v>
      </c>
    </row>
    <row r="15" spans="10:12" x14ac:dyDescent="0.25">
      <c r="J15" s="105"/>
      <c r="K15" s="105"/>
      <c r="L15" s="105">
        <v>27</v>
      </c>
    </row>
    <row r="16" spans="10:12" x14ac:dyDescent="0.25">
      <c r="J16" s="105"/>
      <c r="K16" s="105"/>
      <c r="L16" s="105">
        <v>10</v>
      </c>
    </row>
    <row r="17" spans="10:14" x14ac:dyDescent="0.25">
      <c r="J17" s="105"/>
      <c r="K17" s="105" t="s">
        <v>4</v>
      </c>
      <c r="L17" s="134">
        <f>SUM(L14:L16)</f>
        <v>53</v>
      </c>
    </row>
    <row r="18" spans="10:14" x14ac:dyDescent="0.25">
      <c r="J18" s="136" t="s">
        <v>210</v>
      </c>
      <c r="K18" s="136">
        <v>7</v>
      </c>
      <c r="L18" s="136">
        <v>13</v>
      </c>
    </row>
    <row r="19" spans="10:14" x14ac:dyDescent="0.25">
      <c r="J19" s="105"/>
      <c r="K19" s="105"/>
      <c r="L19" s="105">
        <v>14</v>
      </c>
    </row>
    <row r="20" spans="10:14" x14ac:dyDescent="0.25">
      <c r="J20" s="105"/>
      <c r="K20" s="105"/>
      <c r="L20" s="105">
        <v>10</v>
      </c>
    </row>
    <row r="21" spans="10:14" x14ac:dyDescent="0.25">
      <c r="J21" s="105"/>
      <c r="K21" s="105" t="s">
        <v>4</v>
      </c>
      <c r="L21" s="134">
        <f>SUM(L18:L20)</f>
        <v>37</v>
      </c>
    </row>
    <row r="22" spans="10:14" x14ac:dyDescent="0.25">
      <c r="J22" s="136" t="s">
        <v>211</v>
      </c>
      <c r="K22" s="136">
        <v>52</v>
      </c>
      <c r="L22" s="136">
        <v>10</v>
      </c>
    </row>
    <row r="23" spans="10:14" x14ac:dyDescent="0.25">
      <c r="J23" s="105"/>
      <c r="K23" s="105"/>
      <c r="L23" s="105">
        <v>0</v>
      </c>
    </row>
    <row r="24" spans="10:14" x14ac:dyDescent="0.25">
      <c r="J24" s="105"/>
      <c r="K24" s="105"/>
      <c r="L24" s="105">
        <v>59</v>
      </c>
    </row>
    <row r="25" spans="10:14" x14ac:dyDescent="0.25">
      <c r="J25" s="105"/>
      <c r="K25" s="105" t="s">
        <v>4</v>
      </c>
      <c r="L25" s="134">
        <f>SUM(L22:L24)</f>
        <v>69</v>
      </c>
    </row>
    <row r="27" spans="10:14" x14ac:dyDescent="0.25">
      <c r="J27" s="137" t="s">
        <v>212</v>
      </c>
      <c r="K27" s="137">
        <f>SUM(K10:K22)</f>
        <v>251</v>
      </c>
      <c r="L27" s="137">
        <f>+L13+L17+L21+L25</f>
        <v>241</v>
      </c>
      <c r="M27" s="138">
        <f>+L27/K27</f>
        <v>0.96015936254980083</v>
      </c>
      <c r="N27" s="135"/>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
  <sheetViews>
    <sheetView workbookViewId="0">
      <selection activeCell="D15" sqref="D15:D35"/>
    </sheetView>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328"/>
      <c r="C2" s="326" t="s">
        <v>24</v>
      </c>
      <c r="D2" s="326"/>
      <c r="E2" s="326"/>
      <c r="F2" s="326"/>
      <c r="G2" s="326"/>
      <c r="H2" s="326"/>
      <c r="I2" s="330"/>
      <c r="J2" s="13"/>
      <c r="K2" s="13"/>
      <c r="M2" s="14" t="s">
        <v>47</v>
      </c>
    </row>
    <row r="3" spans="2:14" ht="25.5" customHeight="1" x14ac:dyDescent="0.2">
      <c r="B3" s="329"/>
      <c r="C3" s="327" t="s">
        <v>25</v>
      </c>
      <c r="D3" s="327"/>
      <c r="E3" s="327"/>
      <c r="F3" s="327"/>
      <c r="G3" s="327"/>
      <c r="H3" s="327"/>
      <c r="I3" s="331"/>
      <c r="J3" s="13"/>
      <c r="K3" s="13"/>
      <c r="M3" s="14" t="s">
        <v>48</v>
      </c>
    </row>
    <row r="4" spans="2:14" ht="25.5" customHeight="1" x14ac:dyDescent="0.2">
      <c r="B4" s="329"/>
      <c r="C4" s="327" t="s">
        <v>49</v>
      </c>
      <c r="D4" s="327"/>
      <c r="E4" s="327"/>
      <c r="F4" s="327"/>
      <c r="G4" s="327"/>
      <c r="H4" s="327"/>
      <c r="I4" s="331"/>
      <c r="J4" s="13"/>
      <c r="K4" s="13"/>
      <c r="M4" s="14" t="s">
        <v>50</v>
      </c>
    </row>
    <row r="5" spans="2:14" ht="25.5" customHeight="1" x14ac:dyDescent="0.2">
      <c r="B5" s="329"/>
      <c r="C5" s="327" t="s">
        <v>51</v>
      </c>
      <c r="D5" s="327"/>
      <c r="E5" s="327"/>
      <c r="F5" s="327"/>
      <c r="G5" s="332" t="s">
        <v>52</v>
      </c>
      <c r="H5" s="332"/>
      <c r="I5" s="331"/>
      <c r="J5" s="13"/>
      <c r="K5" s="13"/>
      <c r="M5" s="14" t="s">
        <v>53</v>
      </c>
    </row>
    <row r="6" spans="2:14" ht="23.25" customHeight="1" x14ac:dyDescent="0.2">
      <c r="B6" s="333" t="s">
        <v>54</v>
      </c>
      <c r="C6" s="334"/>
      <c r="D6" s="334"/>
      <c r="E6" s="334"/>
      <c r="F6" s="334"/>
      <c r="G6" s="334"/>
      <c r="H6" s="334"/>
      <c r="I6" s="335"/>
      <c r="J6" s="15"/>
      <c r="K6" s="15"/>
    </row>
    <row r="7" spans="2:14" ht="24" customHeight="1" x14ac:dyDescent="0.2">
      <c r="B7" s="336" t="s">
        <v>55</v>
      </c>
      <c r="C7" s="337"/>
      <c r="D7" s="337"/>
      <c r="E7" s="337"/>
      <c r="F7" s="337"/>
      <c r="G7" s="337"/>
      <c r="H7" s="337"/>
      <c r="I7" s="338"/>
      <c r="J7" s="16"/>
      <c r="K7" s="16"/>
    </row>
    <row r="8" spans="2:14" ht="24" customHeight="1" x14ac:dyDescent="0.2">
      <c r="B8" s="339" t="s">
        <v>56</v>
      </c>
      <c r="C8" s="340"/>
      <c r="D8" s="340"/>
      <c r="E8" s="340"/>
      <c r="F8" s="340"/>
      <c r="G8" s="340"/>
      <c r="H8" s="340"/>
      <c r="I8" s="341"/>
      <c r="J8" s="61"/>
      <c r="K8" s="61"/>
      <c r="N8" s="6" t="s">
        <v>57</v>
      </c>
    </row>
    <row r="9" spans="2:14" ht="30.75" customHeight="1" x14ac:dyDescent="0.2">
      <c r="B9" s="116" t="s">
        <v>58</v>
      </c>
      <c r="C9" s="62">
        <v>231</v>
      </c>
      <c r="D9" s="347" t="s">
        <v>59</v>
      </c>
      <c r="E9" s="347"/>
      <c r="F9" s="348" t="s">
        <v>201</v>
      </c>
      <c r="G9" s="349"/>
      <c r="H9" s="349"/>
      <c r="I9" s="350"/>
      <c r="J9" s="17"/>
      <c r="K9" s="17"/>
      <c r="M9" s="14" t="s">
        <v>60</v>
      </c>
      <c r="N9" s="6" t="s">
        <v>61</v>
      </c>
    </row>
    <row r="10" spans="2:14" ht="30.75" customHeight="1" x14ac:dyDescent="0.2">
      <c r="B10" s="20" t="s">
        <v>62</v>
      </c>
      <c r="C10" s="63" t="s">
        <v>81</v>
      </c>
      <c r="D10" s="351" t="s">
        <v>63</v>
      </c>
      <c r="E10" s="352"/>
      <c r="F10" s="342" t="s">
        <v>155</v>
      </c>
      <c r="G10" s="343"/>
      <c r="H10" s="18" t="s">
        <v>64</v>
      </c>
      <c r="I10" s="118" t="s">
        <v>81</v>
      </c>
      <c r="J10" s="19"/>
      <c r="K10" s="19"/>
      <c r="M10" s="14" t="s">
        <v>65</v>
      </c>
      <c r="N10" s="6" t="s">
        <v>66</v>
      </c>
    </row>
    <row r="11" spans="2:14" ht="30.75" customHeight="1" x14ac:dyDescent="0.2">
      <c r="B11" s="20" t="s">
        <v>67</v>
      </c>
      <c r="C11" s="344" t="s">
        <v>156</v>
      </c>
      <c r="D11" s="344"/>
      <c r="E11" s="344"/>
      <c r="F11" s="344"/>
      <c r="G11" s="18" t="s">
        <v>68</v>
      </c>
      <c r="H11" s="345">
        <v>1032</v>
      </c>
      <c r="I11" s="346"/>
      <c r="J11" s="21"/>
      <c r="K11" s="21"/>
      <c r="M11" s="14" t="s">
        <v>69</v>
      </c>
      <c r="N11" s="6" t="s">
        <v>70</v>
      </c>
    </row>
    <row r="12" spans="2:14" ht="30.75" customHeight="1" x14ac:dyDescent="0.2">
      <c r="B12" s="20" t="s">
        <v>71</v>
      </c>
      <c r="C12" s="353" t="s">
        <v>65</v>
      </c>
      <c r="D12" s="353"/>
      <c r="E12" s="353"/>
      <c r="F12" s="353"/>
      <c r="G12" s="18" t="s">
        <v>72</v>
      </c>
      <c r="H12" s="354" t="s">
        <v>157</v>
      </c>
      <c r="I12" s="355"/>
      <c r="J12" s="22"/>
      <c r="K12" s="22"/>
      <c r="M12" s="23" t="s">
        <v>73</v>
      </c>
    </row>
    <row r="13" spans="2:14" ht="30.75" customHeight="1" x14ac:dyDescent="0.2">
      <c r="B13" s="20" t="s">
        <v>74</v>
      </c>
      <c r="C13" s="356" t="s">
        <v>45</v>
      </c>
      <c r="D13" s="356"/>
      <c r="E13" s="356"/>
      <c r="F13" s="356"/>
      <c r="G13" s="356"/>
      <c r="H13" s="356"/>
      <c r="I13" s="357"/>
      <c r="J13" s="24"/>
      <c r="K13" s="24"/>
      <c r="M13" s="23"/>
    </row>
    <row r="14" spans="2:14" ht="30.75" customHeight="1" x14ac:dyDescent="0.2">
      <c r="B14" s="20" t="s">
        <v>75</v>
      </c>
      <c r="C14" s="342" t="s">
        <v>202</v>
      </c>
      <c r="D14" s="343"/>
      <c r="E14" s="343"/>
      <c r="F14" s="343"/>
      <c r="G14" s="343"/>
      <c r="H14" s="343"/>
      <c r="I14" s="358"/>
      <c r="J14" s="19"/>
      <c r="K14" s="19"/>
      <c r="M14" s="23"/>
      <c r="N14" s="6" t="s">
        <v>76</v>
      </c>
    </row>
    <row r="15" spans="2:14" ht="30.75" customHeight="1" x14ac:dyDescent="0.2">
      <c r="B15" s="20" t="s">
        <v>77</v>
      </c>
      <c r="C15" s="359" t="s">
        <v>203</v>
      </c>
      <c r="D15" s="359"/>
      <c r="E15" s="359"/>
      <c r="F15" s="359"/>
      <c r="G15" s="18" t="s">
        <v>78</v>
      </c>
      <c r="H15" s="360" t="s">
        <v>91</v>
      </c>
      <c r="I15" s="361"/>
      <c r="J15" s="19"/>
      <c r="K15" s="19"/>
      <c r="M15" s="23" t="s">
        <v>80</v>
      </c>
      <c r="N15" s="6" t="s">
        <v>81</v>
      </c>
    </row>
    <row r="16" spans="2:14" ht="30.75" customHeight="1" x14ac:dyDescent="0.2">
      <c r="B16" s="20" t="s">
        <v>82</v>
      </c>
      <c r="C16" s="362" t="s">
        <v>215</v>
      </c>
      <c r="D16" s="363"/>
      <c r="E16" s="363"/>
      <c r="F16" s="363"/>
      <c r="G16" s="18" t="s">
        <v>83</v>
      </c>
      <c r="H16" s="360" t="s">
        <v>70</v>
      </c>
      <c r="I16" s="361"/>
      <c r="J16" s="19"/>
      <c r="K16" s="19"/>
      <c r="M16" s="23" t="s">
        <v>84</v>
      </c>
    </row>
    <row r="17" spans="2:14" ht="36" customHeight="1" x14ac:dyDescent="0.2">
      <c r="B17" s="20" t="s">
        <v>85</v>
      </c>
      <c r="C17" s="356" t="s">
        <v>204</v>
      </c>
      <c r="D17" s="356"/>
      <c r="E17" s="356"/>
      <c r="F17" s="356"/>
      <c r="G17" s="356"/>
      <c r="H17" s="356"/>
      <c r="I17" s="357"/>
      <c r="J17" s="24"/>
      <c r="K17" s="24"/>
      <c r="M17" s="23" t="s">
        <v>86</v>
      </c>
      <c r="N17" s="6" t="s">
        <v>39</v>
      </c>
    </row>
    <row r="18" spans="2:14" ht="30.75" customHeight="1" x14ac:dyDescent="0.2">
      <c r="B18" s="20" t="s">
        <v>87</v>
      </c>
      <c r="C18" s="359" t="s">
        <v>163</v>
      </c>
      <c r="D18" s="359"/>
      <c r="E18" s="359"/>
      <c r="F18" s="359"/>
      <c r="G18" s="359"/>
      <c r="H18" s="359"/>
      <c r="I18" s="364"/>
      <c r="J18" s="25"/>
      <c r="K18" s="25"/>
      <c r="M18" s="23" t="s">
        <v>88</v>
      </c>
      <c r="N18" s="6" t="s">
        <v>40</v>
      </c>
    </row>
    <row r="19" spans="2:14" ht="30.75" customHeight="1" x14ac:dyDescent="0.2">
      <c r="B19" s="20" t="s">
        <v>89</v>
      </c>
      <c r="C19" s="359" t="s">
        <v>159</v>
      </c>
      <c r="D19" s="359"/>
      <c r="E19" s="359"/>
      <c r="F19" s="359"/>
      <c r="G19" s="359"/>
      <c r="H19" s="359"/>
      <c r="I19" s="364"/>
      <c r="J19" s="26"/>
      <c r="K19" s="26"/>
      <c r="M19" s="23"/>
      <c r="N19" s="6" t="s">
        <v>41</v>
      </c>
    </row>
    <row r="20" spans="2:14" ht="30.75" customHeight="1" x14ac:dyDescent="0.2">
      <c r="B20" s="20" t="s">
        <v>90</v>
      </c>
      <c r="C20" s="365" t="s">
        <v>151</v>
      </c>
      <c r="D20" s="365"/>
      <c r="E20" s="365"/>
      <c r="F20" s="365"/>
      <c r="G20" s="365"/>
      <c r="H20" s="365"/>
      <c r="I20" s="366"/>
      <c r="J20" s="27"/>
      <c r="K20" s="27"/>
      <c r="M20" s="23" t="s">
        <v>91</v>
      </c>
      <c r="N20" s="6" t="s">
        <v>42</v>
      </c>
    </row>
    <row r="21" spans="2:14" ht="27.75" customHeight="1" x14ac:dyDescent="0.2">
      <c r="B21" s="367" t="s">
        <v>92</v>
      </c>
      <c r="C21" s="369" t="s">
        <v>93</v>
      </c>
      <c r="D21" s="369"/>
      <c r="E21" s="369"/>
      <c r="F21" s="370" t="s">
        <v>94</v>
      </c>
      <c r="G21" s="370"/>
      <c r="H21" s="370"/>
      <c r="I21" s="371"/>
      <c r="J21" s="28"/>
      <c r="K21" s="28"/>
      <c r="M21" s="23" t="s">
        <v>79</v>
      </c>
      <c r="N21" s="6" t="s">
        <v>43</v>
      </c>
    </row>
    <row r="22" spans="2:14" ht="27" customHeight="1" x14ac:dyDescent="0.2">
      <c r="B22" s="368"/>
      <c r="C22" s="359" t="s">
        <v>160</v>
      </c>
      <c r="D22" s="359"/>
      <c r="E22" s="359"/>
      <c r="F22" s="359" t="s">
        <v>161</v>
      </c>
      <c r="G22" s="359"/>
      <c r="H22" s="359"/>
      <c r="I22" s="364"/>
      <c r="J22" s="26"/>
      <c r="K22" s="26"/>
      <c r="M22" s="23" t="s">
        <v>95</v>
      </c>
      <c r="N22" s="6" t="s">
        <v>44</v>
      </c>
    </row>
    <row r="23" spans="2:14" ht="39.75" customHeight="1" x14ac:dyDescent="0.2">
      <c r="B23" s="20" t="s">
        <v>96</v>
      </c>
      <c r="C23" s="360" t="s">
        <v>151</v>
      </c>
      <c r="D23" s="360"/>
      <c r="E23" s="360"/>
      <c r="F23" s="360" t="s">
        <v>151</v>
      </c>
      <c r="G23" s="360"/>
      <c r="H23" s="360"/>
      <c r="I23" s="361"/>
      <c r="J23" s="19"/>
      <c r="K23" s="19"/>
      <c r="M23" s="23"/>
      <c r="N23" s="6" t="s">
        <v>45</v>
      </c>
    </row>
    <row r="24" spans="2:14" ht="44.25" customHeight="1" x14ac:dyDescent="0.2">
      <c r="B24" s="20" t="s">
        <v>97</v>
      </c>
      <c r="C24" s="381" t="s">
        <v>205</v>
      </c>
      <c r="D24" s="382"/>
      <c r="E24" s="383"/>
      <c r="F24" s="348" t="s">
        <v>206</v>
      </c>
      <c r="G24" s="349"/>
      <c r="H24" s="349"/>
      <c r="I24" s="350"/>
      <c r="J24" s="25"/>
      <c r="K24" s="25"/>
      <c r="M24" s="29"/>
      <c r="N24" s="6" t="s">
        <v>46</v>
      </c>
    </row>
    <row r="25" spans="2:14" ht="29.25" customHeight="1" x14ac:dyDescent="0.2">
      <c r="B25" s="20" t="s">
        <v>98</v>
      </c>
      <c r="C25" s="384" t="s">
        <v>215</v>
      </c>
      <c r="D25" s="385"/>
      <c r="E25" s="386"/>
      <c r="F25" s="18" t="s">
        <v>99</v>
      </c>
      <c r="G25" s="387">
        <v>0.3</v>
      </c>
      <c r="H25" s="388"/>
      <c r="I25" s="389"/>
      <c r="J25" s="30"/>
      <c r="K25" s="30"/>
      <c r="M25" s="29"/>
    </row>
    <row r="26" spans="2:14" ht="27" customHeight="1" x14ac:dyDescent="0.2">
      <c r="B26" s="20" t="s">
        <v>100</v>
      </c>
      <c r="C26" s="348" t="s">
        <v>216</v>
      </c>
      <c r="D26" s="349"/>
      <c r="E26" s="390"/>
      <c r="F26" s="18" t="s">
        <v>101</v>
      </c>
      <c r="G26" s="391">
        <v>0.3</v>
      </c>
      <c r="H26" s="392"/>
      <c r="I26" s="393"/>
      <c r="J26" s="31"/>
      <c r="K26" s="31"/>
      <c r="M26" s="29"/>
    </row>
    <row r="27" spans="2:14" ht="47.25" customHeight="1" x14ac:dyDescent="0.2">
      <c r="B27" s="115" t="s">
        <v>102</v>
      </c>
      <c r="C27" s="394" t="s">
        <v>86</v>
      </c>
      <c r="D27" s="395"/>
      <c r="E27" s="396"/>
      <c r="F27" s="32" t="s">
        <v>103</v>
      </c>
      <c r="G27" s="391" t="s">
        <v>182</v>
      </c>
      <c r="H27" s="392"/>
      <c r="I27" s="393"/>
      <c r="J27" s="28"/>
      <c r="K27" s="28"/>
      <c r="M27" s="29"/>
    </row>
    <row r="28" spans="2:14" ht="30" customHeight="1" x14ac:dyDescent="0.2">
      <c r="B28" s="397" t="s">
        <v>104</v>
      </c>
      <c r="C28" s="398"/>
      <c r="D28" s="398"/>
      <c r="E28" s="398"/>
      <c r="F28" s="398"/>
      <c r="G28" s="398"/>
      <c r="H28" s="398"/>
      <c r="I28" s="399"/>
      <c r="J28" s="61"/>
      <c r="K28" s="61"/>
      <c r="M28" s="29"/>
    </row>
    <row r="29" spans="2:14" ht="56.25" customHeight="1" x14ac:dyDescent="0.2">
      <c r="B29" s="33" t="s">
        <v>105</v>
      </c>
      <c r="C29" s="34" t="s">
        <v>106</v>
      </c>
      <c r="D29" s="34" t="s">
        <v>107</v>
      </c>
      <c r="E29" s="34" t="s">
        <v>108</v>
      </c>
      <c r="F29" s="34" t="s">
        <v>109</v>
      </c>
      <c r="G29" s="35" t="s">
        <v>110</v>
      </c>
      <c r="H29" s="35" t="s">
        <v>111</v>
      </c>
      <c r="I29" s="36" t="s">
        <v>112</v>
      </c>
      <c r="J29" s="73" t="s">
        <v>162</v>
      </c>
      <c r="K29" s="26"/>
      <c r="M29" s="29"/>
    </row>
    <row r="30" spans="2:14" ht="19.5" customHeight="1" x14ac:dyDescent="0.2">
      <c r="B30" s="37" t="s">
        <v>113</v>
      </c>
      <c r="C30" s="74">
        <v>0</v>
      </c>
      <c r="D30" s="75">
        <f>+C30</f>
        <v>0</v>
      </c>
      <c r="E30" s="95">
        <v>0</v>
      </c>
      <c r="F30" s="76">
        <f>+E30</f>
        <v>0</v>
      </c>
      <c r="G30" s="51" t="e">
        <f>+C30/E30</f>
        <v>#DIV/0!</v>
      </c>
      <c r="H30" s="52" t="e">
        <f>+D30/F30</f>
        <v>#DIV/0!</v>
      </c>
      <c r="I30" s="53">
        <f>+D30/$G$26</f>
        <v>0</v>
      </c>
      <c r="J30" s="72">
        <v>0.99</v>
      </c>
      <c r="K30" s="38"/>
      <c r="M30" s="29"/>
    </row>
    <row r="31" spans="2:14" ht="19.5" customHeight="1" x14ac:dyDescent="0.2">
      <c r="B31" s="37" t="s">
        <v>114</v>
      </c>
      <c r="C31" s="74">
        <v>0</v>
      </c>
      <c r="D31" s="75">
        <f>+D30+C31</f>
        <v>0</v>
      </c>
      <c r="E31" s="95">
        <v>0</v>
      </c>
      <c r="F31" s="76">
        <f>+F30+E31</f>
        <v>0</v>
      </c>
      <c r="G31" s="51" t="e">
        <f t="shared" ref="G31:H40" si="0">+C31/E31</f>
        <v>#DIV/0!</v>
      </c>
      <c r="H31" s="52" t="e">
        <f t="shared" si="0"/>
        <v>#DIV/0!</v>
      </c>
      <c r="I31" s="53">
        <f t="shared" ref="I31:I41" si="1">+D31/$G$26</f>
        <v>0</v>
      </c>
      <c r="J31" s="72">
        <v>0.99</v>
      </c>
      <c r="K31" s="38"/>
      <c r="M31" s="29"/>
    </row>
    <row r="32" spans="2:14" ht="19.5" customHeight="1" x14ac:dyDescent="0.2">
      <c r="B32" s="37" t="s">
        <v>115</v>
      </c>
      <c r="C32" s="74">
        <v>0</v>
      </c>
      <c r="D32" s="75">
        <f t="shared" ref="D32:D40" si="2">+D31+C32</f>
        <v>0</v>
      </c>
      <c r="E32" s="95">
        <v>0.19</v>
      </c>
      <c r="F32" s="76">
        <f t="shared" ref="F32:F41" si="3">+F31+E32</f>
        <v>0.19</v>
      </c>
      <c r="G32" s="51">
        <f t="shared" si="0"/>
        <v>0</v>
      </c>
      <c r="H32" s="52">
        <f t="shared" si="0"/>
        <v>0</v>
      </c>
      <c r="I32" s="53">
        <f t="shared" si="1"/>
        <v>0</v>
      </c>
      <c r="J32" s="72">
        <v>0.99</v>
      </c>
      <c r="K32" s="38"/>
      <c r="M32" s="29"/>
    </row>
    <row r="33" spans="2:11" ht="19.5" customHeight="1" x14ac:dyDescent="0.2">
      <c r="B33" s="37" t="s">
        <v>116</v>
      </c>
      <c r="C33" s="74">
        <v>0</v>
      </c>
      <c r="D33" s="75">
        <f t="shared" si="2"/>
        <v>0</v>
      </c>
      <c r="E33" s="95">
        <v>0</v>
      </c>
      <c r="F33" s="76">
        <f t="shared" si="3"/>
        <v>0.19</v>
      </c>
      <c r="G33" s="51" t="e">
        <f t="shared" si="0"/>
        <v>#DIV/0!</v>
      </c>
      <c r="H33" s="52">
        <f t="shared" si="0"/>
        <v>0</v>
      </c>
      <c r="I33" s="53">
        <f t="shared" si="1"/>
        <v>0</v>
      </c>
      <c r="J33" s="72">
        <v>0.99</v>
      </c>
      <c r="K33" s="38"/>
    </row>
    <row r="34" spans="2:11" ht="19.5" customHeight="1" x14ac:dyDescent="0.2">
      <c r="B34" s="37" t="s">
        <v>117</v>
      </c>
      <c r="C34" s="74">
        <v>0</v>
      </c>
      <c r="D34" s="75">
        <f t="shared" si="2"/>
        <v>0</v>
      </c>
      <c r="E34" s="95">
        <v>0</v>
      </c>
      <c r="F34" s="76">
        <f t="shared" si="3"/>
        <v>0.19</v>
      </c>
      <c r="G34" s="51" t="e">
        <f t="shared" si="0"/>
        <v>#DIV/0!</v>
      </c>
      <c r="H34" s="52">
        <f t="shared" si="0"/>
        <v>0</v>
      </c>
      <c r="I34" s="53">
        <f t="shared" si="1"/>
        <v>0</v>
      </c>
      <c r="J34" s="72">
        <v>0.99</v>
      </c>
      <c r="K34" s="38"/>
    </row>
    <row r="35" spans="2:11" ht="19.5" customHeight="1" x14ac:dyDescent="0.2">
      <c r="B35" s="37" t="s">
        <v>118</v>
      </c>
      <c r="C35" s="74">
        <v>0</v>
      </c>
      <c r="D35" s="75">
        <f t="shared" si="2"/>
        <v>0</v>
      </c>
      <c r="E35" s="95">
        <v>0</v>
      </c>
      <c r="F35" s="76">
        <f t="shared" si="3"/>
        <v>0.19</v>
      </c>
      <c r="G35" s="51" t="e">
        <f t="shared" si="0"/>
        <v>#DIV/0!</v>
      </c>
      <c r="H35" s="52">
        <f t="shared" si="0"/>
        <v>0</v>
      </c>
      <c r="I35" s="53">
        <f t="shared" si="1"/>
        <v>0</v>
      </c>
      <c r="J35" s="72">
        <v>0.99</v>
      </c>
      <c r="K35" s="38"/>
    </row>
    <row r="36" spans="2:11" ht="19.5" customHeight="1" x14ac:dyDescent="0.2">
      <c r="B36" s="37" t="s">
        <v>119</v>
      </c>
      <c r="C36" s="74">
        <v>0</v>
      </c>
      <c r="D36" s="75">
        <f t="shared" si="2"/>
        <v>0</v>
      </c>
      <c r="E36" s="95">
        <v>0</v>
      </c>
      <c r="F36" s="76">
        <f t="shared" si="3"/>
        <v>0.19</v>
      </c>
      <c r="G36" s="51" t="e">
        <f t="shared" si="0"/>
        <v>#DIV/0!</v>
      </c>
      <c r="H36" s="52">
        <f t="shared" si="0"/>
        <v>0</v>
      </c>
      <c r="I36" s="53">
        <f t="shared" si="1"/>
        <v>0</v>
      </c>
      <c r="J36" s="72">
        <v>0.99</v>
      </c>
      <c r="K36" s="38"/>
    </row>
    <row r="37" spans="2:11" ht="19.5" customHeight="1" x14ac:dyDescent="0.2">
      <c r="B37" s="37" t="s">
        <v>120</v>
      </c>
      <c r="C37" s="74">
        <v>0</v>
      </c>
      <c r="D37" s="75">
        <f t="shared" si="2"/>
        <v>0</v>
      </c>
      <c r="E37" s="95">
        <v>0</v>
      </c>
      <c r="F37" s="76">
        <f t="shared" si="3"/>
        <v>0.19</v>
      </c>
      <c r="G37" s="51" t="e">
        <f t="shared" si="0"/>
        <v>#DIV/0!</v>
      </c>
      <c r="H37" s="52">
        <f t="shared" si="0"/>
        <v>0</v>
      </c>
      <c r="I37" s="53">
        <f t="shared" si="1"/>
        <v>0</v>
      </c>
      <c r="J37" s="72">
        <v>0.99</v>
      </c>
      <c r="K37" s="38"/>
    </row>
    <row r="38" spans="2:11" ht="19.5" customHeight="1" x14ac:dyDescent="0.2">
      <c r="B38" s="37" t="s">
        <v>121</v>
      </c>
      <c r="C38" s="74">
        <v>0</v>
      </c>
      <c r="D38" s="75">
        <f t="shared" si="2"/>
        <v>0</v>
      </c>
      <c r="E38" s="95">
        <v>0.02</v>
      </c>
      <c r="F38" s="76">
        <f t="shared" si="3"/>
        <v>0.21</v>
      </c>
      <c r="G38" s="51">
        <f t="shared" si="0"/>
        <v>0</v>
      </c>
      <c r="H38" s="52">
        <f t="shared" si="0"/>
        <v>0</v>
      </c>
      <c r="I38" s="53">
        <f t="shared" si="1"/>
        <v>0</v>
      </c>
      <c r="J38" s="72">
        <v>0.99</v>
      </c>
      <c r="K38" s="38"/>
    </row>
    <row r="39" spans="2:11" ht="19.5" customHeight="1" x14ac:dyDescent="0.2">
      <c r="B39" s="37" t="s">
        <v>122</v>
      </c>
      <c r="C39" s="74">
        <v>0</v>
      </c>
      <c r="D39" s="75">
        <f t="shared" si="2"/>
        <v>0</v>
      </c>
      <c r="E39" s="95">
        <v>0</v>
      </c>
      <c r="F39" s="76">
        <f t="shared" si="3"/>
        <v>0.21</v>
      </c>
      <c r="G39" s="51" t="e">
        <f t="shared" si="0"/>
        <v>#DIV/0!</v>
      </c>
      <c r="H39" s="52">
        <f t="shared" si="0"/>
        <v>0</v>
      </c>
      <c r="I39" s="53">
        <f t="shared" si="1"/>
        <v>0</v>
      </c>
      <c r="J39" s="72">
        <v>0.99</v>
      </c>
      <c r="K39" s="38"/>
    </row>
    <row r="40" spans="2:11" ht="19.5" customHeight="1" x14ac:dyDescent="0.2">
      <c r="B40" s="37" t="s">
        <v>123</v>
      </c>
      <c r="C40" s="74">
        <v>0</v>
      </c>
      <c r="D40" s="75">
        <f t="shared" si="2"/>
        <v>0</v>
      </c>
      <c r="E40" s="95">
        <v>0</v>
      </c>
      <c r="F40" s="76">
        <f t="shared" si="3"/>
        <v>0.21</v>
      </c>
      <c r="G40" s="51" t="e">
        <f t="shared" si="0"/>
        <v>#DIV/0!</v>
      </c>
      <c r="H40" s="52">
        <f t="shared" si="0"/>
        <v>0</v>
      </c>
      <c r="I40" s="53">
        <f t="shared" si="1"/>
        <v>0</v>
      </c>
      <c r="J40" s="72">
        <v>0.99</v>
      </c>
      <c r="K40" s="38"/>
    </row>
    <row r="41" spans="2:11" ht="19.5" customHeight="1" x14ac:dyDescent="0.2">
      <c r="B41" s="37" t="s">
        <v>124</v>
      </c>
      <c r="C41" s="74">
        <v>0</v>
      </c>
      <c r="D41" s="75">
        <f>+D40+C41</f>
        <v>0</v>
      </c>
      <c r="E41" s="95">
        <v>0.04</v>
      </c>
      <c r="F41" s="76">
        <f t="shared" si="3"/>
        <v>0.25</v>
      </c>
      <c r="G41" s="51">
        <f>+C41/E41</f>
        <v>0</v>
      </c>
      <c r="H41" s="52">
        <f>+D41/F41</f>
        <v>0</v>
      </c>
      <c r="I41" s="53">
        <f t="shared" si="1"/>
        <v>0</v>
      </c>
      <c r="J41" s="72">
        <v>0.99</v>
      </c>
      <c r="K41" s="38"/>
    </row>
    <row r="42" spans="2:11" ht="54.75" customHeight="1" x14ac:dyDescent="0.2">
      <c r="B42" s="80" t="s">
        <v>125</v>
      </c>
      <c r="C42" s="400" t="s">
        <v>224</v>
      </c>
      <c r="D42" s="400"/>
      <c r="E42" s="400"/>
      <c r="F42" s="400"/>
      <c r="G42" s="400"/>
      <c r="H42" s="400"/>
      <c r="I42" s="401"/>
      <c r="J42" s="39"/>
      <c r="K42" s="39"/>
    </row>
    <row r="43" spans="2:11" ht="29.25" customHeight="1" x14ac:dyDescent="0.2">
      <c r="B43" s="397" t="s">
        <v>126</v>
      </c>
      <c r="C43" s="398"/>
      <c r="D43" s="398"/>
      <c r="E43" s="398"/>
      <c r="F43" s="398"/>
      <c r="G43" s="398"/>
      <c r="H43" s="398"/>
      <c r="I43" s="399"/>
      <c r="J43" s="61"/>
      <c r="K43" s="61"/>
    </row>
    <row r="44" spans="2:11" ht="32.25" customHeight="1" x14ac:dyDescent="0.2">
      <c r="B44" s="372"/>
      <c r="C44" s="373"/>
      <c r="D44" s="373"/>
      <c r="E44" s="373"/>
      <c r="F44" s="373"/>
      <c r="G44" s="373"/>
      <c r="H44" s="373"/>
      <c r="I44" s="374"/>
      <c r="J44" s="61"/>
      <c r="K44" s="61"/>
    </row>
    <row r="45" spans="2:11" ht="32.25" customHeight="1" x14ac:dyDescent="0.2">
      <c r="B45" s="375"/>
      <c r="C45" s="376"/>
      <c r="D45" s="376"/>
      <c r="E45" s="376"/>
      <c r="F45" s="376"/>
      <c r="G45" s="376"/>
      <c r="H45" s="376"/>
      <c r="I45" s="377"/>
      <c r="J45" s="39"/>
      <c r="K45" s="39"/>
    </row>
    <row r="46" spans="2:11" ht="32.25" customHeight="1" x14ac:dyDescent="0.2">
      <c r="B46" s="375"/>
      <c r="C46" s="376"/>
      <c r="D46" s="376"/>
      <c r="E46" s="376"/>
      <c r="F46" s="376"/>
      <c r="G46" s="376"/>
      <c r="H46" s="376"/>
      <c r="I46" s="377"/>
      <c r="J46" s="39"/>
      <c r="K46" s="39"/>
    </row>
    <row r="47" spans="2:11" ht="32.25" customHeight="1" x14ac:dyDescent="0.2">
      <c r="B47" s="375"/>
      <c r="C47" s="376"/>
      <c r="D47" s="376"/>
      <c r="E47" s="376"/>
      <c r="F47" s="376"/>
      <c r="G47" s="376"/>
      <c r="H47" s="376"/>
      <c r="I47" s="377"/>
      <c r="J47" s="39"/>
      <c r="K47" s="39"/>
    </row>
    <row r="48" spans="2:11" ht="32.25" customHeight="1" x14ac:dyDescent="0.2">
      <c r="B48" s="378"/>
      <c r="C48" s="379"/>
      <c r="D48" s="379"/>
      <c r="E48" s="379"/>
      <c r="F48" s="379"/>
      <c r="G48" s="379"/>
      <c r="H48" s="379"/>
      <c r="I48" s="380"/>
      <c r="J48" s="40"/>
      <c r="K48" s="40"/>
    </row>
    <row r="49" spans="2:11" ht="83.25" customHeight="1" x14ac:dyDescent="0.2">
      <c r="B49" s="20" t="s">
        <v>127</v>
      </c>
      <c r="C49" s="400" t="s">
        <v>224</v>
      </c>
      <c r="D49" s="400"/>
      <c r="E49" s="400"/>
      <c r="F49" s="400"/>
      <c r="G49" s="400"/>
      <c r="H49" s="400"/>
      <c r="I49" s="401"/>
      <c r="J49" s="41"/>
      <c r="K49" s="41"/>
    </row>
    <row r="50" spans="2:11" ht="34.5" customHeight="1" x14ac:dyDescent="0.2">
      <c r="B50" s="20" t="s">
        <v>128</v>
      </c>
      <c r="C50" s="402" t="s">
        <v>182</v>
      </c>
      <c r="D50" s="402"/>
      <c r="E50" s="402"/>
      <c r="F50" s="402"/>
      <c r="G50" s="402"/>
      <c r="H50" s="402"/>
      <c r="I50" s="403"/>
      <c r="J50" s="41"/>
      <c r="K50" s="41"/>
    </row>
    <row r="51" spans="2:11" ht="34.5" customHeight="1" x14ac:dyDescent="0.2">
      <c r="B51" s="117" t="s">
        <v>129</v>
      </c>
      <c r="C51" s="404" t="s">
        <v>225</v>
      </c>
      <c r="D51" s="405"/>
      <c r="E51" s="405"/>
      <c r="F51" s="405"/>
      <c r="G51" s="405"/>
      <c r="H51" s="405"/>
      <c r="I51" s="406"/>
      <c r="J51" s="41"/>
      <c r="K51" s="41"/>
    </row>
    <row r="52" spans="2:11" ht="29.25" customHeight="1" x14ac:dyDescent="0.2">
      <c r="B52" s="397" t="s">
        <v>130</v>
      </c>
      <c r="C52" s="398"/>
      <c r="D52" s="398"/>
      <c r="E52" s="398"/>
      <c r="F52" s="398"/>
      <c r="G52" s="398"/>
      <c r="H52" s="398"/>
      <c r="I52" s="399"/>
      <c r="J52" s="41"/>
      <c r="K52" s="41"/>
    </row>
    <row r="53" spans="2:11" ht="33" customHeight="1" x14ac:dyDescent="0.2">
      <c r="B53" s="407" t="s">
        <v>131</v>
      </c>
      <c r="C53" s="114" t="s">
        <v>132</v>
      </c>
      <c r="D53" s="408" t="s">
        <v>133</v>
      </c>
      <c r="E53" s="408"/>
      <c r="F53" s="408"/>
      <c r="G53" s="408" t="s">
        <v>134</v>
      </c>
      <c r="H53" s="408"/>
      <c r="I53" s="409"/>
      <c r="J53" s="42"/>
      <c r="K53" s="42"/>
    </row>
    <row r="54" spans="2:11" ht="31.5" customHeight="1" x14ac:dyDescent="0.2">
      <c r="B54" s="407"/>
      <c r="C54" s="43"/>
      <c r="D54" s="402"/>
      <c r="E54" s="402"/>
      <c r="F54" s="402"/>
      <c r="G54" s="410"/>
      <c r="H54" s="410"/>
      <c r="I54" s="411"/>
      <c r="J54" s="42"/>
      <c r="K54" s="42"/>
    </row>
    <row r="55" spans="2:11" ht="31.5" customHeight="1" x14ac:dyDescent="0.2">
      <c r="B55" s="117" t="s">
        <v>135</v>
      </c>
      <c r="C55" s="423" t="s">
        <v>164</v>
      </c>
      <c r="D55" s="423"/>
      <c r="E55" s="424" t="s">
        <v>136</v>
      </c>
      <c r="F55" s="424"/>
      <c r="G55" s="423" t="s">
        <v>186</v>
      </c>
      <c r="H55" s="423"/>
      <c r="I55" s="425"/>
      <c r="J55" s="44"/>
      <c r="K55" s="44"/>
    </row>
    <row r="56" spans="2:11" ht="31.5" customHeight="1" x14ac:dyDescent="0.2">
      <c r="B56" s="117" t="s">
        <v>137</v>
      </c>
      <c r="C56" s="402" t="str">
        <f>+'[3]HV 1'!C56:D56</f>
        <v>NICOLAS ADOLFO CORREAL HUERTAS</v>
      </c>
      <c r="D56" s="402"/>
      <c r="E56" s="426" t="s">
        <v>138</v>
      </c>
      <c r="F56" s="426"/>
      <c r="G56" s="423" t="str">
        <f>+'[4]HV 1'!G56:I56</f>
        <v>DIANA VIDAL</v>
      </c>
      <c r="H56" s="423"/>
      <c r="I56" s="425"/>
      <c r="J56" s="44"/>
      <c r="K56" s="44"/>
    </row>
    <row r="57" spans="2:11" ht="31.5" customHeight="1" x14ac:dyDescent="0.2">
      <c r="B57" s="117" t="s">
        <v>139</v>
      </c>
      <c r="C57" s="402"/>
      <c r="D57" s="402"/>
      <c r="E57" s="412" t="s">
        <v>140</v>
      </c>
      <c r="F57" s="413"/>
      <c r="G57" s="416"/>
      <c r="H57" s="417"/>
      <c r="I57" s="418"/>
      <c r="J57" s="45"/>
      <c r="K57" s="45"/>
    </row>
    <row r="58" spans="2:11" ht="31.5" customHeight="1" thickBot="1" x14ac:dyDescent="0.25">
      <c r="B58" s="81" t="s">
        <v>141</v>
      </c>
      <c r="C58" s="422"/>
      <c r="D58" s="422"/>
      <c r="E58" s="414"/>
      <c r="F58" s="415"/>
      <c r="G58" s="419"/>
      <c r="H58" s="420"/>
      <c r="I58" s="421"/>
      <c r="J58" s="45"/>
      <c r="K58" s="45"/>
    </row>
    <row r="59" spans="2:11" hidden="1" x14ac:dyDescent="0.2">
      <c r="B59" s="3"/>
      <c r="C59" s="3"/>
      <c r="D59" s="5"/>
      <c r="E59" s="5"/>
      <c r="F59" s="5"/>
      <c r="G59" s="5"/>
      <c r="H59" s="5"/>
      <c r="I59" s="64"/>
      <c r="J59" s="46"/>
      <c r="K59" s="46"/>
    </row>
    <row r="60" spans="2:11" hidden="1" x14ac:dyDescent="0.2">
      <c r="B60" s="65"/>
      <c r="C60" s="66"/>
      <c r="D60" s="66"/>
      <c r="E60" s="67"/>
      <c r="F60" s="67"/>
      <c r="G60" s="68"/>
      <c r="H60" s="69"/>
      <c r="I60" s="66"/>
      <c r="J60" s="50"/>
      <c r="K60" s="50"/>
    </row>
    <row r="61" spans="2:11" hidden="1" x14ac:dyDescent="0.2">
      <c r="B61" s="65"/>
      <c r="C61" s="66"/>
      <c r="D61" s="66"/>
      <c r="E61" s="67"/>
      <c r="F61" s="67"/>
      <c r="G61" s="68"/>
      <c r="H61" s="69"/>
      <c r="I61" s="66"/>
      <c r="J61" s="50"/>
      <c r="K61" s="50"/>
    </row>
    <row r="62" spans="2:11" hidden="1" x14ac:dyDescent="0.2">
      <c r="B62" s="65"/>
      <c r="C62" s="66"/>
      <c r="D62" s="66"/>
      <c r="E62" s="67"/>
      <c r="F62" s="67"/>
      <c r="G62" s="68"/>
      <c r="H62" s="69"/>
      <c r="I62" s="66"/>
      <c r="J62" s="50"/>
      <c r="K62" s="50"/>
    </row>
    <row r="63" spans="2:11" hidden="1" x14ac:dyDescent="0.2">
      <c r="B63" s="65"/>
      <c r="C63" s="66"/>
      <c r="D63" s="66"/>
      <c r="E63" s="67"/>
      <c r="F63" s="67"/>
      <c r="G63" s="68"/>
      <c r="H63" s="69"/>
      <c r="I63" s="66"/>
      <c r="J63" s="50"/>
      <c r="K63" s="50"/>
    </row>
    <row r="64" spans="2:11" hidden="1" x14ac:dyDescent="0.2">
      <c r="B64" s="65"/>
      <c r="C64" s="66"/>
      <c r="D64" s="66"/>
      <c r="E64" s="67"/>
      <c r="F64" s="67"/>
      <c r="G64" s="68"/>
      <c r="H64" s="69"/>
      <c r="I64" s="66"/>
      <c r="J64" s="50"/>
      <c r="K64" s="50"/>
    </row>
    <row r="65" spans="2:11" hidden="1" x14ac:dyDescent="0.2">
      <c r="B65" s="65"/>
      <c r="C65" s="66"/>
      <c r="D65" s="66"/>
      <c r="E65" s="67"/>
      <c r="F65" s="67"/>
      <c r="G65" s="68"/>
      <c r="H65" s="69"/>
      <c r="I65" s="66"/>
      <c r="J65" s="50"/>
      <c r="K65" s="50"/>
    </row>
    <row r="66" spans="2:11" hidden="1" x14ac:dyDescent="0.2">
      <c r="B66" s="65"/>
      <c r="C66" s="66"/>
      <c r="D66" s="66"/>
      <c r="E66" s="67"/>
      <c r="F66" s="67"/>
      <c r="G66" s="68"/>
      <c r="H66" s="69"/>
      <c r="I66" s="66"/>
      <c r="J66" s="50"/>
      <c r="K66" s="50"/>
    </row>
    <row r="67" spans="2:11" hidden="1" x14ac:dyDescent="0.2">
      <c r="B67" s="65"/>
      <c r="C67" s="66"/>
      <c r="D67" s="66"/>
      <c r="E67" s="67"/>
      <c r="F67" s="67"/>
      <c r="G67" s="68"/>
      <c r="H67" s="69"/>
      <c r="I67" s="66"/>
      <c r="J67" s="50"/>
      <c r="K67" s="50"/>
    </row>
    <row r="68" spans="2:11" x14ac:dyDescent="0.2">
      <c r="B68" s="70"/>
      <c r="C68" s="12"/>
      <c r="D68" s="12"/>
      <c r="E68" s="12"/>
      <c r="F68" s="12"/>
      <c r="G68" s="71"/>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5"/>
  <cols>
    <col min="1" max="1" width="1.28515625" customWidth="1"/>
    <col min="2" max="2" width="20.140625" style="58"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1"/>
      <c r="C1" s="434" t="s">
        <v>24</v>
      </c>
      <c r="D1" s="435"/>
      <c r="E1" s="435"/>
      <c r="F1" s="435"/>
      <c r="G1" s="435"/>
      <c r="H1" s="436"/>
      <c r="I1" s="437"/>
      <c r="J1" s="438"/>
    </row>
    <row r="2" spans="2:13" ht="18" customHeight="1" thickBot="1" x14ac:dyDescent="0.3">
      <c r="B2" s="432"/>
      <c r="C2" s="443" t="s">
        <v>25</v>
      </c>
      <c r="D2" s="444"/>
      <c r="E2" s="444"/>
      <c r="F2" s="444"/>
      <c r="G2" s="444"/>
      <c r="H2" s="445"/>
      <c r="I2" s="439"/>
      <c r="J2" s="440"/>
    </row>
    <row r="3" spans="2:13" ht="18" customHeight="1" thickBot="1" x14ac:dyDescent="0.3">
      <c r="B3" s="432"/>
      <c r="C3" s="443" t="s">
        <v>142</v>
      </c>
      <c r="D3" s="444"/>
      <c r="E3" s="444"/>
      <c r="F3" s="444"/>
      <c r="G3" s="444"/>
      <c r="H3" s="445"/>
      <c r="I3" s="439"/>
      <c r="J3" s="440"/>
    </row>
    <row r="4" spans="2:13" ht="18" customHeight="1" thickBot="1" x14ac:dyDescent="0.3">
      <c r="B4" s="433"/>
      <c r="C4" s="443" t="s">
        <v>143</v>
      </c>
      <c r="D4" s="444"/>
      <c r="E4" s="444"/>
      <c r="F4" s="445"/>
      <c r="G4" s="446" t="s">
        <v>190</v>
      </c>
      <c r="H4" s="447"/>
      <c r="I4" s="441"/>
      <c r="J4" s="442"/>
    </row>
    <row r="5" spans="2:13" ht="18" customHeight="1" thickBot="1" x14ac:dyDescent="0.3">
      <c r="B5" s="54"/>
      <c r="C5" s="55"/>
      <c r="D5" s="55"/>
      <c r="E5" s="55"/>
      <c r="F5" s="55"/>
      <c r="G5" s="55"/>
      <c r="H5" s="55"/>
      <c r="I5" s="55"/>
      <c r="J5" s="56"/>
    </row>
    <row r="6" spans="2:13" ht="51.75" customHeight="1" thickBot="1" x14ac:dyDescent="0.3">
      <c r="B6" s="1" t="s">
        <v>185</v>
      </c>
      <c r="C6" s="450" t="e">
        <f>+'[5]Sección 1. Metas - Magnitud'!C7</f>
        <v>#REF!</v>
      </c>
      <c r="D6" s="451"/>
      <c r="E6" s="452"/>
      <c r="F6" s="57"/>
      <c r="G6" s="55"/>
      <c r="H6" s="55"/>
      <c r="I6" s="55"/>
      <c r="J6" s="56"/>
    </row>
    <row r="7" spans="2:13" ht="32.25" customHeight="1" thickBot="1" x14ac:dyDescent="0.3">
      <c r="B7" s="2" t="s">
        <v>0</v>
      </c>
      <c r="C7" s="450" t="e">
        <f>+'[5]Sección 1. Metas - Magnitud'!C8:F8</f>
        <v>#REF!</v>
      </c>
      <c r="D7" s="451"/>
      <c r="E7" s="452"/>
      <c r="F7" s="57"/>
      <c r="G7" s="55"/>
      <c r="H7" s="55"/>
      <c r="I7" s="55"/>
      <c r="J7" s="56"/>
    </row>
    <row r="8" spans="2:13" ht="32.25" customHeight="1" thickBot="1" x14ac:dyDescent="0.3">
      <c r="B8" s="2" t="s">
        <v>144</v>
      </c>
      <c r="C8" s="450" t="e">
        <f>+'[5]Sección 1. Metas - Magnitud'!C9:F9</f>
        <v>#REF!</v>
      </c>
      <c r="D8" s="451"/>
      <c r="E8" s="452"/>
      <c r="F8" s="4"/>
      <c r="G8" s="55"/>
      <c r="H8" s="55"/>
      <c r="I8" s="55"/>
      <c r="J8" s="56"/>
    </row>
    <row r="9" spans="2:13" ht="33.75" customHeight="1" thickBot="1" x14ac:dyDescent="0.3">
      <c r="B9" s="2" t="s">
        <v>28</v>
      </c>
      <c r="C9" s="450" t="s">
        <v>184</v>
      </c>
      <c r="D9" s="451"/>
      <c r="E9" s="452"/>
      <c r="F9" s="57"/>
      <c r="G9" s="55"/>
      <c r="H9" s="55"/>
      <c r="I9" s="55"/>
      <c r="J9" s="56"/>
    </row>
    <row r="10" spans="2:13" ht="32.25" customHeight="1" thickBot="1" x14ac:dyDescent="0.3">
      <c r="B10" s="2" t="s">
        <v>197</v>
      </c>
      <c r="C10" s="450" t="s">
        <v>202</v>
      </c>
      <c r="D10" s="451"/>
      <c r="E10" s="452"/>
    </row>
    <row r="12" spans="2:13" x14ac:dyDescent="0.25">
      <c r="B12" s="460" t="s">
        <v>217</v>
      </c>
      <c r="C12" s="461"/>
      <c r="D12" s="461"/>
      <c r="E12" s="461"/>
      <c r="F12" s="461"/>
      <c r="G12" s="461"/>
      <c r="H12" s="462"/>
      <c r="I12" s="454" t="s">
        <v>145</v>
      </c>
      <c r="J12" s="455"/>
      <c r="K12" s="455"/>
    </row>
    <row r="13" spans="2:13" s="59" customFormat="1" ht="30" customHeight="1" x14ac:dyDescent="0.25">
      <c r="B13" s="448" t="s">
        <v>146</v>
      </c>
      <c r="C13" s="448" t="s">
        <v>147</v>
      </c>
      <c r="D13" s="448" t="s">
        <v>196</v>
      </c>
      <c r="E13" s="448" t="s">
        <v>148</v>
      </c>
      <c r="F13" s="448" t="s">
        <v>149</v>
      </c>
      <c r="G13" s="448" t="s">
        <v>191</v>
      </c>
      <c r="H13" s="448" t="s">
        <v>192</v>
      </c>
      <c r="I13" s="456" t="s">
        <v>193</v>
      </c>
      <c r="J13" s="458" t="s">
        <v>194</v>
      </c>
      <c r="K13" s="453" t="s">
        <v>195</v>
      </c>
    </row>
    <row r="14" spans="2:13" s="59" customFormat="1" x14ac:dyDescent="0.25">
      <c r="B14" s="449"/>
      <c r="C14" s="449"/>
      <c r="D14" s="449"/>
      <c r="E14" s="449"/>
      <c r="F14" s="449"/>
      <c r="G14" s="449"/>
      <c r="H14" s="449"/>
      <c r="I14" s="457"/>
      <c r="J14" s="459"/>
      <c r="K14" s="453"/>
    </row>
    <row r="15" spans="2:13" s="59" customFormat="1" ht="105" x14ac:dyDescent="0.25">
      <c r="B15" s="99">
        <v>1</v>
      </c>
      <c r="C15" s="143" t="s">
        <v>229</v>
      </c>
      <c r="D15" s="98">
        <v>0.19</v>
      </c>
      <c r="E15" s="94"/>
      <c r="F15" s="96" t="s">
        <v>230</v>
      </c>
      <c r="G15" s="172">
        <v>0.19</v>
      </c>
      <c r="H15" s="109">
        <v>43160</v>
      </c>
      <c r="I15" s="107">
        <v>0.19</v>
      </c>
      <c r="J15" s="113">
        <v>43132</v>
      </c>
      <c r="K15" s="104"/>
      <c r="M15" s="111"/>
    </row>
    <row r="16" spans="2:13" ht="60" x14ac:dyDescent="0.25">
      <c r="B16" s="142">
        <v>2</v>
      </c>
      <c r="C16" s="105" t="s">
        <v>231</v>
      </c>
      <c r="D16" s="98">
        <v>0.02</v>
      </c>
      <c r="E16" s="94"/>
      <c r="F16" s="96" t="s">
        <v>232</v>
      </c>
      <c r="G16" s="172">
        <v>0.02</v>
      </c>
      <c r="H16" s="109">
        <v>43344</v>
      </c>
      <c r="I16" s="107"/>
      <c r="J16" s="113"/>
      <c r="K16" s="104"/>
      <c r="M16" s="112"/>
    </row>
    <row r="17" spans="2:11" ht="75" x14ac:dyDescent="0.25">
      <c r="B17" s="171">
        <v>3</v>
      </c>
      <c r="C17" s="78" t="s">
        <v>226</v>
      </c>
      <c r="D17" s="98">
        <v>0.04</v>
      </c>
      <c r="E17" s="94"/>
      <c r="F17" s="96" t="s">
        <v>233</v>
      </c>
      <c r="G17" s="172">
        <v>0.04</v>
      </c>
      <c r="H17" s="109">
        <v>43435</v>
      </c>
      <c r="I17" s="107"/>
      <c r="J17" s="113"/>
      <c r="K17" s="104"/>
    </row>
    <row r="18" spans="2:11" x14ac:dyDescent="0.25">
      <c r="B18" s="427" t="s">
        <v>17</v>
      </c>
      <c r="C18" s="428"/>
      <c r="D18" s="60">
        <f>SUM(D15:D17)</f>
        <v>0.25</v>
      </c>
      <c r="E18" s="429" t="s">
        <v>17</v>
      </c>
      <c r="F18" s="430"/>
      <c r="G18" s="60">
        <f>SUM(G15:G17)</f>
        <v>0.25</v>
      </c>
      <c r="H18" s="170"/>
      <c r="I18" s="108">
        <f>SUM(I15:I17)</f>
        <v>0.19</v>
      </c>
      <c r="J18" s="106"/>
      <c r="K18" s="106"/>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B1:X54"/>
  <sheetViews>
    <sheetView tabSelected="1" zoomScale="85" zoomScaleNormal="85" zoomScalePageLayoutView="85" workbookViewId="0">
      <selection activeCell="F6" sqref="F6:I6"/>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0.85546875" style="12"/>
    <col min="25" max="16384" width="10.85546875" style="7"/>
  </cols>
  <sheetData>
    <row r="1" spans="2:14" ht="37.5" customHeight="1" x14ac:dyDescent="0.2">
      <c r="B1" s="520"/>
      <c r="C1" s="327" t="s">
        <v>25</v>
      </c>
      <c r="D1" s="327"/>
      <c r="E1" s="327"/>
      <c r="F1" s="327"/>
      <c r="G1" s="327"/>
      <c r="H1" s="327"/>
      <c r="I1" s="521"/>
      <c r="J1" s="196"/>
      <c r="K1" s="196"/>
      <c r="M1" s="197" t="s">
        <v>47</v>
      </c>
    </row>
    <row r="2" spans="2:14" ht="37.5" customHeight="1" x14ac:dyDescent="0.2">
      <c r="B2" s="520"/>
      <c r="C2" s="327" t="s">
        <v>239</v>
      </c>
      <c r="D2" s="327"/>
      <c r="E2" s="327"/>
      <c r="F2" s="327"/>
      <c r="G2" s="327"/>
      <c r="H2" s="327"/>
      <c r="I2" s="521"/>
      <c r="J2" s="196"/>
      <c r="K2" s="196"/>
      <c r="M2" s="197" t="s">
        <v>48</v>
      </c>
    </row>
    <row r="3" spans="2:14" ht="37.5" customHeight="1" x14ac:dyDescent="0.2">
      <c r="B3" s="520"/>
      <c r="C3" s="327" t="s">
        <v>240</v>
      </c>
      <c r="D3" s="327"/>
      <c r="E3" s="327"/>
      <c r="F3" s="327" t="s">
        <v>241</v>
      </c>
      <c r="G3" s="327"/>
      <c r="H3" s="327"/>
      <c r="I3" s="521"/>
      <c r="J3" s="196"/>
      <c r="K3" s="196"/>
      <c r="M3" s="197" t="s">
        <v>50</v>
      </c>
    </row>
    <row r="4" spans="2:14" ht="23.25" customHeight="1" x14ac:dyDescent="0.2">
      <c r="B4" s="517"/>
      <c r="C4" s="517"/>
      <c r="D4" s="517"/>
      <c r="E4" s="517"/>
      <c r="F4" s="517"/>
      <c r="G4" s="517"/>
      <c r="H4" s="517"/>
      <c r="I4" s="517"/>
      <c r="J4" s="198"/>
      <c r="K4" s="198"/>
    </row>
    <row r="5" spans="2:14" ht="24" customHeight="1" x14ac:dyDescent="0.2">
      <c r="B5" s="518" t="s">
        <v>234</v>
      </c>
      <c r="C5" s="518"/>
      <c r="D5" s="518"/>
      <c r="E5" s="518"/>
      <c r="F5" s="518"/>
      <c r="G5" s="518"/>
      <c r="H5" s="518"/>
      <c r="I5" s="518"/>
      <c r="J5" s="199"/>
      <c r="K5" s="199"/>
      <c r="N5" s="200" t="s">
        <v>57</v>
      </c>
    </row>
    <row r="6" spans="2:14" ht="30.75" customHeight="1" x14ac:dyDescent="0.2">
      <c r="B6" s="242" t="s">
        <v>242</v>
      </c>
      <c r="C6" s="245">
        <v>1</v>
      </c>
      <c r="D6" s="519" t="s">
        <v>243</v>
      </c>
      <c r="E6" s="519"/>
      <c r="F6" s="503" t="s">
        <v>408</v>
      </c>
      <c r="G6" s="503"/>
      <c r="H6" s="503"/>
      <c r="I6" s="503"/>
      <c r="J6" s="202"/>
      <c r="K6" s="202"/>
      <c r="M6" s="197" t="s">
        <v>60</v>
      </c>
      <c r="N6" s="200" t="s">
        <v>61</v>
      </c>
    </row>
    <row r="7" spans="2:14" ht="30.75" customHeight="1" x14ac:dyDescent="0.2">
      <c r="B7" s="242" t="s">
        <v>244</v>
      </c>
      <c r="C7" s="245" t="s">
        <v>81</v>
      </c>
      <c r="D7" s="519" t="s">
        <v>245</v>
      </c>
      <c r="E7" s="519"/>
      <c r="F7" s="498" t="s">
        <v>371</v>
      </c>
      <c r="G7" s="498"/>
      <c r="H7" s="175" t="s">
        <v>246</v>
      </c>
      <c r="I7" s="245" t="s">
        <v>81</v>
      </c>
      <c r="J7" s="204"/>
      <c r="K7" s="204"/>
      <c r="M7" s="197" t="s">
        <v>65</v>
      </c>
      <c r="N7" s="200" t="s">
        <v>66</v>
      </c>
    </row>
    <row r="8" spans="2:14" ht="30.75" customHeight="1" x14ac:dyDescent="0.2">
      <c r="B8" s="242" t="s">
        <v>247</v>
      </c>
      <c r="C8" s="503" t="s">
        <v>289</v>
      </c>
      <c r="D8" s="503"/>
      <c r="E8" s="503"/>
      <c r="F8" s="503"/>
      <c r="G8" s="175" t="s">
        <v>248</v>
      </c>
      <c r="H8" s="513">
        <v>7550</v>
      </c>
      <c r="I8" s="513"/>
      <c r="J8" s="21"/>
      <c r="K8" s="21"/>
      <c r="M8" s="197" t="s">
        <v>69</v>
      </c>
      <c r="N8" s="200" t="s">
        <v>70</v>
      </c>
    </row>
    <row r="9" spans="2:14" ht="30.75" customHeight="1" x14ac:dyDescent="0.2">
      <c r="B9" s="242" t="s">
        <v>48</v>
      </c>
      <c r="C9" s="514" t="s">
        <v>60</v>
      </c>
      <c r="D9" s="514"/>
      <c r="E9" s="514"/>
      <c r="F9" s="514"/>
      <c r="G9" s="175" t="s">
        <v>249</v>
      </c>
      <c r="H9" s="515" t="s">
        <v>290</v>
      </c>
      <c r="I9" s="515"/>
      <c r="J9" s="22"/>
      <c r="K9" s="22"/>
      <c r="M9" s="205" t="s">
        <v>73</v>
      </c>
    </row>
    <row r="10" spans="2:14" ht="30.75" customHeight="1" x14ac:dyDescent="0.2">
      <c r="B10" s="242" t="s">
        <v>250</v>
      </c>
      <c r="C10" s="503" t="s">
        <v>337</v>
      </c>
      <c r="D10" s="503"/>
      <c r="E10" s="503"/>
      <c r="F10" s="503"/>
      <c r="G10" s="503"/>
      <c r="H10" s="503"/>
      <c r="I10" s="503"/>
      <c r="J10" s="206"/>
      <c r="K10" s="206"/>
      <c r="M10" s="205"/>
    </row>
    <row r="11" spans="2:14" ht="30.75" customHeight="1" x14ac:dyDescent="0.2">
      <c r="B11" s="242" t="s">
        <v>251</v>
      </c>
      <c r="C11" s="498"/>
      <c r="D11" s="498"/>
      <c r="E11" s="498"/>
      <c r="F11" s="498"/>
      <c r="G11" s="498"/>
      <c r="H11" s="498"/>
      <c r="I11" s="498"/>
      <c r="J11" s="204"/>
      <c r="K11" s="204"/>
      <c r="M11" s="205"/>
      <c r="N11" s="200" t="s">
        <v>76</v>
      </c>
    </row>
    <row r="12" spans="2:14" ht="30.75" customHeight="1" x14ac:dyDescent="0.2">
      <c r="B12" s="242" t="s">
        <v>254</v>
      </c>
      <c r="C12" s="359" t="s">
        <v>372</v>
      </c>
      <c r="D12" s="359"/>
      <c r="E12" s="359"/>
      <c r="F12" s="359"/>
      <c r="G12" s="175" t="s">
        <v>252</v>
      </c>
      <c r="H12" s="360" t="s">
        <v>91</v>
      </c>
      <c r="I12" s="360"/>
      <c r="J12" s="204"/>
      <c r="K12" s="204"/>
      <c r="M12" s="205" t="s">
        <v>80</v>
      </c>
      <c r="N12" s="200" t="s">
        <v>81</v>
      </c>
    </row>
    <row r="13" spans="2:14" ht="30.75" customHeight="1" x14ac:dyDescent="0.2">
      <c r="B13" s="242" t="s">
        <v>255</v>
      </c>
      <c r="C13" s="516" t="s">
        <v>293</v>
      </c>
      <c r="D13" s="516"/>
      <c r="E13" s="516"/>
      <c r="F13" s="516"/>
      <c r="G13" s="175" t="s">
        <v>253</v>
      </c>
      <c r="H13" s="498" t="s">
        <v>61</v>
      </c>
      <c r="I13" s="498"/>
      <c r="J13" s="204"/>
      <c r="K13" s="204"/>
      <c r="M13" s="205" t="s">
        <v>84</v>
      </c>
    </row>
    <row r="14" spans="2:14" ht="64.5" customHeight="1" x14ac:dyDescent="0.2">
      <c r="B14" s="242" t="s">
        <v>256</v>
      </c>
      <c r="C14" s="359" t="s">
        <v>373</v>
      </c>
      <c r="D14" s="359"/>
      <c r="E14" s="359"/>
      <c r="F14" s="359"/>
      <c r="G14" s="359"/>
      <c r="H14" s="359"/>
      <c r="I14" s="359"/>
      <c r="J14" s="206"/>
      <c r="K14" s="206"/>
      <c r="M14" s="205" t="s">
        <v>86</v>
      </c>
      <c r="N14" s="200"/>
    </row>
    <row r="15" spans="2:14" ht="30.75" customHeight="1" x14ac:dyDescent="0.2">
      <c r="B15" s="242" t="s">
        <v>257</v>
      </c>
      <c r="C15" s="359" t="s">
        <v>354</v>
      </c>
      <c r="D15" s="359"/>
      <c r="E15" s="359"/>
      <c r="F15" s="359"/>
      <c r="G15" s="359"/>
      <c r="H15" s="359"/>
      <c r="I15" s="359"/>
      <c r="J15" s="207"/>
      <c r="K15" s="207"/>
      <c r="M15" s="205" t="s">
        <v>88</v>
      </c>
      <c r="N15" s="200"/>
    </row>
    <row r="16" spans="2:14" ht="20.25" customHeight="1" x14ac:dyDescent="0.2">
      <c r="B16" s="242" t="s">
        <v>258</v>
      </c>
      <c r="C16" s="359" t="s">
        <v>374</v>
      </c>
      <c r="D16" s="359"/>
      <c r="E16" s="359"/>
      <c r="F16" s="359"/>
      <c r="G16" s="359"/>
      <c r="H16" s="359"/>
      <c r="I16" s="359"/>
      <c r="J16" s="208"/>
      <c r="K16" s="208"/>
      <c r="M16" s="205"/>
      <c r="N16" s="200"/>
    </row>
    <row r="17" spans="2:14" ht="30.75" customHeight="1" x14ac:dyDescent="0.2">
      <c r="B17" s="242" t="s">
        <v>259</v>
      </c>
      <c r="C17" s="498" t="s">
        <v>344</v>
      </c>
      <c r="D17" s="499"/>
      <c r="E17" s="499"/>
      <c r="F17" s="499"/>
      <c r="G17" s="499"/>
      <c r="H17" s="499"/>
      <c r="I17" s="499"/>
      <c r="J17" s="209"/>
      <c r="K17" s="209"/>
      <c r="M17" s="205" t="s">
        <v>91</v>
      </c>
      <c r="N17" s="200"/>
    </row>
    <row r="18" spans="2:14" ht="18" customHeight="1" x14ac:dyDescent="0.2">
      <c r="B18" s="500" t="s">
        <v>265</v>
      </c>
      <c r="C18" s="501" t="s">
        <v>237</v>
      </c>
      <c r="D18" s="501"/>
      <c r="E18" s="501"/>
      <c r="F18" s="502" t="s">
        <v>238</v>
      </c>
      <c r="G18" s="502"/>
      <c r="H18" s="502"/>
      <c r="I18" s="502"/>
      <c r="J18" s="28"/>
      <c r="K18" s="28"/>
      <c r="M18" s="205" t="s">
        <v>79</v>
      </c>
      <c r="N18" s="200"/>
    </row>
    <row r="19" spans="2:14" ht="39.75" customHeight="1" x14ac:dyDescent="0.2">
      <c r="B19" s="500"/>
      <c r="C19" s="503" t="s">
        <v>375</v>
      </c>
      <c r="D19" s="503"/>
      <c r="E19" s="503"/>
      <c r="F19" s="503" t="s">
        <v>376</v>
      </c>
      <c r="G19" s="503"/>
      <c r="H19" s="503"/>
      <c r="I19" s="503"/>
      <c r="J19" s="208"/>
      <c r="K19" s="208"/>
      <c r="M19" s="205" t="s">
        <v>95</v>
      </c>
      <c r="N19" s="200"/>
    </row>
    <row r="20" spans="2:14" ht="39.75" customHeight="1" x14ac:dyDescent="0.2">
      <c r="B20" s="246" t="s">
        <v>266</v>
      </c>
      <c r="C20" s="504" t="s">
        <v>344</v>
      </c>
      <c r="D20" s="505"/>
      <c r="E20" s="506"/>
      <c r="F20" s="360" t="s">
        <v>344</v>
      </c>
      <c r="G20" s="360"/>
      <c r="H20" s="360"/>
      <c r="I20" s="361"/>
      <c r="J20" s="204"/>
      <c r="K20" s="204"/>
      <c r="M20" s="205"/>
      <c r="N20" s="200"/>
    </row>
    <row r="21" spans="2:14" ht="78" customHeight="1" x14ac:dyDescent="0.2">
      <c r="B21" s="246" t="s">
        <v>267</v>
      </c>
      <c r="C21" s="507" t="s">
        <v>377</v>
      </c>
      <c r="D21" s="508"/>
      <c r="E21" s="509"/>
      <c r="F21" s="468" t="s">
        <v>378</v>
      </c>
      <c r="G21" s="469"/>
      <c r="H21" s="469"/>
      <c r="I21" s="510"/>
      <c r="J21" s="207"/>
      <c r="K21" s="207"/>
      <c r="M21" s="210"/>
      <c r="N21" s="200"/>
    </row>
    <row r="22" spans="2:14" ht="23.25" customHeight="1" x14ac:dyDescent="0.2">
      <c r="B22" s="246" t="s">
        <v>268</v>
      </c>
      <c r="C22" s="494">
        <v>44013</v>
      </c>
      <c r="D22" s="511"/>
      <c r="E22" s="512"/>
      <c r="F22" s="175" t="s">
        <v>271</v>
      </c>
      <c r="G22" s="184"/>
      <c r="H22" s="175" t="s">
        <v>275</v>
      </c>
      <c r="I22" s="185">
        <v>0</v>
      </c>
      <c r="J22" s="30"/>
      <c r="K22" s="30"/>
      <c r="M22" s="210"/>
    </row>
    <row r="23" spans="2:14" ht="27" customHeight="1" x14ac:dyDescent="0.2">
      <c r="B23" s="246" t="s">
        <v>269</v>
      </c>
      <c r="C23" s="494">
        <v>44196</v>
      </c>
      <c r="D23" s="469"/>
      <c r="E23" s="470"/>
      <c r="F23" s="175" t="s">
        <v>272</v>
      </c>
      <c r="G23" s="495">
        <v>0.1</v>
      </c>
      <c r="H23" s="496"/>
      <c r="I23" s="497"/>
      <c r="J23" s="31"/>
      <c r="K23" s="31"/>
      <c r="M23" s="210"/>
    </row>
    <row r="24" spans="2:14" ht="30.75" customHeight="1" x14ac:dyDescent="0.2">
      <c r="B24" s="244" t="s">
        <v>270</v>
      </c>
      <c r="C24" s="394" t="s">
        <v>379</v>
      </c>
      <c r="D24" s="395"/>
      <c r="E24" s="396"/>
      <c r="F24" s="176" t="s">
        <v>274</v>
      </c>
      <c r="G24" s="468" t="s">
        <v>223</v>
      </c>
      <c r="H24" s="469"/>
      <c r="I24" s="470"/>
      <c r="J24" s="28"/>
      <c r="K24" s="28"/>
      <c r="M24" s="210"/>
    </row>
    <row r="25" spans="2:14" ht="22.5" customHeight="1" x14ac:dyDescent="0.2">
      <c r="B25" s="471" t="s">
        <v>235</v>
      </c>
      <c r="C25" s="467"/>
      <c r="D25" s="467"/>
      <c r="E25" s="467"/>
      <c r="F25" s="467"/>
      <c r="G25" s="467"/>
      <c r="H25" s="467"/>
      <c r="I25" s="472"/>
      <c r="J25" s="199"/>
      <c r="K25" s="199"/>
      <c r="M25" s="210"/>
    </row>
    <row r="26" spans="2:14" ht="43.5" customHeight="1" x14ac:dyDescent="0.2">
      <c r="B26" s="177" t="s">
        <v>105</v>
      </c>
      <c r="C26" s="241" t="s">
        <v>261</v>
      </c>
      <c r="D26" s="241" t="s">
        <v>260</v>
      </c>
      <c r="E26" s="178" t="s">
        <v>264</v>
      </c>
      <c r="F26" s="241" t="s">
        <v>263</v>
      </c>
      <c r="G26" s="241" t="s">
        <v>262</v>
      </c>
      <c r="H26" s="178" t="s">
        <v>276</v>
      </c>
      <c r="I26" s="179" t="s">
        <v>273</v>
      </c>
      <c r="J26" s="208"/>
      <c r="K26" s="208"/>
      <c r="M26" s="210"/>
    </row>
    <row r="27" spans="2:14" ht="19.5" customHeight="1" x14ac:dyDescent="0.2">
      <c r="B27" s="180" t="s">
        <v>119</v>
      </c>
      <c r="C27" s="247">
        <v>0</v>
      </c>
      <c r="D27" s="186">
        <v>0</v>
      </c>
      <c r="E27" s="195">
        <v>0</v>
      </c>
      <c r="F27" s="473">
        <f>+SUM(C27:C33)</f>
        <v>0.1</v>
      </c>
      <c r="G27" s="473">
        <f>+SUM(D27:D33)</f>
        <v>5.5E-2</v>
      </c>
      <c r="H27" s="476">
        <f>+G27/F27</f>
        <v>0.54999999999999993</v>
      </c>
      <c r="I27" s="476">
        <f>+H27+I22</f>
        <v>0.54999999999999993</v>
      </c>
      <c r="J27" s="38"/>
      <c r="K27" s="38"/>
    </row>
    <row r="28" spans="2:14" ht="19.5" customHeight="1" x14ac:dyDescent="0.2">
      <c r="B28" s="180" t="s">
        <v>120</v>
      </c>
      <c r="C28" s="226">
        <v>0.01</v>
      </c>
      <c r="D28" s="191">
        <v>0.01</v>
      </c>
      <c r="E28" s="195">
        <f t="shared" ref="E28:E32" si="0">D28/C28</f>
        <v>1</v>
      </c>
      <c r="F28" s="474"/>
      <c r="G28" s="474"/>
      <c r="H28" s="477"/>
      <c r="I28" s="477"/>
      <c r="J28" s="38"/>
      <c r="K28" s="38"/>
    </row>
    <row r="29" spans="2:14" ht="19.5" customHeight="1" x14ac:dyDescent="0.2">
      <c r="B29" s="180" t="s">
        <v>121</v>
      </c>
      <c r="C29" s="226">
        <v>2.2499999999999999E-2</v>
      </c>
      <c r="D29" s="226">
        <v>2.2499999999999999E-2</v>
      </c>
      <c r="E29" s="195">
        <f t="shared" si="0"/>
        <v>1</v>
      </c>
      <c r="F29" s="474"/>
      <c r="G29" s="474"/>
      <c r="H29" s="477"/>
      <c r="I29" s="477"/>
      <c r="J29" s="38"/>
      <c r="K29" s="38"/>
    </row>
    <row r="30" spans="2:14" ht="19.5" customHeight="1" x14ac:dyDescent="0.2">
      <c r="B30" s="180" t="s">
        <v>122</v>
      </c>
      <c r="C30" s="226">
        <v>2.2499999999999999E-2</v>
      </c>
      <c r="D30" s="226">
        <v>2.2499999999999999E-2</v>
      </c>
      <c r="E30" s="195">
        <f t="shared" si="0"/>
        <v>1</v>
      </c>
      <c r="F30" s="474"/>
      <c r="G30" s="474"/>
      <c r="H30" s="477"/>
      <c r="I30" s="477"/>
      <c r="J30" s="38"/>
      <c r="K30" s="38"/>
    </row>
    <row r="31" spans="2:14" ht="19.5" customHeight="1" x14ac:dyDescent="0.2">
      <c r="B31" s="180" t="s">
        <v>123</v>
      </c>
      <c r="C31" s="226">
        <v>2.2499999999999999E-2</v>
      </c>
      <c r="D31" s="191"/>
      <c r="E31" s="195">
        <f t="shared" si="0"/>
        <v>0</v>
      </c>
      <c r="F31" s="474"/>
      <c r="G31" s="474"/>
      <c r="H31" s="477"/>
      <c r="I31" s="477"/>
      <c r="J31" s="38"/>
      <c r="K31" s="38"/>
    </row>
    <row r="32" spans="2:14" ht="19.5" customHeight="1" x14ac:dyDescent="0.2">
      <c r="B32" s="180" t="s">
        <v>124</v>
      </c>
      <c r="C32" s="226">
        <v>2.2499999999999999E-2</v>
      </c>
      <c r="D32" s="191"/>
      <c r="E32" s="195">
        <f t="shared" si="0"/>
        <v>0</v>
      </c>
      <c r="F32" s="475"/>
      <c r="G32" s="475"/>
      <c r="H32" s="478"/>
      <c r="I32" s="478"/>
      <c r="J32" s="38"/>
      <c r="K32" s="38"/>
    </row>
    <row r="33" spans="2:11" ht="52.5" customHeight="1" x14ac:dyDescent="0.2">
      <c r="B33" s="181" t="s">
        <v>277</v>
      </c>
      <c r="C33" s="479" t="s">
        <v>382</v>
      </c>
      <c r="D33" s="480"/>
      <c r="E33" s="480"/>
      <c r="F33" s="480"/>
      <c r="G33" s="480"/>
      <c r="H33" s="480"/>
      <c r="I33" s="481"/>
      <c r="J33" s="213"/>
      <c r="K33" s="213"/>
    </row>
    <row r="34" spans="2:11" ht="34.5" customHeight="1" x14ac:dyDescent="0.2">
      <c r="B34" s="482"/>
      <c r="C34" s="483"/>
      <c r="D34" s="483"/>
      <c r="E34" s="483"/>
      <c r="F34" s="483"/>
      <c r="G34" s="483"/>
      <c r="H34" s="483"/>
      <c r="I34" s="484"/>
      <c r="J34" s="199"/>
      <c r="K34" s="199"/>
    </row>
    <row r="35" spans="2:11" ht="34.5" customHeight="1" x14ac:dyDescent="0.2">
      <c r="B35" s="485"/>
      <c r="C35" s="486"/>
      <c r="D35" s="486"/>
      <c r="E35" s="486"/>
      <c r="F35" s="486"/>
      <c r="G35" s="486"/>
      <c r="H35" s="486"/>
      <c r="I35" s="487"/>
      <c r="J35" s="213"/>
      <c r="K35" s="213"/>
    </row>
    <row r="36" spans="2:11" ht="34.5" customHeight="1" x14ac:dyDescent="0.2">
      <c r="B36" s="485"/>
      <c r="C36" s="486"/>
      <c r="D36" s="486"/>
      <c r="E36" s="486"/>
      <c r="F36" s="486"/>
      <c r="G36" s="486"/>
      <c r="H36" s="486"/>
      <c r="I36" s="487"/>
      <c r="J36" s="213"/>
      <c r="K36" s="213"/>
    </row>
    <row r="37" spans="2:11" ht="34.5" customHeight="1" x14ac:dyDescent="0.2">
      <c r="B37" s="485"/>
      <c r="C37" s="486"/>
      <c r="D37" s="486"/>
      <c r="E37" s="486"/>
      <c r="F37" s="486"/>
      <c r="G37" s="486"/>
      <c r="H37" s="486"/>
      <c r="I37" s="487"/>
      <c r="J37" s="213"/>
      <c r="K37" s="213"/>
    </row>
    <row r="38" spans="2:11" ht="34.5" customHeight="1" x14ac:dyDescent="0.2">
      <c r="B38" s="488"/>
      <c r="C38" s="489"/>
      <c r="D38" s="489"/>
      <c r="E38" s="489"/>
      <c r="F38" s="489"/>
      <c r="G38" s="489"/>
      <c r="H38" s="489"/>
      <c r="I38" s="490"/>
      <c r="J38" s="198"/>
      <c r="K38" s="198"/>
    </row>
    <row r="39" spans="2:11" ht="96.75" customHeight="1" x14ac:dyDescent="0.2">
      <c r="B39" s="242" t="s">
        <v>278</v>
      </c>
      <c r="C39" s="479" t="s">
        <v>396</v>
      </c>
      <c r="D39" s="480"/>
      <c r="E39" s="480"/>
      <c r="F39" s="480"/>
      <c r="G39" s="480"/>
      <c r="H39" s="480"/>
      <c r="I39" s="481"/>
      <c r="J39" s="214"/>
      <c r="K39" s="214"/>
    </row>
    <row r="40" spans="2:11" ht="32.25" customHeight="1" x14ac:dyDescent="0.2">
      <c r="B40" s="242" t="s">
        <v>279</v>
      </c>
      <c r="C40" s="479" t="s">
        <v>389</v>
      </c>
      <c r="D40" s="480"/>
      <c r="E40" s="480"/>
      <c r="F40" s="480"/>
      <c r="G40" s="480"/>
      <c r="H40" s="480"/>
      <c r="I40" s="481"/>
      <c r="J40" s="214"/>
      <c r="K40" s="214"/>
    </row>
    <row r="41" spans="2:11" ht="66" customHeight="1" x14ac:dyDescent="0.2">
      <c r="B41" s="182" t="s">
        <v>280</v>
      </c>
      <c r="C41" s="491" t="s">
        <v>390</v>
      </c>
      <c r="D41" s="492"/>
      <c r="E41" s="492"/>
      <c r="F41" s="492"/>
      <c r="G41" s="492"/>
      <c r="H41" s="492"/>
      <c r="I41" s="493"/>
      <c r="J41" s="214"/>
      <c r="K41" s="214"/>
    </row>
    <row r="42" spans="2:11" ht="22.5" customHeight="1" x14ac:dyDescent="0.2">
      <c r="B42" s="467" t="s">
        <v>236</v>
      </c>
      <c r="C42" s="467"/>
      <c r="D42" s="467"/>
      <c r="E42" s="467"/>
      <c r="F42" s="467"/>
      <c r="G42" s="467"/>
      <c r="H42" s="467"/>
      <c r="I42" s="467"/>
      <c r="J42" s="214"/>
      <c r="K42" s="214"/>
    </row>
    <row r="43" spans="2:11" ht="22.5" customHeight="1" x14ac:dyDescent="0.2">
      <c r="B43" s="464" t="s">
        <v>281</v>
      </c>
      <c r="C43" s="243" t="s">
        <v>282</v>
      </c>
      <c r="D43" s="466" t="s">
        <v>283</v>
      </c>
      <c r="E43" s="466"/>
      <c r="F43" s="466"/>
      <c r="G43" s="466" t="s">
        <v>284</v>
      </c>
      <c r="H43" s="466"/>
      <c r="I43" s="466"/>
      <c r="J43" s="216"/>
      <c r="K43" s="216"/>
    </row>
    <row r="44" spans="2:11" ht="30.75" customHeight="1" x14ac:dyDescent="0.2">
      <c r="B44" s="465"/>
      <c r="C44" s="217">
        <v>44069</v>
      </c>
      <c r="D44" s="463"/>
      <c r="E44" s="463"/>
      <c r="F44" s="463"/>
      <c r="G44" s="463"/>
      <c r="H44" s="463"/>
      <c r="I44" s="463"/>
      <c r="J44" s="216"/>
      <c r="K44" s="216"/>
    </row>
    <row r="45" spans="2:11" ht="32.25" customHeight="1" x14ac:dyDescent="0.2">
      <c r="B45" s="183" t="s">
        <v>285</v>
      </c>
      <c r="C45" s="463" t="s">
        <v>397</v>
      </c>
      <c r="D45" s="463"/>
      <c r="E45" s="463"/>
      <c r="F45" s="463"/>
      <c r="G45" s="463"/>
      <c r="H45" s="463"/>
      <c r="I45" s="463"/>
      <c r="J45" s="219"/>
      <c r="K45" s="219"/>
    </row>
    <row r="46" spans="2:11" ht="28.5" customHeight="1" x14ac:dyDescent="0.2">
      <c r="B46" s="175" t="s">
        <v>286</v>
      </c>
      <c r="C46" s="463" t="s">
        <v>397</v>
      </c>
      <c r="D46" s="463"/>
      <c r="E46" s="463"/>
      <c r="F46" s="463"/>
      <c r="G46" s="463"/>
      <c r="H46" s="463"/>
      <c r="I46" s="463"/>
      <c r="J46" s="219"/>
      <c r="K46" s="219"/>
    </row>
    <row r="47" spans="2:11" ht="30" customHeight="1" x14ac:dyDescent="0.2">
      <c r="B47" s="182" t="s">
        <v>287</v>
      </c>
      <c r="C47" s="463" t="s">
        <v>383</v>
      </c>
      <c r="D47" s="463"/>
      <c r="E47" s="463"/>
      <c r="F47" s="463"/>
      <c r="G47" s="463"/>
      <c r="H47" s="463"/>
      <c r="I47" s="463"/>
      <c r="J47" s="221"/>
      <c r="K47" s="221"/>
    </row>
    <row r="48" spans="2:11" ht="31.5" customHeight="1" x14ac:dyDescent="0.2">
      <c r="B48" s="182" t="s">
        <v>288</v>
      </c>
      <c r="C48" s="463"/>
      <c r="D48" s="463"/>
      <c r="E48" s="463"/>
      <c r="F48" s="463"/>
      <c r="G48" s="463"/>
      <c r="H48" s="463"/>
      <c r="I48" s="463"/>
      <c r="J48" s="223"/>
      <c r="K48" s="223"/>
    </row>
    <row r="49" spans="2:11" x14ac:dyDescent="0.2">
      <c r="B49" s="47"/>
      <c r="C49" s="224"/>
      <c r="D49" s="224"/>
      <c r="E49" s="225"/>
      <c r="F49" s="225"/>
      <c r="G49" s="48"/>
      <c r="H49" s="49"/>
      <c r="I49" s="224"/>
      <c r="J49" s="223"/>
      <c r="K49" s="223"/>
    </row>
    <row r="50" spans="2:11" x14ac:dyDescent="0.2">
      <c r="B50" s="47"/>
      <c r="C50" s="224"/>
      <c r="D50" s="224"/>
      <c r="E50" s="225"/>
      <c r="F50" s="225"/>
      <c r="G50" s="48"/>
      <c r="H50" s="49"/>
      <c r="I50" s="224"/>
      <c r="J50" s="223"/>
      <c r="K50" s="223"/>
    </row>
    <row r="51" spans="2:11" x14ac:dyDescent="0.2">
      <c r="B51" s="47"/>
      <c r="C51" s="224"/>
      <c r="D51" s="224"/>
      <c r="E51" s="225"/>
      <c r="F51" s="225"/>
      <c r="G51" s="48"/>
      <c r="H51" s="49"/>
      <c r="I51" s="224"/>
      <c r="J51" s="223"/>
      <c r="K51" s="223"/>
    </row>
    <row r="52" spans="2:11" x14ac:dyDescent="0.2">
      <c r="B52" s="47"/>
      <c r="C52" s="224"/>
      <c r="D52" s="224"/>
      <c r="E52" s="225"/>
      <c r="F52" s="225"/>
      <c r="G52" s="48"/>
      <c r="H52" s="49"/>
      <c r="I52" s="224"/>
      <c r="J52" s="223"/>
      <c r="K52" s="223"/>
    </row>
    <row r="53" spans="2:11" x14ac:dyDescent="0.2">
      <c r="B53" s="47"/>
      <c r="C53" s="224"/>
      <c r="D53" s="224"/>
      <c r="E53" s="225"/>
      <c r="F53" s="225"/>
      <c r="G53" s="48"/>
      <c r="H53" s="49"/>
      <c r="I53" s="224"/>
      <c r="J53" s="223"/>
      <c r="K53" s="223"/>
    </row>
    <row r="54" spans="2:11" ht="25.5" customHeight="1" x14ac:dyDescent="0.2">
      <c r="B54" s="47"/>
      <c r="C54" s="224"/>
      <c r="D54" s="224"/>
      <c r="E54" s="225"/>
      <c r="F54" s="225"/>
      <c r="G54" s="48"/>
      <c r="H54" s="49"/>
      <c r="I54" s="224"/>
      <c r="J54" s="223"/>
      <c r="K54" s="223"/>
    </row>
  </sheetData>
  <sheetProtection algorithmName="SHA-512" hashValue="i3VS5C7Rd8Ltl/zYlzU6wn3xu5Etsj89612NZ9ygJaQcJwFkcMTKPlQNXEj2+CdxL0eFRtStJT/aqrBSM+wV3g==" saltValue="Mn5PqzXpOLmjsHYHyeq9FQ=="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disablePrompts="1" count="7">
    <dataValidation type="list" allowBlank="1" showInputMessage="1" showErrorMessage="1" sqref="J10:K10" xr:uid="{00000000-0002-0000-0300-000000000000}">
      <formula1>$M$21:$M$26</formula1>
    </dataValidation>
    <dataValidation type="list" showDropDown="1" showInputMessage="1" showErrorMessage="1" sqref="K12" xr:uid="{00000000-0002-0000-0300-000001000000}">
      <formula1>O17:O19</formula1>
    </dataValidation>
    <dataValidation type="list" allowBlank="1" showInputMessage="1" showErrorMessage="1" sqref="H12:I12" xr:uid="{00000000-0002-0000-0300-000002000000}">
      <formula1>M17:M19</formula1>
    </dataValidation>
    <dataValidation type="list" allowBlank="1" showInputMessage="1" showErrorMessage="1" sqref="C24:E24" xr:uid="{00000000-0002-0000-0300-000003000000}">
      <formula1>$M$12:$M$15</formula1>
    </dataValidation>
    <dataValidation type="list" allowBlank="1" showInputMessage="1" showErrorMessage="1" sqref="C9:F9" xr:uid="{00000000-0002-0000-0300-000004000000}">
      <formula1>$M$6:$M$9</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ignoredErrors>
    <ignoredError sqref="F28:I32 F27:H27" unlockedFormula="1"/>
  </ignoredErrors>
  <drawing r:id="rId1"/>
  <legacyDrawing r:id="rId2"/>
  <oleObjects>
    <mc:AlternateContent xmlns:mc="http://schemas.openxmlformats.org/markup-compatibility/2006">
      <mc:Choice Requires="x14">
        <oleObject progId="PBrush" shapeId="35809281" r:id="rId3">
          <objectPr defaultSize="0" autoPict="0" r:id="rId4">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09281" r:id="rId3"/>
      </mc:Fallback>
    </mc:AlternateContent>
  </oleObjec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B1:X54"/>
  <sheetViews>
    <sheetView topLeftCell="A25" zoomScaleNormal="100" zoomScalePageLayoutView="70" workbookViewId="0">
      <selection activeCell="F6" sqref="F6:I6"/>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37.7109375" style="7" customWidth="1"/>
    <col min="10" max="11" width="22.42578125" style="7" customWidth="1"/>
    <col min="12" max="24" width="10.85546875" style="12"/>
    <col min="25" max="16384" width="10.85546875" style="7"/>
  </cols>
  <sheetData>
    <row r="1" spans="2:14" ht="37.5" customHeight="1" x14ac:dyDescent="0.2">
      <c r="B1" s="520"/>
      <c r="C1" s="327" t="s">
        <v>25</v>
      </c>
      <c r="D1" s="327"/>
      <c r="E1" s="327"/>
      <c r="F1" s="327"/>
      <c r="G1" s="327"/>
      <c r="H1" s="327"/>
      <c r="I1" s="521"/>
      <c r="J1" s="196"/>
      <c r="K1" s="196"/>
      <c r="M1" s="197" t="s">
        <v>47</v>
      </c>
    </row>
    <row r="2" spans="2:14" ht="37.5" customHeight="1" x14ac:dyDescent="0.2">
      <c r="B2" s="520"/>
      <c r="C2" s="327" t="s">
        <v>239</v>
      </c>
      <c r="D2" s="327"/>
      <c r="E2" s="327"/>
      <c r="F2" s="327"/>
      <c r="G2" s="327"/>
      <c r="H2" s="327"/>
      <c r="I2" s="521"/>
      <c r="J2" s="196"/>
      <c r="K2" s="196"/>
      <c r="M2" s="197" t="s">
        <v>48</v>
      </c>
    </row>
    <row r="3" spans="2:14" ht="37.5" customHeight="1" x14ac:dyDescent="0.2">
      <c r="B3" s="520"/>
      <c r="C3" s="327" t="s">
        <v>240</v>
      </c>
      <c r="D3" s="327"/>
      <c r="E3" s="327"/>
      <c r="F3" s="327" t="s">
        <v>241</v>
      </c>
      <c r="G3" s="327"/>
      <c r="H3" s="327"/>
      <c r="I3" s="521"/>
      <c r="J3" s="196"/>
      <c r="K3" s="196"/>
      <c r="M3" s="197" t="s">
        <v>50</v>
      </c>
    </row>
    <row r="4" spans="2:14" ht="23.25" customHeight="1" x14ac:dyDescent="0.2">
      <c r="B4" s="517"/>
      <c r="C4" s="517"/>
      <c r="D4" s="517"/>
      <c r="E4" s="517"/>
      <c r="F4" s="517"/>
      <c r="G4" s="517"/>
      <c r="H4" s="517"/>
      <c r="I4" s="517"/>
      <c r="J4" s="198"/>
      <c r="K4" s="198"/>
    </row>
    <row r="5" spans="2:14" ht="24" customHeight="1" x14ac:dyDescent="0.2">
      <c r="B5" s="518" t="s">
        <v>234</v>
      </c>
      <c r="C5" s="518"/>
      <c r="D5" s="518"/>
      <c r="E5" s="518"/>
      <c r="F5" s="518"/>
      <c r="G5" s="518"/>
      <c r="H5" s="518"/>
      <c r="I5" s="518"/>
      <c r="J5" s="199"/>
      <c r="K5" s="199"/>
      <c r="N5" s="200" t="s">
        <v>57</v>
      </c>
    </row>
    <row r="6" spans="2:14" ht="30.75" customHeight="1" x14ac:dyDescent="0.2">
      <c r="B6" s="250" t="s">
        <v>242</v>
      </c>
      <c r="C6" s="249">
        <v>2</v>
      </c>
      <c r="D6" s="519" t="s">
        <v>243</v>
      </c>
      <c r="E6" s="519"/>
      <c r="F6" s="503" t="s">
        <v>407</v>
      </c>
      <c r="G6" s="503"/>
      <c r="H6" s="503"/>
      <c r="I6" s="503"/>
      <c r="J6" s="202"/>
      <c r="K6" s="202"/>
      <c r="M6" s="197" t="s">
        <v>60</v>
      </c>
      <c r="N6" s="200" t="s">
        <v>61</v>
      </c>
    </row>
    <row r="7" spans="2:14" ht="30.75" customHeight="1" x14ac:dyDescent="0.2">
      <c r="B7" s="250" t="s">
        <v>244</v>
      </c>
      <c r="C7" s="249" t="s">
        <v>81</v>
      </c>
      <c r="D7" s="519" t="s">
        <v>245</v>
      </c>
      <c r="E7" s="519"/>
      <c r="F7" s="498" t="s">
        <v>292</v>
      </c>
      <c r="G7" s="498"/>
      <c r="H7" s="175" t="s">
        <v>246</v>
      </c>
      <c r="I7" s="249" t="s">
        <v>81</v>
      </c>
      <c r="J7" s="204"/>
      <c r="K7" s="204"/>
      <c r="M7" s="197" t="s">
        <v>65</v>
      </c>
      <c r="N7" s="200" t="s">
        <v>66</v>
      </c>
    </row>
    <row r="8" spans="2:14" ht="30.75" customHeight="1" x14ac:dyDescent="0.2">
      <c r="B8" s="250" t="s">
        <v>247</v>
      </c>
      <c r="C8" s="503" t="s">
        <v>289</v>
      </c>
      <c r="D8" s="503"/>
      <c r="E8" s="503"/>
      <c r="F8" s="503"/>
      <c r="G8" s="175" t="s">
        <v>248</v>
      </c>
      <c r="H8" s="513">
        <v>7550</v>
      </c>
      <c r="I8" s="513"/>
      <c r="J8" s="21"/>
      <c r="K8" s="21"/>
      <c r="M8" s="197" t="s">
        <v>69</v>
      </c>
      <c r="N8" s="200" t="s">
        <v>70</v>
      </c>
    </row>
    <row r="9" spans="2:14" ht="30.75" customHeight="1" x14ac:dyDescent="0.2">
      <c r="B9" s="250" t="s">
        <v>48</v>
      </c>
      <c r="C9" s="514" t="s">
        <v>60</v>
      </c>
      <c r="D9" s="514"/>
      <c r="E9" s="514"/>
      <c r="F9" s="514"/>
      <c r="G9" s="175" t="s">
        <v>249</v>
      </c>
      <c r="H9" s="515" t="s">
        <v>290</v>
      </c>
      <c r="I9" s="515"/>
      <c r="J9" s="22"/>
      <c r="K9" s="22"/>
      <c r="M9" s="205" t="s">
        <v>73</v>
      </c>
    </row>
    <row r="10" spans="2:14" ht="30.75" customHeight="1" x14ac:dyDescent="0.2">
      <c r="B10" s="250" t="s">
        <v>250</v>
      </c>
      <c r="C10" s="503" t="s">
        <v>315</v>
      </c>
      <c r="D10" s="503"/>
      <c r="E10" s="503"/>
      <c r="F10" s="503"/>
      <c r="G10" s="503"/>
      <c r="H10" s="503"/>
      <c r="I10" s="503"/>
      <c r="J10" s="206"/>
      <c r="K10" s="206"/>
      <c r="M10" s="205"/>
    </row>
    <row r="11" spans="2:14" ht="30.75" customHeight="1" x14ac:dyDescent="0.2">
      <c r="B11" s="250" t="s">
        <v>251</v>
      </c>
      <c r="C11" s="498" t="s">
        <v>291</v>
      </c>
      <c r="D11" s="498"/>
      <c r="E11" s="498"/>
      <c r="F11" s="498"/>
      <c r="G11" s="498"/>
      <c r="H11" s="498"/>
      <c r="I11" s="498"/>
      <c r="J11" s="204"/>
      <c r="K11" s="204"/>
      <c r="M11" s="205"/>
      <c r="N11" s="200" t="s">
        <v>76</v>
      </c>
    </row>
    <row r="12" spans="2:14" ht="30.75" customHeight="1" x14ac:dyDescent="0.2">
      <c r="B12" s="250" t="s">
        <v>254</v>
      </c>
      <c r="C12" s="359" t="s">
        <v>319</v>
      </c>
      <c r="D12" s="359"/>
      <c r="E12" s="359"/>
      <c r="F12" s="359"/>
      <c r="G12" s="175" t="s">
        <v>252</v>
      </c>
      <c r="H12" s="360" t="s">
        <v>91</v>
      </c>
      <c r="I12" s="360"/>
      <c r="J12" s="204"/>
      <c r="K12" s="204"/>
      <c r="M12" s="205" t="s">
        <v>80</v>
      </c>
      <c r="N12" s="200" t="s">
        <v>81</v>
      </c>
    </row>
    <row r="13" spans="2:14" ht="30.75" customHeight="1" x14ac:dyDescent="0.2">
      <c r="B13" s="250" t="s">
        <v>255</v>
      </c>
      <c r="C13" s="516" t="s">
        <v>381</v>
      </c>
      <c r="D13" s="516"/>
      <c r="E13" s="516"/>
      <c r="F13" s="516"/>
      <c r="G13" s="175" t="s">
        <v>253</v>
      </c>
      <c r="H13" s="498" t="s">
        <v>70</v>
      </c>
      <c r="I13" s="498"/>
      <c r="J13" s="204"/>
      <c r="K13" s="204"/>
      <c r="M13" s="205" t="s">
        <v>84</v>
      </c>
    </row>
    <row r="14" spans="2:14" ht="39.75" customHeight="1" x14ac:dyDescent="0.2">
      <c r="B14" s="250" t="s">
        <v>256</v>
      </c>
      <c r="C14" s="344" t="s">
        <v>320</v>
      </c>
      <c r="D14" s="344"/>
      <c r="E14" s="344"/>
      <c r="F14" s="344"/>
      <c r="G14" s="344"/>
      <c r="H14" s="344"/>
      <c r="I14" s="344"/>
      <c r="J14" s="206"/>
      <c r="K14" s="206"/>
      <c r="M14" s="205" t="s">
        <v>86</v>
      </c>
      <c r="N14" s="200"/>
    </row>
    <row r="15" spans="2:14" ht="30.75" customHeight="1" x14ac:dyDescent="0.2">
      <c r="B15" s="250" t="s">
        <v>257</v>
      </c>
      <c r="C15" s="359" t="s">
        <v>300</v>
      </c>
      <c r="D15" s="359"/>
      <c r="E15" s="359"/>
      <c r="F15" s="359"/>
      <c r="G15" s="359"/>
      <c r="H15" s="359"/>
      <c r="I15" s="359"/>
      <c r="J15" s="207"/>
      <c r="K15" s="207"/>
      <c r="M15" s="205" t="s">
        <v>88</v>
      </c>
      <c r="N15" s="200"/>
    </row>
    <row r="16" spans="2:14" ht="20.25" customHeight="1" x14ac:dyDescent="0.2">
      <c r="B16" s="250" t="s">
        <v>258</v>
      </c>
      <c r="C16" s="503" t="s">
        <v>316</v>
      </c>
      <c r="D16" s="503"/>
      <c r="E16" s="503"/>
      <c r="F16" s="503"/>
      <c r="G16" s="503"/>
      <c r="H16" s="503"/>
      <c r="I16" s="503"/>
      <c r="J16" s="208"/>
      <c r="K16" s="208"/>
      <c r="M16" s="205"/>
      <c r="N16" s="200"/>
    </row>
    <row r="17" spans="2:14" ht="30.75" customHeight="1" x14ac:dyDescent="0.2">
      <c r="B17" s="250" t="s">
        <v>259</v>
      </c>
      <c r="C17" s="498" t="s">
        <v>152</v>
      </c>
      <c r="D17" s="499"/>
      <c r="E17" s="499"/>
      <c r="F17" s="499"/>
      <c r="G17" s="499"/>
      <c r="H17" s="499"/>
      <c r="I17" s="499"/>
      <c r="J17" s="209"/>
      <c r="K17" s="209"/>
      <c r="M17" s="205" t="s">
        <v>91</v>
      </c>
      <c r="N17" s="200"/>
    </row>
    <row r="18" spans="2:14" ht="18" customHeight="1" x14ac:dyDescent="0.2">
      <c r="B18" s="500" t="s">
        <v>265</v>
      </c>
      <c r="C18" s="501" t="s">
        <v>237</v>
      </c>
      <c r="D18" s="501"/>
      <c r="E18" s="501"/>
      <c r="F18" s="502" t="s">
        <v>238</v>
      </c>
      <c r="G18" s="502"/>
      <c r="H18" s="502"/>
      <c r="I18" s="502"/>
      <c r="J18" s="28"/>
      <c r="K18" s="28"/>
      <c r="M18" s="205" t="s">
        <v>79</v>
      </c>
      <c r="N18" s="200"/>
    </row>
    <row r="19" spans="2:14" ht="39.75" customHeight="1" x14ac:dyDescent="0.2">
      <c r="B19" s="500"/>
      <c r="C19" s="503" t="s">
        <v>317</v>
      </c>
      <c r="D19" s="503"/>
      <c r="E19" s="503"/>
      <c r="F19" s="503" t="s">
        <v>318</v>
      </c>
      <c r="G19" s="503"/>
      <c r="H19" s="503"/>
      <c r="I19" s="503"/>
      <c r="J19" s="208"/>
      <c r="K19" s="208"/>
      <c r="M19" s="205" t="s">
        <v>95</v>
      </c>
      <c r="N19" s="200"/>
    </row>
    <row r="20" spans="2:14" ht="39.75" customHeight="1" x14ac:dyDescent="0.2">
      <c r="B20" s="253" t="s">
        <v>266</v>
      </c>
      <c r="C20" s="504" t="s">
        <v>152</v>
      </c>
      <c r="D20" s="505"/>
      <c r="E20" s="506"/>
      <c r="F20" s="360" t="s">
        <v>152</v>
      </c>
      <c r="G20" s="360"/>
      <c r="H20" s="360"/>
      <c r="I20" s="361"/>
      <c r="J20" s="204"/>
      <c r="K20" s="204"/>
      <c r="M20" s="205"/>
      <c r="N20" s="200"/>
    </row>
    <row r="21" spans="2:14" ht="92.25" customHeight="1" x14ac:dyDescent="0.2">
      <c r="B21" s="253" t="s">
        <v>267</v>
      </c>
      <c r="C21" s="507" t="s">
        <v>321</v>
      </c>
      <c r="D21" s="508"/>
      <c r="E21" s="509"/>
      <c r="F21" s="468" t="s">
        <v>322</v>
      </c>
      <c r="G21" s="469"/>
      <c r="H21" s="469"/>
      <c r="I21" s="510"/>
      <c r="J21" s="207"/>
      <c r="K21" s="207"/>
      <c r="M21" s="210"/>
      <c r="N21" s="200"/>
    </row>
    <row r="22" spans="2:14" ht="23.25" customHeight="1" x14ac:dyDescent="0.2">
      <c r="B22" s="253" t="s">
        <v>268</v>
      </c>
      <c r="C22" s="494">
        <v>44013</v>
      </c>
      <c r="D22" s="511"/>
      <c r="E22" s="512"/>
      <c r="F22" s="175" t="s">
        <v>297</v>
      </c>
      <c r="G22" s="187"/>
      <c r="H22" s="175" t="s">
        <v>275</v>
      </c>
      <c r="I22" s="188">
        <v>0</v>
      </c>
      <c r="J22" s="30"/>
      <c r="K22" s="30"/>
      <c r="M22" s="210"/>
    </row>
    <row r="23" spans="2:14" ht="27" customHeight="1" x14ac:dyDescent="0.2">
      <c r="B23" s="253" t="s">
        <v>269</v>
      </c>
      <c r="C23" s="494">
        <v>44196</v>
      </c>
      <c r="D23" s="469"/>
      <c r="E23" s="470"/>
      <c r="F23" s="175" t="s">
        <v>272</v>
      </c>
      <c r="G23" s="495">
        <v>0.1</v>
      </c>
      <c r="H23" s="496"/>
      <c r="I23" s="497"/>
      <c r="J23" s="31"/>
      <c r="K23" s="31"/>
      <c r="M23" s="210"/>
    </row>
    <row r="24" spans="2:14" ht="30.75" customHeight="1" x14ac:dyDescent="0.2">
      <c r="B24" s="252" t="s">
        <v>270</v>
      </c>
      <c r="C24" s="394" t="s">
        <v>88</v>
      </c>
      <c r="D24" s="395"/>
      <c r="E24" s="396"/>
      <c r="F24" s="176" t="s">
        <v>274</v>
      </c>
      <c r="G24" s="468"/>
      <c r="H24" s="469"/>
      <c r="I24" s="470"/>
      <c r="J24" s="28"/>
      <c r="K24" s="28"/>
      <c r="M24" s="210"/>
    </row>
    <row r="25" spans="2:14" ht="22.5" customHeight="1" x14ac:dyDescent="0.2">
      <c r="B25" s="471" t="s">
        <v>235</v>
      </c>
      <c r="C25" s="467"/>
      <c r="D25" s="467"/>
      <c r="E25" s="467"/>
      <c r="F25" s="467"/>
      <c r="G25" s="467"/>
      <c r="H25" s="467"/>
      <c r="I25" s="472"/>
      <c r="J25" s="199"/>
      <c r="K25" s="199"/>
      <c r="M25" s="210"/>
    </row>
    <row r="26" spans="2:14" ht="43.5" customHeight="1" x14ac:dyDescent="0.2">
      <c r="B26" s="177" t="s">
        <v>105</v>
      </c>
      <c r="C26" s="251" t="s">
        <v>261</v>
      </c>
      <c r="D26" s="251" t="s">
        <v>260</v>
      </c>
      <c r="E26" s="178" t="s">
        <v>264</v>
      </c>
      <c r="F26" s="251" t="s">
        <v>263</v>
      </c>
      <c r="G26" s="251" t="s">
        <v>262</v>
      </c>
      <c r="H26" s="178" t="s">
        <v>276</v>
      </c>
      <c r="I26" s="179" t="s">
        <v>273</v>
      </c>
      <c r="J26" s="208"/>
      <c r="K26" s="208"/>
      <c r="M26" s="210"/>
    </row>
    <row r="27" spans="2:14" ht="19.5" customHeight="1" x14ac:dyDescent="0.2">
      <c r="B27" s="180" t="s">
        <v>119</v>
      </c>
      <c r="C27" s="190">
        <f>0.0143+0.0143</f>
        <v>2.86E-2</v>
      </c>
      <c r="D27" s="190">
        <v>2.86E-2</v>
      </c>
      <c r="E27" s="195">
        <f t="shared" ref="E27:E32" si="0">IF(D27="","",D27/C27)</f>
        <v>1</v>
      </c>
      <c r="F27" s="522">
        <f>+SUM(C27:C32)</f>
        <v>0.10000000000000002</v>
      </c>
      <c r="G27" s="522">
        <f>+SUM(D27:D32)</f>
        <v>7.1500000000000008E-2</v>
      </c>
      <c r="H27" s="525">
        <f>+G27/F27</f>
        <v>0.71499999999999997</v>
      </c>
      <c r="I27" s="528">
        <f>+H27+I22</f>
        <v>0.71499999999999997</v>
      </c>
      <c r="J27" s="38"/>
      <c r="K27" s="38"/>
    </row>
    <row r="28" spans="2:14" ht="19.5" customHeight="1" x14ac:dyDescent="0.2">
      <c r="B28" s="180" t="s">
        <v>120</v>
      </c>
      <c r="C28" s="190">
        <v>1.43E-2</v>
      </c>
      <c r="D28" s="190">
        <v>1.43E-2</v>
      </c>
      <c r="E28" s="195">
        <f t="shared" si="0"/>
        <v>1</v>
      </c>
      <c r="F28" s="523"/>
      <c r="G28" s="523"/>
      <c r="H28" s="526"/>
      <c r="I28" s="529"/>
      <c r="J28" s="38"/>
      <c r="K28" s="38"/>
    </row>
    <row r="29" spans="2:14" ht="19.5" customHeight="1" x14ac:dyDescent="0.2">
      <c r="B29" s="180" t="s">
        <v>121</v>
      </c>
      <c r="C29" s="190">
        <v>1.43E-2</v>
      </c>
      <c r="D29" s="190">
        <v>1.43E-2</v>
      </c>
      <c r="E29" s="195">
        <f t="shared" si="0"/>
        <v>1</v>
      </c>
      <c r="F29" s="523"/>
      <c r="G29" s="523"/>
      <c r="H29" s="526"/>
      <c r="I29" s="529"/>
      <c r="J29" s="38"/>
      <c r="K29" s="38"/>
    </row>
    <row r="30" spans="2:14" ht="19.5" customHeight="1" x14ac:dyDescent="0.2">
      <c r="B30" s="180" t="s">
        <v>122</v>
      </c>
      <c r="C30" s="190">
        <v>1.43E-2</v>
      </c>
      <c r="D30" s="190">
        <v>1.43E-2</v>
      </c>
      <c r="E30" s="195">
        <f t="shared" si="0"/>
        <v>1</v>
      </c>
      <c r="F30" s="523"/>
      <c r="G30" s="523"/>
      <c r="H30" s="526"/>
      <c r="I30" s="529"/>
      <c r="J30" s="38"/>
      <c r="K30" s="38"/>
    </row>
    <row r="31" spans="2:14" ht="19.5" customHeight="1" x14ac:dyDescent="0.2">
      <c r="B31" s="180" t="s">
        <v>123</v>
      </c>
      <c r="C31" s="190">
        <v>1.43E-2</v>
      </c>
      <c r="D31" s="190"/>
      <c r="E31" s="195" t="str">
        <f t="shared" si="0"/>
        <v/>
      </c>
      <c r="F31" s="523"/>
      <c r="G31" s="523"/>
      <c r="H31" s="526"/>
      <c r="I31" s="529"/>
      <c r="J31" s="38"/>
      <c r="K31" s="38"/>
    </row>
    <row r="32" spans="2:14" ht="19.5" customHeight="1" x14ac:dyDescent="0.2">
      <c r="B32" s="180" t="s">
        <v>124</v>
      </c>
      <c r="C32" s="190">
        <v>1.4200000000000001E-2</v>
      </c>
      <c r="D32" s="190"/>
      <c r="E32" s="195" t="str">
        <f t="shared" si="0"/>
        <v/>
      </c>
      <c r="F32" s="524"/>
      <c r="G32" s="524"/>
      <c r="H32" s="527"/>
      <c r="I32" s="530"/>
      <c r="J32" s="38"/>
      <c r="K32" s="38"/>
    </row>
    <row r="33" spans="2:11" ht="52.5" customHeight="1" x14ac:dyDescent="0.2">
      <c r="B33" s="181" t="s">
        <v>277</v>
      </c>
      <c r="C33" s="479"/>
      <c r="D33" s="480"/>
      <c r="E33" s="480"/>
      <c r="F33" s="480"/>
      <c r="G33" s="480"/>
      <c r="H33" s="480"/>
      <c r="I33" s="481"/>
      <c r="J33" s="213"/>
      <c r="K33" s="213"/>
    </row>
    <row r="34" spans="2:11" ht="34.5" customHeight="1" x14ac:dyDescent="0.2">
      <c r="B34" s="482"/>
      <c r="C34" s="483"/>
      <c r="D34" s="483"/>
      <c r="E34" s="483"/>
      <c r="F34" s="483"/>
      <c r="G34" s="483"/>
      <c r="H34" s="483"/>
      <c r="I34" s="484"/>
      <c r="J34" s="199"/>
      <c r="K34" s="199"/>
    </row>
    <row r="35" spans="2:11" ht="34.5" customHeight="1" x14ac:dyDescent="0.2">
      <c r="B35" s="485"/>
      <c r="C35" s="486"/>
      <c r="D35" s="486"/>
      <c r="E35" s="486"/>
      <c r="F35" s="486"/>
      <c r="G35" s="486"/>
      <c r="H35" s="486"/>
      <c r="I35" s="487"/>
      <c r="J35" s="213"/>
      <c r="K35" s="213"/>
    </row>
    <row r="36" spans="2:11" ht="34.5" customHeight="1" x14ac:dyDescent="0.2">
      <c r="B36" s="485"/>
      <c r="C36" s="486"/>
      <c r="D36" s="486"/>
      <c r="E36" s="486"/>
      <c r="F36" s="486"/>
      <c r="G36" s="486"/>
      <c r="H36" s="486"/>
      <c r="I36" s="487"/>
      <c r="J36" s="213"/>
      <c r="K36" s="213"/>
    </row>
    <row r="37" spans="2:11" ht="34.5" customHeight="1" x14ac:dyDescent="0.2">
      <c r="B37" s="485"/>
      <c r="C37" s="486"/>
      <c r="D37" s="486"/>
      <c r="E37" s="486"/>
      <c r="F37" s="486"/>
      <c r="G37" s="486"/>
      <c r="H37" s="486"/>
      <c r="I37" s="487"/>
      <c r="J37" s="213"/>
      <c r="K37" s="213"/>
    </row>
    <row r="38" spans="2:11" ht="34.5" customHeight="1" x14ac:dyDescent="0.2">
      <c r="B38" s="488"/>
      <c r="C38" s="489"/>
      <c r="D38" s="489"/>
      <c r="E38" s="489"/>
      <c r="F38" s="489"/>
      <c r="G38" s="489"/>
      <c r="H38" s="489"/>
      <c r="I38" s="490"/>
      <c r="J38" s="198"/>
      <c r="K38" s="198"/>
    </row>
    <row r="39" spans="2:11" ht="221.25" customHeight="1" x14ac:dyDescent="0.2">
      <c r="B39" s="250" t="s">
        <v>278</v>
      </c>
      <c r="C39" s="531" t="s">
        <v>398</v>
      </c>
      <c r="D39" s="532"/>
      <c r="E39" s="532"/>
      <c r="F39" s="532"/>
      <c r="G39" s="532"/>
      <c r="H39" s="532"/>
      <c r="I39" s="533"/>
      <c r="J39" s="214"/>
      <c r="K39" s="214"/>
    </row>
    <row r="40" spans="2:11" ht="32.25" customHeight="1" x14ac:dyDescent="0.2">
      <c r="B40" s="250" t="s">
        <v>279</v>
      </c>
      <c r="C40" s="531"/>
      <c r="D40" s="532"/>
      <c r="E40" s="532"/>
      <c r="F40" s="532"/>
      <c r="G40" s="532"/>
      <c r="H40" s="532"/>
      <c r="I40" s="533"/>
      <c r="J40" s="214"/>
      <c r="K40" s="214"/>
    </row>
    <row r="41" spans="2:11" ht="66" customHeight="1" x14ac:dyDescent="0.2">
      <c r="B41" s="182" t="s">
        <v>280</v>
      </c>
      <c r="C41" s="534" t="s">
        <v>386</v>
      </c>
      <c r="D41" s="535"/>
      <c r="E41" s="535"/>
      <c r="F41" s="535"/>
      <c r="G41" s="535"/>
      <c r="H41" s="535"/>
      <c r="I41" s="536"/>
      <c r="J41" s="214"/>
      <c r="K41" s="214"/>
    </row>
    <row r="42" spans="2:11" ht="22.5" customHeight="1" x14ac:dyDescent="0.2">
      <c r="B42" s="467" t="s">
        <v>236</v>
      </c>
      <c r="C42" s="467"/>
      <c r="D42" s="467"/>
      <c r="E42" s="467"/>
      <c r="F42" s="467"/>
      <c r="G42" s="467"/>
      <c r="H42" s="467"/>
      <c r="I42" s="467"/>
      <c r="J42" s="214"/>
      <c r="K42" s="214"/>
    </row>
    <row r="43" spans="2:11" ht="22.5" customHeight="1" x14ac:dyDescent="0.2">
      <c r="B43" s="464" t="s">
        <v>281</v>
      </c>
      <c r="C43" s="248" t="s">
        <v>282</v>
      </c>
      <c r="D43" s="466" t="s">
        <v>283</v>
      </c>
      <c r="E43" s="466"/>
      <c r="F43" s="466"/>
      <c r="G43" s="466" t="s">
        <v>284</v>
      </c>
      <c r="H43" s="466"/>
      <c r="I43" s="466"/>
      <c r="J43" s="216"/>
      <c r="K43" s="216"/>
    </row>
    <row r="44" spans="2:11" ht="30.75" customHeight="1" x14ac:dyDescent="0.2">
      <c r="B44" s="465"/>
      <c r="C44" s="217">
        <v>44070</v>
      </c>
      <c r="D44" s="463"/>
      <c r="E44" s="463"/>
      <c r="F44" s="463"/>
      <c r="G44" s="463"/>
      <c r="H44" s="463"/>
      <c r="I44" s="463"/>
      <c r="J44" s="216"/>
      <c r="K44" s="216"/>
    </row>
    <row r="45" spans="2:11" ht="32.25" customHeight="1" x14ac:dyDescent="0.2">
      <c r="B45" s="183" t="s">
        <v>285</v>
      </c>
      <c r="C45" s="463" t="s">
        <v>294</v>
      </c>
      <c r="D45" s="463"/>
      <c r="E45" s="463"/>
      <c r="F45" s="463"/>
      <c r="G45" s="463"/>
      <c r="H45" s="463"/>
      <c r="I45" s="463"/>
      <c r="J45" s="219"/>
      <c r="K45" s="219"/>
    </row>
    <row r="46" spans="2:11" ht="28.5" customHeight="1" x14ac:dyDescent="0.2">
      <c r="B46" s="175" t="s">
        <v>286</v>
      </c>
      <c r="C46" s="504" t="s">
        <v>295</v>
      </c>
      <c r="D46" s="505"/>
      <c r="E46" s="505"/>
      <c r="F46" s="505"/>
      <c r="G46" s="505"/>
      <c r="H46" s="505"/>
      <c r="I46" s="506"/>
      <c r="J46" s="219"/>
      <c r="K46" s="219"/>
    </row>
    <row r="47" spans="2:11" ht="30" customHeight="1" x14ac:dyDescent="0.2">
      <c r="B47" s="182" t="s">
        <v>287</v>
      </c>
      <c r="C47" s="463" t="s">
        <v>296</v>
      </c>
      <c r="D47" s="463"/>
      <c r="E47" s="463"/>
      <c r="F47" s="463"/>
      <c r="G47" s="463"/>
      <c r="H47" s="463"/>
      <c r="I47" s="463"/>
      <c r="J47" s="221"/>
      <c r="K47" s="221"/>
    </row>
    <row r="48" spans="2:11" ht="31.5" customHeight="1" x14ac:dyDescent="0.2">
      <c r="B48" s="182" t="s">
        <v>288</v>
      </c>
      <c r="C48" s="463"/>
      <c r="D48" s="463"/>
      <c r="E48" s="463"/>
      <c r="F48" s="463"/>
      <c r="G48" s="463"/>
      <c r="H48" s="463"/>
      <c r="I48" s="463"/>
      <c r="J48" s="223"/>
      <c r="K48" s="223"/>
    </row>
    <row r="49" spans="2:11" x14ac:dyDescent="0.2">
      <c r="B49" s="47"/>
      <c r="C49" s="224"/>
      <c r="D49" s="224"/>
      <c r="E49" s="225"/>
      <c r="F49" s="225"/>
      <c r="G49" s="48"/>
      <c r="H49" s="49"/>
      <c r="I49" s="224"/>
      <c r="J49" s="223"/>
      <c r="K49" s="223"/>
    </row>
    <row r="50" spans="2:11" x14ac:dyDescent="0.2">
      <c r="B50" s="47"/>
      <c r="C50" s="224"/>
      <c r="D50" s="224"/>
      <c r="E50" s="225"/>
      <c r="F50" s="225"/>
      <c r="G50" s="48"/>
      <c r="H50" s="49"/>
      <c r="I50" s="224"/>
      <c r="J50" s="223"/>
      <c r="K50" s="223"/>
    </row>
    <row r="51" spans="2:11" x14ac:dyDescent="0.2">
      <c r="B51" s="47"/>
      <c r="C51" s="224"/>
      <c r="D51" s="224"/>
      <c r="E51" s="225"/>
      <c r="F51" s="225"/>
      <c r="G51" s="48"/>
      <c r="H51" s="49"/>
      <c r="I51" s="224"/>
      <c r="J51" s="223"/>
      <c r="K51" s="223"/>
    </row>
    <row r="52" spans="2:11" x14ac:dyDescent="0.2">
      <c r="B52" s="47"/>
      <c r="C52" s="224"/>
      <c r="D52" s="224"/>
      <c r="E52" s="225"/>
      <c r="F52" s="225"/>
      <c r="G52" s="48"/>
      <c r="H52" s="49"/>
      <c r="I52" s="224"/>
      <c r="J52" s="223"/>
      <c r="K52" s="223"/>
    </row>
    <row r="53" spans="2:11" x14ac:dyDescent="0.2">
      <c r="B53" s="47"/>
      <c r="C53" s="224"/>
      <c r="D53" s="224"/>
      <c r="E53" s="225"/>
      <c r="F53" s="225"/>
      <c r="G53" s="48"/>
      <c r="H53" s="49"/>
      <c r="I53" s="224"/>
      <c r="J53" s="223"/>
      <c r="K53" s="223"/>
    </row>
    <row r="54" spans="2:11" ht="25.5" customHeight="1" x14ac:dyDescent="0.2">
      <c r="B54" s="47"/>
      <c r="C54" s="224"/>
      <c r="D54" s="224"/>
      <c r="E54" s="225"/>
      <c r="F54" s="225"/>
      <c r="G54" s="48"/>
      <c r="H54" s="49"/>
      <c r="I54" s="224"/>
      <c r="J54" s="223"/>
      <c r="K54" s="223"/>
    </row>
  </sheetData>
  <sheetProtection algorithmName="SHA-512" hashValue="CbyB3U5fJIoeRZI0QYdpyGYo0iZ9F/B849oLIsz4hKDgTZoAtdWKxOQDoaMPibgLyulJRA2811JtJ8t2QxSpaw==" saltValue="/9TKjGrIO/4iRu6KLVUldA=="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J10:K10" xr:uid="{00000000-0002-0000-0400-000000000000}">
      <formula1>$M$21:$M$26</formula1>
    </dataValidation>
    <dataValidation type="list" allowBlank="1" showInputMessage="1" showErrorMessage="1" sqref="C7 I7" xr:uid="{00000000-0002-0000-0400-000001000000}">
      <formula1>$N$11:$N$12</formula1>
    </dataValidation>
    <dataValidation type="list" allowBlank="1" showInputMessage="1" showErrorMessage="1" sqref="H13:I13" xr:uid="{00000000-0002-0000-0400-000002000000}">
      <formula1>$N$5:$N$8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drawing r:id="rId1"/>
  <legacyDrawing r:id="rId2"/>
  <oleObjects>
    <mc:AlternateContent xmlns:mc="http://schemas.openxmlformats.org/markup-compatibility/2006">
      <mc:Choice Requires="x14">
        <oleObject progId="PBrush" shapeId="35818497" r:id="rId3">
          <objectPr defaultSize="0" autoPict="0" r:id="rId4">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18497" r:id="rId3"/>
      </mc:Fallback>
    </mc:AlternateContent>
  </oleObject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tabColor theme="3" tint="0.79998168889431442"/>
  </sheetPr>
  <dimension ref="A1:X54"/>
  <sheetViews>
    <sheetView topLeftCell="A23" zoomScaleNormal="100" zoomScalePageLayoutView="80" workbookViewId="0">
      <selection activeCell="F6" sqref="F6:I6"/>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0.85546875" style="12"/>
    <col min="25" max="16384" width="10.85546875" style="7"/>
  </cols>
  <sheetData>
    <row r="1" spans="2:14" ht="37.5" customHeight="1" x14ac:dyDescent="0.2">
      <c r="B1" s="572"/>
      <c r="C1" s="574" t="s">
        <v>25</v>
      </c>
      <c r="D1" s="574"/>
      <c r="E1" s="574"/>
      <c r="F1" s="574"/>
      <c r="G1" s="574"/>
      <c r="H1" s="574"/>
      <c r="I1" s="575"/>
      <c r="J1" s="196"/>
      <c r="K1" s="196"/>
      <c r="M1" s="197" t="s">
        <v>47</v>
      </c>
    </row>
    <row r="2" spans="2:14" ht="37.5" customHeight="1" x14ac:dyDescent="0.2">
      <c r="B2" s="573"/>
      <c r="C2" s="327" t="s">
        <v>239</v>
      </c>
      <c r="D2" s="327"/>
      <c r="E2" s="327"/>
      <c r="F2" s="327"/>
      <c r="G2" s="327"/>
      <c r="H2" s="327"/>
      <c r="I2" s="576"/>
      <c r="J2" s="196"/>
      <c r="K2" s="196"/>
      <c r="M2" s="197" t="s">
        <v>48</v>
      </c>
    </row>
    <row r="3" spans="2:14" ht="37.5" customHeight="1" x14ac:dyDescent="0.2">
      <c r="B3" s="573"/>
      <c r="C3" s="327" t="s">
        <v>240</v>
      </c>
      <c r="D3" s="327"/>
      <c r="E3" s="327"/>
      <c r="F3" s="327" t="s">
        <v>241</v>
      </c>
      <c r="G3" s="327"/>
      <c r="H3" s="327"/>
      <c r="I3" s="576"/>
      <c r="J3" s="196"/>
      <c r="K3" s="196"/>
      <c r="M3" s="197" t="s">
        <v>50</v>
      </c>
    </row>
    <row r="4" spans="2:14" ht="23.25" customHeight="1" x14ac:dyDescent="0.2">
      <c r="B4" s="568"/>
      <c r="C4" s="517"/>
      <c r="D4" s="517"/>
      <c r="E4" s="517"/>
      <c r="F4" s="517"/>
      <c r="G4" s="517"/>
      <c r="H4" s="517"/>
      <c r="I4" s="569"/>
      <c r="J4" s="198"/>
      <c r="K4" s="198"/>
    </row>
    <row r="5" spans="2:14" ht="24" customHeight="1" x14ac:dyDescent="0.2">
      <c r="B5" s="570" t="s">
        <v>234</v>
      </c>
      <c r="C5" s="518"/>
      <c r="D5" s="518"/>
      <c r="E5" s="518"/>
      <c r="F5" s="518"/>
      <c r="G5" s="518"/>
      <c r="H5" s="518"/>
      <c r="I5" s="571"/>
      <c r="J5" s="199"/>
      <c r="K5" s="199"/>
      <c r="N5" s="200" t="s">
        <v>57</v>
      </c>
    </row>
    <row r="6" spans="2:14" ht="30.75" customHeight="1" x14ac:dyDescent="0.2">
      <c r="B6" s="173" t="s">
        <v>242</v>
      </c>
      <c r="C6" s="201">
        <v>3</v>
      </c>
      <c r="D6" s="519" t="s">
        <v>243</v>
      </c>
      <c r="E6" s="519"/>
      <c r="F6" s="503" t="s">
        <v>323</v>
      </c>
      <c r="G6" s="503"/>
      <c r="H6" s="503"/>
      <c r="I6" s="561"/>
      <c r="J6" s="202"/>
      <c r="K6" s="202"/>
      <c r="M6" s="197" t="s">
        <v>60</v>
      </c>
      <c r="N6" s="200" t="s">
        <v>61</v>
      </c>
    </row>
    <row r="7" spans="2:14" ht="30.75" customHeight="1" x14ac:dyDescent="0.2">
      <c r="B7" s="173" t="s">
        <v>244</v>
      </c>
      <c r="C7" s="201" t="s">
        <v>81</v>
      </c>
      <c r="D7" s="519" t="s">
        <v>245</v>
      </c>
      <c r="E7" s="519"/>
      <c r="F7" s="498" t="s">
        <v>298</v>
      </c>
      <c r="G7" s="498"/>
      <c r="H7" s="175" t="s">
        <v>246</v>
      </c>
      <c r="I7" s="203" t="s">
        <v>81</v>
      </c>
      <c r="J7" s="204"/>
      <c r="K7" s="204"/>
      <c r="M7" s="197" t="s">
        <v>65</v>
      </c>
      <c r="N7" s="200" t="s">
        <v>66</v>
      </c>
    </row>
    <row r="8" spans="2:14" ht="30.75" customHeight="1" x14ac:dyDescent="0.2">
      <c r="B8" s="173" t="s">
        <v>247</v>
      </c>
      <c r="C8" s="503" t="s">
        <v>289</v>
      </c>
      <c r="D8" s="503"/>
      <c r="E8" s="503"/>
      <c r="F8" s="503"/>
      <c r="G8" s="175" t="s">
        <v>248</v>
      </c>
      <c r="H8" s="513">
        <v>7550</v>
      </c>
      <c r="I8" s="565"/>
      <c r="J8" s="21"/>
      <c r="K8" s="21"/>
      <c r="M8" s="197" t="s">
        <v>69</v>
      </c>
      <c r="N8" s="200" t="s">
        <v>70</v>
      </c>
    </row>
    <row r="9" spans="2:14" ht="30.75" customHeight="1" x14ac:dyDescent="0.2">
      <c r="B9" s="173" t="s">
        <v>48</v>
      </c>
      <c r="C9" s="514" t="s">
        <v>69</v>
      </c>
      <c r="D9" s="514"/>
      <c r="E9" s="514"/>
      <c r="F9" s="514"/>
      <c r="G9" s="175" t="s">
        <v>249</v>
      </c>
      <c r="H9" s="515" t="s">
        <v>303</v>
      </c>
      <c r="I9" s="566"/>
      <c r="J9" s="22"/>
      <c r="K9" s="22"/>
      <c r="M9" s="205" t="s">
        <v>73</v>
      </c>
    </row>
    <row r="10" spans="2:14" ht="30.75" customHeight="1" x14ac:dyDescent="0.2">
      <c r="B10" s="173" t="s">
        <v>250</v>
      </c>
      <c r="C10" s="503" t="s">
        <v>324</v>
      </c>
      <c r="D10" s="503"/>
      <c r="E10" s="503"/>
      <c r="F10" s="503"/>
      <c r="G10" s="503"/>
      <c r="H10" s="503"/>
      <c r="I10" s="561"/>
      <c r="J10" s="206"/>
      <c r="K10" s="206"/>
      <c r="M10" s="205"/>
    </row>
    <row r="11" spans="2:14" ht="30.75" customHeight="1" x14ac:dyDescent="0.2">
      <c r="B11" s="173" t="s">
        <v>251</v>
      </c>
      <c r="C11" s="498" t="s">
        <v>291</v>
      </c>
      <c r="D11" s="498"/>
      <c r="E11" s="498"/>
      <c r="F11" s="498"/>
      <c r="G11" s="498"/>
      <c r="H11" s="498"/>
      <c r="I11" s="567"/>
      <c r="J11" s="204"/>
      <c r="K11" s="204"/>
      <c r="M11" s="205"/>
      <c r="N11" s="200" t="s">
        <v>76</v>
      </c>
    </row>
    <row r="12" spans="2:14" ht="30.75" customHeight="1" x14ac:dyDescent="0.2">
      <c r="B12" s="173" t="s">
        <v>254</v>
      </c>
      <c r="C12" s="359" t="s">
        <v>325</v>
      </c>
      <c r="D12" s="359"/>
      <c r="E12" s="359"/>
      <c r="F12" s="359"/>
      <c r="G12" s="175" t="s">
        <v>252</v>
      </c>
      <c r="H12" s="360" t="s">
        <v>91</v>
      </c>
      <c r="I12" s="361"/>
      <c r="J12" s="204"/>
      <c r="K12" s="204"/>
      <c r="M12" s="205" t="s">
        <v>80</v>
      </c>
      <c r="N12" s="200" t="s">
        <v>81</v>
      </c>
    </row>
    <row r="13" spans="2:14" ht="30.75" customHeight="1" x14ac:dyDescent="0.2">
      <c r="B13" s="173" t="s">
        <v>255</v>
      </c>
      <c r="C13" s="516" t="s">
        <v>293</v>
      </c>
      <c r="D13" s="516"/>
      <c r="E13" s="516"/>
      <c r="F13" s="516"/>
      <c r="G13" s="175" t="s">
        <v>253</v>
      </c>
      <c r="H13" s="498" t="s">
        <v>70</v>
      </c>
      <c r="I13" s="567"/>
      <c r="J13" s="204"/>
      <c r="K13" s="204"/>
      <c r="M13" s="205" t="s">
        <v>84</v>
      </c>
    </row>
    <row r="14" spans="2:14" ht="39.75" customHeight="1" x14ac:dyDescent="0.2">
      <c r="B14" s="173" t="s">
        <v>256</v>
      </c>
      <c r="C14" s="359" t="s">
        <v>326</v>
      </c>
      <c r="D14" s="359"/>
      <c r="E14" s="359"/>
      <c r="F14" s="359"/>
      <c r="G14" s="359"/>
      <c r="H14" s="359"/>
      <c r="I14" s="364"/>
      <c r="J14" s="206"/>
      <c r="K14" s="206"/>
      <c r="M14" s="205" t="s">
        <v>86</v>
      </c>
      <c r="N14" s="200"/>
    </row>
    <row r="15" spans="2:14" ht="30.75" customHeight="1" x14ac:dyDescent="0.2">
      <c r="B15" s="173" t="s">
        <v>257</v>
      </c>
      <c r="C15" s="359" t="s">
        <v>299</v>
      </c>
      <c r="D15" s="359"/>
      <c r="E15" s="359"/>
      <c r="F15" s="359"/>
      <c r="G15" s="359"/>
      <c r="H15" s="359"/>
      <c r="I15" s="364"/>
      <c r="J15" s="207"/>
      <c r="K15" s="207"/>
      <c r="M15" s="205" t="s">
        <v>88</v>
      </c>
      <c r="N15" s="200"/>
    </row>
    <row r="16" spans="2:14" ht="20.25" customHeight="1" x14ac:dyDescent="0.2">
      <c r="B16" s="173" t="s">
        <v>258</v>
      </c>
      <c r="C16" s="503" t="s">
        <v>327</v>
      </c>
      <c r="D16" s="503"/>
      <c r="E16" s="503"/>
      <c r="F16" s="503"/>
      <c r="G16" s="503"/>
      <c r="H16" s="503"/>
      <c r="I16" s="561"/>
      <c r="J16" s="208"/>
      <c r="K16" s="208"/>
      <c r="M16" s="205"/>
      <c r="N16" s="200"/>
    </row>
    <row r="17" spans="1:14" ht="30.75" customHeight="1" x14ac:dyDescent="0.2">
      <c r="B17" s="173" t="s">
        <v>259</v>
      </c>
      <c r="C17" s="498" t="s">
        <v>152</v>
      </c>
      <c r="D17" s="499"/>
      <c r="E17" s="499"/>
      <c r="F17" s="499"/>
      <c r="G17" s="499"/>
      <c r="H17" s="499"/>
      <c r="I17" s="562"/>
      <c r="J17" s="209"/>
      <c r="K17" s="209"/>
      <c r="M17" s="205" t="s">
        <v>91</v>
      </c>
      <c r="N17" s="200"/>
    </row>
    <row r="18" spans="1:14" ht="18" customHeight="1" x14ac:dyDescent="0.2">
      <c r="B18" s="563" t="s">
        <v>265</v>
      </c>
      <c r="C18" s="501" t="s">
        <v>237</v>
      </c>
      <c r="D18" s="501"/>
      <c r="E18" s="501"/>
      <c r="F18" s="502" t="s">
        <v>238</v>
      </c>
      <c r="G18" s="502"/>
      <c r="H18" s="502"/>
      <c r="I18" s="564"/>
      <c r="J18" s="28"/>
      <c r="K18" s="28"/>
      <c r="M18" s="205" t="s">
        <v>79</v>
      </c>
      <c r="N18" s="200"/>
    </row>
    <row r="19" spans="1:14" ht="39.75" customHeight="1" x14ac:dyDescent="0.2">
      <c r="B19" s="563"/>
      <c r="C19" s="503" t="s">
        <v>328</v>
      </c>
      <c r="D19" s="503"/>
      <c r="E19" s="503"/>
      <c r="F19" s="503" t="s">
        <v>329</v>
      </c>
      <c r="G19" s="503"/>
      <c r="H19" s="503"/>
      <c r="I19" s="561"/>
      <c r="J19" s="208"/>
      <c r="K19" s="208"/>
      <c r="M19" s="205" t="s">
        <v>95</v>
      </c>
      <c r="N19" s="200"/>
    </row>
    <row r="20" spans="1:14" ht="39.75" customHeight="1" x14ac:dyDescent="0.2">
      <c r="B20" s="173" t="s">
        <v>266</v>
      </c>
      <c r="C20" s="504" t="s">
        <v>152</v>
      </c>
      <c r="D20" s="505"/>
      <c r="E20" s="506"/>
      <c r="F20" s="360" t="s">
        <v>152</v>
      </c>
      <c r="G20" s="360"/>
      <c r="H20" s="360"/>
      <c r="I20" s="361"/>
      <c r="J20" s="204"/>
      <c r="K20" s="204"/>
      <c r="M20" s="205"/>
      <c r="N20" s="200"/>
    </row>
    <row r="21" spans="1:14" ht="42" customHeight="1" x14ac:dyDescent="0.2">
      <c r="B21" s="173" t="s">
        <v>267</v>
      </c>
      <c r="C21" s="507" t="s">
        <v>330</v>
      </c>
      <c r="D21" s="508"/>
      <c r="E21" s="509"/>
      <c r="F21" s="468" t="s">
        <v>331</v>
      </c>
      <c r="G21" s="469"/>
      <c r="H21" s="469"/>
      <c r="I21" s="510"/>
      <c r="J21" s="207"/>
      <c r="K21" s="207"/>
      <c r="M21" s="210"/>
      <c r="N21" s="200"/>
    </row>
    <row r="22" spans="1:14" ht="23.25" customHeight="1" x14ac:dyDescent="0.2">
      <c r="B22" s="173" t="s">
        <v>268</v>
      </c>
      <c r="C22" s="494">
        <v>44013</v>
      </c>
      <c r="D22" s="511"/>
      <c r="E22" s="512"/>
      <c r="F22" s="175" t="s">
        <v>301</v>
      </c>
      <c r="G22" s="189">
        <v>0</v>
      </c>
      <c r="H22" s="175" t="s">
        <v>275</v>
      </c>
      <c r="I22" s="188">
        <v>0</v>
      </c>
      <c r="J22" s="30"/>
      <c r="K22" s="30"/>
      <c r="M22" s="210"/>
    </row>
    <row r="23" spans="1:14" ht="27" customHeight="1" x14ac:dyDescent="0.2">
      <c r="B23" s="173" t="s">
        <v>269</v>
      </c>
      <c r="C23" s="494">
        <v>44196</v>
      </c>
      <c r="D23" s="469"/>
      <c r="E23" s="470"/>
      <c r="F23" s="175" t="s">
        <v>272</v>
      </c>
      <c r="G23" s="495">
        <v>0.1</v>
      </c>
      <c r="H23" s="496"/>
      <c r="I23" s="497"/>
      <c r="J23" s="31"/>
      <c r="K23" s="31"/>
      <c r="M23" s="210"/>
    </row>
    <row r="24" spans="1:14" ht="30.75" customHeight="1" x14ac:dyDescent="0.2">
      <c r="B24" s="174" t="s">
        <v>270</v>
      </c>
      <c r="C24" s="394" t="s">
        <v>88</v>
      </c>
      <c r="D24" s="395"/>
      <c r="E24" s="396"/>
      <c r="F24" s="176" t="s">
        <v>274</v>
      </c>
      <c r="G24" s="468" t="s">
        <v>332</v>
      </c>
      <c r="H24" s="469"/>
      <c r="I24" s="510"/>
      <c r="J24" s="28"/>
      <c r="K24" s="28"/>
      <c r="M24" s="210"/>
    </row>
    <row r="25" spans="1:14" ht="22.5" customHeight="1" x14ac:dyDescent="0.2">
      <c r="B25" s="471" t="s">
        <v>235</v>
      </c>
      <c r="C25" s="467"/>
      <c r="D25" s="467"/>
      <c r="E25" s="467"/>
      <c r="F25" s="467"/>
      <c r="G25" s="467"/>
      <c r="H25" s="467"/>
      <c r="I25" s="472"/>
      <c r="J25" s="199"/>
      <c r="K25" s="199"/>
      <c r="M25" s="210"/>
    </row>
    <row r="26" spans="1:14" ht="43.5" customHeight="1" x14ac:dyDescent="0.2">
      <c r="B26" s="177" t="s">
        <v>105</v>
      </c>
      <c r="C26" s="192" t="s">
        <v>261</v>
      </c>
      <c r="D26" s="192" t="s">
        <v>260</v>
      </c>
      <c r="E26" s="178" t="s">
        <v>264</v>
      </c>
      <c r="F26" s="192" t="s">
        <v>263</v>
      </c>
      <c r="G26" s="192" t="s">
        <v>262</v>
      </c>
      <c r="H26" s="178" t="s">
        <v>276</v>
      </c>
      <c r="I26" s="179" t="s">
        <v>273</v>
      </c>
      <c r="J26" s="208"/>
      <c r="K26" s="208"/>
      <c r="M26" s="210"/>
    </row>
    <row r="27" spans="1:14" s="12" customFormat="1" ht="19.5" customHeight="1" x14ac:dyDescent="0.2">
      <c r="A27" s="7"/>
      <c r="B27" s="180" t="s">
        <v>119</v>
      </c>
      <c r="C27" s="228">
        <v>9.7000000000000003E-3</v>
      </c>
      <c r="D27" s="227">
        <v>9.7000000000000003E-3</v>
      </c>
      <c r="E27" s="229">
        <f t="shared" ref="E27:E32" si="0">+D27/C27</f>
        <v>1</v>
      </c>
      <c r="F27" s="552">
        <f>SUM(C27:C32)</f>
        <v>0.1</v>
      </c>
      <c r="G27" s="552">
        <f>SUM(D27:D32)</f>
        <v>6.8500000000000005E-2</v>
      </c>
      <c r="H27" s="555">
        <f>G27/F27</f>
        <v>0.68500000000000005</v>
      </c>
      <c r="I27" s="558">
        <f>+H27+I22</f>
        <v>0.68500000000000005</v>
      </c>
      <c r="J27" s="211"/>
      <c r="K27" s="38"/>
    </row>
    <row r="28" spans="1:14" s="12" customFormat="1" ht="19.5" customHeight="1" x14ac:dyDescent="0.2">
      <c r="A28" s="7"/>
      <c r="B28" s="180" t="s">
        <v>120</v>
      </c>
      <c r="C28" s="228">
        <v>2.4500000000000001E-2</v>
      </c>
      <c r="D28" s="228">
        <v>2.3400000000000001E-2</v>
      </c>
      <c r="E28" s="229">
        <f t="shared" si="0"/>
        <v>0.95510204081632655</v>
      </c>
      <c r="F28" s="553"/>
      <c r="G28" s="553"/>
      <c r="H28" s="556"/>
      <c r="I28" s="559"/>
      <c r="J28" s="38"/>
      <c r="K28" s="38"/>
    </row>
    <row r="29" spans="1:14" s="12" customFormat="1" ht="19.5" customHeight="1" x14ac:dyDescent="0.2">
      <c r="A29" s="7"/>
      <c r="B29" s="180" t="s">
        <v>121</v>
      </c>
      <c r="C29" s="228">
        <v>1.9199999999999998E-2</v>
      </c>
      <c r="D29" s="228">
        <v>2.0299999999999999E-2</v>
      </c>
      <c r="E29" s="229">
        <f t="shared" si="0"/>
        <v>1.0572916666666667</v>
      </c>
      <c r="F29" s="553"/>
      <c r="G29" s="553"/>
      <c r="H29" s="556"/>
      <c r="I29" s="559"/>
      <c r="J29" s="38"/>
      <c r="K29" s="38"/>
    </row>
    <row r="30" spans="1:14" s="12" customFormat="1" ht="19.5" customHeight="1" x14ac:dyDescent="0.2">
      <c r="A30" s="7"/>
      <c r="B30" s="180" t="s">
        <v>122</v>
      </c>
      <c r="C30" s="228">
        <v>1.5100000000000001E-2</v>
      </c>
      <c r="D30" s="228">
        <v>1.5100000000000001E-2</v>
      </c>
      <c r="E30" s="229">
        <f t="shared" si="0"/>
        <v>1</v>
      </c>
      <c r="F30" s="553"/>
      <c r="G30" s="553"/>
      <c r="H30" s="556"/>
      <c r="I30" s="559"/>
      <c r="J30" s="38"/>
      <c r="K30" s="38"/>
    </row>
    <row r="31" spans="1:14" s="12" customFormat="1" ht="19.5" customHeight="1" x14ac:dyDescent="0.2">
      <c r="A31" s="7"/>
      <c r="B31" s="180" t="s">
        <v>123</v>
      </c>
      <c r="C31" s="228">
        <v>1.15E-2</v>
      </c>
      <c r="D31" s="228"/>
      <c r="E31" s="229">
        <f t="shared" si="0"/>
        <v>0</v>
      </c>
      <c r="F31" s="553"/>
      <c r="G31" s="553"/>
      <c r="H31" s="556"/>
      <c r="I31" s="559"/>
      <c r="J31" s="38"/>
      <c r="K31" s="38"/>
    </row>
    <row r="32" spans="1:14" s="12" customFormat="1" ht="19.5" customHeight="1" x14ac:dyDescent="0.2">
      <c r="A32" s="7"/>
      <c r="B32" s="180" t="s">
        <v>124</v>
      </c>
      <c r="C32" s="228">
        <v>0.02</v>
      </c>
      <c r="D32" s="228"/>
      <c r="E32" s="229">
        <f t="shared" si="0"/>
        <v>0</v>
      </c>
      <c r="F32" s="554"/>
      <c r="G32" s="554"/>
      <c r="H32" s="557"/>
      <c r="I32" s="560"/>
      <c r="J32" s="38"/>
      <c r="K32" s="38"/>
    </row>
    <row r="33" spans="1:11" s="12" customFormat="1" ht="52.5" customHeight="1" x14ac:dyDescent="0.2">
      <c r="A33" s="7"/>
      <c r="B33" s="212" t="s">
        <v>277</v>
      </c>
      <c r="C33" s="479" t="s">
        <v>335</v>
      </c>
      <c r="D33" s="480"/>
      <c r="E33" s="480"/>
      <c r="F33" s="480"/>
      <c r="G33" s="480"/>
      <c r="H33" s="480"/>
      <c r="I33" s="541"/>
      <c r="J33" s="213"/>
      <c r="K33" s="213"/>
    </row>
    <row r="34" spans="1:11" s="12" customFormat="1" ht="34.5" customHeight="1" x14ac:dyDescent="0.2">
      <c r="A34" s="7"/>
      <c r="B34" s="542"/>
      <c r="C34" s="483"/>
      <c r="D34" s="483"/>
      <c r="E34" s="483"/>
      <c r="F34" s="483"/>
      <c r="G34" s="483"/>
      <c r="H34" s="483"/>
      <c r="I34" s="543"/>
      <c r="J34" s="199"/>
      <c r="K34" s="199"/>
    </row>
    <row r="35" spans="1:11" s="12" customFormat="1" ht="34.5" customHeight="1" x14ac:dyDescent="0.2">
      <c r="A35" s="7"/>
      <c r="B35" s="544"/>
      <c r="C35" s="486"/>
      <c r="D35" s="486"/>
      <c r="E35" s="486"/>
      <c r="F35" s="486"/>
      <c r="G35" s="486"/>
      <c r="H35" s="486"/>
      <c r="I35" s="545"/>
      <c r="J35" s="213"/>
      <c r="K35" s="213"/>
    </row>
    <row r="36" spans="1:11" s="12" customFormat="1" ht="34.5" customHeight="1" x14ac:dyDescent="0.2">
      <c r="A36" s="7"/>
      <c r="B36" s="544"/>
      <c r="C36" s="486"/>
      <c r="D36" s="486"/>
      <c r="E36" s="486"/>
      <c r="F36" s="486"/>
      <c r="G36" s="486"/>
      <c r="H36" s="486"/>
      <c r="I36" s="545"/>
      <c r="J36" s="213"/>
      <c r="K36" s="213"/>
    </row>
    <row r="37" spans="1:11" s="12" customFormat="1" ht="34.5" customHeight="1" x14ac:dyDescent="0.2">
      <c r="A37" s="7"/>
      <c r="B37" s="544"/>
      <c r="C37" s="486"/>
      <c r="D37" s="486"/>
      <c r="E37" s="486"/>
      <c r="F37" s="486"/>
      <c r="G37" s="486"/>
      <c r="H37" s="486"/>
      <c r="I37" s="545"/>
      <c r="J37" s="213"/>
      <c r="K37" s="213"/>
    </row>
    <row r="38" spans="1:11" s="12" customFormat="1" ht="34.5" customHeight="1" x14ac:dyDescent="0.2">
      <c r="A38" s="7"/>
      <c r="B38" s="546"/>
      <c r="C38" s="489"/>
      <c r="D38" s="489"/>
      <c r="E38" s="489"/>
      <c r="F38" s="489"/>
      <c r="G38" s="489"/>
      <c r="H38" s="489"/>
      <c r="I38" s="547"/>
      <c r="J38" s="198"/>
      <c r="K38" s="198"/>
    </row>
    <row r="39" spans="1:11" s="12" customFormat="1" ht="187.5" customHeight="1" x14ac:dyDescent="0.2">
      <c r="A39" s="7"/>
      <c r="B39" s="173" t="s">
        <v>278</v>
      </c>
      <c r="C39" s="531" t="s">
        <v>399</v>
      </c>
      <c r="D39" s="532"/>
      <c r="E39" s="532"/>
      <c r="F39" s="532"/>
      <c r="G39" s="532"/>
      <c r="H39" s="532"/>
      <c r="I39" s="548"/>
      <c r="J39" s="214"/>
      <c r="K39" s="214"/>
    </row>
    <row r="40" spans="1:11" s="12" customFormat="1" ht="47.25" customHeight="1" x14ac:dyDescent="0.2">
      <c r="A40" s="7"/>
      <c r="B40" s="173" t="s">
        <v>279</v>
      </c>
      <c r="C40" s="531"/>
      <c r="D40" s="532"/>
      <c r="E40" s="532"/>
      <c r="F40" s="532"/>
      <c r="G40" s="532"/>
      <c r="H40" s="532"/>
      <c r="I40" s="548"/>
      <c r="J40" s="214"/>
      <c r="K40" s="214"/>
    </row>
    <row r="41" spans="1:11" s="12" customFormat="1" ht="66" customHeight="1" x14ac:dyDescent="0.2">
      <c r="A41" s="7"/>
      <c r="B41" s="215" t="s">
        <v>280</v>
      </c>
      <c r="C41" s="534" t="s">
        <v>400</v>
      </c>
      <c r="D41" s="535"/>
      <c r="E41" s="535"/>
      <c r="F41" s="535"/>
      <c r="G41" s="535"/>
      <c r="H41" s="535"/>
      <c r="I41" s="536"/>
      <c r="J41" s="214"/>
      <c r="K41" s="214"/>
    </row>
    <row r="42" spans="1:11" s="12" customFormat="1" ht="22.5" customHeight="1" x14ac:dyDescent="0.2">
      <c r="A42" s="7"/>
      <c r="B42" s="471" t="s">
        <v>236</v>
      </c>
      <c r="C42" s="467"/>
      <c r="D42" s="467"/>
      <c r="E42" s="467"/>
      <c r="F42" s="467"/>
      <c r="G42" s="467"/>
      <c r="H42" s="467"/>
      <c r="I42" s="472"/>
      <c r="J42" s="214"/>
      <c r="K42" s="214"/>
    </row>
    <row r="43" spans="1:11" s="12" customFormat="1" ht="22.5" customHeight="1" x14ac:dyDescent="0.2">
      <c r="A43" s="7"/>
      <c r="B43" s="549" t="s">
        <v>281</v>
      </c>
      <c r="C43" s="194" t="s">
        <v>282</v>
      </c>
      <c r="D43" s="466" t="s">
        <v>283</v>
      </c>
      <c r="E43" s="466"/>
      <c r="F43" s="466"/>
      <c r="G43" s="466" t="s">
        <v>284</v>
      </c>
      <c r="H43" s="466"/>
      <c r="I43" s="551"/>
      <c r="J43" s="216"/>
      <c r="K43" s="216"/>
    </row>
    <row r="44" spans="1:11" s="12" customFormat="1" ht="30.75" customHeight="1" x14ac:dyDescent="0.2">
      <c r="A44" s="7"/>
      <c r="B44" s="550"/>
      <c r="C44" s="217"/>
      <c r="D44" s="463"/>
      <c r="E44" s="463"/>
      <c r="F44" s="463"/>
      <c r="G44" s="463"/>
      <c r="H44" s="463"/>
      <c r="I44" s="538"/>
      <c r="J44" s="216"/>
      <c r="K44" s="216"/>
    </row>
    <row r="45" spans="1:11" s="12" customFormat="1" ht="32.25" customHeight="1" x14ac:dyDescent="0.2">
      <c r="A45" s="7"/>
      <c r="B45" s="218" t="s">
        <v>285</v>
      </c>
      <c r="C45" s="463" t="s">
        <v>298</v>
      </c>
      <c r="D45" s="463"/>
      <c r="E45" s="463"/>
      <c r="F45" s="463"/>
      <c r="G45" s="463"/>
      <c r="H45" s="463"/>
      <c r="I45" s="538"/>
      <c r="J45" s="219"/>
      <c r="K45" s="219"/>
    </row>
    <row r="46" spans="1:11" s="12" customFormat="1" ht="28.5" customHeight="1" x14ac:dyDescent="0.2">
      <c r="A46" s="7"/>
      <c r="B46" s="220" t="s">
        <v>286</v>
      </c>
      <c r="C46" s="504" t="s">
        <v>333</v>
      </c>
      <c r="D46" s="505"/>
      <c r="E46" s="505"/>
      <c r="F46" s="505"/>
      <c r="G46" s="505"/>
      <c r="H46" s="505"/>
      <c r="I46" s="537"/>
      <c r="J46" s="219"/>
      <c r="K46" s="219"/>
    </row>
    <row r="47" spans="1:11" s="12" customFormat="1" ht="30" customHeight="1" x14ac:dyDescent="0.2">
      <c r="A47" s="7"/>
      <c r="B47" s="215" t="s">
        <v>287</v>
      </c>
      <c r="C47" s="463" t="s">
        <v>334</v>
      </c>
      <c r="D47" s="463"/>
      <c r="E47" s="463"/>
      <c r="F47" s="463"/>
      <c r="G47" s="463"/>
      <c r="H47" s="463"/>
      <c r="I47" s="538"/>
      <c r="J47" s="221"/>
      <c r="K47" s="221"/>
    </row>
    <row r="48" spans="1:11" s="12" customFormat="1" ht="31.5" customHeight="1" thickBot="1" x14ac:dyDescent="0.25">
      <c r="A48" s="7"/>
      <c r="B48" s="222" t="s">
        <v>288</v>
      </c>
      <c r="C48" s="539"/>
      <c r="D48" s="539"/>
      <c r="E48" s="539"/>
      <c r="F48" s="539"/>
      <c r="G48" s="539"/>
      <c r="H48" s="539"/>
      <c r="I48" s="540"/>
      <c r="J48" s="223"/>
      <c r="K48" s="223"/>
    </row>
    <row r="49" spans="1:11" s="12" customFormat="1" x14ac:dyDescent="0.2">
      <c r="A49" s="7"/>
      <c r="B49" s="47"/>
      <c r="C49" s="224"/>
      <c r="D49" s="224"/>
      <c r="E49" s="225"/>
      <c r="F49" s="225"/>
      <c r="G49" s="48"/>
      <c r="H49" s="49"/>
      <c r="I49" s="224"/>
      <c r="J49" s="223"/>
      <c r="K49" s="223"/>
    </row>
    <row r="50" spans="1:11" s="12" customFormat="1" x14ac:dyDescent="0.2">
      <c r="A50" s="7"/>
      <c r="B50" s="47"/>
      <c r="C50" s="224"/>
      <c r="D50" s="224"/>
      <c r="E50" s="225"/>
      <c r="F50" s="225"/>
      <c r="G50" s="48"/>
      <c r="H50" s="49"/>
      <c r="I50" s="224"/>
      <c r="J50" s="223"/>
      <c r="K50" s="223"/>
    </row>
    <row r="51" spans="1:11" s="12" customFormat="1" x14ac:dyDescent="0.2">
      <c r="A51" s="7"/>
      <c r="B51" s="47"/>
      <c r="C51" s="224"/>
      <c r="D51" s="224"/>
      <c r="E51" s="225"/>
      <c r="F51" s="225"/>
      <c r="G51" s="48"/>
      <c r="H51" s="49"/>
      <c r="I51" s="224"/>
      <c r="J51" s="223"/>
      <c r="K51" s="223"/>
    </row>
    <row r="52" spans="1:11" s="12" customFormat="1" x14ac:dyDescent="0.2">
      <c r="A52" s="7"/>
      <c r="B52" s="47"/>
      <c r="C52" s="224"/>
      <c r="D52" s="224"/>
      <c r="E52" s="225"/>
      <c r="F52" s="225"/>
      <c r="G52" s="48"/>
      <c r="H52" s="49"/>
      <c r="I52" s="224"/>
      <c r="J52" s="223"/>
      <c r="K52" s="223"/>
    </row>
    <row r="53" spans="1:11" s="12" customFormat="1" x14ac:dyDescent="0.2">
      <c r="A53" s="7"/>
      <c r="B53" s="47"/>
      <c r="C53" s="224"/>
      <c r="D53" s="224"/>
      <c r="E53" s="225"/>
      <c r="F53" s="225"/>
      <c r="G53" s="48"/>
      <c r="H53" s="49"/>
      <c r="I53" s="224"/>
      <c r="J53" s="223"/>
      <c r="K53" s="223"/>
    </row>
    <row r="54" spans="1:11" s="12" customFormat="1" ht="25.5" customHeight="1" x14ac:dyDescent="0.2">
      <c r="A54" s="7"/>
      <c r="B54" s="47"/>
      <c r="C54" s="224"/>
      <c r="D54" s="224"/>
      <c r="E54" s="225"/>
      <c r="F54" s="225"/>
      <c r="G54" s="48"/>
      <c r="H54" s="49"/>
      <c r="I54" s="224"/>
      <c r="J54" s="223"/>
      <c r="K54" s="223"/>
    </row>
  </sheetData>
  <sheetProtection algorithmName="SHA-512" hashValue="pr3OrnK/AiP6+fVHhAeULHn51/Oe+E1MzfPYF5A4eAt83KzIMogKA+HtHCDpQcvcphPvz5G+zZKDClkOnO0ekA==" saltValue="hmQoWmfZ0TDltbeV4KluLw=="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2"/>
    <mergeCell ref="G27:G32"/>
    <mergeCell ref="H27:H32"/>
    <mergeCell ref="I27:I32"/>
    <mergeCell ref="C46:I46"/>
    <mergeCell ref="C47:I47"/>
    <mergeCell ref="C48:I48"/>
    <mergeCell ref="C45:I45"/>
    <mergeCell ref="C33:I33"/>
    <mergeCell ref="B34:I38"/>
    <mergeCell ref="C39:I39"/>
    <mergeCell ref="C40:I40"/>
    <mergeCell ref="C41:I41"/>
    <mergeCell ref="B42:I42"/>
    <mergeCell ref="B43:B44"/>
    <mergeCell ref="D43:F43"/>
    <mergeCell ref="G43:I43"/>
    <mergeCell ref="D44:F44"/>
    <mergeCell ref="G44:I44"/>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C9:F9" xr:uid="{00000000-0002-0000-0500-000002000000}">
      <formula1>$M$6:$M$9</formula1>
    </dataValidation>
    <dataValidation type="list" allowBlank="1" showInputMessage="1" showErrorMessage="1" sqref="C24:E24" xr:uid="{00000000-0002-0000-0500-000003000000}">
      <formula1>$M$12:$M$15</formula1>
    </dataValidation>
    <dataValidation type="list" allowBlank="1" showInputMessage="1" showErrorMessage="1" sqref="H12:I12" xr:uid="{00000000-0002-0000-0500-000004000000}">
      <formula1>M17:M19</formula1>
    </dataValidation>
    <dataValidation type="list" showDropDown="1" showInputMessage="1" showErrorMessage="1" sqref="K12" xr:uid="{00000000-0002-0000-0500-000005000000}">
      <formula1>O17:O19</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ignoredErrors>
    <ignoredError sqref="F28:I32 F27:H27" unlockedFormula="1"/>
  </ignoredErrors>
  <drawing r:id="rId1"/>
  <legacyDrawing r:id="rId2"/>
  <oleObjects>
    <mc:AlternateContent xmlns:mc="http://schemas.openxmlformats.org/markup-compatibility/2006">
      <mc:Choice Requires="x14">
        <oleObject progId="PBrush" shapeId="35801089" r:id="rId3">
          <objectPr defaultSize="0" autoPict="0" r:id="rId4">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01089" r:id="rId3"/>
      </mc:Fallback>
    </mc:AlternateContent>
  </oleObject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tabColor theme="4" tint="0.79998168889431442"/>
  </sheetPr>
  <dimension ref="B1:X54"/>
  <sheetViews>
    <sheetView topLeftCell="A24" zoomScaleNormal="100" zoomScalePageLayoutView="85" workbookViewId="0">
      <selection activeCell="F6" sqref="F6:I6"/>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0.85546875" style="12"/>
    <col min="25" max="16384" width="10.85546875" style="7"/>
  </cols>
  <sheetData>
    <row r="1" spans="2:14" ht="37.5" customHeight="1" x14ac:dyDescent="0.2">
      <c r="B1" s="520"/>
      <c r="C1" s="327" t="s">
        <v>25</v>
      </c>
      <c r="D1" s="327"/>
      <c r="E1" s="327"/>
      <c r="F1" s="327"/>
      <c r="G1" s="327"/>
      <c r="H1" s="327"/>
      <c r="I1" s="521"/>
      <c r="J1" s="196"/>
      <c r="K1" s="196"/>
      <c r="M1" s="197" t="s">
        <v>47</v>
      </c>
    </row>
    <row r="2" spans="2:14" ht="37.5" customHeight="1" x14ac:dyDescent="0.2">
      <c r="B2" s="520"/>
      <c r="C2" s="327" t="s">
        <v>239</v>
      </c>
      <c r="D2" s="327"/>
      <c r="E2" s="327"/>
      <c r="F2" s="327"/>
      <c r="G2" s="327"/>
      <c r="H2" s="327"/>
      <c r="I2" s="521"/>
      <c r="J2" s="196"/>
      <c r="K2" s="196"/>
      <c r="M2" s="197" t="s">
        <v>48</v>
      </c>
    </row>
    <row r="3" spans="2:14" ht="37.5" customHeight="1" x14ac:dyDescent="0.2">
      <c r="B3" s="520"/>
      <c r="C3" s="327" t="s">
        <v>240</v>
      </c>
      <c r="D3" s="327"/>
      <c r="E3" s="327"/>
      <c r="F3" s="327" t="s">
        <v>241</v>
      </c>
      <c r="G3" s="327"/>
      <c r="H3" s="327"/>
      <c r="I3" s="521"/>
      <c r="J3" s="196"/>
      <c r="K3" s="196"/>
      <c r="M3" s="197" t="s">
        <v>50</v>
      </c>
    </row>
    <row r="4" spans="2:14" ht="23.25" customHeight="1" x14ac:dyDescent="0.2">
      <c r="B4" s="517"/>
      <c r="C4" s="517"/>
      <c r="D4" s="517"/>
      <c r="E4" s="517"/>
      <c r="F4" s="517"/>
      <c r="G4" s="517"/>
      <c r="H4" s="517"/>
      <c r="I4" s="517"/>
      <c r="J4" s="198"/>
      <c r="K4" s="198"/>
    </row>
    <row r="5" spans="2:14" ht="24" customHeight="1" x14ac:dyDescent="0.2">
      <c r="B5" s="518" t="s">
        <v>234</v>
      </c>
      <c r="C5" s="518"/>
      <c r="D5" s="518"/>
      <c r="E5" s="518"/>
      <c r="F5" s="518"/>
      <c r="G5" s="518"/>
      <c r="H5" s="518"/>
      <c r="I5" s="518"/>
      <c r="J5" s="199"/>
      <c r="K5" s="199"/>
      <c r="N5" s="200" t="s">
        <v>57</v>
      </c>
    </row>
    <row r="6" spans="2:14" ht="30.75" customHeight="1" x14ac:dyDescent="0.2">
      <c r="B6" s="193" t="s">
        <v>242</v>
      </c>
      <c r="C6" s="201">
        <v>4</v>
      </c>
      <c r="D6" s="519" t="s">
        <v>243</v>
      </c>
      <c r="E6" s="519"/>
      <c r="F6" s="503" t="s">
        <v>406</v>
      </c>
      <c r="G6" s="503"/>
      <c r="H6" s="503"/>
      <c r="I6" s="503"/>
      <c r="J6" s="202"/>
      <c r="K6" s="202"/>
      <c r="M6" s="197" t="s">
        <v>60</v>
      </c>
      <c r="N6" s="200" t="s">
        <v>61</v>
      </c>
    </row>
    <row r="7" spans="2:14" ht="30.75" customHeight="1" x14ac:dyDescent="0.2">
      <c r="B7" s="193" t="s">
        <v>244</v>
      </c>
      <c r="C7" s="201" t="s">
        <v>81</v>
      </c>
      <c r="D7" s="519" t="s">
        <v>245</v>
      </c>
      <c r="E7" s="519"/>
      <c r="F7" s="498" t="s">
        <v>298</v>
      </c>
      <c r="G7" s="498"/>
      <c r="H7" s="175" t="s">
        <v>246</v>
      </c>
      <c r="I7" s="201" t="s">
        <v>81</v>
      </c>
      <c r="J7" s="204"/>
      <c r="K7" s="204"/>
      <c r="M7" s="197" t="s">
        <v>65</v>
      </c>
      <c r="N7" s="200" t="s">
        <v>66</v>
      </c>
    </row>
    <row r="8" spans="2:14" ht="30.75" customHeight="1" x14ac:dyDescent="0.2">
      <c r="B8" s="193" t="s">
        <v>247</v>
      </c>
      <c r="C8" s="503" t="s">
        <v>289</v>
      </c>
      <c r="D8" s="503"/>
      <c r="E8" s="503"/>
      <c r="F8" s="503"/>
      <c r="G8" s="175" t="s">
        <v>248</v>
      </c>
      <c r="H8" s="513">
        <v>7550</v>
      </c>
      <c r="I8" s="513"/>
      <c r="J8" s="21"/>
      <c r="K8" s="21"/>
      <c r="M8" s="197" t="s">
        <v>69</v>
      </c>
      <c r="N8" s="200" t="s">
        <v>70</v>
      </c>
    </row>
    <row r="9" spans="2:14" ht="30.75" customHeight="1" x14ac:dyDescent="0.2">
      <c r="B9" s="193" t="s">
        <v>48</v>
      </c>
      <c r="C9" s="514" t="s">
        <v>69</v>
      </c>
      <c r="D9" s="514"/>
      <c r="E9" s="514"/>
      <c r="F9" s="514"/>
      <c r="G9" s="175" t="s">
        <v>249</v>
      </c>
      <c r="H9" s="515" t="s">
        <v>303</v>
      </c>
      <c r="I9" s="515"/>
      <c r="J9" s="22"/>
      <c r="K9" s="22"/>
      <c r="M9" s="205" t="s">
        <v>73</v>
      </c>
    </row>
    <row r="10" spans="2:14" ht="30.75" customHeight="1" x14ac:dyDescent="0.2">
      <c r="B10" s="193" t="s">
        <v>250</v>
      </c>
      <c r="C10" s="503" t="s">
        <v>351</v>
      </c>
      <c r="D10" s="503"/>
      <c r="E10" s="503"/>
      <c r="F10" s="503"/>
      <c r="G10" s="503"/>
      <c r="H10" s="503"/>
      <c r="I10" s="503"/>
      <c r="J10" s="206"/>
      <c r="K10" s="206"/>
      <c r="M10" s="205"/>
    </row>
    <row r="11" spans="2:14" ht="30.75" customHeight="1" x14ac:dyDescent="0.2">
      <c r="B11" s="193" t="s">
        <v>251</v>
      </c>
      <c r="C11" s="498" t="s">
        <v>291</v>
      </c>
      <c r="D11" s="498"/>
      <c r="E11" s="498"/>
      <c r="F11" s="498"/>
      <c r="G11" s="498"/>
      <c r="H11" s="498"/>
      <c r="I11" s="498"/>
      <c r="J11" s="204"/>
      <c r="K11" s="204"/>
      <c r="M11" s="205"/>
      <c r="N11" s="200" t="s">
        <v>76</v>
      </c>
    </row>
    <row r="12" spans="2:14" ht="30.75" customHeight="1" x14ac:dyDescent="0.2">
      <c r="B12" s="193" t="s">
        <v>254</v>
      </c>
      <c r="C12" s="583" t="s">
        <v>352</v>
      </c>
      <c r="D12" s="583"/>
      <c r="E12" s="583"/>
      <c r="F12" s="583"/>
      <c r="G12" s="175" t="s">
        <v>252</v>
      </c>
      <c r="H12" s="360" t="s">
        <v>91</v>
      </c>
      <c r="I12" s="360"/>
      <c r="J12" s="204"/>
      <c r="K12" s="204"/>
      <c r="M12" s="205" t="s">
        <v>80</v>
      </c>
      <c r="N12" s="200" t="s">
        <v>81</v>
      </c>
    </row>
    <row r="13" spans="2:14" ht="30.75" customHeight="1" x14ac:dyDescent="0.2">
      <c r="B13" s="193" t="s">
        <v>255</v>
      </c>
      <c r="C13" s="516" t="s">
        <v>293</v>
      </c>
      <c r="D13" s="516"/>
      <c r="E13" s="516"/>
      <c r="F13" s="516"/>
      <c r="G13" s="175" t="s">
        <v>253</v>
      </c>
      <c r="H13" s="498" t="s">
        <v>70</v>
      </c>
      <c r="I13" s="498"/>
      <c r="J13" s="204"/>
      <c r="K13" s="204"/>
      <c r="M13" s="205" t="s">
        <v>84</v>
      </c>
    </row>
    <row r="14" spans="2:14" ht="39.75" customHeight="1" x14ac:dyDescent="0.2">
      <c r="B14" s="193" t="s">
        <v>256</v>
      </c>
      <c r="C14" s="344" t="s">
        <v>353</v>
      </c>
      <c r="D14" s="344"/>
      <c r="E14" s="344"/>
      <c r="F14" s="344"/>
      <c r="G14" s="344"/>
      <c r="H14" s="344"/>
      <c r="I14" s="344"/>
      <c r="J14" s="206"/>
      <c r="K14" s="206"/>
      <c r="M14" s="205" t="s">
        <v>86</v>
      </c>
      <c r="N14" s="200"/>
    </row>
    <row r="15" spans="2:14" ht="30.75" customHeight="1" x14ac:dyDescent="0.2">
      <c r="B15" s="193" t="s">
        <v>257</v>
      </c>
      <c r="C15" s="359" t="s">
        <v>354</v>
      </c>
      <c r="D15" s="359"/>
      <c r="E15" s="359"/>
      <c r="F15" s="359"/>
      <c r="G15" s="359"/>
      <c r="H15" s="359"/>
      <c r="I15" s="359"/>
      <c r="J15" s="207"/>
      <c r="K15" s="207"/>
      <c r="M15" s="205" t="s">
        <v>88</v>
      </c>
      <c r="N15" s="200"/>
    </row>
    <row r="16" spans="2:14" ht="20.25" customHeight="1" x14ac:dyDescent="0.2">
      <c r="B16" s="193" t="s">
        <v>258</v>
      </c>
      <c r="C16" s="503" t="s">
        <v>355</v>
      </c>
      <c r="D16" s="503"/>
      <c r="E16" s="503"/>
      <c r="F16" s="503"/>
      <c r="G16" s="503"/>
      <c r="H16" s="503"/>
      <c r="I16" s="503"/>
      <c r="J16" s="208"/>
      <c r="K16" s="208"/>
      <c r="M16" s="205"/>
      <c r="N16" s="200"/>
    </row>
    <row r="17" spans="2:14" ht="30.75" customHeight="1" x14ac:dyDescent="0.2">
      <c r="B17" s="193" t="s">
        <v>259</v>
      </c>
      <c r="C17" s="498" t="s">
        <v>152</v>
      </c>
      <c r="D17" s="499"/>
      <c r="E17" s="499"/>
      <c r="F17" s="499"/>
      <c r="G17" s="499"/>
      <c r="H17" s="499"/>
      <c r="I17" s="499"/>
      <c r="J17" s="209"/>
      <c r="K17" s="209"/>
      <c r="M17" s="205" t="s">
        <v>91</v>
      </c>
      <c r="N17" s="200"/>
    </row>
    <row r="18" spans="2:14" ht="18" customHeight="1" x14ac:dyDescent="0.2">
      <c r="B18" s="500" t="s">
        <v>265</v>
      </c>
      <c r="C18" s="501" t="s">
        <v>237</v>
      </c>
      <c r="D18" s="501"/>
      <c r="E18" s="501"/>
      <c r="F18" s="502" t="s">
        <v>238</v>
      </c>
      <c r="G18" s="502"/>
      <c r="H18" s="502"/>
      <c r="I18" s="502"/>
      <c r="J18" s="28"/>
      <c r="K18" s="28"/>
      <c r="M18" s="205" t="s">
        <v>79</v>
      </c>
      <c r="N18" s="200"/>
    </row>
    <row r="19" spans="2:14" ht="39.75" customHeight="1" x14ac:dyDescent="0.2">
      <c r="B19" s="500"/>
      <c r="C19" s="503" t="s">
        <v>356</v>
      </c>
      <c r="D19" s="503"/>
      <c r="E19" s="503"/>
      <c r="F19" s="503" t="s">
        <v>357</v>
      </c>
      <c r="G19" s="503"/>
      <c r="H19" s="503"/>
      <c r="I19" s="503"/>
      <c r="J19" s="208"/>
      <c r="K19" s="208"/>
      <c r="M19" s="205" t="s">
        <v>95</v>
      </c>
      <c r="N19" s="200"/>
    </row>
    <row r="20" spans="2:14" ht="39.75" customHeight="1" x14ac:dyDescent="0.2">
      <c r="B20" s="173" t="s">
        <v>266</v>
      </c>
      <c r="C20" s="504" t="s">
        <v>152</v>
      </c>
      <c r="D20" s="505"/>
      <c r="E20" s="506"/>
      <c r="F20" s="360" t="s">
        <v>152</v>
      </c>
      <c r="G20" s="360"/>
      <c r="H20" s="360"/>
      <c r="I20" s="361"/>
      <c r="J20" s="204"/>
      <c r="K20" s="204"/>
      <c r="M20" s="205"/>
      <c r="N20" s="200"/>
    </row>
    <row r="21" spans="2:14" ht="42" customHeight="1" x14ac:dyDescent="0.2">
      <c r="B21" s="173" t="s">
        <v>267</v>
      </c>
      <c r="C21" s="507" t="s">
        <v>358</v>
      </c>
      <c r="D21" s="508"/>
      <c r="E21" s="509"/>
      <c r="F21" s="468" t="s">
        <v>359</v>
      </c>
      <c r="G21" s="469"/>
      <c r="H21" s="469"/>
      <c r="I21" s="510"/>
      <c r="J21" s="207"/>
      <c r="K21" s="207"/>
      <c r="M21" s="210"/>
      <c r="N21" s="200"/>
    </row>
    <row r="22" spans="2:14" ht="34.5" customHeight="1" x14ac:dyDescent="0.2">
      <c r="B22" s="173" t="s">
        <v>268</v>
      </c>
      <c r="C22" s="494">
        <v>44013</v>
      </c>
      <c r="D22" s="511"/>
      <c r="E22" s="512"/>
      <c r="F22" s="175" t="s">
        <v>301</v>
      </c>
      <c r="G22" s="231">
        <v>0.39</v>
      </c>
      <c r="H22" s="175" t="s">
        <v>275</v>
      </c>
      <c r="I22" s="232">
        <v>0</v>
      </c>
      <c r="J22" s="30"/>
      <c r="K22" s="30"/>
      <c r="M22" s="210"/>
    </row>
    <row r="23" spans="2:14" ht="27" customHeight="1" x14ac:dyDescent="0.2">
      <c r="B23" s="173" t="s">
        <v>269</v>
      </c>
      <c r="C23" s="494">
        <v>44196</v>
      </c>
      <c r="D23" s="469"/>
      <c r="E23" s="470"/>
      <c r="F23" s="175" t="s">
        <v>272</v>
      </c>
      <c r="G23" s="580">
        <v>10</v>
      </c>
      <c r="H23" s="581"/>
      <c r="I23" s="582"/>
      <c r="J23" s="31"/>
      <c r="K23" s="31"/>
      <c r="M23" s="210"/>
    </row>
    <row r="24" spans="2:14" ht="30.75" customHeight="1" x14ac:dyDescent="0.2">
      <c r="B24" s="174" t="s">
        <v>270</v>
      </c>
      <c r="C24" s="394" t="s">
        <v>88</v>
      </c>
      <c r="D24" s="395"/>
      <c r="E24" s="396"/>
      <c r="F24" s="176" t="s">
        <v>274</v>
      </c>
      <c r="G24" s="468" t="s">
        <v>223</v>
      </c>
      <c r="H24" s="469"/>
      <c r="I24" s="470"/>
      <c r="J24" s="28"/>
      <c r="K24" s="28"/>
      <c r="M24" s="210"/>
    </row>
    <row r="25" spans="2:14" ht="22.5" customHeight="1" x14ac:dyDescent="0.2">
      <c r="B25" s="471" t="s">
        <v>235</v>
      </c>
      <c r="C25" s="467"/>
      <c r="D25" s="467"/>
      <c r="E25" s="467"/>
      <c r="F25" s="467"/>
      <c r="G25" s="467"/>
      <c r="H25" s="467"/>
      <c r="I25" s="472"/>
      <c r="J25" s="199"/>
      <c r="K25" s="199"/>
      <c r="M25" s="210"/>
    </row>
    <row r="26" spans="2:14" ht="43.5" customHeight="1" x14ac:dyDescent="0.2">
      <c r="B26" s="177" t="s">
        <v>105</v>
      </c>
      <c r="C26" s="192" t="s">
        <v>261</v>
      </c>
      <c r="D26" s="192" t="s">
        <v>260</v>
      </c>
      <c r="E26" s="178" t="s">
        <v>264</v>
      </c>
      <c r="F26" s="192" t="s">
        <v>263</v>
      </c>
      <c r="G26" s="192" t="s">
        <v>262</v>
      </c>
      <c r="H26" s="178" t="s">
        <v>276</v>
      </c>
      <c r="I26" s="179" t="s">
        <v>273</v>
      </c>
      <c r="J26" s="208"/>
      <c r="K26" s="208"/>
      <c r="M26" s="210"/>
    </row>
    <row r="27" spans="2:14" ht="19.5" customHeight="1" x14ac:dyDescent="0.2">
      <c r="B27" s="180" t="s">
        <v>119</v>
      </c>
      <c r="C27" s="233">
        <f>0.36+0.36</f>
        <v>0.72</v>
      </c>
      <c r="D27" s="233">
        <v>0.72</v>
      </c>
      <c r="E27" s="240">
        <f t="shared" ref="E27:E32" si="0">D27/C27</f>
        <v>1</v>
      </c>
      <c r="F27" s="577">
        <f>SUM(C27:C32)</f>
        <v>10.02</v>
      </c>
      <c r="G27" s="577">
        <f>SUM(D27:D32)</f>
        <v>9.3000000000000007</v>
      </c>
      <c r="H27" s="476">
        <f>G27/F27</f>
        <v>0.9281437125748504</v>
      </c>
      <c r="I27" s="476">
        <f>+H27+I22</f>
        <v>0.9281437125748504</v>
      </c>
      <c r="J27" s="38"/>
      <c r="K27" s="38"/>
    </row>
    <row r="28" spans="2:14" ht="19.5" customHeight="1" x14ac:dyDescent="0.2">
      <c r="B28" s="180" t="s">
        <v>120</v>
      </c>
      <c r="C28" s="233">
        <v>0.36</v>
      </c>
      <c r="D28" s="233">
        <v>0.36</v>
      </c>
      <c r="E28" s="240">
        <f t="shared" si="0"/>
        <v>1</v>
      </c>
      <c r="F28" s="578"/>
      <c r="G28" s="578"/>
      <c r="H28" s="477"/>
      <c r="I28" s="477"/>
      <c r="J28" s="38"/>
      <c r="K28" s="38"/>
    </row>
    <row r="29" spans="2:14" ht="19.5" customHeight="1" x14ac:dyDescent="0.2">
      <c r="B29" s="180" t="s">
        <v>121</v>
      </c>
      <c r="C29" s="234">
        <v>7.86</v>
      </c>
      <c r="D29" s="234">
        <v>7.86</v>
      </c>
      <c r="E29" s="240">
        <f t="shared" si="0"/>
        <v>1</v>
      </c>
      <c r="F29" s="578"/>
      <c r="G29" s="578"/>
      <c r="H29" s="477"/>
      <c r="I29" s="477"/>
      <c r="J29" s="38"/>
      <c r="K29" s="38"/>
    </row>
    <row r="30" spans="2:14" ht="19.5" customHeight="1" x14ac:dyDescent="0.2">
      <c r="B30" s="180" t="s">
        <v>122</v>
      </c>
      <c r="C30" s="233">
        <v>0.36</v>
      </c>
      <c r="D30" s="233">
        <v>0.36</v>
      </c>
      <c r="E30" s="240">
        <f t="shared" si="0"/>
        <v>1</v>
      </c>
      <c r="F30" s="578"/>
      <c r="G30" s="578"/>
      <c r="H30" s="477"/>
      <c r="I30" s="477"/>
      <c r="J30" s="38"/>
      <c r="K30" s="38"/>
    </row>
    <row r="31" spans="2:14" ht="19.5" customHeight="1" x14ac:dyDescent="0.2">
      <c r="B31" s="180" t="s">
        <v>123</v>
      </c>
      <c r="C31" s="233">
        <v>0.36</v>
      </c>
      <c r="D31" s="233"/>
      <c r="E31" s="240">
        <f t="shared" si="0"/>
        <v>0</v>
      </c>
      <c r="F31" s="578"/>
      <c r="G31" s="578"/>
      <c r="H31" s="477"/>
      <c r="I31" s="477"/>
      <c r="J31" s="38"/>
      <c r="K31" s="38"/>
    </row>
    <row r="32" spans="2:14" ht="19.5" customHeight="1" x14ac:dyDescent="0.2">
      <c r="B32" s="180" t="s">
        <v>124</v>
      </c>
      <c r="C32" s="233">
        <v>0.36</v>
      </c>
      <c r="D32" s="233"/>
      <c r="E32" s="240">
        <f t="shared" si="0"/>
        <v>0</v>
      </c>
      <c r="F32" s="579"/>
      <c r="G32" s="579"/>
      <c r="H32" s="478"/>
      <c r="I32" s="478"/>
      <c r="J32" s="38"/>
      <c r="K32" s="38"/>
    </row>
    <row r="33" spans="2:11" ht="52.5" customHeight="1" x14ac:dyDescent="0.2">
      <c r="B33" s="181" t="s">
        <v>277</v>
      </c>
      <c r="C33" s="235"/>
      <c r="D33" s="236"/>
      <c r="E33" s="236"/>
      <c r="F33" s="236"/>
      <c r="G33" s="236"/>
      <c r="H33" s="236"/>
      <c r="I33" s="237"/>
      <c r="J33" s="213"/>
      <c r="K33" s="213"/>
    </row>
    <row r="34" spans="2:11" ht="34.5" customHeight="1" x14ac:dyDescent="0.2">
      <c r="B34" s="482"/>
      <c r="C34" s="483"/>
      <c r="D34" s="483"/>
      <c r="E34" s="483"/>
      <c r="F34" s="483"/>
      <c r="G34" s="483"/>
      <c r="H34" s="483"/>
      <c r="I34" s="484"/>
      <c r="J34" s="199"/>
      <c r="K34" s="199"/>
    </row>
    <row r="35" spans="2:11" ht="34.5" customHeight="1" x14ac:dyDescent="0.2">
      <c r="B35" s="485"/>
      <c r="C35" s="486"/>
      <c r="D35" s="486"/>
      <c r="E35" s="486"/>
      <c r="F35" s="486"/>
      <c r="G35" s="486"/>
      <c r="H35" s="486"/>
      <c r="I35" s="487"/>
      <c r="J35" s="213"/>
      <c r="K35" s="213"/>
    </row>
    <row r="36" spans="2:11" ht="34.5" customHeight="1" x14ac:dyDescent="0.2">
      <c r="B36" s="485"/>
      <c r="C36" s="486"/>
      <c r="D36" s="486"/>
      <c r="E36" s="486"/>
      <c r="F36" s="486"/>
      <c r="G36" s="486"/>
      <c r="H36" s="486"/>
      <c r="I36" s="487"/>
      <c r="J36" s="213"/>
      <c r="K36" s="213"/>
    </row>
    <row r="37" spans="2:11" ht="34.5" customHeight="1" x14ac:dyDescent="0.2">
      <c r="B37" s="485"/>
      <c r="C37" s="486"/>
      <c r="D37" s="486"/>
      <c r="E37" s="486"/>
      <c r="F37" s="486"/>
      <c r="G37" s="486"/>
      <c r="H37" s="486"/>
      <c r="I37" s="487"/>
      <c r="J37" s="213"/>
      <c r="K37" s="213"/>
    </row>
    <row r="38" spans="2:11" ht="34.5" customHeight="1" x14ac:dyDescent="0.2">
      <c r="B38" s="488"/>
      <c r="C38" s="489"/>
      <c r="D38" s="489"/>
      <c r="E38" s="489"/>
      <c r="F38" s="489"/>
      <c r="G38" s="489"/>
      <c r="H38" s="489"/>
      <c r="I38" s="490"/>
      <c r="J38" s="198"/>
      <c r="K38" s="198"/>
    </row>
    <row r="39" spans="2:11" ht="140.25" customHeight="1" x14ac:dyDescent="0.2">
      <c r="B39" s="193" t="s">
        <v>278</v>
      </c>
      <c r="C39" s="531" t="s">
        <v>395</v>
      </c>
      <c r="D39" s="532"/>
      <c r="E39" s="532"/>
      <c r="F39" s="532"/>
      <c r="G39" s="532"/>
      <c r="H39" s="532"/>
      <c r="I39" s="533"/>
      <c r="J39" s="214"/>
      <c r="K39" s="214"/>
    </row>
    <row r="40" spans="2:11" ht="32.25" customHeight="1" x14ac:dyDescent="0.2">
      <c r="B40" s="193" t="s">
        <v>279</v>
      </c>
      <c r="C40" s="531" t="s">
        <v>360</v>
      </c>
      <c r="D40" s="532"/>
      <c r="E40" s="532"/>
      <c r="F40" s="532"/>
      <c r="G40" s="532"/>
      <c r="H40" s="532"/>
      <c r="I40" s="533"/>
      <c r="J40" s="214"/>
      <c r="K40" s="214"/>
    </row>
    <row r="41" spans="2:11" ht="89.25" customHeight="1" x14ac:dyDescent="0.2">
      <c r="B41" s="182" t="s">
        <v>280</v>
      </c>
      <c r="C41" s="534" t="s">
        <v>361</v>
      </c>
      <c r="D41" s="535"/>
      <c r="E41" s="535"/>
      <c r="F41" s="535"/>
      <c r="G41" s="535"/>
      <c r="H41" s="535"/>
      <c r="I41" s="536"/>
      <c r="J41" s="214"/>
      <c r="K41" s="214"/>
    </row>
    <row r="42" spans="2:11" ht="22.5" customHeight="1" x14ac:dyDescent="0.2">
      <c r="B42" s="467" t="s">
        <v>236</v>
      </c>
      <c r="C42" s="467"/>
      <c r="D42" s="467"/>
      <c r="E42" s="467"/>
      <c r="F42" s="467"/>
      <c r="G42" s="467"/>
      <c r="H42" s="467"/>
      <c r="I42" s="467"/>
      <c r="J42" s="214"/>
      <c r="K42" s="214"/>
    </row>
    <row r="43" spans="2:11" ht="22.5" customHeight="1" x14ac:dyDescent="0.2">
      <c r="B43" s="464" t="s">
        <v>281</v>
      </c>
      <c r="C43" s="194" t="s">
        <v>282</v>
      </c>
      <c r="D43" s="466" t="s">
        <v>283</v>
      </c>
      <c r="E43" s="466"/>
      <c r="F43" s="466"/>
      <c r="G43" s="466" t="s">
        <v>284</v>
      </c>
      <c r="H43" s="466"/>
      <c r="I43" s="466"/>
      <c r="J43" s="216"/>
      <c r="K43" s="216"/>
    </row>
    <row r="44" spans="2:11" ht="30.75" customHeight="1" x14ac:dyDescent="0.2">
      <c r="B44" s="465"/>
      <c r="C44" s="217">
        <v>44070</v>
      </c>
      <c r="D44" s="463"/>
      <c r="E44" s="463"/>
      <c r="F44" s="463"/>
      <c r="G44" s="463"/>
      <c r="H44" s="463"/>
      <c r="I44" s="463"/>
      <c r="J44" s="216"/>
      <c r="K44" s="216"/>
    </row>
    <row r="45" spans="2:11" ht="32.25" customHeight="1" x14ac:dyDescent="0.2">
      <c r="B45" s="183" t="s">
        <v>285</v>
      </c>
      <c r="C45" s="463" t="s">
        <v>362</v>
      </c>
      <c r="D45" s="463"/>
      <c r="E45" s="463"/>
      <c r="F45" s="463"/>
      <c r="G45" s="463"/>
      <c r="H45" s="463"/>
      <c r="I45" s="463"/>
      <c r="J45" s="219"/>
      <c r="K45" s="219"/>
    </row>
    <row r="46" spans="2:11" ht="28.5" customHeight="1" x14ac:dyDescent="0.2">
      <c r="B46" s="175" t="s">
        <v>286</v>
      </c>
      <c r="C46" s="504" t="s">
        <v>363</v>
      </c>
      <c r="D46" s="505"/>
      <c r="E46" s="505"/>
      <c r="F46" s="505"/>
      <c r="G46" s="505"/>
      <c r="H46" s="505"/>
      <c r="I46" s="506"/>
      <c r="J46" s="219"/>
      <c r="K46" s="219"/>
    </row>
    <row r="47" spans="2:11" ht="30" customHeight="1" x14ac:dyDescent="0.2">
      <c r="B47" s="182" t="s">
        <v>287</v>
      </c>
      <c r="C47" s="463" t="s">
        <v>298</v>
      </c>
      <c r="D47" s="463"/>
      <c r="E47" s="463"/>
      <c r="F47" s="463"/>
      <c r="G47" s="463"/>
      <c r="H47" s="463"/>
      <c r="I47" s="463"/>
      <c r="J47" s="221"/>
      <c r="K47" s="221"/>
    </row>
    <row r="48" spans="2:11" ht="31.5" customHeight="1" x14ac:dyDescent="0.2">
      <c r="B48" s="182" t="s">
        <v>288</v>
      </c>
      <c r="C48" s="463"/>
      <c r="D48" s="463"/>
      <c r="E48" s="463"/>
      <c r="F48" s="463"/>
      <c r="G48" s="463"/>
      <c r="H48" s="463"/>
      <c r="I48" s="463"/>
      <c r="J48" s="223"/>
      <c r="K48" s="223"/>
    </row>
    <row r="49" spans="2:11" x14ac:dyDescent="0.2">
      <c r="B49" s="47"/>
      <c r="C49" s="224"/>
      <c r="D49" s="224"/>
      <c r="E49" s="225"/>
      <c r="F49" s="225"/>
      <c r="G49" s="48"/>
      <c r="H49" s="49"/>
      <c r="I49" s="224"/>
      <c r="J49" s="223"/>
      <c r="K49" s="223"/>
    </row>
    <row r="50" spans="2:11" x14ac:dyDescent="0.2">
      <c r="B50" s="47"/>
      <c r="C50" s="224"/>
      <c r="D50" s="224"/>
      <c r="E50" s="225"/>
      <c r="F50" s="225"/>
      <c r="G50" s="48"/>
      <c r="H50" s="49"/>
      <c r="I50" s="224"/>
      <c r="J50" s="223"/>
      <c r="K50" s="223"/>
    </row>
    <row r="51" spans="2:11" x14ac:dyDescent="0.2">
      <c r="B51" s="47"/>
      <c r="C51" s="224"/>
      <c r="D51" s="224"/>
      <c r="E51" s="225"/>
      <c r="F51" s="225"/>
      <c r="G51" s="48"/>
      <c r="H51" s="49"/>
      <c r="I51" s="224"/>
      <c r="J51" s="223"/>
      <c r="K51" s="223"/>
    </row>
    <row r="52" spans="2:11" x14ac:dyDescent="0.2">
      <c r="B52" s="47"/>
      <c r="C52" s="224"/>
      <c r="D52" s="224"/>
      <c r="E52" s="225"/>
      <c r="F52" s="225"/>
      <c r="G52" s="48"/>
      <c r="H52" s="49"/>
      <c r="I52" s="224"/>
      <c r="J52" s="223"/>
      <c r="K52" s="223"/>
    </row>
    <row r="53" spans="2:11" x14ac:dyDescent="0.2">
      <c r="B53" s="47"/>
      <c r="C53" s="224"/>
      <c r="D53" s="224"/>
      <c r="E53" s="225"/>
      <c r="F53" s="225"/>
      <c r="G53" s="48"/>
      <c r="H53" s="49"/>
      <c r="I53" s="224"/>
      <c r="J53" s="223"/>
      <c r="K53" s="223"/>
    </row>
    <row r="54" spans="2:11" ht="25.5" customHeight="1" x14ac:dyDescent="0.2">
      <c r="B54" s="47"/>
      <c r="C54" s="224"/>
      <c r="D54" s="224"/>
      <c r="E54" s="225"/>
      <c r="F54" s="225"/>
      <c r="G54" s="48"/>
      <c r="H54" s="49"/>
      <c r="I54" s="224"/>
      <c r="J54" s="223"/>
      <c r="K54" s="223"/>
    </row>
  </sheetData>
  <sheetProtection algorithmName="SHA-512" hashValue="8BNqbS1/a8sugRbkdDCpvtmnVMUx/7VMY7wqhRdhUCeWWYePYME339Vf+rbEJmaguwvSnkVg9bDV6NRI3TcLcw==" saltValue="O4O7YKGx5yI9kAHEuDbJPw==" spinCount="100000" sheet="1" objects="1" scenarios="1"/>
  <mergeCells count="59">
    <mergeCell ref="B4:I4"/>
    <mergeCell ref="B5:I5"/>
    <mergeCell ref="D6:E6"/>
    <mergeCell ref="F6:I6"/>
    <mergeCell ref="D7:E7"/>
    <mergeCell ref="F7:G7"/>
    <mergeCell ref="B1:B3"/>
    <mergeCell ref="C1:H1"/>
    <mergeCell ref="I1:I3"/>
    <mergeCell ref="C2:H2"/>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C45:I45"/>
    <mergeCell ref="C46:I46"/>
    <mergeCell ref="F27:F32"/>
    <mergeCell ref="G27:G32"/>
    <mergeCell ref="H27:H32"/>
    <mergeCell ref="I27:I32"/>
    <mergeCell ref="C47:I47"/>
    <mergeCell ref="C48:I48"/>
    <mergeCell ref="B34:I38"/>
    <mergeCell ref="C39:I39"/>
    <mergeCell ref="C40:I40"/>
    <mergeCell ref="C41:I41"/>
    <mergeCell ref="B42:I42"/>
    <mergeCell ref="B43:B44"/>
    <mergeCell ref="D43:F43"/>
    <mergeCell ref="G43:I43"/>
    <mergeCell ref="D44:F44"/>
    <mergeCell ref="G44:I44"/>
  </mergeCells>
  <dataValidations count="7">
    <dataValidation type="list" allowBlank="1" showInputMessage="1" showErrorMessage="1" sqref="J10:K10" xr:uid="{00000000-0002-0000-0600-000000000000}">
      <formula1>$M$21:$M$26</formula1>
    </dataValidation>
    <dataValidation type="list" showDropDown="1" showInputMessage="1" showErrorMessage="1" sqref="K12" xr:uid="{00000000-0002-0000-0600-000001000000}">
      <formula1>O17:O19</formula1>
    </dataValidation>
    <dataValidation type="list" allowBlank="1" showInputMessage="1" showErrorMessage="1" sqref="H12:I12" xr:uid="{00000000-0002-0000-0600-000002000000}">
      <formula1>M17:M19</formula1>
    </dataValidation>
    <dataValidation type="list" allowBlank="1" showInputMessage="1" showErrorMessage="1" sqref="C24:E24" xr:uid="{00000000-0002-0000-0600-000003000000}">
      <formula1>$M$12:$M$15</formula1>
    </dataValidation>
    <dataValidation type="list" allowBlank="1" showInputMessage="1" showErrorMessage="1" sqref="C9:F9" xr:uid="{00000000-0002-0000-0600-000004000000}">
      <formula1>$M$6:$M$9</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ignoredErrors>
    <ignoredError sqref="F28:I32 F27:H27" unlockedFormula="1"/>
  </ignoredErrors>
  <drawing r:id="rId1"/>
  <legacyDrawing r:id="rId2"/>
  <oleObjects>
    <mc:AlternateContent xmlns:mc="http://schemas.openxmlformats.org/markup-compatibility/2006">
      <mc:Choice Requires="x14">
        <oleObject progId="PBrush" shapeId="35803137" r:id="rId3">
          <objectPr defaultSize="0" autoPict="0" r:id="rId4">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03137" r:id="rId3"/>
      </mc:Fallback>
    </mc:AlternateContent>
  </oleObject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tabColor theme="3" tint="0.79998168889431442"/>
  </sheetPr>
  <dimension ref="B1:X54"/>
  <sheetViews>
    <sheetView topLeftCell="A28" zoomScale="90" zoomScaleNormal="90" zoomScalePageLayoutView="80" workbookViewId="0">
      <selection activeCell="F6" sqref="F6:I6"/>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0.85546875" style="12"/>
    <col min="25" max="16384" width="10.85546875" style="7"/>
  </cols>
  <sheetData>
    <row r="1" spans="2:14" ht="37.5" customHeight="1" x14ac:dyDescent="0.2">
      <c r="B1" s="520"/>
      <c r="C1" s="327" t="s">
        <v>25</v>
      </c>
      <c r="D1" s="327"/>
      <c r="E1" s="327"/>
      <c r="F1" s="327"/>
      <c r="G1" s="327"/>
      <c r="H1" s="327"/>
      <c r="I1" s="521"/>
      <c r="J1" s="196"/>
      <c r="K1" s="196"/>
      <c r="M1" s="197" t="s">
        <v>47</v>
      </c>
    </row>
    <row r="2" spans="2:14" ht="37.5" customHeight="1" x14ac:dyDescent="0.2">
      <c r="B2" s="520"/>
      <c r="C2" s="327" t="s">
        <v>239</v>
      </c>
      <c r="D2" s="327"/>
      <c r="E2" s="327"/>
      <c r="F2" s="327"/>
      <c r="G2" s="327"/>
      <c r="H2" s="327"/>
      <c r="I2" s="521"/>
      <c r="J2" s="196"/>
      <c r="K2" s="196"/>
      <c r="M2" s="197" t="s">
        <v>48</v>
      </c>
    </row>
    <row r="3" spans="2:14" ht="37.5" customHeight="1" x14ac:dyDescent="0.2">
      <c r="B3" s="520"/>
      <c r="C3" s="327" t="s">
        <v>240</v>
      </c>
      <c r="D3" s="327"/>
      <c r="E3" s="327"/>
      <c r="F3" s="327" t="s">
        <v>241</v>
      </c>
      <c r="G3" s="327"/>
      <c r="H3" s="327"/>
      <c r="I3" s="521"/>
      <c r="J3" s="196"/>
      <c r="K3" s="196"/>
      <c r="M3" s="197" t="s">
        <v>50</v>
      </c>
    </row>
    <row r="4" spans="2:14" ht="23.25" customHeight="1" x14ac:dyDescent="0.2">
      <c r="B4" s="517"/>
      <c r="C4" s="517"/>
      <c r="D4" s="517"/>
      <c r="E4" s="517"/>
      <c r="F4" s="517"/>
      <c r="G4" s="517"/>
      <c r="H4" s="517"/>
      <c r="I4" s="517"/>
      <c r="J4" s="198"/>
      <c r="K4" s="198"/>
    </row>
    <row r="5" spans="2:14" ht="24" customHeight="1" x14ac:dyDescent="0.2">
      <c r="B5" s="518" t="s">
        <v>234</v>
      </c>
      <c r="C5" s="518"/>
      <c r="D5" s="518"/>
      <c r="E5" s="518"/>
      <c r="F5" s="518"/>
      <c r="G5" s="518"/>
      <c r="H5" s="518"/>
      <c r="I5" s="518"/>
      <c r="J5" s="199"/>
      <c r="K5" s="199"/>
      <c r="N5" s="200" t="s">
        <v>57</v>
      </c>
    </row>
    <row r="6" spans="2:14" ht="30.75" customHeight="1" x14ac:dyDescent="0.2">
      <c r="B6" s="193" t="s">
        <v>242</v>
      </c>
      <c r="C6" s="201">
        <v>5</v>
      </c>
      <c r="D6" s="519" t="s">
        <v>243</v>
      </c>
      <c r="E6" s="519"/>
      <c r="F6" s="503" t="s">
        <v>302</v>
      </c>
      <c r="G6" s="503"/>
      <c r="H6" s="503"/>
      <c r="I6" s="503"/>
      <c r="J6" s="202"/>
      <c r="K6" s="202"/>
      <c r="M6" s="197" t="s">
        <v>60</v>
      </c>
      <c r="N6" s="200" t="s">
        <v>61</v>
      </c>
    </row>
    <row r="7" spans="2:14" ht="30.75" customHeight="1" x14ac:dyDescent="0.2">
      <c r="B7" s="193" t="s">
        <v>244</v>
      </c>
      <c r="C7" s="201" t="s">
        <v>81</v>
      </c>
      <c r="D7" s="519" t="s">
        <v>245</v>
      </c>
      <c r="E7" s="519"/>
      <c r="F7" s="503" t="s">
        <v>336</v>
      </c>
      <c r="G7" s="503"/>
      <c r="H7" s="175" t="s">
        <v>246</v>
      </c>
      <c r="I7" s="201" t="s">
        <v>81</v>
      </c>
      <c r="J7" s="204"/>
      <c r="K7" s="204"/>
      <c r="M7" s="197" t="s">
        <v>65</v>
      </c>
      <c r="N7" s="200" t="s">
        <v>66</v>
      </c>
    </row>
    <row r="8" spans="2:14" ht="30.75" customHeight="1" x14ac:dyDescent="0.2">
      <c r="B8" s="193" t="s">
        <v>247</v>
      </c>
      <c r="C8" s="503" t="s">
        <v>289</v>
      </c>
      <c r="D8" s="503"/>
      <c r="E8" s="503"/>
      <c r="F8" s="503"/>
      <c r="G8" s="175" t="s">
        <v>248</v>
      </c>
      <c r="H8" s="513">
        <v>7550</v>
      </c>
      <c r="I8" s="513"/>
      <c r="J8" s="21"/>
      <c r="K8" s="21"/>
      <c r="M8" s="197" t="s">
        <v>69</v>
      </c>
      <c r="N8" s="200" t="s">
        <v>70</v>
      </c>
    </row>
    <row r="9" spans="2:14" ht="30.75" customHeight="1" x14ac:dyDescent="0.2">
      <c r="B9" s="193" t="s">
        <v>48</v>
      </c>
      <c r="C9" s="514" t="s">
        <v>60</v>
      </c>
      <c r="D9" s="514"/>
      <c r="E9" s="514"/>
      <c r="F9" s="514"/>
      <c r="G9" s="175" t="s">
        <v>249</v>
      </c>
      <c r="H9" s="515" t="s">
        <v>364</v>
      </c>
      <c r="I9" s="515"/>
      <c r="J9" s="22"/>
      <c r="K9" s="22"/>
      <c r="M9" s="205" t="s">
        <v>73</v>
      </c>
    </row>
    <row r="10" spans="2:14" ht="30.75" customHeight="1" x14ac:dyDescent="0.2">
      <c r="B10" s="193" t="s">
        <v>250</v>
      </c>
      <c r="C10" s="503" t="s">
        <v>337</v>
      </c>
      <c r="D10" s="503"/>
      <c r="E10" s="503"/>
      <c r="F10" s="503"/>
      <c r="G10" s="503"/>
      <c r="H10" s="503"/>
      <c r="I10" s="503"/>
      <c r="J10" s="206"/>
      <c r="K10" s="206"/>
      <c r="M10" s="205"/>
    </row>
    <row r="11" spans="2:14" ht="30.75" customHeight="1" x14ac:dyDescent="0.2">
      <c r="B11" s="193" t="s">
        <v>251</v>
      </c>
      <c r="C11" s="498" t="str">
        <f>'[7]Proyecto 7550'!$E$53</f>
        <v>Realizar el fortalecimiento institucional de la estructura orgánica y funcional de la SDA, IDIGER, JBB, E IDPYBA</v>
      </c>
      <c r="D11" s="498"/>
      <c r="E11" s="498"/>
      <c r="F11" s="498"/>
      <c r="G11" s="498"/>
      <c r="H11" s="498"/>
      <c r="I11" s="498"/>
      <c r="J11" s="204"/>
      <c r="K11" s="204"/>
      <c r="M11" s="205"/>
      <c r="N11" s="200" t="s">
        <v>76</v>
      </c>
    </row>
    <row r="12" spans="2:14" ht="30.75" customHeight="1" x14ac:dyDescent="0.2">
      <c r="B12" s="193" t="s">
        <v>254</v>
      </c>
      <c r="C12" s="359" t="s">
        <v>338</v>
      </c>
      <c r="D12" s="359"/>
      <c r="E12" s="359"/>
      <c r="F12" s="359"/>
      <c r="G12" s="175" t="s">
        <v>252</v>
      </c>
      <c r="H12" s="360" t="s">
        <v>91</v>
      </c>
      <c r="I12" s="360"/>
      <c r="J12" s="204"/>
      <c r="K12" s="204"/>
      <c r="M12" s="205" t="s">
        <v>80</v>
      </c>
      <c r="N12" s="200" t="s">
        <v>81</v>
      </c>
    </row>
    <row r="13" spans="2:14" ht="30.75" customHeight="1" x14ac:dyDescent="0.2">
      <c r="B13" s="193" t="s">
        <v>255</v>
      </c>
      <c r="C13" s="516" t="s">
        <v>293</v>
      </c>
      <c r="D13" s="516"/>
      <c r="E13" s="516"/>
      <c r="F13" s="516"/>
      <c r="G13" s="175" t="s">
        <v>253</v>
      </c>
      <c r="H13" s="498" t="s">
        <v>57</v>
      </c>
      <c r="I13" s="498"/>
      <c r="J13" s="204"/>
      <c r="K13" s="204"/>
      <c r="M13" s="205" t="s">
        <v>84</v>
      </c>
    </row>
    <row r="14" spans="2:14" ht="64.5" customHeight="1" x14ac:dyDescent="0.2">
      <c r="B14" s="193" t="s">
        <v>256</v>
      </c>
      <c r="C14" s="608" t="s">
        <v>339</v>
      </c>
      <c r="D14" s="609"/>
      <c r="E14" s="609"/>
      <c r="F14" s="609"/>
      <c r="G14" s="609"/>
      <c r="H14" s="609"/>
      <c r="I14" s="609"/>
      <c r="J14" s="206"/>
      <c r="K14" s="206"/>
      <c r="M14" s="205" t="s">
        <v>86</v>
      </c>
      <c r="N14" s="200"/>
    </row>
    <row r="15" spans="2:14" ht="30.75" customHeight="1" x14ac:dyDescent="0.2">
      <c r="B15" s="193" t="s">
        <v>257</v>
      </c>
      <c r="C15" s="359" t="s">
        <v>340</v>
      </c>
      <c r="D15" s="359"/>
      <c r="E15" s="359"/>
      <c r="F15" s="359"/>
      <c r="G15" s="359"/>
      <c r="H15" s="359"/>
      <c r="I15" s="359"/>
      <c r="J15" s="207"/>
      <c r="K15" s="207"/>
      <c r="M15" s="205" t="s">
        <v>88</v>
      </c>
      <c r="N15" s="200"/>
    </row>
    <row r="16" spans="2:14" ht="20.25" customHeight="1" x14ac:dyDescent="0.2">
      <c r="B16" s="193" t="s">
        <v>258</v>
      </c>
      <c r="C16" s="503" t="s">
        <v>380</v>
      </c>
      <c r="D16" s="503"/>
      <c r="E16" s="503"/>
      <c r="F16" s="503"/>
      <c r="G16" s="503"/>
      <c r="H16" s="503"/>
      <c r="I16" s="503"/>
      <c r="J16" s="208"/>
      <c r="K16" s="208"/>
      <c r="M16" s="205"/>
      <c r="N16" s="200"/>
    </row>
    <row r="17" spans="2:14" ht="30.75" customHeight="1" x14ac:dyDescent="0.2">
      <c r="B17" s="193" t="s">
        <v>259</v>
      </c>
      <c r="C17" s="498" t="s">
        <v>152</v>
      </c>
      <c r="D17" s="499"/>
      <c r="E17" s="499"/>
      <c r="F17" s="499"/>
      <c r="G17" s="499"/>
      <c r="H17" s="499"/>
      <c r="I17" s="499"/>
      <c r="J17" s="209"/>
      <c r="K17" s="209"/>
      <c r="M17" s="205" t="s">
        <v>91</v>
      </c>
      <c r="N17" s="200"/>
    </row>
    <row r="18" spans="2:14" ht="18" customHeight="1" x14ac:dyDescent="0.2">
      <c r="B18" s="500" t="s">
        <v>265</v>
      </c>
      <c r="C18" s="501" t="s">
        <v>237</v>
      </c>
      <c r="D18" s="501"/>
      <c r="E18" s="501"/>
      <c r="F18" s="502" t="s">
        <v>238</v>
      </c>
      <c r="G18" s="502"/>
      <c r="H18" s="502"/>
      <c r="I18" s="502"/>
      <c r="J18" s="28"/>
      <c r="K18" s="28"/>
      <c r="M18" s="205" t="s">
        <v>79</v>
      </c>
      <c r="N18" s="200"/>
    </row>
    <row r="19" spans="2:14" ht="39.75" customHeight="1" x14ac:dyDescent="0.2">
      <c r="B19" s="500"/>
      <c r="C19" s="503" t="s">
        <v>342</v>
      </c>
      <c r="D19" s="503"/>
      <c r="E19" s="503"/>
      <c r="F19" s="503" t="s">
        <v>343</v>
      </c>
      <c r="G19" s="503"/>
      <c r="H19" s="503"/>
      <c r="I19" s="503"/>
      <c r="J19" s="208"/>
      <c r="K19" s="208"/>
      <c r="M19" s="205" t="s">
        <v>95</v>
      </c>
      <c r="N19" s="200"/>
    </row>
    <row r="20" spans="2:14" ht="39.75" customHeight="1" x14ac:dyDescent="0.2">
      <c r="B20" s="173" t="s">
        <v>266</v>
      </c>
      <c r="C20" s="504" t="s">
        <v>344</v>
      </c>
      <c r="D20" s="505"/>
      <c r="E20" s="506"/>
      <c r="F20" s="360" t="s">
        <v>344</v>
      </c>
      <c r="G20" s="360"/>
      <c r="H20" s="360"/>
      <c r="I20" s="361"/>
      <c r="J20" s="204"/>
      <c r="K20" s="204"/>
      <c r="M20" s="205"/>
      <c r="N20" s="200"/>
    </row>
    <row r="21" spans="2:14" ht="194.25" customHeight="1" x14ac:dyDescent="0.2">
      <c r="B21" s="173" t="s">
        <v>267</v>
      </c>
      <c r="C21" s="602" t="s">
        <v>345</v>
      </c>
      <c r="D21" s="603"/>
      <c r="E21" s="604"/>
      <c r="F21" s="605" t="s">
        <v>346</v>
      </c>
      <c r="G21" s="606"/>
      <c r="H21" s="606"/>
      <c r="I21" s="607"/>
      <c r="J21" s="207"/>
      <c r="K21" s="207"/>
      <c r="M21" s="210"/>
      <c r="N21" s="200"/>
    </row>
    <row r="22" spans="2:14" ht="23.25" customHeight="1" x14ac:dyDescent="0.2">
      <c r="B22" s="173" t="s">
        <v>268</v>
      </c>
      <c r="C22" s="494">
        <v>44013</v>
      </c>
      <c r="D22" s="511"/>
      <c r="E22" s="512"/>
      <c r="F22" s="175" t="s">
        <v>271</v>
      </c>
      <c r="G22" s="184">
        <v>0</v>
      </c>
      <c r="H22" s="175" t="s">
        <v>275</v>
      </c>
      <c r="I22" s="185">
        <v>0</v>
      </c>
      <c r="J22" s="30"/>
      <c r="K22" s="30"/>
      <c r="M22" s="210"/>
    </row>
    <row r="23" spans="2:14" ht="27" customHeight="1" x14ac:dyDescent="0.2">
      <c r="B23" s="173" t="s">
        <v>269</v>
      </c>
      <c r="C23" s="494">
        <v>44196</v>
      </c>
      <c r="D23" s="469"/>
      <c r="E23" s="470"/>
      <c r="F23" s="175" t="s">
        <v>272</v>
      </c>
      <c r="G23" s="495">
        <v>0.1</v>
      </c>
      <c r="H23" s="496"/>
      <c r="I23" s="497"/>
      <c r="J23" s="31"/>
      <c r="K23" s="31"/>
      <c r="M23" s="210"/>
    </row>
    <row r="24" spans="2:14" ht="30.75" customHeight="1" x14ac:dyDescent="0.2">
      <c r="B24" s="174" t="s">
        <v>270</v>
      </c>
      <c r="C24" s="394" t="s">
        <v>88</v>
      </c>
      <c r="D24" s="395"/>
      <c r="E24" s="396"/>
      <c r="F24" s="176" t="s">
        <v>274</v>
      </c>
      <c r="G24" s="468" t="s">
        <v>223</v>
      </c>
      <c r="H24" s="469"/>
      <c r="I24" s="470"/>
      <c r="J24" s="28"/>
      <c r="K24" s="28"/>
      <c r="M24" s="210"/>
    </row>
    <row r="25" spans="2:14" ht="22.5" customHeight="1" x14ac:dyDescent="0.2">
      <c r="B25" s="471" t="s">
        <v>235</v>
      </c>
      <c r="C25" s="467"/>
      <c r="D25" s="467"/>
      <c r="E25" s="467"/>
      <c r="F25" s="467"/>
      <c r="G25" s="467"/>
      <c r="H25" s="467"/>
      <c r="I25" s="472"/>
      <c r="J25" s="199"/>
      <c r="K25" s="199"/>
      <c r="M25" s="210"/>
    </row>
    <row r="26" spans="2:14" ht="43.5" customHeight="1" x14ac:dyDescent="0.2">
      <c r="B26" s="177" t="s">
        <v>105</v>
      </c>
      <c r="C26" s="192" t="s">
        <v>261</v>
      </c>
      <c r="D26" s="192" t="s">
        <v>260</v>
      </c>
      <c r="E26" s="178" t="s">
        <v>264</v>
      </c>
      <c r="F26" s="192" t="s">
        <v>263</v>
      </c>
      <c r="G26" s="192" t="s">
        <v>262</v>
      </c>
      <c r="H26" s="178" t="s">
        <v>276</v>
      </c>
      <c r="I26" s="179" t="s">
        <v>273</v>
      </c>
      <c r="J26" s="208"/>
      <c r="K26" s="208"/>
      <c r="M26" s="210"/>
    </row>
    <row r="27" spans="2:14" ht="19.5" customHeight="1" x14ac:dyDescent="0.2">
      <c r="B27" s="180" t="s">
        <v>119</v>
      </c>
      <c r="C27" s="226">
        <v>2.86E-2</v>
      </c>
      <c r="D27" s="191">
        <v>2.86E-2</v>
      </c>
      <c r="E27" s="230">
        <f t="shared" ref="E27:E32" si="0">D27/C27</f>
        <v>1</v>
      </c>
      <c r="F27" s="474">
        <f>+SUM(C27:C32)</f>
        <v>0.10010000000000002</v>
      </c>
      <c r="G27" s="474">
        <f>+SUM(D27:D32)</f>
        <v>7.1500000000000008E-2</v>
      </c>
      <c r="H27" s="477">
        <f>+G27/F27</f>
        <v>0.71428571428571419</v>
      </c>
      <c r="I27" s="477">
        <f>+H27+I22</f>
        <v>0.71428571428571419</v>
      </c>
      <c r="J27" s="38"/>
      <c r="K27" s="38"/>
    </row>
    <row r="28" spans="2:14" ht="19.5" customHeight="1" x14ac:dyDescent="0.2">
      <c r="B28" s="180" t="s">
        <v>120</v>
      </c>
      <c r="C28" s="226">
        <v>1.43E-2</v>
      </c>
      <c r="D28" s="226">
        <v>1.43E-2</v>
      </c>
      <c r="E28" s="240">
        <f t="shared" si="0"/>
        <v>1</v>
      </c>
      <c r="F28" s="474"/>
      <c r="G28" s="474"/>
      <c r="H28" s="477"/>
      <c r="I28" s="477"/>
      <c r="J28" s="38"/>
      <c r="K28" s="38"/>
    </row>
    <row r="29" spans="2:14" ht="19.5" customHeight="1" x14ac:dyDescent="0.2">
      <c r="B29" s="180" t="s">
        <v>121</v>
      </c>
      <c r="C29" s="226">
        <v>1.43E-2</v>
      </c>
      <c r="D29" s="226">
        <v>1.43E-2</v>
      </c>
      <c r="E29" s="230">
        <f t="shared" si="0"/>
        <v>1</v>
      </c>
      <c r="F29" s="474"/>
      <c r="G29" s="474"/>
      <c r="H29" s="477"/>
      <c r="I29" s="477"/>
      <c r="J29" s="38"/>
      <c r="K29" s="38"/>
    </row>
    <row r="30" spans="2:14" ht="19.5" customHeight="1" x14ac:dyDescent="0.2">
      <c r="B30" s="180" t="s">
        <v>122</v>
      </c>
      <c r="C30" s="226">
        <v>1.43E-2</v>
      </c>
      <c r="D30" s="226">
        <v>1.43E-2</v>
      </c>
      <c r="E30" s="230">
        <f t="shared" si="0"/>
        <v>1</v>
      </c>
      <c r="F30" s="474"/>
      <c r="G30" s="474"/>
      <c r="H30" s="477"/>
      <c r="I30" s="477"/>
      <c r="J30" s="38"/>
      <c r="K30" s="38"/>
    </row>
    <row r="31" spans="2:14" ht="19.5" customHeight="1" x14ac:dyDescent="0.2">
      <c r="B31" s="180" t="s">
        <v>123</v>
      </c>
      <c r="C31" s="226">
        <v>1.43E-2</v>
      </c>
      <c r="D31" s="226"/>
      <c r="E31" s="230">
        <f t="shared" si="0"/>
        <v>0</v>
      </c>
      <c r="F31" s="474"/>
      <c r="G31" s="474"/>
      <c r="H31" s="477"/>
      <c r="I31" s="477"/>
      <c r="J31" s="38"/>
      <c r="K31" s="38"/>
    </row>
    <row r="32" spans="2:14" ht="19.5" customHeight="1" x14ac:dyDescent="0.2">
      <c r="B32" s="180" t="s">
        <v>124</v>
      </c>
      <c r="C32" s="226">
        <v>1.43E-2</v>
      </c>
      <c r="D32" s="226"/>
      <c r="E32" s="230">
        <f t="shared" si="0"/>
        <v>0</v>
      </c>
      <c r="F32" s="475"/>
      <c r="G32" s="475"/>
      <c r="H32" s="478"/>
      <c r="I32" s="478"/>
      <c r="J32" s="38"/>
      <c r="K32" s="38"/>
    </row>
    <row r="33" spans="2:11" ht="52.5" customHeight="1" x14ac:dyDescent="0.2">
      <c r="B33" s="181" t="s">
        <v>277</v>
      </c>
      <c r="C33" s="585" t="s">
        <v>347</v>
      </c>
      <c r="D33" s="586"/>
      <c r="E33" s="586"/>
      <c r="F33" s="586"/>
      <c r="G33" s="586"/>
      <c r="H33" s="586"/>
      <c r="I33" s="587"/>
      <c r="J33" s="213"/>
      <c r="K33" s="213"/>
    </row>
    <row r="34" spans="2:11" ht="34.5" customHeight="1" x14ac:dyDescent="0.2">
      <c r="B34" s="588"/>
      <c r="C34" s="589"/>
      <c r="D34" s="589"/>
      <c r="E34" s="589"/>
      <c r="F34" s="589"/>
      <c r="G34" s="589"/>
      <c r="H34" s="589"/>
      <c r="I34" s="590"/>
      <c r="J34" s="199"/>
      <c r="K34" s="199"/>
    </row>
    <row r="35" spans="2:11" ht="34.5" customHeight="1" x14ac:dyDescent="0.2">
      <c r="B35" s="591"/>
      <c r="C35" s="592"/>
      <c r="D35" s="592"/>
      <c r="E35" s="592"/>
      <c r="F35" s="592"/>
      <c r="G35" s="592"/>
      <c r="H35" s="592"/>
      <c r="I35" s="593"/>
      <c r="J35" s="213"/>
      <c r="K35" s="213"/>
    </row>
    <row r="36" spans="2:11" ht="34.5" customHeight="1" x14ac:dyDescent="0.2">
      <c r="B36" s="591"/>
      <c r="C36" s="592"/>
      <c r="D36" s="592"/>
      <c r="E36" s="592"/>
      <c r="F36" s="592"/>
      <c r="G36" s="592"/>
      <c r="H36" s="592"/>
      <c r="I36" s="593"/>
      <c r="J36" s="213"/>
      <c r="K36" s="213"/>
    </row>
    <row r="37" spans="2:11" ht="34.5" customHeight="1" x14ac:dyDescent="0.2">
      <c r="B37" s="591"/>
      <c r="C37" s="592"/>
      <c r="D37" s="592"/>
      <c r="E37" s="592"/>
      <c r="F37" s="592"/>
      <c r="G37" s="592"/>
      <c r="H37" s="592"/>
      <c r="I37" s="593"/>
      <c r="J37" s="213"/>
      <c r="K37" s="213"/>
    </row>
    <row r="38" spans="2:11" ht="34.5" customHeight="1" x14ac:dyDescent="0.2">
      <c r="B38" s="594"/>
      <c r="C38" s="595"/>
      <c r="D38" s="595"/>
      <c r="E38" s="595"/>
      <c r="F38" s="595"/>
      <c r="G38" s="595"/>
      <c r="H38" s="595"/>
      <c r="I38" s="596"/>
      <c r="J38" s="198"/>
      <c r="K38" s="198"/>
    </row>
    <row r="39" spans="2:11" ht="409.5" customHeight="1" x14ac:dyDescent="0.2">
      <c r="B39" s="193" t="s">
        <v>278</v>
      </c>
      <c r="C39" s="585" t="s">
        <v>401</v>
      </c>
      <c r="D39" s="597"/>
      <c r="E39" s="597"/>
      <c r="F39" s="597"/>
      <c r="G39" s="597"/>
      <c r="H39" s="597"/>
      <c r="I39" s="598"/>
      <c r="J39" s="214"/>
      <c r="K39" s="214"/>
    </row>
    <row r="40" spans="2:11" ht="174" customHeight="1" x14ac:dyDescent="0.2">
      <c r="B40" s="193" t="s">
        <v>279</v>
      </c>
      <c r="C40" s="585" t="s">
        <v>402</v>
      </c>
      <c r="D40" s="597"/>
      <c r="E40" s="597"/>
      <c r="F40" s="597"/>
      <c r="G40" s="597"/>
      <c r="H40" s="597"/>
      <c r="I40" s="598"/>
      <c r="J40" s="214"/>
      <c r="K40" s="214"/>
    </row>
    <row r="41" spans="2:11" ht="112.5" customHeight="1" x14ac:dyDescent="0.2">
      <c r="B41" s="182" t="s">
        <v>280</v>
      </c>
      <c r="C41" s="599" t="s">
        <v>348</v>
      </c>
      <c r="D41" s="600"/>
      <c r="E41" s="600"/>
      <c r="F41" s="600"/>
      <c r="G41" s="600"/>
      <c r="H41" s="600"/>
      <c r="I41" s="601"/>
      <c r="J41" s="214"/>
      <c r="K41" s="214"/>
    </row>
    <row r="42" spans="2:11" ht="22.5" customHeight="1" x14ac:dyDescent="0.2">
      <c r="B42" s="467" t="s">
        <v>236</v>
      </c>
      <c r="C42" s="467"/>
      <c r="D42" s="467"/>
      <c r="E42" s="467"/>
      <c r="F42" s="467"/>
      <c r="G42" s="467"/>
      <c r="H42" s="467"/>
      <c r="I42" s="467"/>
      <c r="J42" s="214"/>
      <c r="K42" s="214"/>
    </row>
    <row r="43" spans="2:11" ht="22.5" customHeight="1" x14ac:dyDescent="0.2">
      <c r="B43" s="464" t="s">
        <v>281</v>
      </c>
      <c r="C43" s="194" t="s">
        <v>282</v>
      </c>
      <c r="D43" s="466" t="s">
        <v>283</v>
      </c>
      <c r="E43" s="466"/>
      <c r="F43" s="466"/>
      <c r="G43" s="466" t="s">
        <v>284</v>
      </c>
      <c r="H43" s="466"/>
      <c r="I43" s="466"/>
      <c r="J43" s="216"/>
      <c r="K43" s="216"/>
    </row>
    <row r="44" spans="2:11" ht="30.75" customHeight="1" x14ac:dyDescent="0.2">
      <c r="B44" s="465"/>
      <c r="C44" s="217"/>
      <c r="D44" s="463"/>
      <c r="E44" s="463"/>
      <c r="F44" s="463"/>
      <c r="G44" s="463"/>
      <c r="H44" s="463"/>
      <c r="I44" s="463"/>
      <c r="J44" s="216"/>
      <c r="K44" s="216"/>
    </row>
    <row r="45" spans="2:11" ht="32.25" customHeight="1" x14ac:dyDescent="0.2">
      <c r="B45" s="183" t="s">
        <v>285</v>
      </c>
      <c r="C45" s="584" t="s">
        <v>349</v>
      </c>
      <c r="D45" s="584"/>
      <c r="E45" s="584"/>
      <c r="F45" s="584"/>
      <c r="G45" s="584"/>
      <c r="H45" s="584"/>
      <c r="I45" s="584"/>
      <c r="J45" s="219"/>
      <c r="K45" s="219"/>
    </row>
    <row r="46" spans="2:11" ht="28.5" customHeight="1" x14ac:dyDescent="0.2">
      <c r="B46" s="175" t="s">
        <v>286</v>
      </c>
      <c r="C46" s="584" t="s">
        <v>350</v>
      </c>
      <c r="D46" s="584"/>
      <c r="E46" s="584"/>
      <c r="F46" s="584"/>
      <c r="G46" s="584"/>
      <c r="H46" s="584"/>
      <c r="I46" s="584"/>
      <c r="J46" s="219"/>
      <c r="K46" s="219"/>
    </row>
    <row r="47" spans="2:11" ht="30" customHeight="1" x14ac:dyDescent="0.2">
      <c r="B47" s="182" t="s">
        <v>287</v>
      </c>
      <c r="C47" s="584" t="s">
        <v>394</v>
      </c>
      <c r="D47" s="584"/>
      <c r="E47" s="584"/>
      <c r="F47" s="584"/>
      <c r="G47" s="584"/>
      <c r="H47" s="584"/>
      <c r="I47" s="584"/>
      <c r="J47" s="221"/>
      <c r="K47" s="221"/>
    </row>
    <row r="48" spans="2:11" ht="31.5" customHeight="1" x14ac:dyDescent="0.2">
      <c r="B48" s="182" t="s">
        <v>288</v>
      </c>
      <c r="C48" s="584"/>
      <c r="D48" s="584"/>
      <c r="E48" s="584"/>
      <c r="F48" s="584"/>
      <c r="G48" s="584"/>
      <c r="H48" s="584"/>
      <c r="I48" s="584"/>
      <c r="J48" s="223"/>
      <c r="K48" s="223"/>
    </row>
    <row r="49" spans="2:11" x14ac:dyDescent="0.2">
      <c r="B49" s="47"/>
      <c r="C49" s="224"/>
      <c r="D49" s="224"/>
      <c r="E49" s="225"/>
      <c r="F49" s="225"/>
      <c r="G49" s="48"/>
      <c r="H49" s="49"/>
      <c r="I49" s="224"/>
      <c r="J49" s="223"/>
      <c r="K49" s="223"/>
    </row>
    <row r="50" spans="2:11" x14ac:dyDescent="0.2">
      <c r="B50" s="47"/>
      <c r="C50" s="224"/>
      <c r="D50" s="224"/>
      <c r="E50" s="225"/>
      <c r="F50" s="225"/>
      <c r="G50" s="48"/>
      <c r="H50" s="49"/>
      <c r="I50" s="224"/>
      <c r="J50" s="223"/>
      <c r="K50" s="223"/>
    </row>
    <row r="51" spans="2:11" x14ac:dyDescent="0.2">
      <c r="B51" s="47"/>
      <c r="C51" s="224"/>
      <c r="D51" s="224"/>
      <c r="E51" s="225"/>
      <c r="F51" s="225"/>
      <c r="G51" s="48"/>
      <c r="H51" s="49"/>
      <c r="I51" s="224"/>
      <c r="J51" s="223"/>
      <c r="K51" s="223"/>
    </row>
    <row r="52" spans="2:11" x14ac:dyDescent="0.2">
      <c r="B52" s="47"/>
      <c r="C52" s="224"/>
      <c r="D52" s="224"/>
      <c r="E52" s="225"/>
      <c r="F52" s="225"/>
      <c r="G52" s="48"/>
      <c r="H52" s="49"/>
      <c r="I52" s="224"/>
      <c r="J52" s="223"/>
      <c r="K52" s="223"/>
    </row>
    <row r="53" spans="2:11" x14ac:dyDescent="0.2">
      <c r="B53" s="47"/>
      <c r="C53" s="224"/>
      <c r="D53" s="224"/>
      <c r="E53" s="225"/>
      <c r="F53" s="225"/>
      <c r="G53" s="48"/>
      <c r="H53" s="49"/>
      <c r="I53" s="224"/>
      <c r="J53" s="223"/>
      <c r="K53" s="223"/>
    </row>
    <row r="54" spans="2:11" ht="25.5" customHeight="1" x14ac:dyDescent="0.2">
      <c r="B54" s="47"/>
      <c r="C54" s="224"/>
      <c r="D54" s="224"/>
      <c r="E54" s="225"/>
      <c r="F54" s="225"/>
      <c r="G54" s="48"/>
      <c r="H54" s="49"/>
      <c r="I54" s="224"/>
      <c r="J54" s="223"/>
      <c r="K54" s="223"/>
    </row>
  </sheetData>
  <sheetProtection algorithmName="SHA-512" hashValue="FXFcqQ+Ia7xvlFZH5LYtAGSgPfvxCJP01iOVfo+6egT/7P7ce7gfAs1iasHfOAgw1+bS5y5I29YihV6rCbPomw==" saltValue="3TKXwpQu6qcPCmmtwC4zKg=="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J10:K10" xr:uid="{00000000-0002-0000-0700-000000000000}">
      <formula1>$M$21:$M$26</formula1>
    </dataValidation>
    <dataValidation type="list" allowBlank="1" showInputMessage="1" showErrorMessage="1" sqref="C7 I7" xr:uid="{00000000-0002-0000-0700-000001000000}">
      <formula1>$N$11:$N$12</formula1>
    </dataValidation>
    <dataValidation type="list" allowBlank="1" showInputMessage="1" showErrorMessage="1" sqref="H13:I13" xr:uid="{00000000-0002-0000-0700-000002000000}">
      <formula1>$N$5:$N$8</formula1>
    </dataValidation>
    <dataValidation type="list" allowBlank="1" showInputMessage="1" showErrorMessage="1" sqref="C9:F9" xr:uid="{00000000-0002-0000-0700-000003000000}">
      <formula1>$M$6:$M$9</formula1>
    </dataValidation>
    <dataValidation type="list" allowBlank="1" showInputMessage="1" showErrorMessage="1" sqref="C24:E24" xr:uid="{00000000-0002-0000-0700-000004000000}">
      <formula1>$M$12:$M$15</formula1>
    </dataValidation>
    <dataValidation type="list" allowBlank="1" showInputMessage="1" showErrorMessage="1" sqref="H12:I12" xr:uid="{00000000-0002-0000-0700-000005000000}">
      <formula1>M17:M19</formula1>
    </dataValidation>
    <dataValidation type="list" showDropDown="1" showInputMessage="1" showErrorMessage="1" sqref="K12" xr:uid="{00000000-0002-0000-0700-000006000000}">
      <formula1>O17:O19</formula1>
    </dataValidation>
  </dataValidations>
  <pageMargins left="0.7" right="0.7" top="0.75" bottom="0.75" header="0.3" footer="0.3"/>
  <pageSetup orientation="portrait"/>
  <drawing r:id="rId1"/>
  <legacyDrawing r:id="rId2"/>
  <oleObjects>
    <mc:AlternateContent xmlns:mc="http://schemas.openxmlformats.org/markup-compatibility/2006">
      <mc:Choice Requires="x14">
        <oleObject progId="PBrush" shapeId="35802113" r:id="rId3">
          <objectPr defaultSize="0" autoPict="0" r:id="rId4">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02113" r:id="rId3"/>
      </mc:Fallback>
    </mc:AlternateContent>
  </oleObject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tabColor theme="3" tint="0.79998168889431442"/>
  </sheetPr>
  <dimension ref="B1:X70"/>
  <sheetViews>
    <sheetView topLeftCell="A27" zoomScale="85" zoomScaleNormal="85" zoomScalePageLayoutView="85" workbookViewId="0">
      <selection activeCell="F6" sqref="F6:I6"/>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0.85546875" style="12"/>
    <col min="25" max="16384" width="10.85546875" style="7"/>
  </cols>
  <sheetData>
    <row r="1" spans="2:14" ht="37.5" customHeight="1" x14ac:dyDescent="0.2">
      <c r="B1" s="520"/>
      <c r="C1" s="327" t="s">
        <v>25</v>
      </c>
      <c r="D1" s="327"/>
      <c r="E1" s="327"/>
      <c r="F1" s="327"/>
      <c r="G1" s="327"/>
      <c r="H1" s="327"/>
      <c r="I1" s="521"/>
      <c r="J1" s="196"/>
      <c r="K1" s="196"/>
      <c r="M1" s="197" t="s">
        <v>47</v>
      </c>
    </row>
    <row r="2" spans="2:14" ht="37.5" customHeight="1" x14ac:dyDescent="0.2">
      <c r="B2" s="520"/>
      <c r="C2" s="327" t="s">
        <v>239</v>
      </c>
      <c r="D2" s="327"/>
      <c r="E2" s="327"/>
      <c r="F2" s="327"/>
      <c r="G2" s="327"/>
      <c r="H2" s="327"/>
      <c r="I2" s="521"/>
      <c r="J2" s="196"/>
      <c r="K2" s="196"/>
      <c r="M2" s="197" t="s">
        <v>48</v>
      </c>
    </row>
    <row r="3" spans="2:14" ht="37.5" customHeight="1" x14ac:dyDescent="0.2">
      <c r="B3" s="520"/>
      <c r="C3" s="327" t="s">
        <v>240</v>
      </c>
      <c r="D3" s="327"/>
      <c r="E3" s="327"/>
      <c r="F3" s="327" t="s">
        <v>241</v>
      </c>
      <c r="G3" s="327"/>
      <c r="H3" s="327"/>
      <c r="I3" s="521"/>
      <c r="J3" s="196"/>
      <c r="K3" s="196"/>
      <c r="M3" s="197" t="s">
        <v>50</v>
      </c>
    </row>
    <row r="4" spans="2:14" ht="23.25" customHeight="1" x14ac:dyDescent="0.2">
      <c r="B4" s="517"/>
      <c r="C4" s="517"/>
      <c r="D4" s="517"/>
      <c r="E4" s="517"/>
      <c r="F4" s="517"/>
      <c r="G4" s="517"/>
      <c r="H4" s="517"/>
      <c r="I4" s="517"/>
      <c r="J4" s="198"/>
      <c r="K4" s="198"/>
    </row>
    <row r="5" spans="2:14" ht="24" customHeight="1" x14ac:dyDescent="0.2">
      <c r="B5" s="518" t="s">
        <v>234</v>
      </c>
      <c r="C5" s="518"/>
      <c r="D5" s="518"/>
      <c r="E5" s="518"/>
      <c r="F5" s="518"/>
      <c r="G5" s="518"/>
      <c r="H5" s="518"/>
      <c r="I5" s="518"/>
      <c r="J5" s="199"/>
      <c r="K5" s="199"/>
      <c r="N5" s="200" t="s">
        <v>57</v>
      </c>
    </row>
    <row r="6" spans="2:14" ht="30.75" customHeight="1" x14ac:dyDescent="0.2">
      <c r="B6" s="193" t="s">
        <v>242</v>
      </c>
      <c r="C6" s="201">
        <v>6</v>
      </c>
      <c r="D6" s="519" t="s">
        <v>243</v>
      </c>
      <c r="E6" s="519"/>
      <c r="F6" s="503" t="s">
        <v>405</v>
      </c>
      <c r="G6" s="503"/>
      <c r="H6" s="503"/>
      <c r="I6" s="503"/>
      <c r="J6" s="202"/>
      <c r="K6" s="202"/>
      <c r="M6" s="197" t="s">
        <v>60</v>
      </c>
      <c r="N6" s="200" t="s">
        <v>61</v>
      </c>
    </row>
    <row r="7" spans="2:14" ht="30.75" customHeight="1" x14ac:dyDescent="0.2">
      <c r="B7" s="193" t="s">
        <v>244</v>
      </c>
      <c r="C7" s="201" t="s">
        <v>81</v>
      </c>
      <c r="D7" s="519" t="s">
        <v>245</v>
      </c>
      <c r="E7" s="519"/>
      <c r="F7" s="503" t="s">
        <v>308</v>
      </c>
      <c r="G7" s="503"/>
      <c r="H7" s="175" t="s">
        <v>246</v>
      </c>
      <c r="I7" s="201" t="s">
        <v>81</v>
      </c>
      <c r="J7" s="204"/>
      <c r="K7" s="204"/>
      <c r="M7" s="197" t="s">
        <v>65</v>
      </c>
      <c r="N7" s="200" t="s">
        <v>66</v>
      </c>
    </row>
    <row r="8" spans="2:14" ht="30.75" customHeight="1" x14ac:dyDescent="0.2">
      <c r="B8" s="193" t="s">
        <v>247</v>
      </c>
      <c r="C8" s="503" t="s">
        <v>289</v>
      </c>
      <c r="D8" s="503"/>
      <c r="E8" s="503"/>
      <c r="F8" s="503"/>
      <c r="G8" s="175" t="s">
        <v>248</v>
      </c>
      <c r="H8" s="513">
        <v>7550</v>
      </c>
      <c r="I8" s="513"/>
      <c r="J8" s="21"/>
      <c r="K8" s="21"/>
      <c r="M8" s="197" t="s">
        <v>69</v>
      </c>
      <c r="N8" s="200" t="s">
        <v>70</v>
      </c>
    </row>
    <row r="9" spans="2:14" ht="30.75" customHeight="1" x14ac:dyDescent="0.2">
      <c r="B9" s="193" t="s">
        <v>48</v>
      </c>
      <c r="C9" s="514" t="s">
        <v>60</v>
      </c>
      <c r="D9" s="514"/>
      <c r="E9" s="514"/>
      <c r="F9" s="514"/>
      <c r="G9" s="175" t="s">
        <v>249</v>
      </c>
      <c r="H9" s="515" t="s">
        <v>304</v>
      </c>
      <c r="I9" s="515"/>
      <c r="J9" s="22"/>
      <c r="K9" s="22"/>
      <c r="M9" s="205" t="s">
        <v>73</v>
      </c>
    </row>
    <row r="10" spans="2:14" ht="30.75" customHeight="1" x14ac:dyDescent="0.2">
      <c r="B10" s="193" t="s">
        <v>250</v>
      </c>
      <c r="C10" s="503" t="s">
        <v>315</v>
      </c>
      <c r="D10" s="503"/>
      <c r="E10" s="503"/>
      <c r="F10" s="503"/>
      <c r="G10" s="503"/>
      <c r="H10" s="503"/>
      <c r="I10" s="503"/>
      <c r="J10" s="206"/>
      <c r="K10" s="206"/>
      <c r="M10" s="205"/>
    </row>
    <row r="11" spans="2:14" ht="30.75" customHeight="1" x14ac:dyDescent="0.2">
      <c r="B11" s="193" t="s">
        <v>251</v>
      </c>
      <c r="C11" s="498" t="str">
        <f>'[7]Proyecto 7550'!$E$53</f>
        <v>Realizar el fortalecimiento institucional de la estructura orgánica y funcional de la SDA, IDIGER, JBB, E IDPYBA</v>
      </c>
      <c r="D11" s="498"/>
      <c r="E11" s="498"/>
      <c r="F11" s="498"/>
      <c r="G11" s="498"/>
      <c r="H11" s="498"/>
      <c r="I11" s="498"/>
      <c r="J11" s="204"/>
      <c r="K11" s="204"/>
      <c r="M11" s="205"/>
      <c r="N11" s="200" t="s">
        <v>76</v>
      </c>
    </row>
    <row r="12" spans="2:14" ht="30.75" customHeight="1" x14ac:dyDescent="0.2">
      <c r="B12" s="193" t="s">
        <v>254</v>
      </c>
      <c r="C12" s="359" t="s">
        <v>305</v>
      </c>
      <c r="D12" s="359"/>
      <c r="E12" s="359"/>
      <c r="F12" s="359"/>
      <c r="G12" s="175" t="s">
        <v>252</v>
      </c>
      <c r="H12" s="360" t="s">
        <v>91</v>
      </c>
      <c r="I12" s="360"/>
      <c r="J12" s="204"/>
      <c r="K12" s="204"/>
      <c r="M12" s="205" t="s">
        <v>80</v>
      </c>
      <c r="N12" s="200" t="s">
        <v>81</v>
      </c>
    </row>
    <row r="13" spans="2:14" ht="30.75" customHeight="1" x14ac:dyDescent="0.2">
      <c r="B13" s="193" t="s">
        <v>255</v>
      </c>
      <c r="C13" s="516" t="s">
        <v>293</v>
      </c>
      <c r="D13" s="516"/>
      <c r="E13" s="516"/>
      <c r="F13" s="516"/>
      <c r="G13" s="175" t="s">
        <v>253</v>
      </c>
      <c r="H13" s="498" t="s">
        <v>57</v>
      </c>
      <c r="I13" s="498"/>
      <c r="J13" s="204"/>
      <c r="K13" s="204"/>
      <c r="M13" s="205" t="s">
        <v>84</v>
      </c>
    </row>
    <row r="14" spans="2:14" ht="64.5" customHeight="1" x14ac:dyDescent="0.2">
      <c r="B14" s="193" t="s">
        <v>256</v>
      </c>
      <c r="C14" s="356" t="s">
        <v>387</v>
      </c>
      <c r="D14" s="356"/>
      <c r="E14" s="356"/>
      <c r="F14" s="356"/>
      <c r="G14" s="356"/>
      <c r="H14" s="356"/>
      <c r="I14" s="356"/>
      <c r="J14" s="206"/>
      <c r="K14" s="206"/>
      <c r="M14" s="205" t="s">
        <v>86</v>
      </c>
      <c r="N14" s="200"/>
    </row>
    <row r="15" spans="2:14" ht="30.75" customHeight="1" x14ac:dyDescent="0.2">
      <c r="B15" s="193" t="s">
        <v>257</v>
      </c>
      <c r="C15" s="359" t="s">
        <v>354</v>
      </c>
      <c r="D15" s="359"/>
      <c r="E15" s="359"/>
      <c r="F15" s="359"/>
      <c r="G15" s="359"/>
      <c r="H15" s="359"/>
      <c r="I15" s="359"/>
      <c r="J15" s="207"/>
      <c r="K15" s="207"/>
      <c r="M15" s="205" t="s">
        <v>88</v>
      </c>
      <c r="N15" s="200"/>
    </row>
    <row r="16" spans="2:14" ht="20.25" customHeight="1" x14ac:dyDescent="0.2">
      <c r="B16" s="193" t="s">
        <v>258</v>
      </c>
      <c r="C16" s="613" t="s">
        <v>341</v>
      </c>
      <c r="D16" s="613"/>
      <c r="E16" s="613"/>
      <c r="F16" s="613"/>
      <c r="G16" s="613"/>
      <c r="H16" s="613"/>
      <c r="I16" s="613"/>
      <c r="J16" s="208"/>
      <c r="K16" s="208"/>
      <c r="M16" s="205"/>
      <c r="N16" s="200"/>
    </row>
    <row r="17" spans="2:14" ht="30.75" customHeight="1" x14ac:dyDescent="0.2">
      <c r="B17" s="193" t="s">
        <v>259</v>
      </c>
      <c r="C17" s="498" t="s">
        <v>151</v>
      </c>
      <c r="D17" s="499"/>
      <c r="E17" s="499"/>
      <c r="F17" s="499"/>
      <c r="G17" s="499"/>
      <c r="H17" s="499"/>
      <c r="I17" s="499"/>
      <c r="J17" s="209"/>
      <c r="K17" s="209"/>
      <c r="M17" s="205" t="s">
        <v>91</v>
      </c>
      <c r="N17" s="200"/>
    </row>
    <row r="18" spans="2:14" ht="18" customHeight="1" x14ac:dyDescent="0.2">
      <c r="B18" s="500" t="s">
        <v>265</v>
      </c>
      <c r="C18" s="501" t="s">
        <v>237</v>
      </c>
      <c r="D18" s="501"/>
      <c r="E18" s="501"/>
      <c r="F18" s="502" t="s">
        <v>238</v>
      </c>
      <c r="G18" s="502"/>
      <c r="H18" s="502"/>
      <c r="I18" s="502"/>
      <c r="J18" s="28"/>
      <c r="K18" s="28"/>
      <c r="M18" s="205" t="s">
        <v>79</v>
      </c>
      <c r="N18" s="200"/>
    </row>
    <row r="19" spans="2:14" ht="39.75" customHeight="1" x14ac:dyDescent="0.2">
      <c r="B19" s="500"/>
      <c r="C19" s="468" t="s">
        <v>306</v>
      </c>
      <c r="D19" s="469"/>
      <c r="E19" s="470"/>
      <c r="F19" s="503" t="str">
        <f>C19</f>
        <v>Actividades que se ejecutaron para la implementacion de los procesos transversales</v>
      </c>
      <c r="G19" s="503"/>
      <c r="H19" s="503"/>
      <c r="I19" s="503"/>
      <c r="J19" s="208"/>
      <c r="K19" s="208"/>
      <c r="M19" s="205" t="s">
        <v>95</v>
      </c>
      <c r="N19" s="200"/>
    </row>
    <row r="20" spans="2:14" ht="39.75" customHeight="1" x14ac:dyDescent="0.2">
      <c r="B20" s="173" t="s">
        <v>266</v>
      </c>
      <c r="C20" s="468" t="s">
        <v>307</v>
      </c>
      <c r="D20" s="469"/>
      <c r="E20" s="470"/>
      <c r="F20" s="503" t="str">
        <f>C20</f>
        <v>Cantidad de actividades que se ejecutaron para la implementacion de los procesos transversales</v>
      </c>
      <c r="G20" s="503"/>
      <c r="H20" s="503"/>
      <c r="I20" s="503"/>
      <c r="J20" s="204"/>
      <c r="K20" s="204"/>
      <c r="M20" s="205"/>
      <c r="N20" s="200"/>
    </row>
    <row r="21" spans="2:14" ht="42" customHeight="1" x14ac:dyDescent="0.2">
      <c r="B21" s="173" t="s">
        <v>267</v>
      </c>
      <c r="C21" s="507"/>
      <c r="D21" s="508"/>
      <c r="E21" s="509"/>
      <c r="F21" s="468"/>
      <c r="G21" s="469"/>
      <c r="H21" s="469"/>
      <c r="I21" s="510"/>
      <c r="J21" s="207"/>
      <c r="K21" s="207"/>
      <c r="M21" s="210"/>
      <c r="N21" s="200"/>
    </row>
    <row r="22" spans="2:14" ht="23.25" customHeight="1" x14ac:dyDescent="0.2">
      <c r="B22" s="173" t="s">
        <v>268</v>
      </c>
      <c r="C22" s="494">
        <v>44013</v>
      </c>
      <c r="D22" s="511"/>
      <c r="E22" s="512"/>
      <c r="F22" s="175" t="s">
        <v>271</v>
      </c>
      <c r="G22" s="184"/>
      <c r="H22" s="175" t="s">
        <v>275</v>
      </c>
      <c r="I22" s="185">
        <v>0</v>
      </c>
      <c r="J22" s="30"/>
      <c r="K22" s="30"/>
      <c r="M22" s="210"/>
    </row>
    <row r="23" spans="2:14" ht="27" customHeight="1" x14ac:dyDescent="0.2">
      <c r="B23" s="173" t="s">
        <v>269</v>
      </c>
      <c r="C23" s="494">
        <v>44196</v>
      </c>
      <c r="D23" s="469"/>
      <c r="E23" s="470"/>
      <c r="F23" s="175" t="s">
        <v>272</v>
      </c>
      <c r="G23" s="495">
        <v>0.1</v>
      </c>
      <c r="H23" s="496"/>
      <c r="I23" s="497"/>
      <c r="J23" s="31"/>
      <c r="K23" s="31"/>
      <c r="M23" s="210"/>
    </row>
    <row r="24" spans="2:14" ht="30.75" customHeight="1" x14ac:dyDescent="0.2">
      <c r="B24" s="174" t="s">
        <v>270</v>
      </c>
      <c r="C24" s="394" t="s">
        <v>88</v>
      </c>
      <c r="D24" s="395"/>
      <c r="E24" s="396"/>
      <c r="F24" s="176" t="s">
        <v>274</v>
      </c>
      <c r="G24" s="468"/>
      <c r="H24" s="469"/>
      <c r="I24" s="470"/>
      <c r="J24" s="28"/>
      <c r="K24" s="28"/>
      <c r="M24" s="210"/>
    </row>
    <row r="25" spans="2:14" ht="22.5" customHeight="1" x14ac:dyDescent="0.2">
      <c r="B25" s="471" t="s">
        <v>235</v>
      </c>
      <c r="C25" s="467"/>
      <c r="D25" s="467"/>
      <c r="E25" s="467"/>
      <c r="F25" s="467"/>
      <c r="G25" s="467"/>
      <c r="H25" s="467"/>
      <c r="I25" s="472"/>
      <c r="J25" s="199"/>
      <c r="K25" s="199"/>
      <c r="M25" s="210"/>
    </row>
    <row r="26" spans="2:14" ht="43.5" customHeight="1" x14ac:dyDescent="0.2">
      <c r="B26" s="177" t="s">
        <v>105</v>
      </c>
      <c r="C26" s="192" t="s">
        <v>261</v>
      </c>
      <c r="D26" s="192" t="s">
        <v>260</v>
      </c>
      <c r="E26" s="178" t="s">
        <v>264</v>
      </c>
      <c r="F26" s="192" t="s">
        <v>263</v>
      </c>
      <c r="G26" s="192" t="s">
        <v>262</v>
      </c>
      <c r="H26" s="178" t="s">
        <v>276</v>
      </c>
      <c r="I26" s="179" t="s">
        <v>273</v>
      </c>
      <c r="J26" s="208"/>
      <c r="K26" s="208"/>
      <c r="M26" s="210"/>
    </row>
    <row r="27" spans="2:14" ht="19.5" customHeight="1" x14ac:dyDescent="0.2">
      <c r="B27" s="180" t="s">
        <v>119</v>
      </c>
      <c r="C27" s="238">
        <f>0.01429+0.01429</f>
        <v>2.8580000000000001E-2</v>
      </c>
      <c r="D27" s="239">
        <f>0.01415+0.01429</f>
        <v>2.844E-2</v>
      </c>
      <c r="E27" s="195">
        <f t="shared" ref="E27:E32" si="0">D27/C27</f>
        <v>0.99510146955913226</v>
      </c>
      <c r="F27" s="474">
        <f>+SUM(C27:C32)</f>
        <v>0.10002999999999999</v>
      </c>
      <c r="G27" s="474">
        <f>+SUM(D27:D32)</f>
        <v>6.9720000000000004E-2</v>
      </c>
      <c r="H27" s="610">
        <f>+G27/F27</f>
        <v>0.69699090272918129</v>
      </c>
      <c r="I27" s="612">
        <f>+H27+I22</f>
        <v>0.69699090272918129</v>
      </c>
      <c r="J27" s="38"/>
      <c r="K27" s="38"/>
    </row>
    <row r="28" spans="2:14" ht="19.5" customHeight="1" x14ac:dyDescent="0.2">
      <c r="B28" s="180" t="s">
        <v>120</v>
      </c>
      <c r="C28" s="238">
        <v>1.4290000000000001E-2</v>
      </c>
      <c r="D28" s="238">
        <v>1.4290000000000001E-2</v>
      </c>
      <c r="E28" s="195">
        <f t="shared" si="0"/>
        <v>1</v>
      </c>
      <c r="F28" s="474"/>
      <c r="G28" s="474"/>
      <c r="H28" s="610"/>
      <c r="I28" s="612"/>
      <c r="J28" s="38"/>
      <c r="K28" s="38"/>
    </row>
    <row r="29" spans="2:14" ht="19.5" customHeight="1" x14ac:dyDescent="0.2">
      <c r="B29" s="180" t="s">
        <v>121</v>
      </c>
      <c r="C29" s="238">
        <v>1.4290000000000001E-2</v>
      </c>
      <c r="D29" s="254">
        <v>1.2699999999999999E-2</v>
      </c>
      <c r="E29" s="195">
        <f t="shared" si="0"/>
        <v>0.8887333799860041</v>
      </c>
      <c r="F29" s="474"/>
      <c r="G29" s="474"/>
      <c r="H29" s="610"/>
      <c r="I29" s="612"/>
      <c r="J29" s="38"/>
      <c r="K29" s="38"/>
    </row>
    <row r="30" spans="2:14" ht="19.5" customHeight="1" x14ac:dyDescent="0.2">
      <c r="B30" s="180" t="s">
        <v>122</v>
      </c>
      <c r="C30" s="238">
        <v>1.4290000000000001E-2</v>
      </c>
      <c r="D30" s="238">
        <v>1.4290000000000001E-2</v>
      </c>
      <c r="E30" s="195">
        <f t="shared" si="0"/>
        <v>1</v>
      </c>
      <c r="F30" s="474"/>
      <c r="G30" s="474"/>
      <c r="H30" s="610"/>
      <c r="I30" s="612"/>
      <c r="J30" s="38"/>
      <c r="K30" s="38"/>
    </row>
    <row r="31" spans="2:14" ht="19.5" customHeight="1" x14ac:dyDescent="0.2">
      <c r="B31" s="180" t="s">
        <v>123</v>
      </c>
      <c r="C31" s="238">
        <v>1.4290000000000001E-2</v>
      </c>
      <c r="D31" s="238"/>
      <c r="E31" s="195">
        <f t="shared" si="0"/>
        <v>0</v>
      </c>
      <c r="F31" s="474"/>
      <c r="G31" s="474"/>
      <c r="H31" s="610"/>
      <c r="I31" s="612"/>
      <c r="J31" s="38"/>
      <c r="K31" s="38"/>
    </row>
    <row r="32" spans="2:14" ht="19.5" customHeight="1" x14ac:dyDescent="0.2">
      <c r="B32" s="180" t="s">
        <v>124</v>
      </c>
      <c r="C32" s="238">
        <v>1.4290000000000001E-2</v>
      </c>
      <c r="D32" s="238"/>
      <c r="E32" s="195">
        <f t="shared" si="0"/>
        <v>0</v>
      </c>
      <c r="F32" s="475"/>
      <c r="G32" s="475"/>
      <c r="H32" s="611"/>
      <c r="I32" s="612"/>
      <c r="J32" s="38"/>
      <c r="K32" s="38"/>
    </row>
    <row r="33" spans="2:11" ht="98.25" customHeight="1" x14ac:dyDescent="0.2">
      <c r="B33" s="181" t="s">
        <v>277</v>
      </c>
      <c r="C33" s="585" t="s">
        <v>404</v>
      </c>
      <c r="D33" s="597"/>
      <c r="E33" s="597"/>
      <c r="F33" s="597"/>
      <c r="G33" s="597"/>
      <c r="H33" s="597"/>
      <c r="I33" s="598"/>
      <c r="J33" s="213"/>
      <c r="K33" s="213"/>
    </row>
    <row r="34" spans="2:11" ht="34.5" customHeight="1" x14ac:dyDescent="0.2">
      <c r="B34" s="482"/>
      <c r="C34" s="483"/>
      <c r="D34" s="483"/>
      <c r="E34" s="483"/>
      <c r="F34" s="483"/>
      <c r="G34" s="483"/>
      <c r="H34" s="483"/>
      <c r="I34" s="484"/>
      <c r="J34" s="199"/>
      <c r="K34" s="199"/>
    </row>
    <row r="35" spans="2:11" ht="34.5" customHeight="1" x14ac:dyDescent="0.2">
      <c r="B35" s="485"/>
      <c r="C35" s="486"/>
      <c r="D35" s="486"/>
      <c r="E35" s="486"/>
      <c r="F35" s="486"/>
      <c r="G35" s="486"/>
      <c r="H35" s="486"/>
      <c r="I35" s="487"/>
      <c r="J35" s="213"/>
      <c r="K35" s="213"/>
    </row>
    <row r="36" spans="2:11" ht="34.5" customHeight="1" x14ac:dyDescent="0.2">
      <c r="B36" s="485"/>
      <c r="C36" s="486"/>
      <c r="D36" s="486"/>
      <c r="E36" s="486"/>
      <c r="F36" s="486"/>
      <c r="G36" s="486"/>
      <c r="H36" s="486"/>
      <c r="I36" s="487"/>
      <c r="J36" s="213"/>
      <c r="K36" s="213"/>
    </row>
    <row r="37" spans="2:11" ht="34.5" customHeight="1" x14ac:dyDescent="0.2">
      <c r="B37" s="485"/>
      <c r="C37" s="486"/>
      <c r="D37" s="486"/>
      <c r="E37" s="486"/>
      <c r="F37" s="486"/>
      <c r="G37" s="486"/>
      <c r="H37" s="486"/>
      <c r="I37" s="487"/>
      <c r="J37" s="213"/>
      <c r="K37" s="213"/>
    </row>
    <row r="38" spans="2:11" ht="34.5" customHeight="1" x14ac:dyDescent="0.2">
      <c r="B38" s="488"/>
      <c r="C38" s="489"/>
      <c r="D38" s="489"/>
      <c r="E38" s="489"/>
      <c r="F38" s="489"/>
      <c r="G38" s="489"/>
      <c r="H38" s="489"/>
      <c r="I38" s="490"/>
      <c r="J38" s="198"/>
      <c r="K38" s="198"/>
    </row>
    <row r="39" spans="2:11" ht="147" customHeight="1" x14ac:dyDescent="0.2">
      <c r="B39" s="193" t="s">
        <v>278</v>
      </c>
      <c r="C39" s="585" t="s">
        <v>403</v>
      </c>
      <c r="D39" s="597"/>
      <c r="E39" s="597"/>
      <c r="F39" s="597"/>
      <c r="G39" s="597"/>
      <c r="H39" s="597"/>
      <c r="I39" s="598"/>
      <c r="J39" s="214"/>
      <c r="K39" s="214"/>
    </row>
    <row r="40" spans="2:11" ht="117" customHeight="1" x14ac:dyDescent="0.2">
      <c r="B40" s="193" t="s">
        <v>279</v>
      </c>
      <c r="C40" s="585" t="s">
        <v>391</v>
      </c>
      <c r="D40" s="597"/>
      <c r="E40" s="597"/>
      <c r="F40" s="597"/>
      <c r="G40" s="597"/>
      <c r="H40" s="597"/>
      <c r="I40" s="598"/>
      <c r="J40" s="214"/>
      <c r="K40" s="214"/>
    </row>
    <row r="41" spans="2:11" ht="66" customHeight="1" x14ac:dyDescent="0.2">
      <c r="B41" s="182" t="s">
        <v>280</v>
      </c>
      <c r="C41" s="599" t="s">
        <v>385</v>
      </c>
      <c r="D41" s="600"/>
      <c r="E41" s="600"/>
      <c r="F41" s="600"/>
      <c r="G41" s="600"/>
      <c r="H41" s="600"/>
      <c r="I41" s="601"/>
      <c r="J41" s="214"/>
      <c r="K41" s="214"/>
    </row>
    <row r="42" spans="2:11" ht="22.5" customHeight="1" x14ac:dyDescent="0.2">
      <c r="B42" s="467" t="s">
        <v>236</v>
      </c>
      <c r="C42" s="467"/>
      <c r="D42" s="467"/>
      <c r="E42" s="467"/>
      <c r="F42" s="467"/>
      <c r="G42" s="467"/>
      <c r="H42" s="467"/>
      <c r="I42" s="467"/>
      <c r="J42" s="214"/>
      <c r="K42" s="214"/>
    </row>
    <row r="43" spans="2:11" ht="22.5" customHeight="1" x14ac:dyDescent="0.2">
      <c r="B43" s="464" t="s">
        <v>281</v>
      </c>
      <c r="C43" s="194" t="s">
        <v>282</v>
      </c>
      <c r="D43" s="466" t="s">
        <v>283</v>
      </c>
      <c r="E43" s="466"/>
      <c r="F43" s="466"/>
      <c r="G43" s="466" t="s">
        <v>284</v>
      </c>
      <c r="H43" s="466"/>
      <c r="I43" s="466"/>
      <c r="J43" s="216"/>
      <c r="K43" s="216"/>
    </row>
    <row r="44" spans="2:11" ht="30.75" customHeight="1" x14ac:dyDescent="0.2">
      <c r="B44" s="465"/>
      <c r="C44" s="217" t="s">
        <v>310</v>
      </c>
      <c r="D44" s="463"/>
      <c r="E44" s="463"/>
      <c r="F44" s="463"/>
      <c r="G44" s="463"/>
      <c r="H44" s="463"/>
      <c r="I44" s="463"/>
      <c r="J44" s="216"/>
      <c r="K44" s="216"/>
    </row>
    <row r="45" spans="2:11" ht="32.25" customHeight="1" x14ac:dyDescent="0.2">
      <c r="B45" s="183" t="s">
        <v>285</v>
      </c>
      <c r="C45" s="463" t="s">
        <v>388</v>
      </c>
      <c r="D45" s="463"/>
      <c r="E45" s="463"/>
      <c r="F45" s="463"/>
      <c r="G45" s="463"/>
      <c r="H45" s="463"/>
      <c r="I45" s="463"/>
      <c r="J45" s="219"/>
      <c r="K45" s="219"/>
    </row>
    <row r="46" spans="2:11" ht="28.5" customHeight="1" x14ac:dyDescent="0.2">
      <c r="B46" s="175" t="s">
        <v>286</v>
      </c>
      <c r="C46" s="463" t="s">
        <v>388</v>
      </c>
      <c r="D46" s="463"/>
      <c r="E46" s="463"/>
      <c r="F46" s="463"/>
      <c r="G46" s="463"/>
      <c r="H46" s="463"/>
      <c r="I46" s="463"/>
      <c r="J46" s="219"/>
      <c r="K46" s="219"/>
    </row>
    <row r="47" spans="2:11" ht="30" customHeight="1" x14ac:dyDescent="0.2">
      <c r="B47" s="182" t="s">
        <v>287</v>
      </c>
      <c r="C47" s="584" t="s">
        <v>383</v>
      </c>
      <c r="D47" s="584"/>
      <c r="E47" s="584"/>
      <c r="F47" s="584"/>
      <c r="G47" s="584"/>
      <c r="H47" s="584"/>
      <c r="I47" s="584"/>
      <c r="J47" s="221"/>
      <c r="K47" s="221"/>
    </row>
    <row r="48" spans="2:11" ht="31.5" customHeight="1" x14ac:dyDescent="0.2">
      <c r="B48" s="182" t="s">
        <v>288</v>
      </c>
      <c r="C48" s="584"/>
      <c r="D48" s="584"/>
      <c r="E48" s="584"/>
      <c r="F48" s="584"/>
      <c r="G48" s="584"/>
      <c r="H48" s="584"/>
      <c r="I48" s="584"/>
      <c r="J48" s="223"/>
      <c r="K48" s="223"/>
    </row>
    <row r="49" spans="2:11" x14ac:dyDescent="0.2">
      <c r="B49" s="47"/>
      <c r="C49" s="224"/>
      <c r="D49" s="224"/>
      <c r="E49" s="225"/>
      <c r="F49" s="225"/>
      <c r="G49" s="48"/>
      <c r="H49" s="49"/>
      <c r="I49" s="224"/>
      <c r="J49" s="223"/>
      <c r="K49" s="223"/>
    </row>
    <row r="50" spans="2:11" x14ac:dyDescent="0.2">
      <c r="B50" s="47"/>
      <c r="C50" s="224"/>
      <c r="D50" s="224"/>
      <c r="E50" s="225"/>
      <c r="F50" s="225"/>
      <c r="G50" s="48"/>
      <c r="H50" s="49"/>
      <c r="I50" s="224"/>
      <c r="J50" s="223"/>
      <c r="K50" s="223"/>
    </row>
    <row r="51" spans="2:11" x14ac:dyDescent="0.2">
      <c r="B51" s="47"/>
      <c r="C51" s="224"/>
      <c r="D51" s="224"/>
      <c r="E51" s="225"/>
      <c r="F51" s="225"/>
      <c r="G51" s="48"/>
      <c r="H51" s="49"/>
      <c r="I51" s="224"/>
      <c r="J51" s="223"/>
      <c r="K51" s="223"/>
    </row>
    <row r="52" spans="2:11" x14ac:dyDescent="0.2">
      <c r="B52" s="47"/>
      <c r="C52" s="224"/>
      <c r="D52" s="224"/>
      <c r="E52" s="225"/>
      <c r="F52" s="225"/>
      <c r="G52" s="48"/>
      <c r="H52" s="49"/>
      <c r="I52" s="224"/>
      <c r="J52" s="223"/>
      <c r="K52" s="223"/>
    </row>
    <row r="53" spans="2:11" x14ac:dyDescent="0.2">
      <c r="B53" s="47"/>
      <c r="C53" s="224"/>
      <c r="D53" s="224"/>
      <c r="E53" s="225"/>
      <c r="F53" s="225"/>
      <c r="G53" s="48"/>
      <c r="H53" s="49"/>
      <c r="I53" s="224"/>
      <c r="J53" s="223"/>
      <c r="K53" s="223"/>
    </row>
    <row r="54" spans="2:11" ht="25.5" customHeight="1" x14ac:dyDescent="0.2">
      <c r="B54" s="47"/>
      <c r="C54" s="224"/>
      <c r="D54" s="224"/>
      <c r="E54" s="225"/>
      <c r="F54" s="225"/>
      <c r="G54" s="48"/>
      <c r="H54" s="49"/>
      <c r="I54" s="224"/>
      <c r="J54" s="223"/>
      <c r="K54" s="223"/>
    </row>
    <row r="67" spans="6:7" x14ac:dyDescent="0.2">
      <c r="F67" s="7">
        <v>20</v>
      </c>
      <c r="G67" s="9">
        <v>100</v>
      </c>
    </row>
    <row r="68" spans="6:7" x14ac:dyDescent="0.2">
      <c r="G68" s="9">
        <v>18</v>
      </c>
    </row>
    <row r="70" spans="6:7" x14ac:dyDescent="0.2">
      <c r="F70" s="255">
        <f>+(G68*F67)/G67</f>
        <v>3.6</v>
      </c>
    </row>
  </sheetData>
  <sheetProtection algorithmName="SHA-512" hashValue="e470J1f/iAqVxc5TzwAPMDhRHF90GFY2TvlOTR25mczW4Ld8R12VGuFUJV4ozHraLokfaIa7mM3j/JY+JqhwEA==" saltValue="xXachAN4TohJ0HZ0PkMA7A=="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J10:K10" xr:uid="{00000000-0002-0000-0800-000000000000}">
      <formula1>$M$21:$M$26</formula1>
    </dataValidation>
    <dataValidation type="list" showDropDown="1" showInputMessage="1" showErrorMessage="1" sqref="K12" xr:uid="{00000000-0002-0000-0800-000001000000}">
      <formula1>O17:O19</formula1>
    </dataValidation>
    <dataValidation type="list" allowBlank="1" showInputMessage="1" showErrorMessage="1" sqref="H12:I12" xr:uid="{00000000-0002-0000-0800-000002000000}">
      <formula1>M17:M19</formula1>
    </dataValidation>
    <dataValidation type="list" allowBlank="1" showInputMessage="1" showErrorMessage="1" sqref="C24:E24" xr:uid="{00000000-0002-0000-0800-000003000000}">
      <formula1>$M$12:$M$15</formula1>
    </dataValidation>
    <dataValidation type="list" allowBlank="1" showInputMessage="1" showErrorMessage="1" sqref="C9:F9" xr:uid="{00000000-0002-0000-0800-000004000000}">
      <formula1>$M$6:$M$9</formula1>
    </dataValidation>
    <dataValidation type="list" allowBlank="1" showInputMessage="1" showErrorMessage="1" sqref="H13:I13" xr:uid="{00000000-0002-0000-0800-000005000000}">
      <formula1>$N$5:$N$8</formula1>
    </dataValidation>
    <dataValidation type="list" allowBlank="1" showInputMessage="1" showErrorMessage="1" sqref="C7 I7" xr:uid="{00000000-0002-0000-08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04161"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04161" r:id="rId4"/>
      </mc:Fallback>
    </mc:AlternateContent>
  </oleObjec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64237-BA00-4E19-9D4C-97CF951D95E6}">
  <ds:schemaRefs>
    <ds:schemaRef ds:uri="http://schemas.openxmlformats.org/package/2006/metadata/core-properties"/>
    <ds:schemaRef ds:uri="http://purl.org/dc/elements/1.1/"/>
    <ds:schemaRef ds:uri="http://purl.org/dc/dcmitype/"/>
    <ds:schemaRef ds:uri="http://schemas.microsoft.com/office/infopath/2007/PartnerControls"/>
    <ds:schemaRef ds:uri="08ebe415-1e9a-4b26-acfc-09642d3d19df"/>
    <ds:schemaRef ds:uri="http://purl.org/dc/terms/"/>
    <ds:schemaRef ds:uri="http://schemas.microsoft.com/office/2006/documentManagement/types"/>
    <ds:schemaRef ds:uri="d472a95f-029e-48ed-8556-580ff62e783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Sección 3. Metas Producto</vt:lpstr>
      <vt:lpstr>MP - SIT</vt:lpstr>
      <vt:lpstr>Act.Meta_SIT</vt:lpstr>
      <vt:lpstr>META 1</vt:lpstr>
      <vt:lpstr>META 2</vt:lpstr>
      <vt:lpstr>META 3</vt:lpstr>
      <vt:lpstr>META 4</vt:lpstr>
      <vt:lpstr>META 5</vt:lpstr>
      <vt:lpstr>META 6</vt:lpstr>
      <vt:lpstr>META 7</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ANDRES</cp:lastModifiedBy>
  <cp:lastPrinted>2018-04-10T15:28:46Z</cp:lastPrinted>
  <dcterms:created xsi:type="dcterms:W3CDTF">2010-03-25T16:40:43Z</dcterms:created>
  <dcterms:modified xsi:type="dcterms:W3CDTF">2020-11-11T21:58:16Z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