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embeddings/oleObject7.bin" ContentType="application/vnd.openxmlformats-officedocument.oleObject"/>
  <Override PartName="/xl/comments7.xml" ContentType="application/vnd.openxmlformats-officedocument.spreadsheetml.comments+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updateLinks="never" codeName="ThisWorkbook" defaultThemeVersion="124226"/>
  <mc:AlternateContent xmlns:mc="http://schemas.openxmlformats.org/markup-compatibility/2006">
    <mc:Choice Requires="x15">
      <x15ac:absPath xmlns:x15ac="http://schemas.microsoft.com/office/spreadsheetml/2010/11/ac" url="https://d.docs.live.net/68e1c1fb4a4b0a0d/Documents/CARPETAANDRES/SEGUIMIENTOPRESUPUESTAL/SEPTIEMBRE2020/Obligacion5/INDICADORES/REPORTEJULIO/"/>
    </mc:Choice>
  </mc:AlternateContent>
  <xr:revisionPtr revIDLastSave="34" documentId="13_ncr:1_{AE1086C0-F19E-4553-813B-F141156A456F}" xr6:coauthVersionLast="45" xr6:coauthVersionMax="45" xr10:uidLastSave="{9E60A36A-B91E-4CC1-A167-2D57878D4EA2}"/>
  <bookViews>
    <workbookView xWindow="-120" yWindow="-120" windowWidth="29040" windowHeight="1584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78" r:id="rId4"/>
    <sheet name="META 2" sheetId="80" r:id="rId5"/>
    <sheet name="META 3" sheetId="73" r:id="rId6"/>
    <sheet name="META 4" sheetId="75" r:id="rId7"/>
    <sheet name="META 5" sheetId="74" r:id="rId8"/>
    <sheet name="META 6" sheetId="76" r:id="rId9"/>
    <sheet name="META 7" sheetId="77" r:id="rId10"/>
    <sheet name="HV 14" sheetId="47" state="hidden" r:id="rId11"/>
    <sheet name="Act. 14" sheetId="48" state="hidden" r:id="rId12"/>
    <sheet name="Hoja3" sheetId="66" state="hidden" r:id="rId13"/>
    <sheet name="Hoja1" sheetId="57"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_xlnm.Print_Area" localSheetId="0">'Sección 3. Metas Producto'!$A$2:$AF$12</definedName>
    <definedName name="CONDICION_POBLACIONAL" localSheetId="3">#REF!</definedName>
    <definedName name="CONDICION_POBLACIONAL" localSheetId="6">#REF!</definedName>
    <definedName name="CONDICION_POBLACIONAL">#REF!</definedName>
    <definedName name="GRUPO_ETAREO" localSheetId="3">#REF!</definedName>
    <definedName name="GRUPO_ETAREO" localSheetId="6">#REF!</definedName>
    <definedName name="GRUPO_ETAREO">#REF!</definedName>
    <definedName name="GRUPO_ETAREOS" localSheetId="10">#REF!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 localSheetId="9">#REF!</definedName>
    <definedName name="GRUPO_ETAREOS">#REF!</definedName>
    <definedName name="GRUPO_ETARIO" localSheetId="10">#REF!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 localSheetId="9">#REF!</definedName>
    <definedName name="GRUPO_ETARIO">#REF!</definedName>
    <definedName name="GRUPO_ETNICO" localSheetId="10">#REF!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 localSheetId="9">#REF!</definedName>
    <definedName name="GRUPO_ETNICO">#REF!</definedName>
    <definedName name="GRUPOETNICO" localSheetId="10">#REF!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 localSheetId="9">#REF!</definedName>
    <definedName name="GRUPOETNICO">#REF!</definedName>
    <definedName name="GRUPOS_ETNICOS">#REF!</definedName>
    <definedName name="LOCALIDAD" localSheetId="10">#REF!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 localSheetId="9">#REF!</definedName>
    <definedName name="LOCALIDAD">#REF!</definedName>
    <definedName name="LOCALIZACION" localSheetId="10">#REF!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 localSheetId="9">#REF!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2" i="80" l="1"/>
  <c r="E31" i="80"/>
  <c r="E30" i="80"/>
  <c r="E29" i="80"/>
  <c r="E28" i="80"/>
  <c r="G27" i="80"/>
  <c r="C27" i="80"/>
  <c r="F27" i="80" s="1"/>
  <c r="H27" i="80" l="1"/>
  <c r="I27" i="80" s="1"/>
  <c r="E27" i="80"/>
  <c r="G27" i="76" l="1"/>
  <c r="H27" i="76" s="1"/>
  <c r="I27" i="76" s="1"/>
  <c r="F27" i="76"/>
  <c r="G27" i="77" l="1"/>
  <c r="H27" i="77" s="1"/>
  <c r="I27" i="77" s="1"/>
  <c r="F27" i="77"/>
  <c r="D27" i="77"/>
  <c r="C27" i="77"/>
  <c r="D27" i="76"/>
  <c r="C27" i="76"/>
  <c r="G27" i="74"/>
  <c r="F27" i="74"/>
  <c r="G27" i="75"/>
  <c r="C27" i="75"/>
  <c r="F27" i="75" s="1"/>
  <c r="G27" i="73"/>
  <c r="F27" i="73"/>
  <c r="G27" i="78"/>
  <c r="H27" i="78" s="1"/>
  <c r="I27" i="78" s="1"/>
  <c r="F27" i="78"/>
  <c r="H27" i="73" l="1"/>
  <c r="I27" i="73" s="1"/>
  <c r="H27" i="74"/>
  <c r="I27" i="74" s="1"/>
  <c r="H27" i="75"/>
  <c r="I27" i="75" s="1"/>
  <c r="E32" i="78" l="1"/>
  <c r="E31" i="78"/>
  <c r="E30" i="78"/>
  <c r="E29" i="78"/>
  <c r="E28" i="78"/>
  <c r="E32" i="77" l="1"/>
  <c r="E31" i="77"/>
  <c r="E30" i="77"/>
  <c r="E29" i="77"/>
  <c r="E28" i="77"/>
  <c r="E27" i="77"/>
  <c r="F20" i="77"/>
  <c r="F19" i="77"/>
  <c r="C11" i="77"/>
  <c r="E32" i="76" l="1"/>
  <c r="E31" i="76"/>
  <c r="E30" i="76"/>
  <c r="E29" i="76"/>
  <c r="E28" i="76"/>
  <c r="E27" i="76"/>
  <c r="F20" i="76"/>
  <c r="F19" i="76"/>
  <c r="C11" i="76"/>
  <c r="E32" i="75" l="1"/>
  <c r="E31" i="75"/>
  <c r="E30" i="75"/>
  <c r="E29" i="75"/>
  <c r="E28" i="75"/>
  <c r="E27" i="75"/>
  <c r="E32" i="74" l="1"/>
  <c r="E31" i="74"/>
  <c r="E30" i="74"/>
  <c r="E29" i="74"/>
  <c r="E28" i="74"/>
  <c r="E27" i="74"/>
  <c r="C11" i="74"/>
  <c r="E32" i="73" l="1"/>
  <c r="E31" i="73"/>
  <c r="E30" i="73"/>
  <c r="E29" i="73"/>
  <c r="E28" i="73"/>
  <c r="E27" i="73"/>
  <c r="I18" i="63" l="1"/>
  <c r="G18" i="63"/>
  <c r="D18" i="63"/>
  <c r="C8" i="63"/>
  <c r="C7" i="63"/>
  <c r="C6" i="63"/>
  <c r="D30" i="62"/>
  <c r="D31" i="62" s="1"/>
  <c r="O13" i="5"/>
  <c r="AA13" i="5" s="1"/>
  <c r="K27" i="66"/>
  <c r="L25" i="66"/>
  <c r="L21" i="66"/>
  <c r="L17" i="66"/>
  <c r="L13" i="66"/>
  <c r="L27" i="66" s="1"/>
  <c r="M27" i="66" s="1"/>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s="1"/>
  <c r="AA19" i="5"/>
  <c r="AB19" i="5" s="1"/>
  <c r="G31" i="47"/>
  <c r="G32" i="47"/>
  <c r="G33" i="47"/>
  <c r="G34" i="47"/>
  <c r="G35" i="47"/>
  <c r="G36" i="47"/>
  <c r="G37" i="47"/>
  <c r="G38" i="47"/>
  <c r="G39" i="47"/>
  <c r="G40" i="47"/>
  <c r="G41" i="47"/>
  <c r="I21" i="5"/>
  <c r="AC21" i="5" s="1"/>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D31" i="47"/>
  <c r="I31" i="47" s="1"/>
  <c r="J13" i="5"/>
  <c r="I13" i="5" s="1"/>
  <c r="J15" i="5"/>
  <c r="I30" i="62"/>
  <c r="D32" i="47" l="1"/>
  <c r="I32" i="47" s="1"/>
  <c r="D32" i="62"/>
  <c r="I31" i="62"/>
  <c r="D33" i="47"/>
  <c r="AC19" i="5"/>
  <c r="H30" i="47"/>
  <c r="AB13" i="5"/>
  <c r="F32" i="47"/>
  <c r="H31" i="47"/>
  <c r="I32" i="62"/>
  <c r="D33" i="62"/>
  <c r="I15" i="5"/>
  <c r="AA15" i="5"/>
  <c r="AB15" i="5" s="1"/>
  <c r="AC17" i="5"/>
  <c r="F31" i="62"/>
  <c r="F32" i="62" s="1"/>
  <c r="F33" i="62" s="1"/>
  <c r="F34" i="62" s="1"/>
  <c r="F35" i="62" s="1"/>
  <c r="F36" i="62" s="1"/>
  <c r="F37" i="62" s="1"/>
  <c r="F38" i="62" s="1"/>
  <c r="F39" i="62" s="1"/>
  <c r="H30" i="62"/>
  <c r="AC13" i="5"/>
  <c r="D34" i="47" l="1"/>
  <c r="I33" i="47"/>
  <c r="H31" i="62"/>
  <c r="AC15" i="5"/>
  <c r="H33" i="62"/>
  <c r="I33" i="62"/>
  <c r="D34" i="62"/>
  <c r="H32" i="47"/>
  <c r="F33" i="47"/>
  <c r="H32" i="62"/>
  <c r="F40" i="62"/>
  <c r="D35" i="47" l="1"/>
  <c r="I34" i="47"/>
  <c r="F34" i="47"/>
  <c r="H33" i="47"/>
  <c r="D35" i="62"/>
  <c r="H34" i="62"/>
  <c r="I34" i="62"/>
  <c r="F41" i="62"/>
  <c r="I35" i="47" l="1"/>
  <c r="D36" i="47"/>
  <c r="D36" i="62"/>
  <c r="I35" i="62"/>
  <c r="H35" i="62"/>
  <c r="F35" i="47"/>
  <c r="H34" i="47"/>
  <c r="D37" i="47" l="1"/>
  <c r="I36" i="47"/>
  <c r="F36" i="47"/>
  <c r="H35" i="47"/>
  <c r="I36" i="62"/>
  <c r="D37" i="62"/>
  <c r="H36" i="62"/>
  <c r="D38" i="47" l="1"/>
  <c r="I37" i="47"/>
  <c r="D38" i="62"/>
  <c r="I37" i="62"/>
  <c r="H37" i="62"/>
  <c r="F37" i="47"/>
  <c r="H36" i="47"/>
  <c r="D39" i="47" l="1"/>
  <c r="I38" i="47"/>
  <c r="F38" i="47"/>
  <c r="H37" i="47"/>
  <c r="I38" i="62"/>
  <c r="D39" i="62"/>
  <c r="H38" i="62"/>
  <c r="I39" i="47" l="1"/>
  <c r="D40" i="47"/>
  <c r="I39" i="62"/>
  <c r="D40" i="62"/>
  <c r="H39" i="62"/>
  <c r="F39" i="47"/>
  <c r="H38" i="47"/>
  <c r="I40" i="47" l="1"/>
  <c r="D41" i="47"/>
  <c r="I41" i="47" s="1"/>
  <c r="F40" i="47"/>
  <c r="H39" i="47"/>
  <c r="D41" i="62"/>
  <c r="I40" i="62"/>
  <c r="H40" i="62"/>
  <c r="I41" i="62" l="1"/>
  <c r="H41" i="62"/>
  <c r="F41" i="47"/>
  <c r="H41" i="47" s="1"/>
  <c r="H40"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DEA125AB-60D3-4D3D-A13B-065117631FD3}">
      <text>
        <r>
          <rPr>
            <sz val="9"/>
            <color indexed="81"/>
            <rFont val="Tahoma"/>
            <family val="2"/>
          </rPr>
          <t xml:space="preserve">El código SEGPLAN: corresponde al número asignado para la meta en el  SEGPLAN.
</t>
        </r>
      </text>
    </comment>
    <comment ref="D6" authorId="0" shapeId="0" xr:uid="{626F696D-6781-4C40-ADB6-EF162D2830E7}">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39AF268E-6074-4EE9-A6D0-B83EA9DBED8C}">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9CF12580-90D5-4D2A-A4AC-CE7053FA9785}">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7423583B-B9E2-4555-878E-59F14B09B5B7}">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4A28FB09-4F22-4DE2-9C6B-D807D87689BB}">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7BFE2E5D-B4BC-41B9-AE23-4CA9385B4F1B}">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288DA2E3-7D81-423F-96AF-995C4B11D52B}">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ACC336B-AF29-46FA-BCFE-CF97F4CF4CD1}">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3DCDA94A-DE33-4D47-9511-3ADBFE248AC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273008C1-0969-474C-AD8A-23EAE633C2A4}">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B9F05AAB-297E-43B4-857F-69E479A462C9}">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E41114C3-E787-4888-BC94-52189CEE949F}">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60622379-3545-485D-9A61-2942D400B1C2}">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95EC867E-AAD5-4F44-BCBB-72EAC44F382D}">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DB3102F8-45E8-4CFC-A018-B3649A3BFB6A}">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E22A8543-3F30-472C-8AC4-13CA5B6F5C89}">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69D07110-34F7-428F-AD2C-08C9BCB402DD}">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C615126E-D8E9-45F0-87E0-40B40D16D32C}">
      <text>
        <r>
          <rPr>
            <b/>
            <sz val="9"/>
            <color indexed="81"/>
            <rFont val="Tahoma"/>
            <family val="2"/>
          </rPr>
          <t xml:space="preserve">Nombre:
</t>
        </r>
        <r>
          <rPr>
            <sz val="9"/>
            <color indexed="81"/>
            <rFont val="Tahoma"/>
            <family val="2"/>
          </rPr>
          <t xml:space="preserve">Elemento que compone el indicador.
</t>
        </r>
      </text>
    </comment>
    <comment ref="B20" authorId="0" shapeId="0" xr:uid="{B89CAA08-5600-4B8C-80FA-E2D203E0E80F}">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A739ACEB-1779-4D72-9571-AF63CDAF1C5C}">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7601BB-4FAE-42F4-87E2-AC2172FFCACA}">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35B504E0-4075-44B8-A9E1-D737E8E9D6FA}">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FED35C98-60C1-4BAD-8087-2DDF0E310877}">
      <text>
        <r>
          <rPr>
            <b/>
            <sz val="9"/>
            <color indexed="81"/>
            <rFont val="Tahoma"/>
            <family val="2"/>
          </rPr>
          <t>Acumulado cuatrienio:</t>
        </r>
        <r>
          <rPr>
            <sz val="9"/>
            <color indexed="81"/>
            <rFont val="Tahoma"/>
            <family val="2"/>
          </rPr>
          <t>Hace referencia al valor acumulado durante el cuatrienio</t>
        </r>
      </text>
    </comment>
    <comment ref="B23" authorId="0" shapeId="0" xr:uid="{0E8F1473-8FF4-46CD-BE5B-DBE2E93119A8}">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5B90AE6E-2CD2-4AB6-833A-45E3EB0463D8}">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211F706F-856F-426B-A90F-D6EFC054A099}">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F49285A6-8523-4BBF-81C9-368987CB8DAC}">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908AF46F-38AE-42E1-816A-970D38FD9AB5}">
      <text>
        <r>
          <rPr>
            <sz val="9"/>
            <color indexed="81"/>
            <rFont val="Tahoma"/>
            <family val="2"/>
          </rPr>
          <t xml:space="preserve">El código SEGPLAN: corresponde al número asignado para la meta en el  SEGPLAN.
</t>
        </r>
      </text>
    </comment>
    <comment ref="D6" authorId="0" shapeId="0" xr:uid="{5117CF25-53DF-4F98-9386-2C654207E054}">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9BB1F68E-1843-4F11-B6B7-863E558E23DB}">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715DBAD7-DAFE-4549-ADE9-6F05DD07D965}">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867F446F-FD8F-4E11-810B-13D6868ADB2F}">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3F9C937F-6A84-4586-AD87-66BC32497C1B}">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C3D9734D-A504-46C1-9CE4-6F8A439E2AEC}">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2263B7AA-10DD-4A12-800C-BF9F357AAC32}">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D6C8E0D7-30A3-4EB1-82BE-6F5650D14B6B}">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543C6D5F-0678-4B91-9178-46D7602EAB97}">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7E603C37-BEB7-4930-B32D-BEF824AFF347}">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B21504F1-ED37-4356-B020-1D06355408C6}">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FD443A40-B289-40C9-8500-CA3CD26C9F5C}">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D8E09400-2F8A-45B3-B857-CFBD048338E7}">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C795610D-E1FF-4CB4-8A74-36744EE0AC57}">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1F4844A1-7F78-4F34-A664-24072F2158A9}">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9BD238F3-E506-4B38-BD66-5EA367E23772}">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F2B6A26-081B-4F32-AB82-E4796D0B5601}">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37099606-6311-40F9-B70A-3D68E0EEC754}">
      <text>
        <r>
          <rPr>
            <b/>
            <sz val="9"/>
            <color indexed="81"/>
            <rFont val="Tahoma"/>
            <family val="2"/>
          </rPr>
          <t xml:space="preserve">Nombre:
</t>
        </r>
        <r>
          <rPr>
            <sz val="9"/>
            <color indexed="81"/>
            <rFont val="Tahoma"/>
            <family val="2"/>
          </rPr>
          <t xml:space="preserve">Elemento que compone el indicador.
</t>
        </r>
      </text>
    </comment>
    <comment ref="B20" authorId="0" shapeId="0" xr:uid="{7607299C-5C99-47D9-BADB-7D92338AB8E2}">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792224EE-A6A2-4261-A50D-DE0CEF3C18BF}">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3DA66A73-B59F-415B-B460-B07183DB71BF}">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93785ABA-0002-4113-9E45-049EF8CE9237}">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E6B3F13A-1082-4201-8E5B-A123CBDA5543}">
      <text>
        <r>
          <rPr>
            <b/>
            <sz val="9"/>
            <color indexed="81"/>
            <rFont val="Tahoma"/>
            <family val="2"/>
          </rPr>
          <t>Acumulado cuatrienio:</t>
        </r>
        <r>
          <rPr>
            <sz val="9"/>
            <color indexed="81"/>
            <rFont val="Tahoma"/>
            <family val="2"/>
          </rPr>
          <t>Hace referencia al valor acumulado durante el cuatrienio</t>
        </r>
      </text>
    </comment>
    <comment ref="B23" authorId="0" shapeId="0" xr:uid="{CA9C1FED-D9F7-409D-884B-56CAF07C0544}">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6873FFD2-A640-4C68-ADC9-EEA9ED3AF2B3}">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1D100862-EFE9-46C0-A640-741052366F15}">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EB689A49-0F22-4984-ACB8-9FAC967A9447}">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2AAF1D6-EED5-4502-9958-E7BA3A350227}">
      <text>
        <r>
          <rPr>
            <sz val="9"/>
            <color indexed="81"/>
            <rFont val="Tahoma"/>
            <family val="2"/>
          </rPr>
          <t xml:space="preserve">El código SEGPLAN: corresponde al número asignado para la meta en el  SEGPLAN.
</t>
        </r>
      </text>
    </comment>
    <comment ref="D6" authorId="0" shapeId="0" xr:uid="{C6204145-2785-4C50-8315-0E25C89838C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29AA6DE9-7014-40C0-BE87-C969242DC268}">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81217C86-6DD0-49F5-9F58-4FCD0A362C63}">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36E1B948-A2F5-42BB-A596-70FA273BD074}">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319B2595-233D-4C62-AA4B-C42195E8A65D}">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FB3D1B13-2920-4A71-9984-A19C1DB7ADF7}">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2453E569-40F4-4240-B536-3CA94570FA3F}">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CDB9D34F-2C94-412E-848A-06ADC094E4BA}">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1A94110E-E9D6-473F-BC1A-3808012B0501}">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D6C5CB98-0E39-4938-B554-5967E9406F79}">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1ED7A927-9168-47FB-ABA1-EC191C4109C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B9A42986-EC10-46FF-B719-DD2E78B27405}">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BDF30B90-8691-4CFF-AA52-A196A21A9172}">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297C506C-114E-4AC2-9A7E-E6040930288A}">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1C5EB7F7-71EA-4955-B27F-6299CF7708CA}">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D7682C42-2D6D-45E8-A70F-9EDEBEF56B84}">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3ECFC14C-8C4B-411A-B3B2-745806BF79E1}">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908C5B5C-51EB-42EA-99A4-75A1570649D5}">
      <text>
        <r>
          <rPr>
            <b/>
            <sz val="9"/>
            <color indexed="81"/>
            <rFont val="Tahoma"/>
            <family val="2"/>
          </rPr>
          <t xml:space="preserve">Nombre:
</t>
        </r>
        <r>
          <rPr>
            <sz val="9"/>
            <color indexed="81"/>
            <rFont val="Tahoma"/>
            <family val="2"/>
          </rPr>
          <t xml:space="preserve">Elemento que compone el indicador.
</t>
        </r>
      </text>
    </comment>
    <comment ref="B20" authorId="0" shapeId="0" xr:uid="{E48B83A1-D54A-4DA4-B709-DFD7984F3603}">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794E0355-BFAA-4B6C-9D54-6C1E0107DC6C}">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9C2336F8-3230-4D34-A53B-C1B2B123B0FC}">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D315142C-E673-4E02-A755-5168AC3382E4}">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38FDAC56-2C2F-4A77-8B0D-2EBF176B7EA4}">
      <text>
        <r>
          <rPr>
            <b/>
            <sz val="9"/>
            <color indexed="81"/>
            <rFont val="Tahoma"/>
            <family val="2"/>
          </rPr>
          <t>Acumulado cuatrienio:</t>
        </r>
        <r>
          <rPr>
            <sz val="9"/>
            <color indexed="81"/>
            <rFont val="Tahoma"/>
            <family val="2"/>
          </rPr>
          <t>Hace referencia al valor acumulado durante el cuatrienio</t>
        </r>
      </text>
    </comment>
    <comment ref="B23" authorId="0" shapeId="0" xr:uid="{8DC04951-544F-43B1-A04C-CB687342AC5F}">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E768162E-F430-412E-A1F1-C8DEECBA23E7}">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37E3B1B9-1247-4489-8AB4-F7911F43D081}">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C7E2BCFA-206F-409B-9B62-029060A4127D}">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A042D4F7-CD52-423D-A836-6FF32A64E2C6}">
      <text>
        <r>
          <rPr>
            <sz val="9"/>
            <color indexed="81"/>
            <rFont val="Tahoma"/>
            <family val="2"/>
          </rPr>
          <t xml:space="preserve">El código SEGPLAN: corresponde al número asignado para la meta en el  SEGPLAN.
</t>
        </r>
      </text>
    </comment>
    <comment ref="D6" authorId="0" shapeId="0" xr:uid="{DEFCF8D5-0AF1-45B4-9C4A-11F95CAEB05A}">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EF2827EB-5BFB-4654-9421-969C100BF64D}">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314116A6-AE99-42F1-ABE2-D8E2340B5B4A}">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DDA160FC-A261-45F0-B8D3-E4EDC5098C72}">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C48CE46D-A5C5-4D69-B863-22DB306243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41B7D968-1A94-4C77-B90D-51D9642274EB}">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6FE530E2-1E15-4963-86DA-3F640B967AD6}">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20247682-6327-4971-8566-26C755056EB5}">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CF9D9F6D-A2B2-4096-B0DB-EE558A291335}">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CDB782AA-E9A0-4AB0-AC92-31DD7C2B5271}">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8EEE7D99-742E-4EFA-8EA8-78E98DC39A9A}">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2AF9FD6C-23A3-4786-957F-2E272C482624}">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52719531-2C95-4E26-8CC3-DDDC9F674E35}">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54B7112-0BB9-4B4C-8B4A-440DB8714E8C}">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168540DC-78B2-4231-BCD0-BB1636DE6B19}">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975C59F6-CB08-4CD2-B5DB-6A38CF6BAD66}">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162B40ED-1437-4052-BFFC-2BAC3E4609F4}">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5131912C-DC2C-4955-A97A-366BDD597B6E}">
      <text>
        <r>
          <rPr>
            <b/>
            <sz val="9"/>
            <color indexed="81"/>
            <rFont val="Tahoma"/>
            <family val="2"/>
          </rPr>
          <t xml:space="preserve">Nombre:
</t>
        </r>
        <r>
          <rPr>
            <sz val="9"/>
            <color indexed="81"/>
            <rFont val="Tahoma"/>
            <family val="2"/>
          </rPr>
          <t xml:space="preserve">Elemento que compone el indicador.
</t>
        </r>
      </text>
    </comment>
    <comment ref="B20" authorId="0" shapeId="0" xr:uid="{80024860-6EDF-4E96-BC46-8BB53CAE959F}">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B60CFEFA-302F-4597-8635-807CBF96E30A}">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FF8C6F22-994D-494D-9180-9A67A659E13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DD90C8C1-7AE6-47F8-856E-8A1ADD951006}">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A0F3B9ED-3A61-4B10-BB79-67D675A2CF3D}">
      <text>
        <r>
          <rPr>
            <b/>
            <sz val="9"/>
            <color indexed="81"/>
            <rFont val="Tahoma"/>
            <family val="2"/>
          </rPr>
          <t>Acumulado cuatrienio:</t>
        </r>
        <r>
          <rPr>
            <sz val="9"/>
            <color indexed="81"/>
            <rFont val="Tahoma"/>
            <family val="2"/>
          </rPr>
          <t>Hace referencia al valor acumulado durante el cuatrienio</t>
        </r>
      </text>
    </comment>
    <comment ref="B23" authorId="0" shapeId="0" xr:uid="{C57969F9-B432-42F5-AC8D-BEED2254C43A}">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E410CD35-B308-4318-B447-1AD06928E47C}">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606F3FA8-F49B-485A-B167-F6F9436B0902}">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A72F7DB0-E27B-4549-9C12-DAB16EB6FA3B}">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92DDE956-6948-4000-A642-48A8942F8723}">
      <text>
        <r>
          <rPr>
            <sz val="9"/>
            <color indexed="81"/>
            <rFont val="Tahoma"/>
            <family val="2"/>
          </rPr>
          <t xml:space="preserve">El código SEGPLAN: corresponde al número asignado para la meta en el  SEGPLAN.
</t>
        </r>
      </text>
    </comment>
    <comment ref="D6" authorId="0" shapeId="0" xr:uid="{00A57E43-700A-4FFD-AD75-051F7C07671D}">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B1F5E2B4-E06F-4A39-89E3-6F3CA6FB42AB}">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E62D9FFB-5A70-48F1-9537-9B4FA1219E4A}">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9C4A4063-C7CB-466F-B716-D1DC88677553}">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1416ED48-664D-4801-A1AC-A7A8C6454F22}">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CC7273AE-DF5D-45C7-8AAA-491E57BBD8D8}">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255DC469-2E05-4B1D-B28C-97B7584DB2CF}">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FB51DD8C-ADD3-46FA-AF38-2E40159C6ED4}">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961C7DC4-DA7A-41F9-8C66-A17F61454096}">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3CFAC892-83C5-4530-A37D-2BF0D80847A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260A8EC6-F728-41C9-AFAC-D6F203F4D5C8}">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DD0ADE58-1876-4F7B-AB15-58B4F3E4669D}">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128F640-0A7B-4D6F-989E-BACD13E22EB2}">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1BF81564-5B21-4748-8304-4D341D2B052D}">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B8FCCF14-738F-4767-B985-E9130F4F5C29}">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3D24059-86E3-4FFE-B536-3649AF51D3D8}">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C645C938-928C-4A03-893F-140EB87CCD43}">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63ADA3CD-96AE-471F-A4E8-2BD4B81B80C8}">
      <text>
        <r>
          <rPr>
            <b/>
            <sz val="9"/>
            <color indexed="81"/>
            <rFont val="Tahoma"/>
            <family val="2"/>
          </rPr>
          <t xml:space="preserve">Nombre:
</t>
        </r>
        <r>
          <rPr>
            <sz val="9"/>
            <color indexed="81"/>
            <rFont val="Tahoma"/>
            <family val="2"/>
          </rPr>
          <t xml:space="preserve">Elemento que compone el indicador.
</t>
        </r>
      </text>
    </comment>
    <comment ref="B20" authorId="0" shapeId="0" xr:uid="{11368EB3-A23F-4CA4-BC45-48AB7DF12DC4}">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B8472BB6-BFB1-4016-A439-8A955E15FAB5}">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2EEB3660-AA8D-4F43-BE26-5555571FA293}">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42711C39-20C8-4748-AEF6-5DA590AE3DCD}">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FD021E29-6532-4B5B-8F0A-0FC0C8B1529C}">
      <text>
        <r>
          <rPr>
            <b/>
            <sz val="9"/>
            <color indexed="81"/>
            <rFont val="Tahoma"/>
            <family val="2"/>
          </rPr>
          <t>Acumulado cuatrienio:</t>
        </r>
        <r>
          <rPr>
            <sz val="9"/>
            <color indexed="81"/>
            <rFont val="Tahoma"/>
            <family val="2"/>
          </rPr>
          <t>Hace referencia al valor acumulado durante el cuatrienio</t>
        </r>
      </text>
    </comment>
    <comment ref="B23" authorId="0" shapeId="0" xr:uid="{9C669B99-2892-4B84-B8F6-7A1CB53547A7}">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4FF19848-44A2-4692-B1C6-02A67DB9E918}">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173BFE2-1BBD-46E3-B8E9-3823CEC0CBDB}">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B2542159-DD2F-4ECD-BFFE-6D3F9E9D0C83}">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1C49BFAF-7943-427A-880F-7ACDD2D090CB}">
      <text>
        <r>
          <rPr>
            <sz val="9"/>
            <color indexed="81"/>
            <rFont val="Tahoma"/>
            <family val="2"/>
          </rPr>
          <t xml:space="preserve">El código SEGPLAN: corresponde al número asignado para la meta en el  SEGPLAN.
</t>
        </r>
      </text>
    </comment>
    <comment ref="D6" authorId="0" shapeId="0" xr:uid="{E92A68D9-B73A-4225-AA70-1D6629354081}">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8B782BC1-43D9-4E24-9B15-F6FD9952DDAD}">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412F9F17-95DA-4F1B-99D9-D871190A27BB}">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E8615AAE-0D22-477A-9559-5A20B69C96DC}">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A9806EDB-6728-438B-A947-A4AF57AC7D9E}">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72B37C18-EE1F-400D-9627-297EB8D8FCAC}">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4F5445BF-C89A-4BD4-8DE9-D46C05197E5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8ADBB296-985C-450B-8F62-4F635D716EDB}">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4A00A723-7F81-4870-ABA4-1BAFC1FAEC3E}">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9D03ACA8-AD7D-41DB-87E5-DCE40403A678}">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4F1FC83E-61A7-4F07-A1E6-309597F80C5A}">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A955A4B5-B088-41AD-8C78-86235EC5A942}">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EF994248-6EBA-44A5-970E-40A4F8E03D03}">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7FE6B81E-6F28-40B7-97C5-6B3F241F26F6}">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D25595E6-573B-4E08-A30E-40DE7ED5DC7E}">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EE68741D-6AA9-4D33-BBBE-1F34D5FB9F28}">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7F65C413-5A26-445D-A3B5-0CD30A630512}">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E82791D0-361B-42C6-A695-3BB35FFCF37F}">
      <text>
        <r>
          <rPr>
            <b/>
            <sz val="9"/>
            <color indexed="81"/>
            <rFont val="Tahoma"/>
            <family val="2"/>
          </rPr>
          <t xml:space="preserve">Nombre:
</t>
        </r>
        <r>
          <rPr>
            <sz val="9"/>
            <color indexed="81"/>
            <rFont val="Tahoma"/>
            <family val="2"/>
          </rPr>
          <t xml:space="preserve">Elemento que compone el indicador.
</t>
        </r>
      </text>
    </comment>
    <comment ref="B20" authorId="0" shapeId="0" xr:uid="{20ED1167-56EF-4419-A917-5FBD730C5285}">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C5CF14E-B720-4CF9-839A-21E34CD15BCE}">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FDAD83AA-50F1-4EBC-9C5B-72544214A52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7CB02D04-BE02-4A2F-97D1-8759F6CC0972}">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7E174D97-4EE4-43A9-A2E1-A0BAD7D8F80F}">
      <text>
        <r>
          <rPr>
            <b/>
            <sz val="9"/>
            <color indexed="81"/>
            <rFont val="Tahoma"/>
            <family val="2"/>
          </rPr>
          <t>Acumulado cuatrienio:</t>
        </r>
        <r>
          <rPr>
            <sz val="9"/>
            <color indexed="81"/>
            <rFont val="Tahoma"/>
            <family val="2"/>
          </rPr>
          <t>Hace referencia al valor acumulado durante el cuatrienio</t>
        </r>
      </text>
    </comment>
    <comment ref="B23" authorId="0" shapeId="0" xr:uid="{CCDBE95B-6F84-4C3B-9FD6-2703A332706C}">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C0305D0D-7473-4166-9A98-1FC52B9FA7A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D5E4550D-9097-40D1-9149-9E86DD018B98}">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C0F1EA3A-A13E-4DDD-917E-F44B606D84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FA157DEE-A071-4EA0-8DC2-1594AC197722}">
      <text>
        <r>
          <rPr>
            <sz val="9"/>
            <color indexed="81"/>
            <rFont val="Tahoma"/>
            <family val="2"/>
          </rPr>
          <t xml:space="preserve">El código SEGPLAN: corresponde al número asignado para la meta en el  SEGPLAN.
</t>
        </r>
      </text>
    </comment>
    <comment ref="D6" authorId="0" shapeId="0" xr:uid="{0B497F1E-063E-4850-8504-AEA39EC0896A}">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99D14832-7EA7-45D6-8266-442DAB312B08}">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A12C4AE0-7C6A-4E0B-B7F0-B26488D87744}">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3D1C350E-C30D-475F-9769-8761D237654D}">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83A796B2-5F75-40D1-8EC2-FE35D383FFAA}">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736A41DB-EB80-47F7-9C30-27A3F0ED981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5D144591-833E-4AAB-83C3-4E1DF9D7BCDC}">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C8E2EB2-CAB1-4E91-8AD2-CE5B1A37D759}">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2F789539-4431-436D-B3FB-BDD7ED42DF7F}">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F64679F3-6515-42A0-8DA0-44D2B7AFA1E3}">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8E4B28DA-83E8-49FC-84CF-28B1DE66F2B8}">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D6B4395A-E9B1-4993-91E9-714E7F85C1E6}">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BD42A22E-044E-4B3B-849A-A74798BEF71F}">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551C8FD8-5994-4325-9F6C-463DB2AF3A62}">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680A2095-4A1D-4B73-BF92-385E5D801AB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480A31AF-1F48-4D5A-8E92-B9872475824E}">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BE3962C1-4EC5-4409-91EC-0B70E227C1E8}">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3171F42C-5B35-4592-AB88-927BF21AB89C}">
      <text>
        <r>
          <rPr>
            <b/>
            <sz val="9"/>
            <color indexed="81"/>
            <rFont val="Tahoma"/>
            <family val="2"/>
          </rPr>
          <t xml:space="preserve">Nombre:
</t>
        </r>
        <r>
          <rPr>
            <sz val="9"/>
            <color indexed="81"/>
            <rFont val="Tahoma"/>
            <family val="2"/>
          </rPr>
          <t xml:space="preserve">Elemento que compone el indicador.
</t>
        </r>
      </text>
    </comment>
    <comment ref="B20" authorId="0" shapeId="0" xr:uid="{6863FD5F-4367-4786-A355-83EE1039A4E8}">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8E9BEE57-C0B5-419F-8AAA-51E446B1B4F5}">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501FFE9F-1906-4245-8537-3F13F9662FCE}">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44DBF8B3-552E-401F-B13A-6B83B45814D7}">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1A2A6F3B-506A-4C48-9259-E49664FFFA2A}">
      <text>
        <r>
          <rPr>
            <b/>
            <sz val="9"/>
            <color indexed="81"/>
            <rFont val="Tahoma"/>
            <family val="2"/>
          </rPr>
          <t>Acumulado cuatrienio:</t>
        </r>
        <r>
          <rPr>
            <sz val="9"/>
            <color indexed="81"/>
            <rFont val="Tahoma"/>
            <family val="2"/>
          </rPr>
          <t>Hace referencia al valor acumulado durante el cuatrienio</t>
        </r>
      </text>
    </comment>
    <comment ref="B23" authorId="0" shapeId="0" xr:uid="{8D46A467-33FA-4AC2-9DE4-7FFAF6FAEF2E}">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379CE754-1D84-4D57-B645-1202F3DC74D6}">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EB72859E-84F1-4652-8567-410936E87261}">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450BE3E5-95E2-4E6D-A6FB-B4D95DED155C}">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<sst xmlns="http://schemas.openxmlformats.org/spreadsheetml/2006/main" count="1216" uniqueCount="402">
  <si>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</si>
  <si>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</si>
  <si>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</si>
  <si>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</si>
  <si>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</si>
  <si>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</si>
  <si>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</si>
  <si>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</si>
  <si>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</si>
  <si>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</si>
  <si>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</si>
  <si>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</si>
  <si>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</si>
  <si>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</si>
  <si>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</si>
  <si>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</si>
  <si>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</si>
  <si>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</si>
  <si>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</si>
  <si>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</si>
  <si>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</si>
  <si>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</si>
  <si>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</si>
  <si>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</si>
  <si>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</si>
  <si>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</si>
  <si>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</si>
  <si>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</si>
  <si>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</si>
  <si>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</si>
  <si>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</si>
  <si>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</si>
  <si>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</si>
  <si>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</si>
  <si>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</si>
  <si>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</si>
  <si>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</si>
  <si>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</si>
  <si>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</si>
  <si>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</si>
  <si>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</si>
  <si>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</si>
  <si>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</si>
  <si>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</si>
  <si>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</si>
  <si>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</si>
  <si>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</si>
  <si>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</si>
  <si>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</si>
  <si>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</si>
  <si>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</si>
  <si>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</si>
  <si>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</si>
  <si>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</si>
  <si>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</si>
  <si>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</si>
  <si>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</si>
  <si>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</si>
  <si>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</si>
  <si>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</si>
  <si>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</si>
  <si>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</si>
  <si>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</si>
  <si>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</si>
  <si>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</si>
  <si>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</si>
  <si>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</si>
  <si>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</si>
  <si>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</si>
  <si>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</si>
  <si>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</si>
  <si>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</si>
  <si>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</si>
  <si>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</si>
  <si>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</si>
  <si>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</si>
  <si>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</si>
  <si>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</si>
  <si>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</si>
  <si>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</si>
  <si>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</si>
  <si>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</si>
  <si>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</si>
  <si>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</si>
  <si>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</si>
  <si>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</si>
  <si>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</si>
  <si>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</si>
  <si>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</si>
  <si>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</si>
  <si>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</si>
  <si>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</si>
  <si>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</si>
  <si>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</si>
  <si>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</si>
  <si>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</si>
  <si>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</si>
  <si>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</si>
  <si>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</si>
  <si>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</si>
  <si>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</si>
  <si>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</si>
  <si>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</si>
  <si>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</si>
  <si>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</si>
  <si>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</si>
  <si>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</si>
  <si>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</si>
  <si>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</si>
  <si>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</si>
  <si>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</si>
  <si>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</si>
  <si>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</si>
  <si>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</si>
  <si>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</si>
  <si>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</si>
  <si>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</si>
  <si>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</si>
  <si>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</si>
  <si>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</si>
  <si>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</si>
  <si>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</si>
  <si>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</si>
  <si>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</si>
  <si>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</si>
  <si>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</si>
  <si>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</si>
  <si>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</si>
  <si>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</si>
  <si>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</si>
  <si>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</si>
  <si>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</si>
  <si>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</si>
  <si>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</si>
  <si>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</si>
  <si>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</si>
  <si>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</si>
  <si>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</si>
  <si>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</si>
  <si>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</si>
  <si>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</si>
  <si>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</si>
  <si>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</si>
  <si>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</si>
  <si>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</si>
  <si>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</si>
  <si>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</si>
  <si>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</si>
  <si>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</si>
  <si>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</si>
  <si>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</si>
  <si>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</si>
  <si>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</si>
  <si>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</si>
  <si>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</si>
  <si>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</si>
  <si>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</si>
  <si>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</si>
  <si>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</si>
  <si>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</si>
  <si>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</si>
  <si>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</si>
  <si>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</si>
  <si>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</si>
  <si>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</si>
  <si>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</si>
  <si>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</si>
  <si>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</si>
  <si>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</si>
  <si>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</si>
  <si>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</si>
  <si>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</si>
  <si>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</si>
  <si>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</si>
  <si>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</si>
  <si>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</si>
  <si>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</si>
  <si>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</si>
  <si>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</si>
  <si>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</si>
  <si>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</si>
  <si>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</si>
  <si>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</si>
  <si>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</si>
  <si>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</si>
  <si>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</si>
  <si>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</si>
  <si>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</si>
  <si>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</si>
  <si>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</si>
  <si>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</si>
  <si>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</si>
  <si>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</si>
  <si>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</si>
  <si>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</si>
  <si>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</si>
  <si>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</si>
  <si>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</si>
  <si>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</si>
  <si>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</si>
  <si>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</si>
  <si>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</si>
  <si>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</si>
  <si>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</si>
  <si>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</si>
  <si>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</si>
  <si>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</si>
  <si>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</si>
  <si>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</si>
  <si>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</si>
  <si>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</si>
  <si>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</si>
  <si>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</si>
  <si>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</si>
  <si>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</si>
  <si>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</si>
  <si>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</si>
  <si>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</si>
  <si>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</si>
  <si>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</si>
  <si>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</si>
  <si>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</si>
  <si>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</si>
  <si>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</si>
  <si>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</si>
  <si>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</si>
  <si>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</si>
  <si>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</si>
  <si>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</si>
  <si>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</si>
  <si>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</si>
  <si>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</si>
  <si>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</si>
  <si>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</si>
  <si>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</si>
  <si>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</si>
  <si>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</si>
  <si>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</si>
  <si>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</si>
  <si>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</si>
  <si>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</si>
  <si>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</si>
  <si>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</si>
  <si>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</si>
  <si>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</si>
  <si>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</si>
  <si>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</si>
  <si>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</si>
  <si>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</si>
  <si>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</si>
  <si>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</si>
  <si>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</si>
  <si>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</si>
  <si>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</si>
  <si>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</si>
  <si>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</si>
  <si>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</si>
  <si>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</si>
  <si>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</si>
  <si>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</si>
  <si>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</si>
  <si>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</si>
  <si>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</si>
  <si>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</si>
  <si>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</si>
  <si>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</si>
  <si>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</si>
  <si>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</si>
  <si>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</si>
  <si>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</si>
  <si>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</si>
  <si>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</si>
  <si>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</si>
  <si>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</si>
  <si>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</si>
  <si>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</si>
  <si>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</si>
  <si>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</si>
  <si>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</si>
  <si>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</si>
  <si>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</si>
  <si>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</si>
  <si>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</si>
  <si>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</si>
  <si>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</si>
  <si>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</si>
  <si>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</si>
  <si>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</si>
  <si>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</si>
  <si>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Fortalecimiento institucional de la estructura organizacional del IDPYBA Bogotá</t>
  </si>
  <si>
    <t>PE03</t>
  </si>
  <si>
    <t>Realizar el fortalecimiento institucional de la estructura orgánica y funcional de la estructura orgánica y funcional de la SDA, IDGER, JBB, E  IDPYBA</t>
  </si>
  <si>
    <t>Grupo Comunicaciones</t>
  </si>
  <si>
    <t>JULIO 2020</t>
  </si>
  <si>
    <t>Grupo de Comunicaciomes</t>
  </si>
  <si>
    <t>Yohanna del Pilar Villegas Caro</t>
  </si>
  <si>
    <t>Subdirección de Gestion Corporativa</t>
  </si>
  <si>
    <t>Línea base (2020)</t>
  </si>
  <si>
    <t>Oficina Asesora de Planeación</t>
  </si>
  <si>
    <t>Plan de acción</t>
  </si>
  <si>
    <t>Plan de Acción</t>
  </si>
  <si>
    <t>Línea base (2019)</t>
  </si>
  <si>
    <t xml:space="preserve">Articular un plan de seguimiento a la gestión y respuesta oportuna a los requerimientos técnicos, jurídicos, contractuales y disciplinarios </t>
  </si>
  <si>
    <t>PE01</t>
  </si>
  <si>
    <t>PA01; PA02; PA03; PA04; PA05</t>
  </si>
  <si>
    <t>Diagnósticos de fortalecimiento institucional realizados</t>
  </si>
  <si>
    <t>Actividades que se ejecutaron para la implementacion de los procesos transversales</t>
  </si>
  <si>
    <t>Medir el porcentaje del implemenetacion de los procesos transversales del Instituto, tales como financieros, administrativos, entre otros.</t>
  </si>
  <si>
    <t>Cantidad de actividades que se ejecutaron para la implementacion de los procesos transversales</t>
  </si>
  <si>
    <t>Subdireccion de Gestion Corporativa</t>
  </si>
  <si>
    <t>Subdirector de Gestión Corporativa</t>
  </si>
  <si>
    <t>26/082020</t>
  </si>
  <si>
    <t>PA04</t>
  </si>
  <si>
    <t>Planes De Acción O Gestión Formulados.</t>
  </si>
  <si>
    <t>Implementar un plan de acción para el cumplimiento de la estrategia de los procesos TIC del Instituto acorde con los lineamientos establecidos en el Decreto 415 de 2016</t>
  </si>
  <si>
    <t>Subdireccion de Gestion Corporativa - TIC</t>
  </si>
  <si>
    <t>Desarrollar procesos de difusión y acercamiento ciudadano a la entidad, a través de la participación y acceso transparente a la gestión institucional, generando confianza y corresponsabilidad ciudadana.</t>
  </si>
  <si>
    <t>Actividades ejecutadas para el fortalecimiento de los canales de comunicación/Actividades programadas para el fortalecimiento de los canales de comunicación</t>
  </si>
  <si>
    <t>Actividades ejecutadas para el fortalecimiento de los canales de comunicación</t>
  </si>
  <si>
    <t>Actividades programadas para el fortalecimiento de los canales de comunicación</t>
  </si>
  <si>
    <t>Planes Estratégicos Formulados</t>
  </si>
  <si>
    <t xml:space="preserve">Bogotá es referente mundial en la cuidado y la proteccion  de la fauna doméstica y silvestre. Gracias a la gestión realizada por la oficina de comunicaciones la ciudadanía se ha apropiado  de la misionalidad del Instituto,  a través de  contenidos digitales e información divulgada  a través de los medios de comunicación.   Se acerca a la ciudadanía al conocimiento de los planes, proyectos y programas del Instituto de Protección Animal; de esta manera se  mejora  el buen  trato y respeto a los animales de Bogotá, se visibiliza la gestión del Instituto   y  finalmente se alcanza a cumplir el objetivo de educar a la ciudadanía  en aspectos de maltrato animal, tenencia responsable, sensibilización respecto al cuidado de la Fauna Silvestre, rutas de denuncia, etc. </t>
  </si>
  <si>
    <t xml:space="preserve">Fortalecer los canales de Comunicación  del Instituto  a través de actividades y tareas como implementación de campañas de comunicación  internas y externas, diseño de piezas gráficas, porducción de videos, cubrimiento y divulgación de actividades del IDPYBA, gestión de Redes Sociales y Página Web, y gestión y relacionamiento con los medios de comunicación </t>
  </si>
  <si>
    <t xml:space="preserve">Esta conformado por las actividades  realizadas por el equipo de comunicaciones  con el fin de fortalecer los canales de comunicación del IDPYBA, a través de diseño de piezas gráficas, produccipon de videos,  gestión en Redes Sociales y Página Web, implementación de campañas internas y externas, cubrimientos periodísticos  y la  gestión y relacionamiento con los medios de comunicación. </t>
  </si>
  <si>
    <t xml:space="preserve">Corresponde a las actividades  programadas por el equipo de comunicaciones  con el fin de fortalecer los canales de comunicación del IDPYBA, a través de diseño de piezas gráficas, produccipon de videos,  gestión en Redes Sociales y Página Web, implementación de campañas internas y externas, cubrimientos periodísticos  y la  gestión y relacionamiento con los medios de comunicación. </t>
  </si>
  <si>
    <t>Articular una (1)  batería de herramientas de planeación para el instituto distrital de protección y bienestar animal</t>
  </si>
  <si>
    <t>Integrar las herramientas de planeacion, gestion y control, mediante un enfoque basado en el modelo integrado de planeacion y gestion MIPG</t>
  </si>
  <si>
    <t>Instrumentos De Gestión Y Control Optimizados</t>
  </si>
  <si>
    <t>Articular herramientas de planeación para el instituto distrital de protección y bienestar animal</t>
  </si>
  <si>
    <t xml:space="preserve"> Instrumentos De Gestión Y Control en Ejecución / Instrumentos De Gestión Y Control Identificados</t>
  </si>
  <si>
    <t xml:space="preserve"> Instrumentos De Gestión Y Control  en Ejecución</t>
  </si>
  <si>
    <t>Instrumentos De Gestión Y Control Identificados</t>
  </si>
  <si>
    <t>Herramientas de Planeación Articuladas en Ejecución</t>
  </si>
  <si>
    <t>Herramientas de Planeación Articuladas Identificadas por las dependencias del Instituto</t>
  </si>
  <si>
    <t>Mediante el Acuerdo Dsitrital 761 de 2020 se da inicio al Nuevo Plan de Desarrollo 2020-2024, por tanto no hay linea base para esta meta</t>
  </si>
  <si>
    <t>Se realiza reunión al interior de la Oficina Asesora de Planeación en donde se informa  la necesidad de Formular y Desarrollar una Herramienta de Seguimiento a Metas Fisicas y Financieras.
Asimismo, como parte de ejecución de esta meta se esta realizando apoyo a los procesos de implementacion del Plan de Accion de la Politica Pública Distrital, se realizaron modificaciones al Plan de Adquisiciones, reportes mensuales de PMR, Ajuste al formato de Hojas de Vida.</t>
  </si>
  <si>
    <t>Se solicitó acceso al servidor del Instituto Distrital de Protección Animal</t>
  </si>
  <si>
    <t>Los beneficios para la entidad con la realización de las Herramientas de Planeación que articulen al Instituto facilita el acceso de la información de la ejecución de las magnitudes fisicas y financieras.</t>
  </si>
  <si>
    <t>Henry Rincón - Fabio García - Leidy Rodriguez - Nancy Montero - Andrés Guerrero</t>
  </si>
  <si>
    <t>Jefe Oficina Asesora de Planeación</t>
  </si>
  <si>
    <t>A corte Julio de 2020 se realizó el cargue en la Plataforma PREDIS del PMR, se realizo el Seguimiento de Proyecto de Inversión- SPI , se realizo la publicación del Plan de Adquisiciones y se inicia con la identificación de necesidades de Herramientas de Planeación.</t>
  </si>
  <si>
    <t>Oficina Asesora Juridica  y Gestión Contractual</t>
  </si>
  <si>
    <t>Diseñar una estructura organizacional productiva y generadora de felicidad, a través del desarrollo de capacidades del talento humano y un ambiente cordial y articulado, orientado al buen trato y el crecimiento de las capacidades personales y organizacionales.</t>
  </si>
  <si>
    <t>Planes De Acción O Gestión Con Seguimiento</t>
  </si>
  <si>
    <t>Medir el desarrollo operativo de la Oficina Asesora  Juridica  y  el área  contractual  conforme a los requerimientos internos  y externos allegados a cada área para la atención  oportuna de los mismos.</t>
  </si>
  <si>
    <t>Plan de Accion</t>
  </si>
  <si>
    <t>Actividades ejecutadas del Plan del trabajo/Actividades programadas en el plan de trabajo</t>
  </si>
  <si>
    <t>Actividades ejecutadas del Plan del trabajo</t>
  </si>
  <si>
    <t>Actividades programadas en el plan de trabajo</t>
  </si>
  <si>
    <t>CANTIDAD</t>
  </si>
  <si>
    <r>
      <rPr>
        <sz val="9"/>
        <color theme="1"/>
        <rFont val="Arial"/>
        <family val="2"/>
      </rPr>
      <t>Cada requerimiento allegado a la Oficina Asesora Juridíca ha sido resuelto dentro de los terminos legales establecidos, dando cumplimiento a nuestras funciones como oficina asesora.</t>
    </r>
    <r>
      <rPr>
        <b/>
        <sz val="9"/>
        <color rgb="FFFF0000"/>
        <rFont val="Arial"/>
        <family val="2"/>
      </rPr>
      <t xml:space="preserve">
</t>
    </r>
    <r>
      <rPr>
        <sz val="9"/>
        <rFont val="Arial"/>
        <family val="2"/>
      </rPr>
      <t xml:space="preserve">
Cada  tarea asignada a  gestión contractual desde las áreas misionales y administrativas del Institudo y  desde  los  ciudadanos u organismos  externos  han sido desarrolladas en los terminos estipulados, con el fin de garantizar el servicio.</t>
    </r>
  </si>
  <si>
    <r>
      <rPr>
        <sz val="9"/>
        <color theme="1"/>
        <rFont val="Arial"/>
        <family val="2"/>
      </rPr>
      <t>La Oficina Asesora Jurídica a través de los 4 grupos que la conforman: Grupo de Defensa Judicial, Grupo de Asuntos Penales, Grupo de Asuntos Normativos, y Grupo de Asuntos Administrativos,  atiende la totalidad de requerimientos asignados a la dependencia, por lo que, para cumplir con dicha labor se plantea el cumplimiento de 3 actividades en relación a la representación judicial, extrajudicial y administrativamente del Instituto en los procesos y actuaciones que se instauren en su contra o aquellos que el Instituto deba promover, la elaboración del estudio jurídico de acuerdos, decretos y resoluciones, reglamentos y demás actos administrativos requeridos para el cumplimiento de los objetivos del Instituto y el estudio de los presuntos casos de maltrato animal conocidos por el instituto, dando impulso sancionatorio a los procesos contravencionales y/o penales en cada una de sus etapas procesales.</t>
    </r>
    <r>
      <rPr>
        <sz val="9"/>
        <rFont val="Arial"/>
        <family val="2"/>
      </rPr>
      <t xml:space="preserve">
Desde materia contractual y Disciplinaria, se planteó la programación de  2 actividades  en el aspecto de  contratación estatal  donde  permita evidenciar  el grado de   de  suscripcoón de contratos   y modificaciones contractuales   mes a mes y  también   el nivel de atención  a las  diferentes solicutdes que  yacen de la contratación estatal  como certificaciones, respuesta a propisiciones  entreo tras. Para el Aspecto Disciplinario se planteó una actividad  donde  se registar el desarrollo de cada proceso  respetando el debido proceso y la reserva  que conlleva.</t>
    </r>
  </si>
  <si>
    <t>La meta  al ser  por demanda permite evidenciar  que la Oficina Asesora Juridica y  el área de gestión contractual, se encuentran  inmersas en la dinámica de responder  al volumnen que  van recibiendo los requerimientos , ya que su misionalidad  radica en el apoyo   trasversal a nivel administrativo  de la entidad, por ello  en  los meses de  junio y julio se  evidencia  que cada  requerimiento fue  gestionado conforme; 1.  a los procedimientos de las áreas. 2.en el marco de la normatividad competente y  3. atendido de manera oportuna  para no entorpercer  la funcionalidad del Insttuto.</t>
  </si>
  <si>
    <t>AVANCES OAJ: La Oficina Asesora Jurídica a través de los 4 grupos que la conforman: Grupo de Defensa Judicial, Grupo de Asuntos Penales, Grupo de Asuntos Normativos, y Grupo de Asuntos Administrativos, atendio la totalidad de los 45 requerimientos asignados en el mes de junio y 57 en el mes de julio del 2020, es de precisar que durante estos 2 meses no se presentaron procesos judiciales interpuestos por la entidad ni en contra de la misma.
Asimismo, es de anotar que dentro de los requerimientos allegados a la oficina se encuentran solicitudes de análisis y comentarios a proyectos de acuerdo, análisis de proyectos de ley, pronunciamientos del Instituto a textos de proyecto de acuerdo y exposición de motivos a proyectos de decreto, por otra parte, durante estos 2 meses se aprobaron la totalidad de las pólizas de los contratos, los cuales se evidencian a través del Secop II. 
LOGROS OAJ: • La oportunidad en las respuestas a los requerimientos de los entes de control, la atención a los derechos de petición, las asesorías jurídicas a la ciudadanía que absuelven dudas y proporcionan soluciones a los asuntos y conflictos elevados por la misma. El 100% de éxito procesal frente a las acciones de tutela. Igualmente, la asistencia y acompañamiento a las diligencias judiciales de restitución o entrega de inmuebles en las cuales se ha garantizado el bienestar y la protección de los animales que allí habitan durante los meses de junio y julio de 2020, teniendo en cuenta que a partir de la segunda quincena del mes de marzo hasta el 30 de junio inclusive se suspendieron los términos de todas las actuaciones judiciales como consecuencia de la pandemia por Covid19. 
Atender el 100% de los requerimientos que le fueron asignados, tomando siempre como punto de referencia la normatividad vigente, y el haber podido salvaguardar jurídicamente al Instituto con base al estudio juicioso, dedicado y profesional de todos los asuntos que en el desarrollo de sus funciones se fueron presentando durante este tiempo. 
En cuanto al avance  para a la Oficina de Gestión Contractual:   en el  mes  de junio se   tuvo el siguiente avance  para  las  tres actividades (En la plataforma Secop II y en archivo excel, se puede evidenciar  la suscripción de 3 contratos en junio 2020, Distribuidos así: Corporativa (2) Minimas  Cuantias y Una Selección abreviada. En el mes de junio se  desarrolló seis  (6)  modificaciones contractuales, tales como :  3 prorrogas   a solicitud de las áreas;  y  tres (3) novedades contractuales  tales como 3 terminaciones anticipadas  según lo  reportado en SIVICOF   junio 2020.La Oficina contractual recepciona diversos requerimientos provenientes de la ciudadanía y de contratistas. Por esta razón para junio  se efectuó 29 certificaciones de contratos requeridos. También se realizó  las respuestas  a  tres (3) Derechos de Petición, de los cuales  dos (2)  a ciudadanos y  uno  (1)   a entidad de orden distrital.Se realizó respuesta  a cuatro  (4)  derechos de petición para organos de control, los cuales fueron distribuidos así: tres (3)  para concejo de Bogotá y uno (1) para la personería.Se realizó autos de pruebas en etapa de indagación preliminar de ocho (8) expedientes y  se proyectó  auto de apertura de Indagación Preliminar de  un (1)  expediente.)   en el mes de  julio  para las  dos actividades  en material contractual se  avanzó en En la plataforma Secop II y en archivo excel, se puede evidenciar  la suscripción de 12 contratos en julio 2020, Distribuidos así: Corporativa (7 ),  OAP (1) y  Fauna  (4). En el mes de julio se  desarrolló  dos  (2)  modificaciones contractuales una adición y una cesión.La Oficina contractual recepciona diversos requerimientos provenientes de la ciudadanía y de contratistas. Por esta razón para julio se efectuó 20 certificaciones de contratos requeridos. También se realizó  las respuestas  a  cinco (5) Derechos de Petición, de los cuales  uno (1)  a ciudadano y  cuatro (4)   a personas juridicas y Se realizó respuesta  a ocho  (8)  derechos de petición para organos de control, los cuales fueron distribuidos así: seis (6)  para concejo de Bogotá, uno (1) para la personería y uno (1) para la Contraloría. Para la actividad  en materia disciplinaria en el mes de julio Se efectuó autos de indagación preliminar  a los siguientes procesos 2020IE-008,2020IE-009,2020IE-010 y  2020IE-011. Además se desarrolló la Resolución 085-2020 por medio de la cual se fijan criterios para aplicar  tecnologías de la información y las  comunicaciones al trámite de procesos disciplinarios.
En cuanto logros para la Oficina contractual ; Se  realizó la contratación de elementos COVID - 19 cumpliendo con el Gobierno Nacional de conformidad con la declaratoria del Estado de Excepción de Emergencia Económica, Social y Ecológica, expidió el Decreto 537 del 12 de abril del 2020 "Por el cual se adoptan medidas en materia de contratación estatal, en el marco del Estado de Emergencia Económica, Social y Ecológica”, en el que se establecieron algunas medidas en materia de contratación estatal con la finalidad de prevenir la propagación de la pandemia, entre las cuales se consideró la necesidad de permitir que las autoridades administrativas, y en especial, la Agencia Nacional de Contratación Pública - Colombia Compra Eficiente pudiera adelantar procesos de contratación ágiles y expeditos, ante urgencia en adquirir bienes, obras o servicios para contener la expansión del virus y atender la mitigación la pandemia. Se  garantizó la prestación de servicios  misionales del Instituto mediante la contratación de lo requerido por cada área del Instituto, también se  logró garantizar el amparo  de los bienes  de propiedad del instituto, SOAT de los vehiculos del instituto. Así mismo, se logró   la contratación de  arrendamiento del bien inmueble para el funcionamiento del IDPYBA teniendo en cuenta el proceso de armonización. Se ha logrado organización de los procesos disciplinarios que se desarrollan en el Instituto. se ha logrado  fortalecer los insumos como bases de datos y sistematización de certifciaciones  de contrato. También se  logró  contratar  vertiminetos para la UNIDAD DE  CIUDADO ANINAL ,se  logró la adquisición de micrchips para  la atención d elos diferentes programas  al servicio de la ciudadanía  y  se  logró   obteer un espacio para el almacenamiento del archivo del instituto   ya que es  voluminoso.</t>
  </si>
  <si>
    <r>
      <rPr>
        <sz val="9"/>
        <color theme="1"/>
        <rFont val="Arial"/>
        <family val="2"/>
      </rPr>
      <t xml:space="preserve">El compromiso y responsabilidad con la entidad,  la nuestra entidad esta cumpliendo con el objeto, funciones y misionalidad establecidas en las disposiciones que la rigen, dirigidas al bienestar y protección de la fauna silvestre y doméstica que habita en el Distrito Capital. </t>
    </r>
    <r>
      <rPr>
        <sz val="9"/>
        <color rgb="FFFF0000"/>
        <rFont val="Arial"/>
        <family val="2"/>
      </rPr>
      <t xml:space="preserve">
</t>
    </r>
    <r>
      <rPr>
        <sz val="9"/>
        <rFont val="Arial"/>
        <family val="2"/>
      </rPr>
      <t xml:space="preserve"> Garantizar  que  Bogotá  tiene  servicios integrales para la atención  animal y que cuenta  con una entidad que promueve  la transparencia en todos los procesos de contratación.</t>
    </r>
  </si>
  <si>
    <t>Oficina Asesora Juridica  y  Gestión Contractual</t>
  </si>
  <si>
    <r>
      <rPr>
        <sz val="9"/>
        <color theme="1"/>
        <rFont val="Arial"/>
        <family val="2"/>
      </rPr>
      <t xml:space="preserve">Vanessa Páez - Profesional Universitaria Jurídica  y  Cindy </t>
    </r>
    <r>
      <rPr>
        <sz val="9"/>
        <rFont val="Arial"/>
        <family val="2"/>
      </rPr>
      <t>Navarro - Profesional Especializado - Contractual</t>
    </r>
  </si>
  <si>
    <r>
      <rPr>
        <sz val="9"/>
        <color theme="1"/>
        <rFont val="Arial"/>
        <family val="2"/>
      </rPr>
      <t>Alejandro Gaviria Henao - Jefe Oficina Asesora Jurídica  y</t>
    </r>
    <r>
      <rPr>
        <sz val="9"/>
        <rFont val="Arial"/>
        <family val="2"/>
      </rPr>
      <t xml:space="preserve">  Jimmy Alejandro  Escobar - Subdirector de Gestión Corporativa</t>
    </r>
  </si>
  <si>
    <t>Desarrollar herramientas técnicas, pertinentes, dinámicas y confiables, a través del manejo y gestión de conocimiento, que apoye una toma de decisiones y una rendición cuentas transparente.Integrar las herramientas de planeación, gestión y control, mediante un enfoque basado en el modelo integrado de planeación y gestión MIPG.</t>
  </si>
  <si>
    <t>Avance en la implementación del sistema de gestión</t>
  </si>
  <si>
    <t>El Objetivo del Indicador "Avance en la implementación del sistema de gestión" es hacer seguimiento a las actividades que son programadas en el Plan de Acción y las Actividades que se ejecutaron en un periodo determinado, asegurando el cumplimiento o la reprogramación de las actividades</t>
  </si>
  <si>
    <t>PLAN DE ACCION</t>
  </si>
  <si>
    <t>Actividades ejecutadas para la implementacion MIPG/Actividades programadas para para la implementacion MIPG</t>
  </si>
  <si>
    <t>Actividades ejecutadas para la implementacion MIPG</t>
  </si>
  <si>
    <t>Actividades programadas para para la implementacion MIPG</t>
  </si>
  <si>
    <t xml:space="preserve">Actividades ejecutadas descritas en el Plan de Acción desarrolladas en un periodo de tiempo determinado </t>
  </si>
  <si>
    <t>Actividades Programadas para dar cumplimiento al  Plan de Accion para el cumplimiento de la Implementación del Sistema de Gestion de Calidad</t>
  </si>
  <si>
    <t>Las actividades programadas para el mes de Junio en "Asesorar el levantamiento, Actualizacion y/o eliminación de los documentos asociados a los diferentes procesos " se cumplieron a cabalidad,  debido a que es una actividad que se desarrolla a medida que los lideres de los procesos ven la necesidad de elaborar, actualizar yo eliminar documentos,la evidencia del cumplimiento se ve en las Actas de aprobación No. 18, 19, 20, 21, 22, 23, 24 
Para el mes de Julio las actas de aprobacion fueron No. 25,26, 27,28, 29, 30,31,32,33, 34</t>
  </si>
  <si>
    <t>NA</t>
  </si>
  <si>
    <t>La ciudadanía podrá contar con herramientas que facilitan el acceso y la transparencia de la información generada al interior del Instituto.
Contar con la documentación actualizada asociada a los trámites y/o servicios que presta le entidad.
El levantamiento, actualización y eliminación de los documentos que  permite asegurar que cada actividad que se desarrolla  refleja y respalda las políticas existentes. 
Cuando las políticas y procedimientos se siguen al pie de la letra y están bien escritos promueven la eficiencia, eficacia y consistencia, mientras sostienen la visión de la organización.
El Instituto ya cuenta con su página web alineada a la ley de transparencia y acceso a la información, donde la ciudadanía puede consultar el desarrollo de las diferentes actividades que desarrolla en la ciudad</t>
  </si>
  <si>
    <t>Equipo MIPG-Oficina Asesora de Planeación</t>
  </si>
  <si>
    <t>Ximena A Castro P</t>
  </si>
  <si>
    <r>
      <t xml:space="preserve">Desde el área  contractual  los retrasos que se presentan para desarrollar  cada  gestión se debe  a  que  en muchas ocasiones las áreas  radican los documentos  sobre el tiempo  de vencerse los contratos o sobre el tiempo de desarrollar  la contratación  o  también no existe información ortuna de otras areas administrativas  de  directrices externas que afectan la operación administrativa, la manera de  solucionarlo ha sido  asignar   dentro del equipo contractual  grupos focales  para atención de cada subdirección y también se ha solucionado  mendiante la adopción en el me sde  julio de los procedimientos  de  las siguientes  modalidades de contratación  CONTRATACIÓN DIRECTA </t>
    </r>
    <r>
      <rPr>
        <sz val="9"/>
        <color theme="1"/>
        <rFont val="Palatino Linotype Bold Italic"/>
        <family val="2"/>
      </rPr>
      <t>‐</t>
    </r>
    <r>
      <rPr>
        <sz val="9"/>
        <color theme="1"/>
        <rFont val="Arial"/>
        <family val="2"/>
      </rPr>
      <t xml:space="preserve">LICITACIÓN PÚBLICA
</t>
    </r>
    <r>
      <rPr>
        <sz val="9"/>
        <color theme="1"/>
        <rFont val="Palatino Linotype Bold Italic"/>
        <family val="2"/>
      </rPr>
      <t>‐</t>
    </r>
    <r>
      <rPr>
        <sz val="9"/>
        <color theme="1"/>
        <rFont val="Arial"/>
        <family val="2"/>
      </rPr>
      <t xml:space="preserve">TIENDA VIRTUAL </t>
    </r>
    <r>
      <rPr>
        <sz val="9"/>
        <color theme="1"/>
        <rFont val="Palatino Linotype Bold Italic"/>
        <family val="2"/>
      </rPr>
      <t>‐</t>
    </r>
    <r>
      <rPr>
        <sz val="9"/>
        <color theme="1"/>
        <rFont val="Arial"/>
        <family val="2"/>
      </rPr>
      <t>LIQUIDACIÓN DE CONTRATOS</t>
    </r>
  </si>
  <si>
    <t>.En el mes de junio se gestionaron un total de 743 derechos de petición y se logró un cumplimiento del 100%  , una vez levantado el plan de mejoramiento las áreas han mejorado significativamente la oportunidad en las respuestas. Adicinalmente se envían diariamente alarmas preventivas a las áreas las cuales permiten gestionar con anteioridad las respuestas y entregarlas en terminos de Ley.
En el mes de julio se han gestionado un total de 869  PQRSD, de las cuales se han respondido oportunamente el 99%. Se han brindado un total de 1697 asesorías a tarvés de los canales habilitados (virtual:578 ; telefónico: 958; presencial: 161).
Se radicaron un total de2.164 documentos, los cuales son distribuidos en entradas, salidas e internos.</t>
  </si>
  <si>
    <t>PA02</t>
  </si>
  <si>
    <t>Medir la implementación un plan de accion de la estrategia de los procesos TIC del Instituto acorde con los lineamientos</t>
  </si>
  <si>
    <t>Actividades que se ejecutaron para la implementacion de plan de trabajo TIC/Actividades que se programaron para la implementacion implementacion de plan de trabajo TIC</t>
  </si>
  <si>
    <t>1. Prestar soporte atraves de la mesa de servicios a los requerimiento de los usuarios del instituto, Se dio solución a todos y cada uno de los incidentes de tipo tecnológico reportados en la aplicación OTRS, se recibe el ticket, escala, soluciona, y se cierran los casos para periodo de Mayo a julio/2020. En dicho trimestre se reciben XXX. Solicitudes, de las cuales 2 quedaron pendientes debido a falta de ampliación de información."
2.Continuacion y mejora al Sistemas de Informacion ERP- ZBOX, Se realizan ajustes y ademas se realizan procesos de capacitación con el fin de unificar los modulos de finanaciera, presupuesto, tesoreria, contratación, nomina y contabilidad.
3. Realizar proceso de contratación de bienes tecnologicos, se han solicitado cotizaciones a diferentes oferentes con el fin de realizar analisis del mercado y asi ajustar estudios previos pra el proceso.
4. Seguimiento de servicios tecnologicos para conectividad del Intituto, se realiza nuevo contrato de servicios con ETB con el fin de soportar la infraestructura del Instituto.</t>
  </si>
  <si>
    <t>1. retrasos en la implemenatción del modulo de gestión documental, falta de mas usuarios en dichos modulos, la solución es incrementar el numero de usuarios y ademas capacitar a las personas dueñas del proceso de gestión documental.
2. En el proceso de la compra de adquisisción de ofimatica se evalua la mejor opción para la compra, se adelanta los estudios previos para dicho proceso.</t>
  </si>
  <si>
    <t>"Dentro de las acciones realizadas con base en el uso de las tecnologías de la información y las comunicaciones, orientados a la misionalidad y la administración del Instituto, esto conlleva a tener un mejor servicio al ciudadano y un mejorar el bienestar a los animales de Bogota, la entidad realiza grandes esfuersos para mejorar los servicios  y los tiempos de atención a las solicitudes realizadas, para ello la entidad desea modernizar los actuales sistemas de información.</t>
  </si>
  <si>
    <t>Profesional Equipo Sistemas y Tecnología</t>
  </si>
  <si>
    <t>Christian Yered Angulo Herrera</t>
  </si>
  <si>
    <t>Alejandro Escobar Castro</t>
  </si>
  <si>
    <t xml:space="preserve">El cumplimiento de esta meta genera un beneficio a la ciudad en el sentido de la prestación de los servicios ofrecidos a laciudadania.						</t>
  </si>
  <si>
    <t>Subdireccion Gestión Corporativa</t>
  </si>
  <si>
    <t>Subdirección de Gestion Corporativa - Talento Humano</t>
  </si>
  <si>
    <t>Diagnósticos Desarrollados</t>
  </si>
  <si>
    <t>Con este indicador se busca realizar el seguimiento a la meta para obtener un diagnóstico que permita tener claridad sobre los requerimientos de personal de planta de acuerdo con  las cargas requeridas para el óptimo desarrollo de las actividades propias del Instituto</t>
  </si>
  <si>
    <t>Actividades ejecutadas para la realización de Diagnóstico / actividades programadas para la realización de Diagnóstico</t>
  </si>
  <si>
    <t>Actividades ejecutadas para la realización de Diagnóstico</t>
  </si>
  <si>
    <t xml:space="preserve"> Actividades programadas para la realización de Diagnóstico</t>
  </si>
  <si>
    <t>Está conformado por las actividades ejecutadas para proceder con el diagnóstico que permita tener claridad sobre los requerimientos de personal de planta de acuerdo con  las cargas requeridas para el óptimo desarrollo de las actividades propias del Instituto</t>
  </si>
  <si>
    <t>Está conformado por las actividades programadas para proceder con el diagnóstico que permita tener claridad sobre los requerimientos de personal de planta de acuerdo con  las cargas requeridas para el óptimo desarrollo de las actividades propias del Instituto</t>
  </si>
  <si>
    <t>MENSUAL</t>
  </si>
  <si>
    <t>A corte Julio de 2020 no se programaron actividades en el plan de acción para la ejecución de esta meta</t>
  </si>
  <si>
    <t>Subdirección de Gestión Corporativa</t>
  </si>
  <si>
    <t>Actividades ejecutadas del Plan de seguimiento/Actividades programadas en el plan de seguimiento</t>
  </si>
  <si>
    <t xml:space="preserve">* Planificación, gestión y ejecución de 17 campañas y estrategias de comunicación externa como: Día Internacional de la Vida Silvestre, Curso Corto Virtual, Nos mudamos para estar más cerca de ti, #DerechosDeMascotasSon, Segundo Ciclo de Foros virtuales, #GraciasBogotá, #TodosLosDíasSonDeAdopción, Cuarentena Sigue – Juntos nos cuidamos, Héroes de capa verde, #LoQueNosHaceLibres, Día Mundial del Perro, Semana del Perro, Día Internacional del perro callejero, Día Nacional de la Vida Silvestre, #QueNoSeContagieLaDesinformación – Animales no transmiten coronavirus, #SalvamosVidas, Concurso Guión literario miniserie web. 
* Planificación, gestión y ejecución de 18 Campañas y estrategias de comunicación intena: Por el buen manejo de los residuos (ganchos, disposición de residuos) Semana de la Bici, Maratón de Bienes y rentas, Bienvenidos a su nueva casa, Pico de la pandemia,  Atributos del Buen Servicio, Semana del perro,Día internacional del perro, Día del perro callejero,  Donatón Por los niños, Cuarentena por localidades, Registro Bici, Mi Carta para los héroes de la salud, Día Nacional Fauna Silvestre, cumpleaños, Nos renovamos (canales de atención) condolencias y Boletín Animal News. 
*  Divulgación de acciones adelantadas por la Subdirección de Fauna a través de diferentes productos y medios como
Atenciones urgencias veterinarias,  Brígadas Médicas, Operativos Escuadrón Anticrueldad, Atención animales silvestres,  Adopciones virtuales,  Esterilizaciones 
*  Divulgación de acciones adelantadas por la Subdirección de Cultura y Gestión de conocimiento como Ciclo de Foros Guardianes de los animales, Facebook Live, Huellitas de la calle. 
* Se realizó el acompañamiento y/o cubrimiento de 35 actividades o eventos del IDPYBA 
* Se diseñaron 227 piezas gráficas para los programas, campañas y desarrollos del IDPYBA
* Se realizaron 40 videos y 110 resgistros fotográficos de los programas y proyectos de la entidad 
* 15 comunicados y notas de prensa 
*  2 materiales de prensa que incluyen reels, fulles, audios y fotografías para activación de esterilizaciones y Operativo rescate 23 animales"
* Gestión con medios de comunicación como Canal Capital, El Tiempo, Extra, Caracol Radio, El Espectador, Q´hubo, Cadena Melodía,  Noticias Caracol Noticias, Kien y Ke, City tv, + *Noticias RCN, Revista Semana, Canal Uno, La W radio, Pulzo, Publimetro, La FM, RCN Radio, entre otros medios comunitarios, locales y nacionales.
* Se registraron 93 publicaciones en diversos medios de comunicación. 
* Se efectuaron 362 publicaciones en las Redes Sociales (Facebook, Twitter e Instagram) con un alcance de 2.925.722 interacciones en el mes 
</t>
  </si>
  <si>
    <t>Realizar diagnóstico e implementación de cargas laborales del Instituto Distrital de Protección y Bienestar Animal</t>
  </si>
  <si>
    <t>Fortalecer los canales de comunicación</t>
  </si>
  <si>
    <t>Implementar el Modelo Integrado de Planeación y Gestión- MIPG</t>
  </si>
  <si>
    <t>Realizar un diagnostico de fortalecimiento institucional que cumpla con las necesidades de los procesos transversales del IDPYBA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</si>
</sst>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
    <numFmt numFmtId="177" formatCode="_(* #,##0.000_);_(* \(#,##0.000\);_(* &quot;-&quot;??_);_(@_)"/>
    <numFmt numFmtId="178" formatCode="_(* #,##0.00000_);_(* \(#,##0.00000\);_(* &quot;-&quot;??_);_(@_)"/>
    <numFmt numFmtId="179" formatCode="0.00000"/>
    <numFmt numFmtId="180" formatCode="_(* #,##0.0_);_(* \(#,##0.0\);_(* &quot;-&quot;??_);_(@_)"/>
  </numFmts>
  <fonts count="81"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b/>
      <sz val="9"/>
      <color theme="3"/>
      <name val="Arial"/>
      <family val="2"/>
    </font>
    <font>
      <b/>
      <sz val="9"/>
      <color rgb="FFFF0000"/>
      <name val="Arial"/>
      <family val="2"/>
    </font>
    <font>
      <sz val="9"/>
      <color theme="1"/>
      <name val="Palatino Linotype Bold Italic"/>
      <family val="2"/>
    </font>
    <font>
      <sz val="9"/>
      <color rgb="FFFF0000"/>
      <name val="Arial"/>
      <family val="2"/>
    </font>
    <font>
      <sz val="9"/>
      <color theme="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51">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1" fontId="9" fillId="24" borderId="20" xfId="1496" applyNumberFormat="1" applyFont="1" applyFill="1" applyBorder="1" applyAlignment="1">
      <alignment vertical="center" wrapText="1"/>
    </xf>
    <xf numFmtId="1" fontId="9" fillId="24" borderId="47" xfId="1496" applyNumberFormat="1" applyFont="1" applyFill="1" applyBorder="1" applyAlignment="1">
      <alignment vertical="center" wrapText="1"/>
    </xf>
    <xf numFmtId="167" fontId="9" fillId="24" borderId="20" xfId="1250" applyFont="1" applyFill="1" applyBorder="1" applyAlignment="1">
      <alignment horizontal="center" vertical="center"/>
    </xf>
    <xf numFmtId="1" fontId="9" fillId="24" borderId="20" xfId="1496" applyNumberFormat="1" applyFont="1" applyFill="1" applyBorder="1" applyAlignment="1">
      <alignment horizontal="center" vertical="center" wrapText="1"/>
    </xf>
    <xf numFmtId="1" fontId="9" fillId="24" borderId="47" xfId="1496" applyNumberFormat="1" applyFont="1" applyFill="1" applyBorder="1" applyAlignment="1">
      <alignment horizontal="center" vertical="center" wrapText="1"/>
    </xf>
    <xf numFmtId="2" fontId="9" fillId="24" borderId="20" xfId="1496" applyNumberFormat="1" applyFont="1" applyFill="1" applyBorder="1" applyAlignment="1">
      <alignment horizontal="center" vertical="center" wrapText="1"/>
    </xf>
    <xf numFmtId="175" fontId="65" fillId="0" borderId="10" xfId="1250" applyNumberFormat="1" applyFont="1" applyFill="1" applyBorder="1" applyAlignment="1">
      <alignment horizontal="center" vertical="center"/>
    </xf>
    <xf numFmtId="175" fontId="9" fillId="24" borderId="20" xfId="1250" applyNumberFormat="1" applyFont="1" applyFill="1" applyBorder="1" applyAlignment="1">
      <alignment horizontal="center" vertical="center"/>
    </xf>
    <xf numFmtId="0" fontId="8" fillId="61" borderId="10" xfId="1371" applyFont="1" applyFill="1" applyBorder="1" applyAlignment="1">
      <alignment horizontal="center" vertical="center" wrapText="1"/>
    </xf>
    <xf numFmtId="0" fontId="8" fillId="61" borderId="10"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9" fontId="56" fillId="0" borderId="10" xfId="1495" applyFont="1" applyBorder="1"/>
    <xf numFmtId="0" fontId="57" fillId="0" borderId="0" xfId="0" applyFont="1" applyAlignment="1" applyProtection="1">
      <alignment horizontal="center" vertical="center" wrapText="1"/>
      <protection locked="0"/>
    </xf>
    <xf numFmtId="0" fontId="3" fillId="0" borderId="0" xfId="1371" applyFont="1" applyAlignment="1">
      <alignment horizontal="center" vertical="center"/>
    </xf>
    <xf numFmtId="0" fontId="59" fillId="0" borderId="0" xfId="1371" applyFont="1" applyAlignment="1">
      <alignment horizontal="center" vertical="center"/>
    </xf>
    <xf numFmtId="0" fontId="9" fillId="0" borderId="10" xfId="1371" applyFont="1" applyBorder="1" applyAlignment="1">
      <alignment horizontal="center" vertical="center"/>
    </xf>
    <xf numFmtId="0" fontId="12" fillId="0" borderId="0" xfId="1371" applyFont="1" applyAlignment="1">
      <alignment horizontal="center" vertical="top" wrapText="1"/>
    </xf>
    <xf numFmtId="0" fontId="9" fillId="0" borderId="18" xfId="1371" applyFont="1" applyBorder="1" applyAlignment="1">
      <alignment horizontal="center" vertical="center"/>
    </xf>
    <xf numFmtId="0" fontId="12" fillId="0" borderId="0" xfId="1371" applyFont="1" applyAlignment="1">
      <alignment horizontal="center"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10" fontId="61" fillId="0" borderId="0" xfId="1495" applyNumberFormat="1" applyFont="1" applyFill="1" applyBorder="1" applyAlignment="1">
      <alignment horizontal="center" vertical="center" wrapText="1"/>
    </xf>
    <xf numFmtId="0" fontId="8" fillId="61" borderId="16" xfId="1371" applyFont="1" applyFill="1" applyBorder="1" applyAlignment="1" applyProtection="1">
      <alignment horizontal="justify" vertical="center" wrapText="1"/>
      <protection locked="0"/>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8" fillId="61" borderId="16" xfId="1371" applyFont="1" applyFill="1" applyBorder="1" applyAlignment="1">
      <alignment horizontal="justify" vertical="center" wrapText="1"/>
    </xf>
    <xf numFmtId="0" fontId="3" fillId="0" borderId="0" xfId="1371" applyFont="1" applyAlignment="1" applyProtection="1">
      <alignment horizontal="center" vertical="center" wrapText="1"/>
      <protection locked="0"/>
    </xf>
    <xf numFmtId="14" fontId="9" fillId="0" borderId="10" xfId="1371" applyNumberFormat="1" applyFont="1" applyBorder="1" applyAlignment="1" applyProtection="1">
      <alignment vertical="center" wrapText="1"/>
      <protection locked="0"/>
    </xf>
    <xf numFmtId="0" fontId="8" fillId="61" borderId="16" xfId="1371" applyFont="1" applyFill="1" applyBorder="1" applyAlignment="1">
      <alignment horizontal="justify" vertical="center"/>
    </xf>
    <xf numFmtId="0" fontId="4" fillId="0" borderId="0" xfId="1371" applyAlignment="1" applyProtection="1">
      <alignment vertical="center" wrapText="1"/>
      <protection locked="0"/>
    </xf>
    <xf numFmtId="0" fontId="8" fillId="61" borderId="16" xfId="1371" applyFont="1" applyFill="1" applyBorder="1" applyAlignment="1">
      <alignment vertical="center" wrapText="1"/>
    </xf>
    <xf numFmtId="0" fontId="63" fillId="0" borderId="0" xfId="0" applyFont="1" applyAlignment="1">
      <alignment horizontal="center"/>
    </xf>
    <xf numFmtId="0" fontId="8" fillId="61" borderId="21" xfId="1371" applyFont="1" applyFill="1" applyBorder="1" applyAlignment="1">
      <alignment horizontal="justify" vertical="center" wrapText="1"/>
    </xf>
    <xf numFmtId="0" fontId="4" fillId="0" borderId="0" xfId="1371" applyAlignment="1">
      <alignment vertical="center"/>
    </xf>
    <xf numFmtId="0" fontId="4" fillId="24" borderId="0" xfId="1371" applyFill="1" applyAlignment="1">
      <alignment vertical="center"/>
    </xf>
    <xf numFmtId="0" fontId="4" fillId="24" borderId="0" xfId="1371" applyFill="1" applyAlignment="1">
      <alignment vertical="top" wrapText="1"/>
    </xf>
    <xf numFmtId="175" fontId="65" fillId="24" borderId="10" xfId="1250" applyNumberFormat="1" applyFont="1" applyFill="1" applyBorder="1" applyAlignment="1">
      <alignment horizontal="center" vertical="center"/>
    </xf>
    <xf numFmtId="178" fontId="65" fillId="24" borderId="10" xfId="1250" applyNumberFormat="1" applyFont="1" applyFill="1" applyBorder="1" applyAlignment="1">
      <alignment horizontal="center" vertical="center"/>
    </xf>
    <xf numFmtId="178" fontId="65" fillId="0" borderId="10" xfId="1250" applyNumberFormat="1" applyFont="1" applyFill="1" applyBorder="1" applyAlignment="1">
      <alignment horizontal="center" vertical="center"/>
    </xf>
    <xf numFmtId="9" fontId="56" fillId="0" borderId="10" xfId="1495" applyFont="1" applyBorder="1" applyAlignment="1">
      <alignment horizontal="center"/>
    </xf>
    <xf numFmtId="170" fontId="56" fillId="0" borderId="10" xfId="1495" applyNumberFormat="1" applyFont="1" applyBorder="1"/>
    <xf numFmtId="2" fontId="9" fillId="0" borderId="20" xfId="1496" applyNumberFormat="1" applyFont="1" applyFill="1" applyBorder="1" applyAlignment="1">
      <alignment horizontal="center" vertical="center" wrapText="1"/>
    </xf>
    <xf numFmtId="1" fontId="9" fillId="0" borderId="47" xfId="1496" applyNumberFormat="1" applyFont="1" applyFill="1" applyBorder="1" applyAlignment="1">
      <alignment horizontal="center" vertical="center" wrapText="1"/>
    </xf>
    <xf numFmtId="175" fontId="9" fillId="0" borderId="10" xfId="1250" applyNumberFormat="1" applyFont="1" applyFill="1" applyBorder="1" applyAlignment="1">
      <alignment horizontal="left" vertical="center"/>
    </xf>
    <xf numFmtId="175" fontId="9" fillId="24" borderId="10" xfId="1250" applyNumberFormat="1" applyFont="1" applyFill="1" applyBorder="1" applyAlignment="1">
      <alignment horizontal="left" vertical="center"/>
    </xf>
    <xf numFmtId="0" fontId="53" fillId="50" borderId="20" xfId="1371" applyFont="1" applyFill="1" applyBorder="1" applyAlignment="1" applyProtection="1">
      <alignment vertical="center" wrapText="1"/>
      <protection locked="0"/>
    </xf>
    <xf numFmtId="0" fontId="53" fillId="50" borderId="33" xfId="1371" applyFont="1" applyFill="1" applyBorder="1" applyAlignment="1" applyProtection="1">
      <alignment vertical="center" wrapText="1"/>
      <protection locked="0"/>
    </xf>
    <xf numFmtId="0" fontId="53" fillId="50" borderId="35" xfId="1371" applyFont="1" applyFill="1" applyBorder="1" applyAlignment="1" applyProtection="1">
      <alignment vertical="center" wrapText="1"/>
      <protection locked="0"/>
    </xf>
    <xf numFmtId="0" fontId="8" fillId="0" borderId="10" xfId="1371" applyFont="1" applyBorder="1" applyAlignment="1">
      <alignment horizontal="center" vertical="center" wrapText="1"/>
    </xf>
    <xf numFmtId="179" fontId="77" fillId="0" borderId="20" xfId="1371" applyNumberFormat="1" applyFont="1" applyBorder="1" applyAlignment="1">
      <alignment horizontal="center" vertical="center" wrapText="1"/>
    </xf>
    <xf numFmtId="9" fontId="56" fillId="0" borderId="10" xfId="1495" applyNumberFormat="1" applyFont="1" applyBorder="1"/>
    <xf numFmtId="0" fontId="8" fillId="61" borderId="10" xfId="1371" applyFont="1" applyFill="1" applyBorder="1" applyAlignment="1">
      <alignment horizontal="center" vertical="center" wrapText="1"/>
    </xf>
    <xf numFmtId="0" fontId="8" fillId="61" borderId="10"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37" xfId="1371" applyFont="1" applyFill="1" applyBorder="1" applyAlignment="1">
      <alignment horizontal="left" vertical="center" wrapText="1"/>
    </xf>
    <xf numFmtId="0" fontId="9" fillId="0" borderId="10" xfId="1371" applyFont="1" applyBorder="1" applyAlignment="1">
      <alignment horizontal="center" vertical="center"/>
    </xf>
    <xf numFmtId="0" fontId="8" fillId="61" borderId="16" xfId="1371" applyFont="1" applyFill="1" applyBorder="1" applyAlignment="1">
      <alignment horizontal="left" vertical="center" wrapText="1"/>
    </xf>
    <xf numFmtId="180" fontId="65" fillId="24" borderId="10" xfId="1250" applyNumberFormat="1" applyFont="1" applyFill="1" applyBorder="1" applyAlignment="1">
      <alignment horizontal="center" vertical="center"/>
    </xf>
    <xf numFmtId="0" fontId="8" fillId="61" borderId="10" xfId="1371" applyFont="1" applyFill="1" applyBorder="1" applyAlignment="1" applyProtection="1">
      <alignment horizontal="center" vertical="center" wrapText="1"/>
      <protection locked="0"/>
    </xf>
    <xf numFmtId="0" fontId="9"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wrapText="1"/>
    </xf>
    <xf numFmtId="0" fontId="8" fillId="61" borderId="37"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0" fillId="0" borderId="0" xfId="1327" applyFont="1" applyAlignment="1">
      <alignment vertical="center" wrapText="1"/>
    </xf>
    <xf numFmtId="0" fontId="80" fillId="0" borderId="0" xfId="0" applyFont="1"/>
    <xf numFmtId="0" fontId="80" fillId="0" borderId="0" xfId="1327" applyFont="1" applyAlignment="1">
      <alignment vertical="center"/>
    </xf>
    <xf numFmtId="0" fontId="73"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9" fillId="0" borderId="20" xfId="1371" applyFont="1" applyBorder="1" applyAlignment="1">
      <alignment horizontal="center" vertical="center"/>
    </xf>
    <xf numFmtId="0" fontId="9" fillId="0" borderId="33" xfId="1371" applyFont="1" applyBorder="1" applyAlignment="1">
      <alignment horizontal="center" vertical="center"/>
    </xf>
    <xf numFmtId="0" fontId="9" fillId="0" borderId="35" xfId="1371" applyFont="1" applyBorder="1" applyAlignment="1">
      <alignment horizontal="center" vertical="center"/>
    </xf>
    <xf numFmtId="0" fontId="9" fillId="0" borderId="10" xfId="1371" applyFont="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52" fillId="61" borderId="10" xfId="1371" applyFont="1" applyFill="1" applyBorder="1" applyAlignment="1">
      <alignment horizontal="center" vertical="center"/>
    </xf>
    <xf numFmtId="0" fontId="9" fillId="0" borderId="20" xfId="1371" applyFont="1" applyBorder="1" applyAlignment="1">
      <alignment horizontal="center" vertical="center" wrapText="1"/>
    </xf>
    <xf numFmtId="0" fontId="9" fillId="0" borderId="33" xfId="1371" applyFont="1" applyBorder="1" applyAlignment="1">
      <alignment horizontal="center" vertical="center" wrapText="1"/>
    </xf>
    <xf numFmtId="0" fontId="9" fillId="0" borderId="35" xfId="1371" applyFont="1" applyBorder="1" applyAlignment="1">
      <alignment horizontal="center" vertical="center" wrapText="1"/>
    </xf>
    <xf numFmtId="0" fontId="52" fillId="61" borderId="16" xfId="1371" applyFont="1" applyFill="1" applyBorder="1" applyAlignment="1">
      <alignment horizontal="center" vertical="center"/>
    </xf>
    <xf numFmtId="0" fontId="52" fillId="61" borderId="18" xfId="1371" applyFont="1" applyFill="1" applyBorder="1" applyAlignment="1">
      <alignment horizontal="center" vertical="center"/>
    </xf>
    <xf numFmtId="167" fontId="9" fillId="50" borderId="17" xfId="1250" applyFont="1" applyFill="1" applyBorder="1" applyAlignment="1" applyProtection="1">
      <alignment horizontal="center" vertical="center" wrapText="1"/>
      <protection locked="0"/>
    </xf>
    <xf numFmtId="167" fontId="9" fillId="50" borderId="36"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9" fontId="9" fillId="50" borderId="17" xfId="1495" applyFont="1" applyFill="1" applyBorder="1" applyAlignment="1" applyProtection="1">
      <alignment horizontal="center" vertical="center" wrapText="1"/>
      <protection locked="0"/>
    </xf>
    <xf numFmtId="9" fontId="9" fillId="50" borderId="36" xfId="1495" applyFont="1" applyFill="1" applyBorder="1" applyAlignment="1" applyProtection="1">
      <alignment horizontal="center" vertical="center" wrapText="1"/>
      <protection locked="0"/>
    </xf>
    <xf numFmtId="9" fontId="9" fillId="50" borderId="19" xfId="1495" applyFont="1" applyFill="1" applyBorder="1" applyAlignment="1" applyProtection="1">
      <alignment horizontal="center" vertical="center" wrapText="1"/>
      <protection locked="0"/>
    </xf>
    <xf numFmtId="0" fontId="53" fillId="0" borderId="20" xfId="1371" applyFont="1" applyBorder="1" applyAlignment="1" applyProtection="1">
      <alignment horizontal="justify" vertical="center" wrapText="1"/>
      <protection locked="0"/>
    </xf>
    <xf numFmtId="0" fontId="53" fillId="0" borderId="33" xfId="1371" applyFont="1" applyBorder="1" applyAlignment="1" applyProtection="1">
      <alignment horizontal="justify" vertical="center" wrapText="1"/>
      <protection locked="0"/>
    </xf>
    <xf numFmtId="0" fontId="53" fillId="0" borderId="35" xfId="1371" applyFont="1" applyBorder="1" applyAlignment="1" applyProtection="1">
      <alignment horizontal="justify" vertical="center" wrapText="1"/>
      <protection locked="0"/>
    </xf>
    <xf numFmtId="0" fontId="52" fillId="0" borderId="22" xfId="1371" applyFont="1" applyBorder="1" applyAlignment="1">
      <alignment horizontal="center" vertical="center"/>
    </xf>
    <xf numFmtId="0" fontId="52" fillId="0" borderId="23" xfId="1371" applyFont="1" applyBorder="1" applyAlignment="1">
      <alignment horizontal="center" vertical="center"/>
    </xf>
    <xf numFmtId="0" fontId="52" fillId="0" borderId="24" xfId="1371" applyFont="1" applyBorder="1" applyAlignment="1">
      <alignment horizontal="center" vertical="center"/>
    </xf>
    <xf numFmtId="0" fontId="52" fillId="0" borderId="25" xfId="1371" applyFont="1" applyBorder="1" applyAlignment="1">
      <alignment horizontal="center" vertical="center"/>
    </xf>
    <xf numFmtId="0" fontId="52" fillId="0" borderId="0" xfId="1371" applyFont="1" applyAlignment="1">
      <alignment horizontal="center" vertical="center"/>
    </xf>
    <xf numFmtId="0" fontId="52" fillId="0" borderId="26" xfId="1371" applyFont="1" applyBorder="1" applyAlignment="1">
      <alignment horizontal="center" vertical="center"/>
    </xf>
    <xf numFmtId="0" fontId="52" fillId="0" borderId="27" xfId="1371" applyFont="1" applyBorder="1" applyAlignment="1">
      <alignment horizontal="center" vertical="center"/>
    </xf>
    <xf numFmtId="0" fontId="52" fillId="0" borderId="28" xfId="1371" applyFont="1" applyBorder="1" applyAlignment="1">
      <alignment horizontal="center" vertical="center"/>
    </xf>
    <xf numFmtId="0" fontId="52" fillId="0" borderId="29" xfId="1371" applyFont="1" applyBorder="1" applyAlignment="1">
      <alignment horizontal="center" vertical="center"/>
    </xf>
    <xf numFmtId="0" fontId="9" fillId="0" borderId="20" xfId="1371" applyFont="1" applyBorder="1" applyAlignment="1" applyProtection="1">
      <alignment horizontal="justify" vertical="center" wrapText="1"/>
      <protection locked="0"/>
    </xf>
    <xf numFmtId="0" fontId="9" fillId="0" borderId="33" xfId="1371" applyFont="1" applyBorder="1" applyAlignment="1" applyProtection="1">
      <alignment horizontal="justify" vertical="center" wrapText="1"/>
      <protection locked="0"/>
    </xf>
    <xf numFmtId="0" fontId="9" fillId="0" borderId="47" xfId="1371" applyFont="1" applyBorder="1" applyAlignment="1" applyProtection="1">
      <alignment horizontal="justify" vertical="center" wrapText="1"/>
      <protection locked="0"/>
    </xf>
    <xf numFmtId="14" fontId="9" fillId="0" borderId="20" xfId="1371" applyNumberFormat="1" applyFont="1" applyBorder="1" applyAlignment="1">
      <alignment horizontal="center" vertical="center" wrapText="1"/>
    </xf>
    <xf numFmtId="176" fontId="9" fillId="24" borderId="20" xfId="1496" applyNumberFormat="1" applyFont="1" applyFill="1" applyBorder="1" applyAlignment="1">
      <alignment horizontal="center" vertical="center" wrapText="1"/>
    </xf>
    <xf numFmtId="176" fontId="9" fillId="24" borderId="33" xfId="1496" applyNumberFormat="1" applyFont="1" applyFill="1" applyBorder="1" applyAlignment="1">
      <alignment horizontal="center" vertical="center" wrapText="1"/>
    </xf>
    <xf numFmtId="176" fontId="9" fillId="24" borderId="47" xfId="1496" applyNumberFormat="1" applyFont="1" applyFill="1" applyBorder="1" applyAlignment="1">
      <alignment horizontal="center" vertical="center" wrapText="1"/>
    </xf>
    <xf numFmtId="0" fontId="9" fillId="0" borderId="10" xfId="1371" applyFont="1" applyBorder="1" applyAlignment="1">
      <alignment horizontal="center" vertical="center"/>
    </xf>
    <xf numFmtId="0" fontId="14"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0" fontId="9" fillId="0" borderId="10" xfId="1371" applyFont="1" applyBorder="1" applyAlignment="1">
      <alignment horizontal="center" vertical="center" wrapText="1"/>
    </xf>
    <xf numFmtId="0" fontId="9" fillId="0" borderId="20" xfId="1371" applyFont="1" applyBorder="1" applyAlignment="1">
      <alignment horizontal="justify" vertical="center" wrapText="1"/>
    </xf>
    <xf numFmtId="0" fontId="9" fillId="0" borderId="33" xfId="1371" applyFont="1" applyBorder="1" applyAlignment="1">
      <alignment horizontal="justify" vertical="center" wrapText="1"/>
    </xf>
    <xf numFmtId="0" fontId="9" fillId="0" borderId="35" xfId="1371" applyFont="1" applyBorder="1" applyAlignment="1">
      <alignment horizontal="justify" vertical="center" wrapText="1"/>
    </xf>
    <xf numFmtId="0" fontId="9" fillId="0" borderId="47" xfId="1371" applyFont="1" applyBorder="1" applyAlignment="1">
      <alignment horizontal="center" vertical="center" wrapText="1"/>
    </xf>
    <xf numFmtId="14" fontId="9" fillId="0" borderId="33" xfId="1371" applyNumberFormat="1" applyFont="1" applyBorder="1" applyAlignment="1">
      <alignment horizontal="center" vertical="center" wrapText="1"/>
    </xf>
    <xf numFmtId="14" fontId="9" fillId="0" borderId="35" xfId="1371" applyNumberFormat="1" applyFont="1" applyBorder="1" applyAlignment="1">
      <alignment horizontal="center" vertical="center" wrapText="1"/>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49" fontId="9" fillId="0" borderId="10" xfId="1371" applyNumberFormat="1" applyFont="1" applyBorder="1" applyAlignment="1">
      <alignment horizontal="center" vertical="center"/>
    </xf>
    <xf numFmtId="0" fontId="11" fillId="24" borderId="10" xfId="1371" applyFont="1" applyFill="1" applyBorder="1" applyAlignment="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75" fillId="0" borderId="10" xfId="0" applyFont="1" applyBorder="1" applyAlignment="1" applyProtection="1">
      <alignment horizontal="center" wrapText="1"/>
      <protection locked="0"/>
    </xf>
    <xf numFmtId="0" fontId="57" fillId="0" borderId="10" xfId="0" applyFont="1" applyBorder="1" applyAlignment="1" applyProtection="1">
      <alignment horizontal="center" vertical="center" wrapText="1"/>
      <protection locked="0"/>
    </xf>
    <xf numFmtId="175" fontId="8" fillId="0" borderId="17" xfId="1371" applyNumberFormat="1" applyFont="1" applyBorder="1" applyAlignment="1">
      <alignment horizontal="center" vertical="center" wrapText="1"/>
    </xf>
    <xf numFmtId="175" fontId="8" fillId="0" borderId="36" xfId="1371" applyNumberFormat="1" applyFont="1" applyBorder="1" applyAlignment="1">
      <alignment horizontal="center" vertical="center" wrapText="1"/>
    </xf>
    <xf numFmtId="175" fontId="8" fillId="0" borderId="19" xfId="1371" applyNumberFormat="1" applyFont="1" applyBorder="1" applyAlignment="1">
      <alignment horizontal="center" vertical="center" wrapText="1"/>
    </xf>
    <xf numFmtId="10" fontId="8" fillId="0" borderId="17" xfId="1495" applyNumberFormat="1" applyFont="1" applyFill="1" applyBorder="1" applyAlignment="1">
      <alignment horizontal="center" vertical="center" wrapText="1"/>
    </xf>
    <xf numFmtId="10" fontId="8" fillId="0" borderId="36" xfId="1495" applyNumberFormat="1" applyFont="1" applyFill="1" applyBorder="1" applyAlignment="1">
      <alignment horizontal="center" vertical="center" wrapText="1"/>
    </xf>
    <xf numFmtId="10" fontId="8" fillId="0" borderId="19" xfId="1495" applyNumberFormat="1" applyFont="1" applyFill="1" applyBorder="1" applyAlignment="1">
      <alignment horizontal="center" vertical="center" wrapText="1"/>
    </xf>
    <xf numFmtId="10" fontId="8" fillId="0" borderId="64" xfId="1495" applyNumberFormat="1" applyFont="1" applyFill="1" applyBorder="1" applyAlignment="1">
      <alignment horizontal="center" vertical="center" wrapText="1"/>
    </xf>
    <xf numFmtId="10" fontId="8" fillId="0" borderId="65" xfId="1495" applyNumberFormat="1" applyFont="1" applyFill="1" applyBorder="1" applyAlignment="1">
      <alignment horizontal="center" vertical="center" wrapText="1"/>
    </xf>
    <xf numFmtId="10" fontId="8" fillId="0" borderId="66" xfId="1495" applyNumberFormat="1" applyFont="1" applyFill="1" applyBorder="1" applyAlignment="1">
      <alignment horizontal="center" vertical="center" wrapText="1"/>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35" xfId="1371" applyFont="1" applyFill="1" applyBorder="1" applyAlignment="1" applyProtection="1">
      <alignment horizontal="justify" vertical="center" wrapText="1"/>
      <protection locked="0"/>
    </xf>
    <xf numFmtId="0" fontId="9" fillId="0" borderId="47" xfId="1371" applyFont="1" applyBorder="1" applyAlignment="1">
      <alignment horizontal="center" vertical="center"/>
    </xf>
    <xf numFmtId="0" fontId="9" fillId="0" borderId="18" xfId="1371" applyFont="1" applyBorder="1" applyAlignment="1" applyProtection="1">
      <alignment horizontal="center" vertical="center" wrapText="1"/>
      <protection locked="0"/>
    </xf>
    <xf numFmtId="0" fontId="9" fillId="0" borderId="32" xfId="1371" applyFont="1" applyBorder="1" applyAlignment="1" applyProtection="1">
      <alignment horizontal="center" vertical="center" wrapText="1"/>
      <protection locked="0"/>
    </xf>
    <xf numFmtId="0" fontId="9" fillId="0" borderId="67" xfId="1371" applyFont="1" applyBorder="1" applyAlignment="1" applyProtection="1">
      <alignment horizontal="center" vertical="center" wrapText="1"/>
      <protection locked="0"/>
    </xf>
    <xf numFmtId="0" fontId="53" fillId="50" borderId="47" xfId="1371" applyFont="1" applyFill="1" applyBorder="1" applyAlignment="1" applyProtection="1">
      <alignment horizontal="justify" vertical="center" wrapText="1"/>
      <protection locked="0"/>
    </xf>
    <xf numFmtId="0" fontId="52" fillId="0" borderId="48" xfId="1371" applyFont="1" applyBorder="1" applyAlignment="1">
      <alignment horizontal="center" vertical="center"/>
    </xf>
    <xf numFmtId="0" fontId="52" fillId="0" borderId="46" xfId="1371" applyFont="1" applyBorder="1" applyAlignment="1">
      <alignment horizontal="center" vertical="center"/>
    </xf>
    <xf numFmtId="0" fontId="52" fillId="0" borderId="14" xfId="1371" applyFont="1" applyBorder="1" applyAlignment="1">
      <alignment horizontal="center" vertical="center"/>
    </xf>
    <xf numFmtId="0" fontId="52" fillId="0" borderId="15" xfId="1371" applyFont="1" applyBorder="1" applyAlignment="1">
      <alignment horizontal="center" vertical="center"/>
    </xf>
    <xf numFmtId="0" fontId="52" fillId="0" borderId="49" xfId="1371" applyFont="1" applyBorder="1" applyAlignment="1">
      <alignment horizontal="center" vertical="center"/>
    </xf>
    <xf numFmtId="0" fontId="52" fillId="0" borderId="50" xfId="1371" applyFont="1" applyBorder="1" applyAlignment="1">
      <alignment horizontal="center" vertical="center"/>
    </xf>
    <xf numFmtId="0" fontId="53" fillId="0" borderId="47" xfId="1371" applyFont="1" applyBorder="1" applyAlignment="1" applyProtection="1">
      <alignment horizontal="justify" vertical="center" wrapText="1"/>
      <protection locked="0"/>
    </xf>
    <xf numFmtId="0" fontId="8" fillId="61" borderId="37" xfId="1371" applyFont="1" applyFill="1" applyBorder="1" applyAlignment="1">
      <alignment horizontal="left" vertical="center" wrapText="1"/>
    </xf>
    <xf numFmtId="0" fontId="8" fillId="61" borderId="34" xfId="1371" applyFont="1" applyFill="1" applyBorder="1" applyAlignment="1">
      <alignment horizontal="left" vertical="center" wrapText="1"/>
    </xf>
    <xf numFmtId="0" fontId="8" fillId="61" borderId="18" xfId="1371" applyFont="1" applyFill="1" applyBorder="1" applyAlignment="1" applyProtection="1">
      <alignment horizontal="center" vertical="center" wrapText="1"/>
      <protection locked="0"/>
    </xf>
    <xf numFmtId="177" fontId="9" fillId="50" borderId="17" xfId="1250" applyNumberFormat="1" applyFont="1" applyFill="1" applyBorder="1" applyAlignment="1" applyProtection="1">
      <alignment horizontal="center" vertical="center" wrapText="1"/>
      <protection locked="0"/>
    </xf>
    <xf numFmtId="177" fontId="9" fillId="50" borderId="36" xfId="1250" applyNumberFormat="1" applyFont="1" applyFill="1" applyBorder="1" applyAlignment="1" applyProtection="1">
      <alignment horizontal="center" vertical="center" wrapText="1"/>
      <protection locked="0"/>
    </xf>
    <xf numFmtId="177" fontId="9" fillId="50" borderId="19" xfId="1250" applyNumberFormat="1" applyFont="1" applyFill="1" applyBorder="1" applyAlignment="1" applyProtection="1">
      <alignment horizontal="center" vertical="center" wrapText="1"/>
      <protection locked="0"/>
    </xf>
    <xf numFmtId="170" fontId="9" fillId="50" borderId="17" xfId="1495" applyNumberFormat="1" applyFont="1" applyFill="1" applyBorder="1" applyAlignment="1" applyProtection="1">
      <alignment horizontal="center" vertical="center" wrapText="1"/>
      <protection locked="0"/>
    </xf>
    <xf numFmtId="170" fontId="9" fillId="50" borderId="36" xfId="1495" applyNumberFormat="1" applyFont="1" applyFill="1" applyBorder="1" applyAlignment="1" applyProtection="1">
      <alignment horizontal="center" vertical="center" wrapText="1"/>
      <protection locked="0"/>
    </xf>
    <xf numFmtId="170" fontId="9" fillId="50" borderId="19" xfId="1495" applyNumberFormat="1" applyFont="1" applyFill="1" applyBorder="1" applyAlignment="1" applyProtection="1">
      <alignment horizontal="center" vertical="center" wrapText="1"/>
      <protection locked="0"/>
    </xf>
    <xf numFmtId="170" fontId="9" fillId="50" borderId="64" xfId="1495" applyNumberFormat="1" applyFont="1" applyFill="1" applyBorder="1" applyAlignment="1" applyProtection="1">
      <alignment horizontal="center" vertical="center" wrapText="1"/>
      <protection locked="0"/>
    </xf>
    <xf numFmtId="170" fontId="9" fillId="50" borderId="65" xfId="1495" applyNumberFormat="1" applyFont="1" applyFill="1" applyBorder="1" applyAlignment="1" applyProtection="1">
      <alignment horizontal="center" vertical="center" wrapText="1"/>
      <protection locked="0"/>
    </xf>
    <xf numFmtId="170" fontId="9" fillId="50" borderId="66" xfId="1495" applyNumberFormat="1" applyFont="1" applyFill="1" applyBorder="1" applyAlignment="1" applyProtection="1">
      <alignment horizontal="center" vertical="center" wrapText="1"/>
      <protection locked="0"/>
    </xf>
    <xf numFmtId="0" fontId="9" fillId="0" borderId="18" xfId="1371" applyFont="1" applyBorder="1" applyAlignment="1">
      <alignment horizontal="center" vertical="center" wrapText="1"/>
    </xf>
    <xf numFmtId="0" fontId="14" fillId="0" borderId="18" xfId="1371" applyFont="1" applyBorder="1" applyAlignment="1">
      <alignment horizontal="center" vertical="center"/>
    </xf>
    <xf numFmtId="0" fontId="8" fillId="61" borderId="16" xfId="1371" applyFont="1" applyFill="1" applyBorder="1" applyAlignment="1">
      <alignment horizontal="left" vertical="center" wrapText="1"/>
    </xf>
    <xf numFmtId="9" fontId="8" fillId="61" borderId="18" xfId="1496" applyFont="1" applyFill="1" applyBorder="1" applyAlignment="1">
      <alignment horizontal="center" vertical="center"/>
    </xf>
    <xf numFmtId="1" fontId="9" fillId="0" borderId="18" xfId="1273" applyNumberFormat="1" applyFont="1" applyFill="1" applyBorder="1" applyAlignment="1">
      <alignment horizontal="center" vertical="center" wrapText="1"/>
    </xf>
    <xf numFmtId="0" fontId="9" fillId="0" borderId="18" xfId="1496" applyNumberFormat="1" applyFont="1" applyFill="1" applyBorder="1" applyAlignment="1">
      <alignment horizontal="center" vertical="center" wrapText="1"/>
    </xf>
    <xf numFmtId="0" fontId="9" fillId="0" borderId="18" xfId="1371" applyFont="1" applyBorder="1" applyAlignment="1">
      <alignment horizontal="center" vertical="center"/>
    </xf>
    <xf numFmtId="0" fontId="11" fillId="24" borderId="16" xfId="1371" applyFont="1" applyFill="1" applyBorder="1" applyAlignment="1">
      <alignment horizontal="center" vertical="center"/>
    </xf>
    <xf numFmtId="0" fontId="11" fillId="24" borderId="18" xfId="1371" applyFont="1" applyFill="1" applyBorder="1" applyAlignment="1">
      <alignment horizontal="center" vertical="center"/>
    </xf>
    <xf numFmtId="0" fontId="59" fillId="61" borderId="16" xfId="1371" applyFont="1" applyFill="1" applyBorder="1" applyAlignment="1">
      <alignment horizontal="center" vertical="center"/>
    </xf>
    <xf numFmtId="0" fontId="59" fillId="61" borderId="18" xfId="1371" applyFont="1" applyFill="1" applyBorder="1" applyAlignment="1">
      <alignment horizontal="center" vertical="center"/>
    </xf>
    <xf numFmtId="0" fontId="75" fillId="0" borderId="43" xfId="0" applyFont="1" applyBorder="1" applyAlignment="1" applyProtection="1">
      <alignment horizontal="center" wrapText="1"/>
      <protection locked="0"/>
    </xf>
    <xf numFmtId="0" fontId="75" fillId="0" borderId="16" xfId="0" applyFont="1" applyBorder="1" applyAlignment="1" applyProtection="1">
      <alignment horizontal="center" wrapText="1"/>
      <protection locked="0"/>
    </xf>
    <xf numFmtId="0" fontId="59" fillId="0" borderId="30" xfId="0" applyFont="1" applyBorder="1" applyAlignment="1" applyProtection="1">
      <alignment horizontal="center" vertical="center" wrapText="1"/>
      <protection locked="0"/>
    </xf>
    <xf numFmtId="0" fontId="57" fillId="0" borderId="31"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180" fontId="9" fillId="50" borderId="17" xfId="1250" applyNumberFormat="1" applyFont="1" applyFill="1" applyBorder="1" applyAlignment="1" applyProtection="1">
      <alignment horizontal="center" vertical="center" wrapText="1"/>
      <protection locked="0"/>
    </xf>
    <xf numFmtId="180" fontId="9" fillId="50" borderId="36" xfId="1250" applyNumberFormat="1" applyFont="1" applyFill="1" applyBorder="1" applyAlignment="1" applyProtection="1">
      <alignment horizontal="center" vertical="center" wrapText="1"/>
      <protection locked="0"/>
    </xf>
    <xf numFmtId="180" fontId="9" fillId="50" borderId="19" xfId="1250" applyNumberFormat="1" applyFont="1" applyFill="1" applyBorder="1" applyAlignment="1" applyProtection="1">
      <alignment horizontal="center" vertical="center" wrapText="1"/>
      <protection locked="0"/>
    </xf>
    <xf numFmtId="3" fontId="9" fillId="0" borderId="20" xfId="1496" applyNumberFormat="1" applyFont="1" applyFill="1" applyBorder="1" applyAlignment="1">
      <alignment horizontal="center" vertical="center" wrapText="1"/>
    </xf>
    <xf numFmtId="3" fontId="9" fillId="0" borderId="33" xfId="1496" applyNumberFormat="1" applyFont="1" applyFill="1" applyBorder="1" applyAlignment="1">
      <alignment horizontal="center" vertical="center" wrapText="1"/>
    </xf>
    <xf numFmtId="3" fontId="9" fillId="0" borderId="47" xfId="1496" applyNumberFormat="1" applyFont="1" applyFill="1" applyBorder="1" applyAlignment="1">
      <alignment horizontal="center" vertical="center" wrapText="1"/>
    </xf>
    <xf numFmtId="0" fontId="8" fillId="50" borderId="10" xfId="1371" applyFont="1" applyFill="1" applyBorder="1" applyAlignment="1">
      <alignment horizontal="center" vertical="center" wrapText="1"/>
    </xf>
    <xf numFmtId="0" fontId="9" fillId="0" borderId="10" xfId="1371" applyFont="1" applyFill="1" applyBorder="1" applyAlignment="1" applyProtection="1">
      <alignment horizontal="center" vertical="center" wrapText="1"/>
      <protection locked="0"/>
    </xf>
    <xf numFmtId="0" fontId="53" fillId="0" borderId="20" xfId="1371" applyFont="1" applyFill="1" applyBorder="1" applyAlignment="1" applyProtection="1">
      <alignment horizontal="justify" vertical="center" wrapText="1"/>
      <protection locked="0"/>
    </xf>
    <xf numFmtId="0" fontId="76" fillId="0" borderId="33" xfId="1371" applyFont="1" applyFill="1" applyBorder="1" applyAlignment="1" applyProtection="1">
      <alignment horizontal="justify" vertical="center" wrapText="1"/>
      <protection locked="0"/>
    </xf>
    <xf numFmtId="0" fontId="76" fillId="0" borderId="35" xfId="1371" applyFont="1" applyFill="1" applyBorder="1" applyAlignment="1" applyProtection="1">
      <alignment horizontal="justify" vertical="center" wrapText="1"/>
      <protection locked="0"/>
    </xf>
    <xf numFmtId="0" fontId="76" fillId="0" borderId="22" xfId="1371" applyFont="1" applyBorder="1" applyAlignment="1">
      <alignment horizontal="center" vertical="center"/>
    </xf>
    <xf numFmtId="0" fontId="76" fillId="0" borderId="23" xfId="1371" applyFont="1" applyBorder="1" applyAlignment="1">
      <alignment horizontal="center" vertical="center"/>
    </xf>
    <xf numFmtId="0" fontId="76" fillId="0" borderId="24" xfId="1371" applyFont="1" applyBorder="1" applyAlignment="1">
      <alignment horizontal="center" vertical="center"/>
    </xf>
    <xf numFmtId="0" fontId="76" fillId="0" borderId="25" xfId="1371" applyFont="1" applyBorder="1" applyAlignment="1">
      <alignment horizontal="center" vertical="center"/>
    </xf>
    <xf numFmtId="0" fontId="76" fillId="0" borderId="0" xfId="1371" applyFont="1" applyAlignment="1">
      <alignment horizontal="center" vertical="center"/>
    </xf>
    <xf numFmtId="0" fontId="76" fillId="0" borderId="26" xfId="1371" applyFont="1" applyBorder="1" applyAlignment="1">
      <alignment horizontal="center" vertical="center"/>
    </xf>
    <xf numFmtId="0" fontId="76" fillId="0" borderId="27" xfId="1371" applyFont="1" applyBorder="1" applyAlignment="1">
      <alignment horizontal="center" vertical="center"/>
    </xf>
    <xf numFmtId="0" fontId="76" fillId="0" borderId="28" xfId="1371" applyFont="1" applyBorder="1" applyAlignment="1">
      <alignment horizontal="center" vertical="center"/>
    </xf>
    <xf numFmtId="0" fontId="76" fillId="0" borderId="29" xfId="1371" applyFont="1" applyBorder="1" applyAlignment="1">
      <alignment horizontal="center" vertical="center"/>
    </xf>
    <xf numFmtId="0" fontId="53" fillId="0" borderId="33" xfId="1371" applyFont="1" applyFill="1" applyBorder="1" applyAlignment="1" applyProtection="1">
      <alignment horizontal="justify" vertical="center" wrapText="1"/>
      <protection locked="0"/>
    </xf>
    <xf numFmtId="0" fontId="53" fillId="0" borderId="35" xfId="1371" applyFont="1" applyFill="1" applyBorder="1" applyAlignment="1" applyProtection="1">
      <alignment horizontal="justify" vertical="center" wrapText="1"/>
      <protection locked="0"/>
    </xf>
    <xf numFmtId="0" fontId="9" fillId="0" borderId="20" xfId="1371" applyFont="1" applyFill="1" applyBorder="1" applyAlignment="1" applyProtection="1">
      <alignment horizontal="justify" vertical="center" wrapText="1"/>
      <protection locked="0"/>
    </xf>
    <xf numFmtId="0" fontId="9" fillId="0" borderId="33" xfId="1371" applyFont="1" applyFill="1" applyBorder="1" applyAlignment="1" applyProtection="1">
      <alignment horizontal="justify" vertical="center" wrapText="1"/>
      <protection locked="0"/>
    </xf>
    <xf numFmtId="0" fontId="9" fillId="0" borderId="47" xfId="1371" applyFont="1" applyFill="1" applyBorder="1" applyAlignment="1" applyProtection="1">
      <alignment horizontal="justify" vertical="center" wrapText="1"/>
      <protection locked="0"/>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left" vertical="center" wrapText="1"/>
    </xf>
    <xf numFmtId="0" fontId="9" fillId="0" borderId="33" xfId="1371" applyFont="1" applyFill="1" applyBorder="1" applyAlignment="1">
      <alignment horizontal="left" vertical="center" wrapText="1"/>
    </xf>
    <xf numFmtId="0" fontId="9" fillId="0" borderId="47" xfId="1371" applyFont="1" applyFill="1" applyBorder="1" applyAlignment="1">
      <alignment horizontal="left" vertical="center" wrapText="1"/>
    </xf>
    <xf numFmtId="0" fontId="53" fillId="0" borderId="10" xfId="1371" applyFont="1" applyFill="1" applyBorder="1" applyAlignment="1">
      <alignment horizontal="left" vertical="center" wrapText="1"/>
    </xf>
    <xf numFmtId="0" fontId="76" fillId="0" borderId="10" xfId="1371" applyFont="1" applyFill="1" applyBorder="1" applyAlignment="1">
      <alignment horizontal="left" vertical="center" wrapText="1"/>
    </xf>
    <xf numFmtId="10" fontId="9" fillId="50" borderId="36" xfId="1495" applyNumberFormat="1" applyFont="1" applyFill="1" applyBorder="1" applyAlignment="1" applyProtection="1">
      <alignment horizontal="center" vertical="center" wrapText="1"/>
      <protection locked="0"/>
    </xf>
    <xf numFmtId="10" fontId="9" fillId="50" borderId="19" xfId="1495" applyNumberFormat="1" applyFont="1" applyFill="1" applyBorder="1" applyAlignment="1" applyProtection="1">
      <alignment horizontal="center" vertical="center" wrapText="1"/>
      <protection locked="0"/>
    </xf>
    <xf numFmtId="10" fontId="9" fillId="50" borderId="10" xfId="1495" applyNumberFormat="1" applyFont="1" applyFill="1" applyBorder="1" applyAlignment="1" applyProtection="1">
      <alignment horizontal="center" vertical="center" wrapText="1"/>
      <protection locked="0"/>
    </xf>
    <xf numFmtId="0" fontId="9" fillId="0" borderId="10" xfId="1371" applyFont="1" applyFill="1" applyBorder="1" applyAlignment="1">
      <alignment horizontal="center" vertical="center" wrapText="1"/>
    </xf>
    <xf numFmtId="0" fontId="3" fillId="0" borderId="20" xfId="1371" applyFont="1" applyFill="1" applyBorder="1" applyAlignment="1">
      <alignment horizontal="center" vertical="center"/>
    </xf>
    <xf numFmtId="0" fontId="3" fillId="0" borderId="33" xfId="1371" applyFont="1" applyFill="1" applyBorder="1" applyAlignment="1">
      <alignment horizontal="center" vertical="center"/>
    </xf>
    <xf numFmtId="0" fontId="3" fillId="0" borderId="47" xfId="1371" applyFont="1" applyFill="1" applyBorder="1" applyAlignment="1">
      <alignment horizontal="center" vertical="center"/>
    </xf>
    <xf numFmtId="0" fontId="4" fillId="0" borderId="10" xfId="1371" applyFill="1" applyBorder="1" applyAlignment="1" applyProtection="1">
      <alignment horizontal="center" vertical="center" wrapText="1"/>
      <protection locked="0"/>
    </xf>
    <xf numFmtId="0" fontId="4" fillId="0" borderId="18" xfId="1371" applyFill="1" applyBorder="1" applyAlignment="1" applyProtection="1">
      <alignment horizontal="center" vertical="center" wrapText="1"/>
      <protection locked="0"/>
    </xf>
    <xf numFmtId="0" fontId="4" fillId="0" borderId="32" xfId="1371" applyFill="1" applyBorder="1" applyAlignment="1" applyProtection="1">
      <alignment horizontal="center" vertical="center" wrapText="1"/>
      <protection locked="0"/>
    </xf>
    <xf numFmtId="0" fontId="4" fillId="0" borderId="67" xfId="1371" applyFill="1" applyBorder="1" applyAlignment="1" applyProtection="1">
      <alignment horizontal="center" vertical="center" wrapText="1"/>
      <protection locked="0"/>
    </xf>
    <xf numFmtId="4" fontId="9" fillId="24" borderId="20" xfId="1496" applyNumberFormat="1" applyFont="1" applyFill="1" applyBorder="1" applyAlignment="1">
      <alignment horizontal="center" vertical="center" wrapText="1"/>
    </xf>
    <xf numFmtId="4" fontId="9" fillId="24" borderId="33" xfId="1496" applyNumberFormat="1" applyFont="1" applyFill="1" applyBorder="1" applyAlignment="1">
      <alignment horizontal="center" vertical="center" wrapText="1"/>
    </xf>
    <xf numFmtId="4" fontId="9" fillId="24" borderId="47" xfId="1496" applyNumberFormat="1" applyFont="1" applyFill="1" applyBorder="1" applyAlignment="1">
      <alignment horizontal="center"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35"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483106456"/>
        <c:axId val="483109984"/>
      </c:lineChart>
      <c:catAx>
        <c:axId val="48310645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83109984"/>
        <c:crosses val="autoZero"/>
        <c:auto val="1"/>
        <c:lblAlgn val="ctr"/>
        <c:lblOffset val="100"/>
        <c:noMultiLvlLbl val="0"/>
      </c:catAx>
      <c:valAx>
        <c:axId val="4831099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8310645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1'!$C$27:$C$32</c:f>
              <c:numCache>
                <c:formatCode>_(* #,##0.0000_);_(* \(#,##0.0000\);_(* "-"??_);_(@_)</c:formatCode>
                <c:ptCount val="6"/>
                <c:pt idx="0" formatCode="_(* #,##0.0_);_(* \(#,##0.0\);_(* &quot;-&quot;??_);_(@_)">
                  <c:v>0</c:v>
                </c:pt>
                <c:pt idx="1">
                  <c:v>0.01</c:v>
                </c:pt>
                <c:pt idx="2">
                  <c:v>2.2499999999999999E-2</c:v>
                </c:pt>
                <c:pt idx="3">
                  <c:v>2.2499999999999999E-2</c:v>
                </c:pt>
                <c:pt idx="4">
                  <c:v>2.2499999999999999E-2</c:v>
                </c:pt>
                <c:pt idx="5">
                  <c:v>2.2499999999999999E-2</c:v>
                </c:pt>
              </c:numCache>
            </c:numRef>
          </c:val>
          <c:extLst>
            <c:ext xmlns:c16="http://schemas.microsoft.com/office/drawing/2014/chart" uri="{C3380CC4-5D6E-409C-BE32-E72D297353CC}">
              <c16:uniqueId val="{00000000-7862-4653-A077-BCDB20C0B61C}"/>
            </c:ext>
          </c:extLst>
        </c:ser>
        <c:ser>
          <c:idx val="1"/>
          <c:order val="1"/>
          <c:tx>
            <c:strRef>
              <c:f>'META 1'!$D$26</c:f>
              <c:strCache>
                <c:ptCount val="1"/>
                <c:pt idx="0">
                  <c:v>Magnitud ejecutada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1'!$D$27:$D$32</c:f>
              <c:numCache>
                <c:formatCode>_(* #,##0.0000_);_(* \(#,##0.0000\);_(* "-"??_);_(@_)</c:formatCode>
                <c:ptCount val="6"/>
                <c:pt idx="0" formatCode="_(* #,##0.00_);_(* \(#,##0.00\);_(* &quot;-&quot;??_);_(@_)">
                  <c:v>0</c:v>
                </c:pt>
              </c:numCache>
            </c:numRef>
          </c:val>
          <c:extLst>
            <c:ext xmlns:c16="http://schemas.microsoft.com/office/drawing/2014/chart" uri="{C3380CC4-5D6E-409C-BE32-E72D297353CC}">
              <c16:uniqueId val="{00000001-7862-4653-A077-BCDB20C0B61C}"/>
            </c:ext>
          </c:extLst>
        </c:ser>
        <c:dLbls>
          <c:showLegendKey val="0"/>
          <c:showVal val="0"/>
          <c:showCatName val="0"/>
          <c:showSerName val="0"/>
          <c:showPercent val="0"/>
          <c:showBubbleSize val="0"/>
        </c:dLbls>
        <c:gapWidth val="150"/>
        <c:axId val="299583680"/>
        <c:axId val="299583120"/>
      </c:barChart>
      <c:catAx>
        <c:axId val="2995836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99583120"/>
        <c:crosses val="autoZero"/>
        <c:auto val="1"/>
        <c:lblAlgn val="ctr"/>
        <c:lblOffset val="100"/>
        <c:noMultiLvlLbl val="0"/>
      </c:catAx>
      <c:valAx>
        <c:axId val="299583120"/>
        <c:scaling>
          <c:orientation val="minMax"/>
          <c:max val="2.2500000000000006E-2"/>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99583680"/>
        <c:crosses val="autoZero"/>
        <c:crossBetween val="between"/>
        <c:majorUnit val="5.5000000000000014E-3"/>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'[7]META 1'!$B$27:$B$32</c:f>
              <c:strCache>
                <c:ptCount val="6"/>
                <c:pt idx="0">
                  <c:v>Julio</c:v>
                </c:pt>
                <c:pt idx="1">
                  <c:v>Agosto</c:v>
                </c:pt>
                <c:pt idx="2">
                  <c:v>Septiembre</c:v>
                </c:pt>
                <c:pt idx="3">
                  <c:v>Octubre</c:v>
                </c:pt>
                <c:pt idx="4">
                  <c:v>Noviembre</c:v>
                </c:pt>
                <c:pt idx="5">
                  <c:v>Diciembre</c:v>
                </c:pt>
              </c:strCache>
            </c:strRef>
          </c:cat>
          <c:val>
            <c:numRef>
              <c:f>'META 2'!$C$27:$C$32</c:f>
              <c:numCache>
                <c:formatCode>_(* #,##0.0000_);_(* \(#,##0.0000\);_(* "-"??_);_(@_)</c:formatCode>
                <c:ptCount val="6"/>
                <c:pt idx="0">
                  <c:v>2.86E-2</c:v>
                </c:pt>
                <c:pt idx="1">
                  <c:v>1.43E-2</c:v>
                </c:pt>
                <c:pt idx="2">
                  <c:v>1.43E-2</c:v>
                </c:pt>
                <c:pt idx="3">
                  <c:v>1.43E-2</c:v>
                </c:pt>
                <c:pt idx="4">
                  <c:v>1.43E-2</c:v>
                </c:pt>
                <c:pt idx="5">
                  <c:v>1.4200000000000001E-2</c:v>
                </c:pt>
              </c:numCache>
            </c:numRef>
          </c:val>
          <c:extLst>
            <c:ext xmlns:c16="http://schemas.microsoft.com/office/drawing/2014/chart" uri="{C3380CC4-5D6E-409C-BE32-E72D297353CC}">
              <c16:uniqueId val="{00000000-FFF7-40A6-862B-F5606BBE8F27}"/>
            </c:ext>
          </c:extLst>
        </c:ser>
        <c:ser>
          <c:idx val="1"/>
          <c:order val="1"/>
          <c:tx>
            <c:strRef>
              <c:f>'META 2'!$D$26</c:f>
              <c:strCache>
                <c:ptCount val="1"/>
                <c:pt idx="0">
                  <c:v>Magnitud ejecutada mensual</c:v>
                </c:pt>
              </c:strCache>
            </c:strRef>
          </c:tx>
          <c:invertIfNegative val="0"/>
          <c:cat>
            <c:strRef>
              <c:f>'[7]META 1'!$B$27:$B$32</c:f>
              <c:strCache>
                <c:ptCount val="6"/>
                <c:pt idx="0">
                  <c:v>Julio</c:v>
                </c:pt>
                <c:pt idx="1">
                  <c:v>Agosto</c:v>
                </c:pt>
                <c:pt idx="2">
                  <c:v>Septiembre</c:v>
                </c:pt>
                <c:pt idx="3">
                  <c:v>Octubre</c:v>
                </c:pt>
                <c:pt idx="4">
                  <c:v>Noviembre</c:v>
                </c:pt>
                <c:pt idx="5">
                  <c:v>Diciembre</c:v>
                </c:pt>
              </c:strCache>
            </c:strRef>
          </c:cat>
          <c:val>
            <c:numRef>
              <c:f>'META 2'!$D$27:$D$32</c:f>
              <c:numCache>
                <c:formatCode>_(* #,##0.0000_);_(* \(#,##0.0000\);_(* "-"??_);_(@_)</c:formatCode>
                <c:ptCount val="6"/>
                <c:pt idx="0">
                  <c:v>2.86E-2</c:v>
                </c:pt>
              </c:numCache>
            </c:numRef>
          </c:val>
          <c:extLst>
            <c:ext xmlns:c16="http://schemas.microsoft.com/office/drawing/2014/chart" uri="{C3380CC4-5D6E-409C-BE32-E72D297353CC}">
              <c16:uniqueId val="{00000001-FFF7-40A6-862B-F5606BBE8F27}"/>
            </c:ext>
          </c:extLst>
        </c:ser>
        <c:dLbls>
          <c:showLegendKey val="0"/>
          <c:showVal val="0"/>
          <c:showCatName val="0"/>
          <c:showSerName val="0"/>
          <c:showPercent val="0"/>
          <c:showBubbleSize val="0"/>
        </c:dLbls>
        <c:gapWidth val="150"/>
        <c:axId val="299583680"/>
        <c:axId val="299583120"/>
      </c:barChart>
      <c:catAx>
        <c:axId val="2995836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99583120"/>
        <c:crosses val="autoZero"/>
        <c:auto val="1"/>
        <c:lblAlgn val="ctr"/>
        <c:lblOffset val="100"/>
        <c:noMultiLvlLbl val="0"/>
      </c:catAx>
      <c:valAx>
        <c:axId val="299583120"/>
        <c:scaling>
          <c:orientation val="minMax"/>
          <c:max val="2.2500000000000006E-2"/>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99583680"/>
        <c:crosses val="autoZero"/>
        <c:crossBetween val="between"/>
        <c:majorUnit val="5.5000000000000014E-3"/>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3'!$C$27:$C$32</c:f>
              <c:numCache>
                <c:formatCode>_(* #,##0.00000_);_(* \(#,##0.00000\);_(* "-"??_);_(@_)</c:formatCode>
                <c:ptCount val="6"/>
                <c:pt idx="0">
                  <c:v>9.7000000000000003E-3</c:v>
                </c:pt>
                <c:pt idx="1">
                  <c:v>2.4500000000000001E-2</c:v>
                </c:pt>
                <c:pt idx="2">
                  <c:v>1.9199999999999998E-2</c:v>
                </c:pt>
                <c:pt idx="3">
                  <c:v>1.46E-2</c:v>
                </c:pt>
                <c:pt idx="4">
                  <c:v>1.0999999999999999E-2</c:v>
                </c:pt>
                <c:pt idx="5">
                  <c:v>2.1000000000000001E-2</c:v>
                </c:pt>
              </c:numCache>
            </c:numRef>
          </c:val>
          <c:extLst>
            <c:ext xmlns:c16="http://schemas.microsoft.com/office/drawing/2014/chart" uri="{C3380CC4-5D6E-409C-BE32-E72D297353CC}">
              <c16:uniqueId val="{00000000-3CCA-4B78-AB6C-38D674BF0DD5}"/>
            </c:ext>
          </c:extLst>
        </c:ser>
        <c:ser>
          <c:idx val="1"/>
          <c:order val="1"/>
          <c:tx>
            <c:strRef>
              <c:f>'META 3'!$D$26</c:f>
              <c:strCache>
                <c:ptCount val="1"/>
                <c:pt idx="0">
                  <c:v>Magnitud ejecutada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3'!$D$27:$D$32</c:f>
              <c:numCache>
                <c:formatCode>_(* #,##0.00000_);_(* \(#,##0.00000\);_(* "-"??_);_(@_)</c:formatCode>
                <c:ptCount val="6"/>
                <c:pt idx="0">
                  <c:v>9.7000000000000003E-3</c:v>
                </c:pt>
              </c:numCache>
            </c:numRef>
          </c:val>
          <c:extLst>
            <c:ext xmlns:c16="http://schemas.microsoft.com/office/drawing/2014/chart" uri="{C3380CC4-5D6E-409C-BE32-E72D297353CC}">
              <c16:uniqueId val="{00000001-3CCA-4B78-AB6C-38D674BF0DD5}"/>
            </c:ext>
          </c:extLst>
        </c:ser>
        <c:dLbls>
          <c:showLegendKey val="0"/>
          <c:showVal val="0"/>
          <c:showCatName val="0"/>
          <c:showSerName val="0"/>
          <c:showPercent val="0"/>
          <c:showBubbleSize val="0"/>
        </c:dLbls>
        <c:gapWidth val="150"/>
        <c:axId val="299583680"/>
        <c:axId val="299583120"/>
      </c:barChart>
      <c:catAx>
        <c:axId val="2995836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99583120"/>
        <c:crosses val="autoZero"/>
        <c:auto val="1"/>
        <c:lblAlgn val="ctr"/>
        <c:lblOffset val="100"/>
        <c:noMultiLvlLbl val="0"/>
      </c:catAx>
      <c:valAx>
        <c:axId val="299583120"/>
        <c:scaling>
          <c:orientation val="minMax"/>
          <c:max val="2.2500000000000006E-2"/>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99583680"/>
        <c:crosses val="autoZero"/>
        <c:crossBetween val="between"/>
        <c:majorUnit val="5.5000000000000014E-3"/>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4'!$C$27:$C$32</c:f>
              <c:numCache>
                <c:formatCode>_(* #,##0.0000_);_(* \(#,##0.0000\);_(* "-"??_);_(@_)</c:formatCode>
                <c:ptCount val="6"/>
                <c:pt idx="0">
                  <c:v>0.72</c:v>
                </c:pt>
                <c:pt idx="1">
                  <c:v>0.36</c:v>
                </c:pt>
                <c:pt idx="2">
                  <c:v>7.86</c:v>
                </c:pt>
                <c:pt idx="3">
                  <c:v>0.36</c:v>
                </c:pt>
                <c:pt idx="4">
                  <c:v>0.36</c:v>
                </c:pt>
                <c:pt idx="5">
                  <c:v>0.36</c:v>
                </c:pt>
              </c:numCache>
            </c:numRef>
          </c:val>
          <c:extLst>
            <c:ext xmlns:c16="http://schemas.microsoft.com/office/drawing/2014/chart" uri="{C3380CC4-5D6E-409C-BE32-E72D297353CC}">
              <c16:uniqueId val="{00000000-A3B7-472A-8803-FD0C6138F5F4}"/>
            </c:ext>
          </c:extLst>
        </c:ser>
        <c:ser>
          <c:idx val="1"/>
          <c:order val="1"/>
          <c:tx>
            <c:strRef>
              <c:f>'META 4'!$D$26</c:f>
              <c:strCache>
                <c:ptCount val="1"/>
                <c:pt idx="0">
                  <c:v>Magnitud ejecutada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4'!$D$27:$D$32</c:f>
              <c:numCache>
                <c:formatCode>_(* #,##0.0000_);_(* \(#,##0.0000\);_(* "-"??_);_(@_)</c:formatCode>
                <c:ptCount val="6"/>
                <c:pt idx="0">
                  <c:v>0.72</c:v>
                </c:pt>
              </c:numCache>
            </c:numRef>
          </c:val>
          <c:extLst>
            <c:ext xmlns:c16="http://schemas.microsoft.com/office/drawing/2014/chart" uri="{C3380CC4-5D6E-409C-BE32-E72D297353CC}">
              <c16:uniqueId val="{00000001-A3B7-472A-8803-FD0C6138F5F4}"/>
            </c:ext>
          </c:extLst>
        </c:ser>
        <c:dLbls>
          <c:showLegendKey val="0"/>
          <c:showVal val="0"/>
          <c:showCatName val="0"/>
          <c:showSerName val="0"/>
          <c:showPercent val="0"/>
          <c:showBubbleSize val="0"/>
        </c:dLbls>
        <c:gapWidth val="150"/>
        <c:axId val="299583680"/>
        <c:axId val="299583120"/>
      </c:barChart>
      <c:catAx>
        <c:axId val="2995836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99583120"/>
        <c:crosses val="autoZero"/>
        <c:auto val="1"/>
        <c:lblAlgn val="ctr"/>
        <c:lblOffset val="100"/>
        <c:noMultiLvlLbl val="0"/>
      </c:catAx>
      <c:valAx>
        <c:axId val="299583120"/>
        <c:scaling>
          <c:orientation val="minMax"/>
          <c:max val="1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9958368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5'!$C$26</c:f>
              <c:strCache>
                <c:ptCount val="1"/>
                <c:pt idx="0">
                  <c:v>Magnitud programada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5'!$C$27:$C$32</c:f>
              <c:numCache>
                <c:formatCode>_(* #,##0.0000_);_(* \(#,##0.0000\);_(* "-"??_);_(@_)</c:formatCode>
                <c:ptCount val="6"/>
                <c:pt idx="0">
                  <c:v>2.86E-2</c:v>
                </c:pt>
                <c:pt idx="1">
                  <c:v>1.43E-2</c:v>
                </c:pt>
                <c:pt idx="2">
                  <c:v>1.43E-2</c:v>
                </c:pt>
                <c:pt idx="3">
                  <c:v>1.43E-2</c:v>
                </c:pt>
                <c:pt idx="4">
                  <c:v>1.43E-2</c:v>
                </c:pt>
                <c:pt idx="5">
                  <c:v>1.43E-2</c:v>
                </c:pt>
              </c:numCache>
            </c:numRef>
          </c:val>
          <c:extLst>
            <c:ext xmlns:c16="http://schemas.microsoft.com/office/drawing/2014/chart" uri="{C3380CC4-5D6E-409C-BE32-E72D297353CC}">
              <c16:uniqueId val="{00000000-542F-487D-9D2F-BDFB35144F36}"/>
            </c:ext>
          </c:extLst>
        </c:ser>
        <c:ser>
          <c:idx val="1"/>
          <c:order val="1"/>
          <c:tx>
            <c:strRef>
              <c:f>'META 5'!$D$26</c:f>
              <c:strCache>
                <c:ptCount val="1"/>
                <c:pt idx="0">
                  <c:v>Magnitud ejecutada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5'!$D$27:$D$32</c:f>
              <c:numCache>
                <c:formatCode>_(* #,##0.0000_);_(* \(#,##0.0000\);_(* "-"??_);_(@_)</c:formatCode>
                <c:ptCount val="6"/>
                <c:pt idx="0">
                  <c:v>2.86E-2</c:v>
                </c:pt>
              </c:numCache>
            </c:numRef>
          </c:val>
          <c:extLst>
            <c:ext xmlns:c16="http://schemas.microsoft.com/office/drawing/2014/chart" uri="{C3380CC4-5D6E-409C-BE32-E72D297353CC}">
              <c16:uniqueId val="{00000001-542F-487D-9D2F-BDFB35144F36}"/>
            </c:ext>
          </c:extLst>
        </c:ser>
        <c:dLbls>
          <c:showLegendKey val="0"/>
          <c:showVal val="0"/>
          <c:showCatName val="0"/>
          <c:showSerName val="0"/>
          <c:showPercent val="0"/>
          <c:showBubbleSize val="0"/>
        </c:dLbls>
        <c:gapWidth val="150"/>
        <c:axId val="299583680"/>
        <c:axId val="299583120"/>
      </c:barChart>
      <c:catAx>
        <c:axId val="2995836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99583120"/>
        <c:crosses val="autoZero"/>
        <c:auto val="1"/>
        <c:lblAlgn val="ctr"/>
        <c:lblOffset val="100"/>
        <c:noMultiLvlLbl val="0"/>
      </c:catAx>
      <c:valAx>
        <c:axId val="299583120"/>
        <c:scaling>
          <c:orientation val="minMax"/>
          <c:max val="3.0000000000000006E-2"/>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99583680"/>
        <c:crosses val="autoZero"/>
        <c:crossBetween val="between"/>
        <c:majorUnit val="5.5000000000000014E-3"/>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6'!$C$26</c:f>
              <c:strCache>
                <c:ptCount val="1"/>
                <c:pt idx="0">
                  <c:v>Magnitud programada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6'!$C$27:$C$32</c:f>
              <c:numCache>
                <c:formatCode>General</c:formatCode>
                <c:ptCount val="6"/>
                <c:pt idx="0">
                  <c:v>2.8580000000000001E-2</c:v>
                </c:pt>
                <c:pt idx="1">
                  <c:v>1.4290000000000001E-2</c:v>
                </c:pt>
                <c:pt idx="2">
                  <c:v>1.4290000000000001E-2</c:v>
                </c:pt>
                <c:pt idx="3">
                  <c:v>1.4290000000000001E-2</c:v>
                </c:pt>
                <c:pt idx="4">
                  <c:v>1.4290000000000001E-2</c:v>
                </c:pt>
                <c:pt idx="5">
                  <c:v>1.4290000000000001E-2</c:v>
                </c:pt>
              </c:numCache>
            </c:numRef>
          </c:val>
          <c:extLst>
            <c:ext xmlns:c16="http://schemas.microsoft.com/office/drawing/2014/chart" uri="{C3380CC4-5D6E-409C-BE32-E72D297353CC}">
              <c16:uniqueId val="{00000000-82AF-4228-A31D-05034CD0060C}"/>
            </c:ext>
          </c:extLst>
        </c:ser>
        <c:ser>
          <c:idx val="1"/>
          <c:order val="1"/>
          <c:tx>
            <c:strRef>
              <c:f>'META 6'!$D$26</c:f>
              <c:strCache>
                <c:ptCount val="1"/>
                <c:pt idx="0">
                  <c:v>Magnitud ejecutada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6'!$D$27:$D$32</c:f>
              <c:numCache>
                <c:formatCode>General</c:formatCode>
                <c:ptCount val="6"/>
                <c:pt idx="0" formatCode="0.00000">
                  <c:v>2.844E-2</c:v>
                </c:pt>
              </c:numCache>
            </c:numRef>
          </c:val>
          <c:extLst>
            <c:ext xmlns:c16="http://schemas.microsoft.com/office/drawing/2014/chart" uri="{C3380CC4-5D6E-409C-BE32-E72D297353CC}">
              <c16:uniqueId val="{00000001-82AF-4228-A31D-05034CD0060C}"/>
            </c:ext>
          </c:extLst>
        </c:ser>
        <c:dLbls>
          <c:showLegendKey val="0"/>
          <c:showVal val="0"/>
          <c:showCatName val="0"/>
          <c:showSerName val="0"/>
          <c:showPercent val="0"/>
          <c:showBubbleSize val="0"/>
        </c:dLbls>
        <c:gapWidth val="150"/>
        <c:axId val="299583680"/>
        <c:axId val="299583120"/>
      </c:barChart>
      <c:catAx>
        <c:axId val="2995836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99583120"/>
        <c:crosses val="autoZero"/>
        <c:auto val="1"/>
        <c:lblAlgn val="ctr"/>
        <c:lblOffset val="100"/>
        <c:noMultiLvlLbl val="0"/>
      </c:catAx>
      <c:valAx>
        <c:axId val="299583120"/>
        <c:scaling>
          <c:orientation val="minMax"/>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99583680"/>
        <c:crosses val="autoZero"/>
        <c:crossBetween val="between"/>
        <c:majorUnit val="5.5000000000000014E-3"/>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7'!$C$26</c:f>
              <c:strCache>
                <c:ptCount val="1"/>
                <c:pt idx="0">
                  <c:v>Magnitud programada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7'!$C$27:$C$32</c:f>
              <c:numCache>
                <c:formatCode>_(* #,##0.0000_);_(* \(#,##0.0000\);_(* "-"??_);_(@_)</c:formatCode>
                <c:ptCount val="6"/>
                <c:pt idx="0">
                  <c:v>2.3899999999999998E-2</c:v>
                </c:pt>
                <c:pt idx="1">
                  <c:v>1.7000000000000001E-2</c:v>
                </c:pt>
                <c:pt idx="2">
                  <c:v>1.4500000000000001E-2</c:v>
                </c:pt>
                <c:pt idx="3">
                  <c:v>1.4500000000000001E-2</c:v>
                </c:pt>
                <c:pt idx="4">
                  <c:v>1.5699999999999999E-2</c:v>
                </c:pt>
                <c:pt idx="5">
                  <c:v>1.4500000000000001E-2</c:v>
                </c:pt>
              </c:numCache>
            </c:numRef>
          </c:val>
          <c:extLst>
            <c:ext xmlns:c16="http://schemas.microsoft.com/office/drawing/2014/chart" uri="{C3380CC4-5D6E-409C-BE32-E72D297353CC}">
              <c16:uniqueId val="{00000000-633B-4C1B-8D3F-379B8D0407F6}"/>
            </c:ext>
          </c:extLst>
        </c:ser>
        <c:ser>
          <c:idx val="1"/>
          <c:order val="1"/>
          <c:tx>
            <c:strRef>
              <c:f>'META 7'!$D$26</c:f>
              <c:strCache>
                <c:ptCount val="1"/>
                <c:pt idx="0">
                  <c:v>Magnitud ejecutada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7'!$D$27:$D$32</c:f>
              <c:numCache>
                <c:formatCode>_(* #,##0.0000_);_(* \(#,##0.0000\);_(* "-"??_);_(@_)</c:formatCode>
                <c:ptCount val="6"/>
                <c:pt idx="0">
                  <c:v>2.3899999999999998E-2</c:v>
                </c:pt>
              </c:numCache>
            </c:numRef>
          </c:val>
          <c:extLst>
            <c:ext xmlns:c16="http://schemas.microsoft.com/office/drawing/2014/chart" uri="{C3380CC4-5D6E-409C-BE32-E72D297353CC}">
              <c16:uniqueId val="{00000001-633B-4C1B-8D3F-379B8D0407F6}"/>
            </c:ext>
          </c:extLst>
        </c:ser>
        <c:dLbls>
          <c:showLegendKey val="0"/>
          <c:showVal val="0"/>
          <c:showCatName val="0"/>
          <c:showSerName val="0"/>
          <c:showPercent val="0"/>
          <c:showBubbleSize val="0"/>
        </c:dLbls>
        <c:gapWidth val="150"/>
        <c:axId val="299583680"/>
        <c:axId val="299583120"/>
      </c:barChart>
      <c:catAx>
        <c:axId val="2995836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99583120"/>
        <c:crosses val="autoZero"/>
        <c:auto val="1"/>
        <c:lblAlgn val="ctr"/>
        <c:lblOffset val="100"/>
        <c:noMultiLvlLbl val="0"/>
      </c:catAx>
      <c:valAx>
        <c:axId val="299583120"/>
        <c:scaling>
          <c:orientation val="minMax"/>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99583680"/>
        <c:crosses val="autoZero"/>
        <c:crossBetween val="between"/>
        <c:majorUnit val="5.5000000000000014E-3"/>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483106848"/>
        <c:axId val="483111944"/>
      </c:lineChart>
      <c:catAx>
        <c:axId val="48310684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83111944"/>
        <c:crosses val="autoZero"/>
        <c:auto val="1"/>
        <c:lblAlgn val="ctr"/>
        <c:lblOffset val="100"/>
        <c:noMultiLvlLbl val="0"/>
      </c:catAx>
      <c:valAx>
        <c:axId val="4831119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8310684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emf"/><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05185" name="Object 1" hidden="1">
              <a:extLst>
                <a:ext uri="{63B3BB69-23CF-44E3-9099-C40C66FF867C}">
                  <a14:compatExt spid="_x0000_s35805185"/>
                </a:ext>
                <a:ext uri="{FF2B5EF4-FFF2-40B4-BE49-F238E27FC236}">
                  <a16:creationId xmlns:a16="http://schemas.microsoft.com/office/drawing/2014/main" id="{00000000-0008-0000-0900-0000015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1658471</xdr:colOff>
      <xdr:row>33</xdr:row>
      <xdr:rowOff>22412</xdr:rowOff>
    </xdr:from>
    <xdr:to>
      <xdr:col>7</xdr:col>
      <xdr:colOff>683560</xdr:colOff>
      <xdr:row>37</xdr:row>
      <xdr:rowOff>307201</xdr:rowOff>
    </xdr:to>
    <xdr:graphicFrame macro="">
      <xdr:nvGraphicFramePr>
        <xdr:cNvPr id="5" name="3 Gráfico">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A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A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A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B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B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B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B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B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B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B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B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B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B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B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B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B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B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B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B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B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B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B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B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B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B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B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B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09281" name="Object 1" hidden="1">
              <a:extLst>
                <a:ext uri="{63B3BB69-23CF-44E3-9099-C40C66FF867C}">
                  <a14:compatExt spid="_x0000_s35809281"/>
                </a:ext>
                <a:ext uri="{FF2B5EF4-FFF2-40B4-BE49-F238E27FC236}">
                  <a16:creationId xmlns:a16="http://schemas.microsoft.com/office/drawing/2014/main" id="{00000000-0008-0000-0300-0000016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257735</xdr:colOff>
      <xdr:row>33</xdr:row>
      <xdr:rowOff>78440</xdr:rowOff>
    </xdr:from>
    <xdr:to>
      <xdr:col>6</xdr:col>
      <xdr:colOff>1397234</xdr:colOff>
      <xdr:row>37</xdr:row>
      <xdr:rowOff>363229</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26689" name="Object 1" hidden="1">
              <a:extLst>
                <a:ext uri="{63B3BB69-23CF-44E3-9099-C40C66FF867C}">
                  <a14:compatExt spid="_x0000_s35826689"/>
                </a:ext>
                <a:ext uri="{FF2B5EF4-FFF2-40B4-BE49-F238E27FC236}">
                  <a16:creationId xmlns:a16="http://schemas.microsoft.com/office/drawing/2014/main" id="{00000000-0008-0000-0400-000001A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452438</xdr:colOff>
      <xdr:row>33</xdr:row>
      <xdr:rowOff>35719</xdr:rowOff>
    </xdr:from>
    <xdr:to>
      <xdr:col>7</xdr:col>
      <xdr:colOff>130969</xdr:colOff>
      <xdr:row>37</xdr:row>
      <xdr:rowOff>306500</xdr:rowOff>
    </xdr:to>
    <xdr:graphicFrame macro="">
      <xdr:nvGraphicFramePr>
        <xdr:cNvPr id="4" name="3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01089" name="Object 1" hidden="1">
              <a:extLst>
                <a:ext uri="{63B3BB69-23CF-44E3-9099-C40C66FF867C}">
                  <a14:compatExt spid="_x0000_s35801089"/>
                </a:ext>
                <a:ext uri="{FF2B5EF4-FFF2-40B4-BE49-F238E27FC236}">
                  <a16:creationId xmlns:a16="http://schemas.microsoft.com/office/drawing/2014/main" id="{00000000-0008-0000-0500-0000014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392907</xdr:colOff>
      <xdr:row>33</xdr:row>
      <xdr:rowOff>59531</xdr:rowOff>
    </xdr:from>
    <xdr:to>
      <xdr:col>7</xdr:col>
      <xdr:colOff>71438</xdr:colOff>
      <xdr:row>37</xdr:row>
      <xdr:rowOff>330312</xdr:rowOff>
    </xdr:to>
    <xdr:graphicFrame macro="">
      <xdr:nvGraphicFramePr>
        <xdr:cNvPr id="5" name="3 Gráfico">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03137" name="Object 1" hidden="1">
              <a:extLst>
                <a:ext uri="{63B3BB69-23CF-44E3-9099-C40C66FF867C}">
                  <a14:compatExt spid="_x0000_s35803137"/>
                </a:ext>
                <a:ext uri="{FF2B5EF4-FFF2-40B4-BE49-F238E27FC236}">
                  <a16:creationId xmlns:a16="http://schemas.microsoft.com/office/drawing/2014/main" id="{00000000-0008-0000-0600-0000015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672353</xdr:colOff>
      <xdr:row>33</xdr:row>
      <xdr:rowOff>78441</xdr:rowOff>
    </xdr:from>
    <xdr:to>
      <xdr:col>7</xdr:col>
      <xdr:colOff>343881</xdr:colOff>
      <xdr:row>37</xdr:row>
      <xdr:rowOff>363230</xdr:rowOff>
    </xdr:to>
    <xdr:graphicFrame macro="">
      <xdr:nvGraphicFramePr>
        <xdr:cNvPr id="5" name="3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02113" name="Object 1" hidden="1">
              <a:extLst>
                <a:ext uri="{63B3BB69-23CF-44E3-9099-C40C66FF867C}">
                  <a14:compatExt spid="_x0000_s35802113"/>
                </a:ext>
                <a:ext uri="{FF2B5EF4-FFF2-40B4-BE49-F238E27FC236}">
                  <a16:creationId xmlns:a16="http://schemas.microsoft.com/office/drawing/2014/main" id="{00000000-0008-0000-0700-0000014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761999</xdr:colOff>
      <xdr:row>33</xdr:row>
      <xdr:rowOff>100853</xdr:rowOff>
    </xdr:from>
    <xdr:to>
      <xdr:col>7</xdr:col>
      <xdr:colOff>444733</xdr:colOff>
      <xdr:row>37</xdr:row>
      <xdr:rowOff>385641</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04161" name="Object 1" hidden="1">
              <a:extLst>
                <a:ext uri="{63B3BB69-23CF-44E3-9099-C40C66FF867C}">
                  <a14:compatExt spid="_x0000_s35804161"/>
                </a:ext>
                <a:ext uri="{FF2B5EF4-FFF2-40B4-BE49-F238E27FC236}">
                  <a16:creationId xmlns:a16="http://schemas.microsoft.com/office/drawing/2014/main" id="{00000000-0008-0000-0800-0000015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313764</xdr:colOff>
      <xdr:row>33</xdr:row>
      <xdr:rowOff>78442</xdr:rowOff>
    </xdr:from>
    <xdr:to>
      <xdr:col>7</xdr:col>
      <xdr:colOff>1030942</xdr:colOff>
      <xdr:row>37</xdr:row>
      <xdr:rowOff>363231</xdr:rowOff>
    </xdr:to>
    <xdr:graphicFrame macro="">
      <xdr:nvGraphicFramePr>
        <xdr:cNvPr id="5" name="3 Gráfico">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Perfil%20ldguerrero/Documents/1.%20DOC%20DARY%202016/1.%20UNIDAD%20EJECUTORA%2002%202016/2.%20POAS%20BOGOTA%20MEJOR%20PARA%20TODOS%202016-2020/3.%20POAS%20SEPTIEMBRE%202016%20BMPT%20PUBLICAR/POA%20_PYTO_1032%20TRIMESTRE%20III%202016_BMPT.xls?7856F208" TargetMode="External"/><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2020\IDPYBA\7550\7550%20FORTALECIMIENT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nter_000/Documents/ARCHIVOS_RECUPERADOS_28072020/AGOSTO2020/Obligacion5/PUBLICACIONPAGINA/PE01-PR06-F03%20Hoja%20del%20indicador%207550%20-%20Juli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indicadores"/>
      <sheetName val="Proyecto 7550"/>
      <sheetName val="Cadena de valor SUIFP Forta F"/>
    </sheetNames>
    <sheetDataSet>
      <sheetData sheetId="0"/>
      <sheetData sheetId="1">
        <row r="9">
          <cell r="N9" t="str">
            <v>Realizar diagnóstico e implementación de cargas laborales del Instituto Distrital de Protección y Bienestar Animal</v>
          </cell>
        </row>
        <row r="53">
          <cell r="E53" t="str">
            <v>Realizar el fortalecimiento institucional de la estructura orgánica y funcional de la SDA, IDIGER, JBB, E IDPYBA</v>
          </cell>
        </row>
      </sheetData>
      <sheetData sheetId="2">
        <row r="9">
          <cell r="R9">
            <v>0.1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1"/>
      <sheetName val="META 2"/>
      <sheetName val="META 3"/>
      <sheetName val="META 4"/>
      <sheetName val="META 5"/>
      <sheetName val="META 6"/>
      <sheetName val="META 7"/>
      <sheetName val="HV 14"/>
      <sheetName val="Act. 14"/>
      <sheetName val="Hoja3"/>
      <sheetName val="Hoja1"/>
    </sheetNames>
    <sheetDataSet>
      <sheetData sheetId="0" refreshError="1"/>
      <sheetData sheetId="1" refreshError="1"/>
      <sheetData sheetId="2" refreshError="1"/>
      <sheetData sheetId="3">
        <row r="27">
          <cell r="B27" t="str">
            <v>Julio</v>
          </cell>
        </row>
        <row r="28">
          <cell r="B28" t="str">
            <v>Agosto</v>
          </cell>
        </row>
        <row r="29">
          <cell r="B29" t="str">
            <v>Septiembre</v>
          </cell>
        </row>
        <row r="30">
          <cell r="B30" t="str">
            <v>Octubre</v>
          </cell>
        </row>
        <row r="31">
          <cell r="B31" t="str">
            <v>Noviembre</v>
          </cell>
        </row>
        <row r="32">
          <cell r="B32" t="str">
            <v>Diciembre</v>
          </cell>
        </row>
      </sheetData>
      <sheetData sheetId="4">
        <row r="26">
          <cell r="C26" t="str">
            <v>Magnitud programada mensual</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8.bin"/><Relationship Id="rId6" Type="http://schemas.openxmlformats.org/officeDocument/2006/relationships/comments" Target="../comments7.xml"/><Relationship Id="rId5" Type="http://schemas.openxmlformats.org/officeDocument/2006/relationships/image" Target="../media/image3.emf"/><Relationship Id="rId4" Type="http://schemas.openxmlformats.org/officeDocument/2006/relationships/oleObject" Target="../embeddings/oleObject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oleObject" Target="../embeddings/oleObject5.bin"/><Relationship Id="rId2" Type="http://schemas.openxmlformats.org/officeDocument/2006/relationships/vmlDrawing" Target="../drawings/vmlDrawing5.vml"/><Relationship Id="rId1" Type="http://schemas.openxmlformats.org/officeDocument/2006/relationships/drawing" Target="../drawings/drawing8.xml"/><Relationship Id="rId5" Type="http://schemas.openxmlformats.org/officeDocument/2006/relationships/comments" Target="../comments5.xml"/><Relationship Id="rId4" Type="http://schemas.openxmlformats.org/officeDocument/2006/relationships/image" Target="../media/image3.emf"/></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7.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77" customWidth="1"/>
    <col min="2" max="2" width="23.140625" style="77" customWidth="1"/>
    <col min="3" max="3" width="16.140625" style="77" customWidth="1"/>
    <col min="4" max="4" width="16.42578125" style="85" customWidth="1"/>
    <col min="5" max="5" width="17.42578125" style="77" customWidth="1"/>
    <col min="6" max="6" width="23.42578125" style="77" customWidth="1"/>
    <col min="7" max="7" width="17.140625" style="77" customWidth="1"/>
    <col min="8" max="8" width="16.5703125" style="77" customWidth="1"/>
    <col min="9" max="9" width="18.140625" style="77" customWidth="1"/>
    <col min="10" max="10" width="13.85546875" style="77" customWidth="1"/>
    <col min="11" max="11" width="13.85546875" style="97" customWidth="1"/>
    <col min="12" max="14" width="13.85546875" style="77" customWidth="1"/>
    <col min="15" max="17" width="13.7109375" style="77" customWidth="1"/>
    <col min="18" max="18" width="11.7109375" style="77" customWidth="1"/>
    <col min="19" max="19" width="9.85546875" style="77" customWidth="1"/>
    <col min="20" max="20" width="10.28515625" style="77" customWidth="1"/>
    <col min="21" max="21" width="14.140625" style="77" customWidth="1"/>
    <col min="22" max="22" width="11.7109375" style="77" customWidth="1"/>
    <col min="23" max="23" width="12.42578125" style="77" customWidth="1"/>
    <col min="24" max="26" width="14.7109375" style="77" customWidth="1"/>
    <col min="27" max="27" width="16.42578125" style="119" customWidth="1"/>
    <col min="28" max="28" width="14.85546875" style="77" customWidth="1"/>
    <col min="29" max="29" width="14.42578125" style="77" customWidth="1"/>
    <col min="30" max="30" width="89.85546875" style="77" customWidth="1"/>
    <col min="31" max="31" width="79.5703125" style="77" customWidth="1"/>
    <col min="32" max="32" width="87.42578125" style="77" customWidth="1"/>
    <col min="33" max="16384" width="11.42578125" style="77"/>
  </cols>
  <sheetData>
    <row r="2" spans="1:67" s="121" customFormat="1" ht="45.75" customHeight="1" x14ac:dyDescent="0.25">
      <c r="A2" s="256"/>
      <c r="B2" s="256"/>
      <c r="C2" s="253" t="s">
        <v>24</v>
      </c>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83"/>
    </row>
    <row r="3" spans="1:67" s="121" customFormat="1" ht="45.75" customHeight="1" x14ac:dyDescent="0.25">
      <c r="A3" s="256"/>
      <c r="B3" s="256"/>
      <c r="C3" s="253" t="s">
        <v>25</v>
      </c>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84"/>
    </row>
    <row r="4" spans="1:67" s="121" customFormat="1" ht="45.75" customHeight="1" x14ac:dyDescent="0.25">
      <c r="A4" s="256"/>
      <c r="B4" s="256"/>
      <c r="C4" s="253" t="s">
        <v>198</v>
      </c>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84"/>
    </row>
    <row r="5" spans="1:67" s="121" customFormat="1" ht="45.75" customHeight="1" x14ac:dyDescent="0.25">
      <c r="A5" s="256"/>
      <c r="B5" s="256"/>
      <c r="C5" s="263" t="s">
        <v>29</v>
      </c>
      <c r="D5" s="263"/>
      <c r="E5" s="263"/>
      <c r="F5" s="263"/>
      <c r="G5" s="263"/>
      <c r="H5" s="263"/>
      <c r="I5" s="263"/>
      <c r="J5" s="263"/>
      <c r="K5" s="263"/>
      <c r="L5" s="263"/>
      <c r="M5" s="263"/>
      <c r="N5" s="263"/>
      <c r="O5" s="263"/>
      <c r="P5" s="263"/>
      <c r="Q5" s="263"/>
      <c r="R5" s="281" t="s">
        <v>189</v>
      </c>
      <c r="S5" s="281"/>
      <c r="T5" s="281"/>
      <c r="U5" s="281"/>
      <c r="V5" s="281"/>
      <c r="W5" s="281"/>
      <c r="X5" s="281"/>
      <c r="Y5" s="281"/>
      <c r="Z5" s="281"/>
      <c r="AA5" s="281"/>
      <c r="AB5" s="281"/>
      <c r="AC5" s="281"/>
      <c r="AD5" s="281"/>
      <c r="AE5" s="281"/>
      <c r="AF5" s="285"/>
    </row>
    <row r="6" spans="1:67" s="122" customFormat="1" ht="30.75" customHeight="1" x14ac:dyDescent="0.25">
      <c r="D6" s="123"/>
      <c r="K6" s="124"/>
      <c r="AA6" s="125"/>
    </row>
    <row r="7" spans="1:67" s="122" customFormat="1" ht="42" customHeight="1" x14ac:dyDescent="0.25">
      <c r="B7" s="126" t="s">
        <v>32</v>
      </c>
      <c r="C7" s="255" t="e">
        <f>+#REF!</f>
        <v>#REF!</v>
      </c>
      <c r="D7" s="255"/>
      <c r="E7" s="255"/>
      <c r="F7" s="255"/>
      <c r="G7" s="255"/>
      <c r="K7" s="124"/>
      <c r="AA7" s="125"/>
    </row>
    <row r="8" spans="1:67" s="122" customFormat="1" ht="42" customHeight="1" x14ac:dyDescent="0.25">
      <c r="B8" s="126" t="s">
        <v>1</v>
      </c>
      <c r="C8" s="255" t="e">
        <f>+#REF!</f>
        <v>#REF!</v>
      </c>
      <c r="D8" s="255"/>
      <c r="E8" s="255"/>
      <c r="F8" s="255"/>
      <c r="G8" s="255"/>
      <c r="K8" s="124"/>
      <c r="AA8" s="125"/>
    </row>
    <row r="9" spans="1:67" s="122" customFormat="1" ht="42" customHeight="1" x14ac:dyDescent="0.25">
      <c r="B9" s="127" t="s">
        <v>30</v>
      </c>
      <c r="C9" s="255" t="e">
        <f>+#REF!</f>
        <v>#REF!</v>
      </c>
      <c r="D9" s="255"/>
      <c r="E9" s="255"/>
      <c r="F9" s="255"/>
      <c r="G9" s="255"/>
      <c r="K9" s="124"/>
      <c r="Q9" s="128"/>
      <c r="R9" s="129"/>
      <c r="AA9" s="125"/>
    </row>
    <row r="10" spans="1:67" s="88" customFormat="1" ht="24.75" customHeight="1" x14ac:dyDescent="0.2">
      <c r="A10" s="86"/>
      <c r="B10" s="86"/>
      <c r="C10" s="86"/>
      <c r="D10" s="86"/>
      <c r="E10" s="87"/>
      <c r="F10" s="87"/>
      <c r="G10" s="87"/>
      <c r="H10" s="87"/>
      <c r="I10" s="87"/>
      <c r="J10" s="87"/>
      <c r="K10" s="102"/>
      <c r="L10" s="87"/>
      <c r="M10" s="87"/>
      <c r="N10" s="87"/>
      <c r="O10" s="87"/>
      <c r="P10" s="87"/>
      <c r="Q10" s="87"/>
      <c r="R10" s="87"/>
      <c r="S10" s="87"/>
      <c r="T10" s="87"/>
      <c r="U10" s="87"/>
      <c r="V10" s="87"/>
      <c r="W10" s="87"/>
      <c r="X10" s="87"/>
      <c r="Y10" s="87"/>
      <c r="Z10" s="87"/>
      <c r="AA10" s="120"/>
      <c r="AB10" s="87"/>
      <c r="AC10" s="87"/>
    </row>
    <row r="11" spans="1:67" s="89" customFormat="1" ht="35.25" customHeight="1" x14ac:dyDescent="0.2">
      <c r="A11" s="272" t="str">
        <f>+'[1]Sección 1. Metas - Magnitud'!B13</f>
        <v>PLAN DE DESARROLLO - BOGOTÁ MEJOR PARA TODOS 2016-2020</v>
      </c>
      <c r="B11" s="273"/>
      <c r="C11" s="273"/>
      <c r="D11" s="273"/>
      <c r="E11" s="273"/>
      <c r="F11" s="273"/>
      <c r="G11" s="273"/>
      <c r="H11" s="274"/>
      <c r="I11" s="287" t="s">
        <v>36</v>
      </c>
      <c r="J11" s="288"/>
      <c r="K11" s="288"/>
      <c r="L11" s="288"/>
      <c r="M11" s="288"/>
      <c r="N11" s="289"/>
      <c r="O11" s="282" t="s">
        <v>38</v>
      </c>
      <c r="P11" s="282"/>
      <c r="Q11" s="282"/>
      <c r="R11" s="282"/>
      <c r="S11" s="282"/>
      <c r="T11" s="282"/>
      <c r="U11" s="282"/>
      <c r="V11" s="282"/>
      <c r="W11" s="282"/>
      <c r="X11" s="282"/>
      <c r="Y11" s="282"/>
      <c r="Z11" s="282"/>
      <c r="AA11" s="282"/>
      <c r="AB11" s="282"/>
      <c r="AC11" s="282"/>
      <c r="AD11" s="272" t="s">
        <v>18</v>
      </c>
      <c r="AE11" s="273"/>
      <c r="AF11" s="274"/>
    </row>
    <row r="12" spans="1:67" s="89" customFormat="1" ht="56.25" customHeight="1" x14ac:dyDescent="0.2">
      <c r="A12" s="82" t="s">
        <v>35</v>
      </c>
      <c r="B12" s="82" t="s">
        <v>27</v>
      </c>
      <c r="C12" s="82" t="s">
        <v>34</v>
      </c>
      <c r="D12" s="82" t="s">
        <v>33</v>
      </c>
      <c r="E12" s="82" t="s">
        <v>26</v>
      </c>
      <c r="F12" s="82" t="s">
        <v>3</v>
      </c>
      <c r="G12" s="82" t="s">
        <v>2</v>
      </c>
      <c r="H12" s="82" t="s">
        <v>150</v>
      </c>
      <c r="I12" s="84" t="s">
        <v>31</v>
      </c>
      <c r="J12" s="84">
        <v>2016</v>
      </c>
      <c r="K12" s="84">
        <v>2017</v>
      </c>
      <c r="L12" s="84">
        <v>2018</v>
      </c>
      <c r="M12" s="84">
        <v>2019</v>
      </c>
      <c r="N12" s="84">
        <v>2020</v>
      </c>
      <c r="O12" s="92" t="s">
        <v>23</v>
      </c>
      <c r="P12" s="92" t="s">
        <v>19</v>
      </c>
      <c r="Q12" s="92" t="s">
        <v>20</v>
      </c>
      <c r="R12" s="92" t="s">
        <v>21</v>
      </c>
      <c r="S12" s="92" t="s">
        <v>22</v>
      </c>
      <c r="T12" s="92" t="s">
        <v>10</v>
      </c>
      <c r="U12" s="92" t="s">
        <v>11</v>
      </c>
      <c r="V12" s="92" t="s">
        <v>12</v>
      </c>
      <c r="W12" s="92" t="s">
        <v>13</v>
      </c>
      <c r="X12" s="92" t="s">
        <v>14</v>
      </c>
      <c r="Y12" s="92" t="s">
        <v>15</v>
      </c>
      <c r="Z12" s="92" t="s">
        <v>16</v>
      </c>
      <c r="AA12" s="92" t="s">
        <v>37</v>
      </c>
      <c r="AB12" s="93" t="s">
        <v>5</v>
      </c>
      <c r="AC12" s="92" t="s">
        <v>6</v>
      </c>
      <c r="AD12" s="83" t="s">
        <v>7</v>
      </c>
      <c r="AE12" s="83" t="s">
        <v>9</v>
      </c>
      <c r="AF12" s="83" t="s">
        <v>8</v>
      </c>
    </row>
    <row r="13" spans="1:67" s="91" customFormat="1" ht="84.75" customHeight="1" x14ac:dyDescent="0.25">
      <c r="A13" s="254" t="s">
        <v>154</v>
      </c>
      <c r="B13" s="254" t="str">
        <f>+'[2]Sección 1. Metas - Magnitud'!I15</f>
        <v>Demarcar 2.600 kilómetro carril de vías</v>
      </c>
      <c r="C13" s="254">
        <v>224</v>
      </c>
      <c r="D13" s="254" t="s">
        <v>187</v>
      </c>
      <c r="E13" s="254">
        <v>171</v>
      </c>
      <c r="F13" s="286" t="s">
        <v>175</v>
      </c>
      <c r="G13" s="254" t="s">
        <v>152</v>
      </c>
      <c r="H13" s="254" t="s">
        <v>70</v>
      </c>
      <c r="I13" s="264" t="e">
        <f>SUM(J13:N14)</f>
        <v>#REF!</v>
      </c>
      <c r="J13" s="261" t="e">
        <f>+#REF!</f>
        <v>#REF!</v>
      </c>
      <c r="K13" s="290" t="e">
        <f>+#REF!</f>
        <v>#REF!</v>
      </c>
      <c r="L13" s="259" t="e">
        <f>+#REF!</f>
        <v>#REF!</v>
      </c>
      <c r="M13" s="261" t="e">
        <f>+#REF!</f>
        <v>#REF!</v>
      </c>
      <c r="N13" s="261" t="e">
        <f>+#REF!</f>
        <v>#REF!</v>
      </c>
      <c r="O13" s="265" t="e">
        <f>+#REF!</f>
        <v>#REF!</v>
      </c>
      <c r="P13" s="265">
        <v>6.45</v>
      </c>
      <c r="Q13" s="265">
        <v>31.03</v>
      </c>
      <c r="R13" s="265"/>
      <c r="S13" s="265" t="e">
        <f>+#REF!</f>
        <v>#REF!</v>
      </c>
      <c r="T13" s="265" t="e">
        <f>+#REF!</f>
        <v>#REF!</v>
      </c>
      <c r="U13" s="265" t="e">
        <f>+#REF!</f>
        <v>#REF!</v>
      </c>
      <c r="V13" s="265" t="e">
        <f>+#REF!</f>
        <v>#REF!</v>
      </c>
      <c r="W13" s="265" t="e">
        <f>+#REF!</f>
        <v>#REF!</v>
      </c>
      <c r="X13" s="265" t="e">
        <f>+#REF!</f>
        <v>#REF!</v>
      </c>
      <c r="Y13" s="265" t="e">
        <f>+#REF!</f>
        <v>#REF!</v>
      </c>
      <c r="Z13" s="265" t="e">
        <f>+#REF!</f>
        <v>#REF!</v>
      </c>
      <c r="AA13" s="270" t="e">
        <f>SUM(O13:Z14)</f>
        <v>#REF!</v>
      </c>
      <c r="AB13" s="267" t="e">
        <f>+AA13/K13</f>
        <v>#REF!</v>
      </c>
      <c r="AC13" s="267" t="e">
        <f>+(J13+AA13)/I13</f>
        <v>#REF!</v>
      </c>
      <c r="AD13" s="268" t="s">
        <v>219</v>
      </c>
      <c r="AE13" s="257" t="s">
        <v>223</v>
      </c>
      <c r="AF13" s="268" t="s">
        <v>220</v>
      </c>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row>
    <row r="14" spans="1:67" ht="195.75" customHeight="1" x14ac:dyDescent="0.25">
      <c r="A14" s="254"/>
      <c r="B14" s="254"/>
      <c r="C14" s="254"/>
      <c r="D14" s="254"/>
      <c r="E14" s="254"/>
      <c r="F14" s="286"/>
      <c r="G14" s="254"/>
      <c r="H14" s="254"/>
      <c r="I14" s="264"/>
      <c r="J14" s="262"/>
      <c r="K14" s="291"/>
      <c r="L14" s="260"/>
      <c r="M14" s="262"/>
      <c r="N14" s="262"/>
      <c r="O14" s="266"/>
      <c r="P14" s="266"/>
      <c r="Q14" s="266"/>
      <c r="R14" s="266"/>
      <c r="S14" s="266"/>
      <c r="T14" s="266"/>
      <c r="U14" s="266"/>
      <c r="V14" s="266"/>
      <c r="W14" s="266"/>
      <c r="X14" s="266"/>
      <c r="Y14" s="266"/>
      <c r="Z14" s="266"/>
      <c r="AA14" s="271"/>
      <c r="AB14" s="267"/>
      <c r="AC14" s="267"/>
      <c r="AD14" s="269"/>
      <c r="AE14" s="258"/>
      <c r="AF14" s="269"/>
    </row>
    <row r="15" spans="1:67" ht="89.25" customHeight="1" x14ac:dyDescent="0.25">
      <c r="A15" s="254" t="s">
        <v>154</v>
      </c>
      <c r="B15" s="254" t="str">
        <f>+'[2]Sección 1. Metas - Magnitud'!I18</f>
        <v>Instalar 35.000 señales verticales de pedestal</v>
      </c>
      <c r="C15" s="254">
        <v>223</v>
      </c>
      <c r="D15" s="254" t="s">
        <v>188</v>
      </c>
      <c r="E15" s="254">
        <v>170</v>
      </c>
      <c r="F15" s="286" t="s">
        <v>174</v>
      </c>
      <c r="G15" s="254" t="s">
        <v>152</v>
      </c>
      <c r="H15" s="254" t="s">
        <v>70</v>
      </c>
      <c r="I15" s="264" t="e">
        <f>SUM(J15:N16)</f>
        <v>#REF!</v>
      </c>
      <c r="J15" s="279" t="e">
        <f>+#REF!</f>
        <v>#REF!</v>
      </c>
      <c r="K15" s="275" t="e">
        <f>+#REF!</f>
        <v>#REF!</v>
      </c>
      <c r="L15" s="277" t="e">
        <f>+#REF!</f>
        <v>#REF!</v>
      </c>
      <c r="M15" s="279" t="e">
        <f>+#REF!</f>
        <v>#REF!</v>
      </c>
      <c r="N15" s="279" t="e">
        <f>+#REF!</f>
        <v>#REF!</v>
      </c>
      <c r="O15" s="265">
        <v>53</v>
      </c>
      <c r="P15" s="265">
        <v>712</v>
      </c>
      <c r="Q15" s="265">
        <v>881</v>
      </c>
      <c r="R15" s="265"/>
      <c r="S15" s="265" t="e">
        <f>+#REF!</f>
        <v>#REF!</v>
      </c>
      <c r="T15" s="265" t="e">
        <f>+#REF!</f>
        <v>#REF!</v>
      </c>
      <c r="U15" s="265" t="e">
        <f>+#REF!</f>
        <v>#REF!</v>
      </c>
      <c r="V15" s="265" t="e">
        <f>+#REF!</f>
        <v>#REF!</v>
      </c>
      <c r="W15" s="265" t="e">
        <f>+#REF!</f>
        <v>#REF!</v>
      </c>
      <c r="X15" s="265" t="e">
        <f>+#REF!</f>
        <v>#REF!</v>
      </c>
      <c r="Y15" s="265" t="e">
        <f>+#REF!</f>
        <v>#REF!</v>
      </c>
      <c r="Z15" s="265" t="e">
        <f>+#REF!</f>
        <v>#REF!</v>
      </c>
      <c r="AA15" s="270" t="e">
        <f>SUM(O15:Z16)</f>
        <v>#REF!</v>
      </c>
      <c r="AB15" s="267" t="e">
        <f>+AA15/K15</f>
        <v>#REF!</v>
      </c>
      <c r="AC15" s="267" t="e">
        <f>+(J15+AA15)/I15</f>
        <v>#REF!</v>
      </c>
      <c r="AD15" s="268" t="s">
        <v>221</v>
      </c>
      <c r="AE15" s="257" t="s">
        <v>223</v>
      </c>
      <c r="AF15" s="268" t="s">
        <v>222</v>
      </c>
    </row>
    <row r="16" spans="1:67" ht="140.25" customHeight="1" x14ac:dyDescent="0.25">
      <c r="A16" s="254"/>
      <c r="B16" s="254"/>
      <c r="C16" s="254"/>
      <c r="D16" s="254"/>
      <c r="E16" s="254"/>
      <c r="F16" s="286"/>
      <c r="G16" s="254"/>
      <c r="H16" s="254"/>
      <c r="I16" s="264"/>
      <c r="J16" s="280"/>
      <c r="K16" s="276"/>
      <c r="L16" s="278"/>
      <c r="M16" s="280"/>
      <c r="N16" s="280"/>
      <c r="O16" s="266"/>
      <c r="P16" s="266"/>
      <c r="Q16" s="266"/>
      <c r="R16" s="266"/>
      <c r="S16" s="266"/>
      <c r="T16" s="266"/>
      <c r="U16" s="266"/>
      <c r="V16" s="266"/>
      <c r="W16" s="266"/>
      <c r="X16" s="266"/>
      <c r="Y16" s="266"/>
      <c r="Z16" s="266"/>
      <c r="AA16" s="271"/>
      <c r="AB16" s="267"/>
      <c r="AC16" s="267"/>
      <c r="AD16" s="269"/>
      <c r="AE16" s="258"/>
      <c r="AF16" s="269"/>
    </row>
    <row r="17" spans="1:32" ht="62.25" customHeight="1" x14ac:dyDescent="0.25">
      <c r="A17" s="254" t="s">
        <v>154</v>
      </c>
      <c r="B17" s="310" t="str">
        <f>+'[2]Sección 1. Metas - Magnitud'!I45</f>
        <v>Realizar el 100% de las actividades para la segunda fase del Sistema Inteligente de Tranporte - SIT</v>
      </c>
      <c r="C17" s="254">
        <v>231</v>
      </c>
      <c r="D17" s="254" t="s">
        <v>176</v>
      </c>
      <c r="E17" s="254">
        <v>178</v>
      </c>
      <c r="F17" s="286" t="s">
        <v>177</v>
      </c>
      <c r="G17" s="254" t="s">
        <v>151</v>
      </c>
      <c r="H17" s="254" t="s">
        <v>70</v>
      </c>
      <c r="I17" s="292">
        <f>SUM(J17:N18)</f>
        <v>1</v>
      </c>
      <c r="J17" s="321">
        <v>0.05</v>
      </c>
      <c r="K17" s="308">
        <v>0.28999999999999998</v>
      </c>
      <c r="L17" s="311">
        <v>0.25</v>
      </c>
      <c r="M17" s="308">
        <v>0.4</v>
      </c>
      <c r="N17" s="308">
        <v>0.01</v>
      </c>
      <c r="O17" s="313">
        <v>0.19</v>
      </c>
      <c r="P17" s="314"/>
      <c r="Q17" s="314"/>
      <c r="R17" s="317">
        <v>0</v>
      </c>
      <c r="S17" s="318"/>
      <c r="T17" s="318"/>
      <c r="U17" s="296">
        <v>0</v>
      </c>
      <c r="V17" s="297"/>
      <c r="W17" s="297"/>
      <c r="X17" s="296">
        <v>0</v>
      </c>
      <c r="Y17" s="297"/>
      <c r="Z17" s="297"/>
      <c r="AA17" s="300">
        <f>+R17+O17+U17+X17</f>
        <v>0.19</v>
      </c>
      <c r="AB17" s="267">
        <f>+AA17/K17</f>
        <v>0.65517241379310354</v>
      </c>
      <c r="AC17" s="267">
        <f>+(J17+AA17)/I17</f>
        <v>0.24</v>
      </c>
      <c r="AD17" s="294" t="s">
        <v>224</v>
      </c>
      <c r="AE17" s="257" t="s">
        <v>223</v>
      </c>
      <c r="AF17" s="294" t="s">
        <v>225</v>
      </c>
    </row>
    <row r="18" spans="1:32" ht="200.25" customHeight="1" x14ac:dyDescent="0.25">
      <c r="A18" s="254"/>
      <c r="B18" s="310"/>
      <c r="C18" s="254"/>
      <c r="D18" s="254"/>
      <c r="E18" s="254"/>
      <c r="F18" s="286"/>
      <c r="G18" s="254"/>
      <c r="H18" s="254"/>
      <c r="I18" s="293"/>
      <c r="J18" s="322"/>
      <c r="K18" s="309"/>
      <c r="L18" s="312"/>
      <c r="M18" s="309"/>
      <c r="N18" s="309"/>
      <c r="O18" s="315"/>
      <c r="P18" s="316"/>
      <c r="Q18" s="316"/>
      <c r="R18" s="319"/>
      <c r="S18" s="320"/>
      <c r="T18" s="320"/>
      <c r="U18" s="298"/>
      <c r="V18" s="299"/>
      <c r="W18" s="299"/>
      <c r="X18" s="298"/>
      <c r="Y18" s="299"/>
      <c r="Z18" s="299"/>
      <c r="AA18" s="301"/>
      <c r="AB18" s="267"/>
      <c r="AC18" s="267"/>
      <c r="AD18" s="295"/>
      <c r="AE18" s="258"/>
      <c r="AF18" s="295"/>
    </row>
    <row r="19" spans="1:32" ht="62.25" customHeight="1" x14ac:dyDescent="0.25">
      <c r="A19" s="254" t="s">
        <v>154</v>
      </c>
      <c r="B19" s="310" t="str">
        <f>+'[2]Sección 1. Metas - Magnitud'!I48</f>
        <v>Realizar el 100% de las actividades para la segunda fase de Semáforos Inteligentes.</v>
      </c>
      <c r="C19" s="254">
        <v>232</v>
      </c>
      <c r="D19" s="254" t="s">
        <v>178</v>
      </c>
      <c r="E19" s="254">
        <v>179</v>
      </c>
      <c r="F19" s="286" t="s">
        <v>179</v>
      </c>
      <c r="G19" s="254" t="s">
        <v>151</v>
      </c>
      <c r="H19" s="254" t="s">
        <v>70</v>
      </c>
      <c r="I19" s="292">
        <f>SUM(J19:N20)</f>
        <v>1</v>
      </c>
      <c r="J19" s="321">
        <v>0.01</v>
      </c>
      <c r="K19" s="308">
        <v>0.15</v>
      </c>
      <c r="L19" s="311">
        <v>0.42</v>
      </c>
      <c r="M19" s="308">
        <v>0.42</v>
      </c>
      <c r="N19" s="308">
        <v>0</v>
      </c>
      <c r="O19" s="304">
        <v>0.35</v>
      </c>
      <c r="P19" s="305"/>
      <c r="Q19" s="305"/>
      <c r="R19" s="313">
        <v>0</v>
      </c>
      <c r="S19" s="314"/>
      <c r="T19" s="314"/>
      <c r="U19" s="304">
        <v>0</v>
      </c>
      <c r="V19" s="305"/>
      <c r="W19" s="305"/>
      <c r="X19" s="304">
        <v>0</v>
      </c>
      <c r="Y19" s="305"/>
      <c r="Z19" s="305"/>
      <c r="AA19" s="302">
        <f>+R19+O19+U19+X19</f>
        <v>0.35</v>
      </c>
      <c r="AB19" s="267">
        <f>+AA19/K19</f>
        <v>2.3333333333333335</v>
      </c>
      <c r="AC19" s="267">
        <f>+(J19+AA19)/I19</f>
        <v>0.36</v>
      </c>
      <c r="AD19" s="294" t="s">
        <v>227</v>
      </c>
      <c r="AE19" s="257" t="s">
        <v>223</v>
      </c>
      <c r="AF19" s="294" t="s">
        <v>225</v>
      </c>
    </row>
    <row r="20" spans="1:32" ht="298.5" customHeight="1" x14ac:dyDescent="0.25">
      <c r="A20" s="254"/>
      <c r="B20" s="310"/>
      <c r="C20" s="254"/>
      <c r="D20" s="254"/>
      <c r="E20" s="254"/>
      <c r="F20" s="286"/>
      <c r="G20" s="254"/>
      <c r="H20" s="254"/>
      <c r="I20" s="293"/>
      <c r="J20" s="322"/>
      <c r="K20" s="309"/>
      <c r="L20" s="312"/>
      <c r="M20" s="309"/>
      <c r="N20" s="309"/>
      <c r="O20" s="306"/>
      <c r="P20" s="307"/>
      <c r="Q20" s="307"/>
      <c r="R20" s="315"/>
      <c r="S20" s="316"/>
      <c r="T20" s="316"/>
      <c r="U20" s="306"/>
      <c r="V20" s="307"/>
      <c r="W20" s="307"/>
      <c r="X20" s="306"/>
      <c r="Y20" s="307"/>
      <c r="Z20" s="307"/>
      <c r="AA20" s="303"/>
      <c r="AB20" s="267"/>
      <c r="AC20" s="267"/>
      <c r="AD20" s="295"/>
      <c r="AE20" s="258"/>
      <c r="AF20" s="295"/>
    </row>
    <row r="21" spans="1:32" ht="62.25" customHeight="1" x14ac:dyDescent="0.25">
      <c r="A21" s="254" t="s">
        <v>154</v>
      </c>
      <c r="B21" s="310" t="str">
        <f>+'[2]Sección 1. Metas - Magnitud'!I51</f>
        <v>Realizar el 100% de las actividades para la primera fase de Detección Electrónica DEI</v>
      </c>
      <c r="C21" s="254">
        <v>233</v>
      </c>
      <c r="D21" s="254" t="s">
        <v>180</v>
      </c>
      <c r="E21" s="254">
        <v>180</v>
      </c>
      <c r="F21" s="286" t="s">
        <v>181</v>
      </c>
      <c r="G21" s="254" t="s">
        <v>151</v>
      </c>
      <c r="H21" s="254" t="s">
        <v>70</v>
      </c>
      <c r="I21" s="292">
        <f>SUM(J21:N22)</f>
        <v>1</v>
      </c>
      <c r="J21" s="321">
        <v>0.01</v>
      </c>
      <c r="K21" s="308">
        <v>0.1</v>
      </c>
      <c r="L21" s="311">
        <v>0.3</v>
      </c>
      <c r="M21" s="308">
        <v>0.55000000000000004</v>
      </c>
      <c r="N21" s="308">
        <v>0.04</v>
      </c>
      <c r="O21" s="304">
        <v>4.4999999999999998E-2</v>
      </c>
      <c r="P21" s="305"/>
      <c r="Q21" s="305"/>
      <c r="R21" s="304">
        <v>0</v>
      </c>
      <c r="S21" s="305"/>
      <c r="T21" s="305"/>
      <c r="U21" s="304">
        <v>0</v>
      </c>
      <c r="V21" s="305"/>
      <c r="W21" s="305"/>
      <c r="X21" s="304">
        <v>0</v>
      </c>
      <c r="Y21" s="305"/>
      <c r="Z21" s="305"/>
      <c r="AA21" s="302">
        <f>+R21+O21+U21+X21</f>
        <v>4.4999999999999998E-2</v>
      </c>
      <c r="AB21" s="267">
        <f>+AA21/K21</f>
        <v>0.44999999999999996</v>
      </c>
      <c r="AC21" s="267">
        <f>+(J21+AA21)/I21</f>
        <v>5.5E-2</v>
      </c>
      <c r="AD21" s="294" t="s">
        <v>228</v>
      </c>
      <c r="AE21" s="257" t="s">
        <v>223</v>
      </c>
      <c r="AF21" s="294" t="s">
        <v>225</v>
      </c>
    </row>
    <row r="22" spans="1:32" ht="124.5" customHeight="1" x14ac:dyDescent="0.25">
      <c r="A22" s="254"/>
      <c r="B22" s="310"/>
      <c r="C22" s="254"/>
      <c r="D22" s="254"/>
      <c r="E22" s="254"/>
      <c r="F22" s="286"/>
      <c r="G22" s="254"/>
      <c r="H22" s="254"/>
      <c r="I22" s="293"/>
      <c r="J22" s="322"/>
      <c r="K22" s="309"/>
      <c r="L22" s="312"/>
      <c r="M22" s="309"/>
      <c r="N22" s="309"/>
      <c r="O22" s="306"/>
      <c r="P22" s="307"/>
      <c r="Q22" s="307"/>
      <c r="R22" s="306"/>
      <c r="S22" s="307"/>
      <c r="T22" s="307"/>
      <c r="U22" s="306"/>
      <c r="V22" s="307"/>
      <c r="W22" s="307"/>
      <c r="X22" s="306"/>
      <c r="Y22" s="307"/>
      <c r="Z22" s="307"/>
      <c r="AA22" s="303"/>
      <c r="AB22" s="267"/>
      <c r="AC22" s="267"/>
      <c r="AD22" s="295"/>
      <c r="AE22" s="258"/>
      <c r="AF22" s="295"/>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B4986-87D3-4852-B07D-7BABFDBF5FE3}">
  <sheetPr codeName="Hoja9">
    <tabColor theme="3" tint="0.79998168889431442"/>
  </sheetPr>
  <dimension ref="B1:X54"/>
  <sheetViews>
    <sheetView topLeftCell="A19" zoomScale="85" zoomScaleNormal="85" workbookViewId="0">
      <selection activeCell="F6" sqref="F6:I6"/>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12"/>
    <col min="13" max="14" width="11.42578125" style="251"/>
    <col min="15" max="24" width="11.42578125" style="12"/>
    <col min="25" max="16384" width="11.42578125" style="7"/>
  </cols>
  <sheetData>
    <row r="1" spans="2:14" ht="37.5" customHeight="1" x14ac:dyDescent="0.2">
      <c r="B1" s="517"/>
      <c r="C1" s="324" t="s">
        <v>25</v>
      </c>
      <c r="D1" s="324"/>
      <c r="E1" s="324"/>
      <c r="F1" s="324"/>
      <c r="G1" s="324"/>
      <c r="H1" s="324"/>
      <c r="I1" s="518"/>
      <c r="J1" s="196"/>
      <c r="K1" s="196"/>
      <c r="M1" s="250" t="s">
        <v>47</v>
      </c>
    </row>
    <row r="2" spans="2:14" ht="37.5" customHeight="1" x14ac:dyDescent="0.2">
      <c r="B2" s="517"/>
      <c r="C2" s="324" t="s">
        <v>239</v>
      </c>
      <c r="D2" s="324"/>
      <c r="E2" s="324"/>
      <c r="F2" s="324"/>
      <c r="G2" s="324"/>
      <c r="H2" s="324"/>
      <c r="I2" s="518"/>
      <c r="J2" s="196"/>
      <c r="K2" s="196"/>
      <c r="M2" s="250" t="s">
        <v>48</v>
      </c>
    </row>
    <row r="3" spans="2:14" ht="37.5" customHeight="1" x14ac:dyDescent="0.2">
      <c r="B3" s="517"/>
      <c r="C3" s="324" t="s">
        <v>240</v>
      </c>
      <c r="D3" s="324"/>
      <c r="E3" s="324"/>
      <c r="F3" s="324" t="s">
        <v>241</v>
      </c>
      <c r="G3" s="324"/>
      <c r="H3" s="324"/>
      <c r="I3" s="518"/>
      <c r="J3" s="196"/>
      <c r="K3" s="196"/>
      <c r="M3" s="250" t="s">
        <v>50</v>
      </c>
    </row>
    <row r="4" spans="2:14" ht="23.25" customHeight="1" x14ac:dyDescent="0.2">
      <c r="B4" s="514"/>
      <c r="C4" s="514"/>
      <c r="D4" s="514"/>
      <c r="E4" s="514"/>
      <c r="F4" s="514"/>
      <c r="G4" s="514"/>
      <c r="H4" s="514"/>
      <c r="I4" s="514"/>
      <c r="J4" s="197"/>
      <c r="K4" s="197"/>
    </row>
    <row r="5" spans="2:14" ht="24" customHeight="1" x14ac:dyDescent="0.2">
      <c r="B5" s="515" t="s">
        <v>234</v>
      </c>
      <c r="C5" s="515"/>
      <c r="D5" s="515"/>
      <c r="E5" s="515"/>
      <c r="F5" s="515"/>
      <c r="G5" s="515"/>
      <c r="H5" s="515"/>
      <c r="I5" s="515"/>
      <c r="J5" s="198"/>
      <c r="K5" s="198"/>
      <c r="N5" s="251" t="s">
        <v>57</v>
      </c>
    </row>
    <row r="6" spans="2:14" ht="30.75" customHeight="1" x14ac:dyDescent="0.2">
      <c r="B6" s="193" t="s">
        <v>242</v>
      </c>
      <c r="C6" s="199">
        <v>7</v>
      </c>
      <c r="D6" s="516" t="s">
        <v>243</v>
      </c>
      <c r="E6" s="516"/>
      <c r="F6" s="503" t="s">
        <v>314</v>
      </c>
      <c r="G6" s="503"/>
      <c r="H6" s="503"/>
      <c r="I6" s="503"/>
      <c r="J6" s="200"/>
      <c r="K6" s="200"/>
      <c r="M6" s="250" t="s">
        <v>60</v>
      </c>
      <c r="N6" s="251" t="s">
        <v>61</v>
      </c>
    </row>
    <row r="7" spans="2:14" ht="30.75" customHeight="1" x14ac:dyDescent="0.2">
      <c r="B7" s="193" t="s">
        <v>244</v>
      </c>
      <c r="C7" s="199" t="s">
        <v>81</v>
      </c>
      <c r="D7" s="516" t="s">
        <v>245</v>
      </c>
      <c r="E7" s="516"/>
      <c r="F7" s="503" t="s">
        <v>315</v>
      </c>
      <c r="G7" s="503"/>
      <c r="H7" s="175" t="s">
        <v>246</v>
      </c>
      <c r="I7" s="199" t="s">
        <v>81</v>
      </c>
      <c r="J7" s="202"/>
      <c r="K7" s="202"/>
      <c r="M7" s="250" t="s">
        <v>65</v>
      </c>
      <c r="N7" s="251" t="s">
        <v>66</v>
      </c>
    </row>
    <row r="8" spans="2:14" ht="30.75" customHeight="1" x14ac:dyDescent="0.2">
      <c r="B8" s="193" t="s">
        <v>247</v>
      </c>
      <c r="C8" s="503" t="s">
        <v>289</v>
      </c>
      <c r="D8" s="503"/>
      <c r="E8" s="503"/>
      <c r="F8" s="503"/>
      <c r="G8" s="175" t="s">
        <v>248</v>
      </c>
      <c r="H8" s="510">
        <v>7550</v>
      </c>
      <c r="I8" s="510"/>
      <c r="J8" s="21"/>
      <c r="K8" s="21"/>
      <c r="M8" s="250" t="s">
        <v>69</v>
      </c>
      <c r="N8" s="251" t="s">
        <v>70</v>
      </c>
    </row>
    <row r="9" spans="2:14" ht="30.75" customHeight="1" x14ac:dyDescent="0.2">
      <c r="B9" s="193" t="s">
        <v>48</v>
      </c>
      <c r="C9" s="511" t="s">
        <v>60</v>
      </c>
      <c r="D9" s="511"/>
      <c r="E9" s="511"/>
      <c r="F9" s="511"/>
      <c r="G9" s="175" t="s">
        <v>249</v>
      </c>
      <c r="H9" s="512" t="s">
        <v>312</v>
      </c>
      <c r="I9" s="512"/>
      <c r="J9" s="22"/>
      <c r="K9" s="22"/>
      <c r="M9" s="252" t="s">
        <v>73</v>
      </c>
    </row>
    <row r="10" spans="2:14" ht="30.75" customHeight="1" x14ac:dyDescent="0.2">
      <c r="B10" s="193" t="s">
        <v>250</v>
      </c>
      <c r="C10" s="503" t="s">
        <v>342</v>
      </c>
      <c r="D10" s="503"/>
      <c r="E10" s="503"/>
      <c r="F10" s="503"/>
      <c r="G10" s="503"/>
      <c r="H10" s="503"/>
      <c r="I10" s="503"/>
      <c r="J10" s="203"/>
      <c r="K10" s="203"/>
      <c r="M10" s="252"/>
    </row>
    <row r="11" spans="2:14" ht="30.75" customHeight="1" x14ac:dyDescent="0.2">
      <c r="B11" s="193" t="s">
        <v>251</v>
      </c>
      <c r="C11" s="498" t="str">
        <f>'[6]Proyecto 7550'!$E$53</f>
        <v>Realizar el fortalecimiento institucional de la estructura orgánica y funcional de la SDA, IDIGER, JBB, E IDPYBA</v>
      </c>
      <c r="D11" s="498"/>
      <c r="E11" s="498"/>
      <c r="F11" s="498"/>
      <c r="G11" s="498"/>
      <c r="H11" s="498"/>
      <c r="I11" s="498"/>
      <c r="J11" s="202"/>
      <c r="K11" s="202"/>
      <c r="M11" s="252"/>
      <c r="N11" s="251" t="s">
        <v>76</v>
      </c>
    </row>
    <row r="12" spans="2:14" ht="30.75" customHeight="1" x14ac:dyDescent="0.2">
      <c r="B12" s="193" t="s">
        <v>254</v>
      </c>
      <c r="C12" s="356" t="s">
        <v>313</v>
      </c>
      <c r="D12" s="356"/>
      <c r="E12" s="356"/>
      <c r="F12" s="356"/>
      <c r="G12" s="175" t="s">
        <v>252</v>
      </c>
      <c r="H12" s="357" t="s">
        <v>91</v>
      </c>
      <c r="I12" s="357"/>
      <c r="J12" s="202"/>
      <c r="K12" s="202"/>
      <c r="M12" s="252" t="s">
        <v>80</v>
      </c>
      <c r="N12" s="251" t="s">
        <v>81</v>
      </c>
    </row>
    <row r="13" spans="2:14" ht="30.75" customHeight="1" x14ac:dyDescent="0.2">
      <c r="B13" s="193" t="s">
        <v>255</v>
      </c>
      <c r="C13" s="513" t="s">
        <v>293</v>
      </c>
      <c r="D13" s="513"/>
      <c r="E13" s="513"/>
      <c r="F13" s="513"/>
      <c r="G13" s="175" t="s">
        <v>253</v>
      </c>
      <c r="H13" s="498" t="s">
        <v>57</v>
      </c>
      <c r="I13" s="498"/>
      <c r="J13" s="202"/>
      <c r="K13" s="202"/>
      <c r="M13" s="252" t="s">
        <v>84</v>
      </c>
    </row>
    <row r="14" spans="2:14" ht="64.5" customHeight="1" x14ac:dyDescent="0.2">
      <c r="B14" s="193" t="s">
        <v>256</v>
      </c>
      <c r="C14" s="353" t="s">
        <v>375</v>
      </c>
      <c r="D14" s="353"/>
      <c r="E14" s="353"/>
      <c r="F14" s="353"/>
      <c r="G14" s="353"/>
      <c r="H14" s="353"/>
      <c r="I14" s="353"/>
      <c r="J14" s="203"/>
      <c r="K14" s="203"/>
      <c r="M14" s="252" t="s">
        <v>86</v>
      </c>
    </row>
    <row r="15" spans="2:14" ht="30.75" customHeight="1" x14ac:dyDescent="0.2">
      <c r="B15" s="193" t="s">
        <v>257</v>
      </c>
      <c r="C15" s="356" t="s">
        <v>361</v>
      </c>
      <c r="D15" s="356"/>
      <c r="E15" s="356"/>
      <c r="F15" s="356"/>
      <c r="G15" s="356"/>
      <c r="H15" s="356"/>
      <c r="I15" s="356"/>
      <c r="J15" s="204"/>
      <c r="K15" s="204"/>
      <c r="M15" s="252" t="s">
        <v>88</v>
      </c>
    </row>
    <row r="16" spans="2:14" ht="20.25" customHeight="1" x14ac:dyDescent="0.2">
      <c r="B16" s="193" t="s">
        <v>258</v>
      </c>
      <c r="C16" s="503" t="s">
        <v>376</v>
      </c>
      <c r="D16" s="503"/>
      <c r="E16" s="503"/>
      <c r="F16" s="503"/>
      <c r="G16" s="503"/>
      <c r="H16" s="503"/>
      <c r="I16" s="503"/>
      <c r="J16" s="205"/>
      <c r="K16" s="205"/>
      <c r="M16" s="252"/>
    </row>
    <row r="17" spans="2:13" ht="30.75" customHeight="1" x14ac:dyDescent="0.2">
      <c r="B17" s="193" t="s">
        <v>259</v>
      </c>
      <c r="C17" s="498" t="s">
        <v>152</v>
      </c>
      <c r="D17" s="499"/>
      <c r="E17" s="499"/>
      <c r="F17" s="499"/>
      <c r="G17" s="499"/>
      <c r="H17" s="499"/>
      <c r="I17" s="499"/>
      <c r="J17" s="206"/>
      <c r="K17" s="206"/>
      <c r="M17" s="252" t="s">
        <v>91</v>
      </c>
    </row>
    <row r="18" spans="2:13" ht="18" customHeight="1" x14ac:dyDescent="0.2">
      <c r="B18" s="500" t="s">
        <v>265</v>
      </c>
      <c r="C18" s="501" t="s">
        <v>237</v>
      </c>
      <c r="D18" s="501"/>
      <c r="E18" s="501"/>
      <c r="F18" s="502" t="s">
        <v>238</v>
      </c>
      <c r="G18" s="502"/>
      <c r="H18" s="502"/>
      <c r="I18" s="502"/>
      <c r="J18" s="28"/>
      <c r="K18" s="28"/>
      <c r="M18" s="252" t="s">
        <v>79</v>
      </c>
    </row>
    <row r="19" spans="2:13" ht="39.75" customHeight="1" x14ac:dyDescent="0.2">
      <c r="B19" s="500"/>
      <c r="C19" s="468" t="s">
        <v>306</v>
      </c>
      <c r="D19" s="469"/>
      <c r="E19" s="470"/>
      <c r="F19" s="503" t="str">
        <f>C19</f>
        <v>Actividades que se ejecutaron para la implementacion de los procesos transversales</v>
      </c>
      <c r="G19" s="503"/>
      <c r="H19" s="503"/>
      <c r="I19" s="503"/>
      <c r="J19" s="205"/>
      <c r="K19" s="205"/>
      <c r="M19" s="252" t="s">
        <v>95</v>
      </c>
    </row>
    <row r="20" spans="2:13" ht="39.75" customHeight="1" x14ac:dyDescent="0.2">
      <c r="B20" s="173" t="s">
        <v>266</v>
      </c>
      <c r="C20" s="468" t="s">
        <v>308</v>
      </c>
      <c r="D20" s="469"/>
      <c r="E20" s="470"/>
      <c r="F20" s="503" t="str">
        <f>C20</f>
        <v>Cantidad de actividades que se ejecutaron para la implementacion de los procesos transversales</v>
      </c>
      <c r="G20" s="503"/>
      <c r="H20" s="503"/>
      <c r="I20" s="503"/>
      <c r="J20" s="202"/>
      <c r="K20" s="202"/>
      <c r="M20" s="252"/>
    </row>
    <row r="21" spans="2:13" ht="42" customHeight="1" x14ac:dyDescent="0.2">
      <c r="B21" s="173" t="s">
        <v>267</v>
      </c>
      <c r="C21" s="468" t="s">
        <v>152</v>
      </c>
      <c r="D21" s="469"/>
      <c r="E21" s="470"/>
      <c r="F21" s="468" t="s">
        <v>152</v>
      </c>
      <c r="G21" s="469"/>
      <c r="H21" s="469"/>
      <c r="I21" s="507"/>
      <c r="J21" s="204"/>
      <c r="K21" s="204"/>
      <c r="M21" s="252"/>
    </row>
    <row r="22" spans="2:13" ht="23.25" customHeight="1" x14ac:dyDescent="0.2">
      <c r="B22" s="173" t="s">
        <v>268</v>
      </c>
      <c r="C22" s="494">
        <v>44013</v>
      </c>
      <c r="D22" s="508"/>
      <c r="E22" s="509"/>
      <c r="F22" s="175" t="s">
        <v>271</v>
      </c>
      <c r="G22" s="184">
        <v>0</v>
      </c>
      <c r="H22" s="175" t="s">
        <v>275</v>
      </c>
      <c r="I22" s="185">
        <v>0</v>
      </c>
      <c r="J22" s="30"/>
      <c r="K22" s="30"/>
      <c r="M22" s="252"/>
    </row>
    <row r="23" spans="2:13" ht="27" customHeight="1" x14ac:dyDescent="0.2">
      <c r="B23" s="173" t="s">
        <v>269</v>
      </c>
      <c r="C23" s="494">
        <v>44196</v>
      </c>
      <c r="D23" s="469"/>
      <c r="E23" s="470"/>
      <c r="F23" s="175" t="s">
        <v>272</v>
      </c>
      <c r="G23" s="615">
        <v>0.1</v>
      </c>
      <c r="H23" s="616"/>
      <c r="I23" s="617"/>
      <c r="J23" s="31"/>
      <c r="K23" s="31"/>
      <c r="M23" s="252"/>
    </row>
    <row r="24" spans="2:13" ht="30.75" customHeight="1" x14ac:dyDescent="0.2">
      <c r="B24" s="174" t="s">
        <v>270</v>
      </c>
      <c r="C24" s="391" t="s">
        <v>88</v>
      </c>
      <c r="D24" s="392"/>
      <c r="E24" s="393"/>
      <c r="F24" s="176" t="s">
        <v>274</v>
      </c>
      <c r="G24" s="468"/>
      <c r="H24" s="469"/>
      <c r="I24" s="470"/>
      <c r="J24" s="28"/>
      <c r="K24" s="28"/>
      <c r="M24" s="252"/>
    </row>
    <row r="25" spans="2:13" ht="22.5" customHeight="1" x14ac:dyDescent="0.2">
      <c r="B25" s="471" t="s">
        <v>235</v>
      </c>
      <c r="C25" s="467"/>
      <c r="D25" s="467"/>
      <c r="E25" s="467"/>
      <c r="F25" s="467"/>
      <c r="G25" s="467"/>
      <c r="H25" s="467"/>
      <c r="I25" s="472"/>
      <c r="J25" s="198"/>
      <c r="K25" s="198"/>
      <c r="M25" s="252"/>
    </row>
    <row r="26" spans="2:13" ht="43.5" customHeight="1" x14ac:dyDescent="0.2">
      <c r="B26" s="177" t="s">
        <v>105</v>
      </c>
      <c r="C26" s="192" t="s">
        <v>261</v>
      </c>
      <c r="D26" s="192" t="s">
        <v>260</v>
      </c>
      <c r="E26" s="178" t="s">
        <v>264</v>
      </c>
      <c r="F26" s="192" t="s">
        <v>263</v>
      </c>
      <c r="G26" s="192" t="s">
        <v>262</v>
      </c>
      <c r="H26" s="178" t="s">
        <v>276</v>
      </c>
      <c r="I26" s="179" t="s">
        <v>273</v>
      </c>
      <c r="J26" s="205"/>
      <c r="K26" s="205"/>
      <c r="M26" s="252"/>
    </row>
    <row r="27" spans="2:13" ht="19.5" customHeight="1" x14ac:dyDescent="0.2">
      <c r="B27" s="180" t="s">
        <v>119</v>
      </c>
      <c r="C27" s="222">
        <f>0.0132+0.0107</f>
        <v>2.3899999999999998E-2</v>
      </c>
      <c r="D27" s="191">
        <f>0.0132+0.0107</f>
        <v>2.3899999999999998E-2</v>
      </c>
      <c r="E27" s="195">
        <f>D27/C27</f>
        <v>1</v>
      </c>
      <c r="F27" s="473">
        <f>+SUM(C27:C32)</f>
        <v>0.10010000000000001</v>
      </c>
      <c r="G27" s="473">
        <f>+SUM(D27:D32)</f>
        <v>2.3899999999999998E-2</v>
      </c>
      <c r="H27" s="476">
        <f>+G27/F27</f>
        <v>0.23876123876123873</v>
      </c>
      <c r="I27" s="476">
        <f>+H27+I22</f>
        <v>0.23876123876123873</v>
      </c>
      <c r="J27" s="38"/>
      <c r="K27" s="38"/>
    </row>
    <row r="28" spans="2:13" ht="19.5" customHeight="1" x14ac:dyDescent="0.2">
      <c r="B28" s="180" t="s">
        <v>120</v>
      </c>
      <c r="C28" s="222">
        <v>1.7000000000000001E-2</v>
      </c>
      <c r="D28" s="222"/>
      <c r="E28" s="195">
        <f t="shared" ref="E28:E32" si="0">D28/C28</f>
        <v>0</v>
      </c>
      <c r="F28" s="474"/>
      <c r="G28" s="474"/>
      <c r="H28" s="477"/>
      <c r="I28" s="477"/>
      <c r="J28" s="38"/>
      <c r="K28" s="38"/>
    </row>
    <row r="29" spans="2:13" ht="19.5" customHeight="1" x14ac:dyDescent="0.2">
      <c r="B29" s="180" t="s">
        <v>121</v>
      </c>
      <c r="C29" s="222">
        <v>1.4500000000000001E-2</v>
      </c>
      <c r="D29" s="222"/>
      <c r="E29" s="195">
        <f t="shared" si="0"/>
        <v>0</v>
      </c>
      <c r="F29" s="474"/>
      <c r="G29" s="474"/>
      <c r="H29" s="477"/>
      <c r="I29" s="477"/>
      <c r="J29" s="38"/>
      <c r="K29" s="38"/>
    </row>
    <row r="30" spans="2:13" ht="19.5" customHeight="1" x14ac:dyDescent="0.2">
      <c r="B30" s="180" t="s">
        <v>122</v>
      </c>
      <c r="C30" s="222">
        <v>1.4500000000000001E-2</v>
      </c>
      <c r="D30" s="222"/>
      <c r="E30" s="195">
        <f t="shared" si="0"/>
        <v>0</v>
      </c>
      <c r="F30" s="474"/>
      <c r="G30" s="474"/>
      <c r="H30" s="477"/>
      <c r="I30" s="477"/>
      <c r="J30" s="38"/>
      <c r="K30" s="38"/>
    </row>
    <row r="31" spans="2:13" ht="19.5" customHeight="1" x14ac:dyDescent="0.2">
      <c r="B31" s="180" t="s">
        <v>123</v>
      </c>
      <c r="C31" s="222">
        <v>1.5699999999999999E-2</v>
      </c>
      <c r="D31" s="222"/>
      <c r="E31" s="195">
        <f t="shared" si="0"/>
        <v>0</v>
      </c>
      <c r="F31" s="474"/>
      <c r="G31" s="474"/>
      <c r="H31" s="477"/>
      <c r="I31" s="477"/>
      <c r="J31" s="38"/>
      <c r="K31" s="38"/>
    </row>
    <row r="32" spans="2:13" ht="19.5" customHeight="1" x14ac:dyDescent="0.2">
      <c r="B32" s="180" t="s">
        <v>124</v>
      </c>
      <c r="C32" s="222">
        <v>1.4500000000000001E-2</v>
      </c>
      <c r="D32" s="222"/>
      <c r="E32" s="195">
        <f t="shared" si="0"/>
        <v>0</v>
      </c>
      <c r="F32" s="475"/>
      <c r="G32" s="475"/>
      <c r="H32" s="478"/>
      <c r="I32" s="478"/>
      <c r="J32" s="38"/>
      <c r="K32" s="38"/>
    </row>
    <row r="33" spans="2:11" ht="103.5" customHeight="1" x14ac:dyDescent="0.2">
      <c r="B33" s="181" t="s">
        <v>277</v>
      </c>
      <c r="C33" s="579" t="s">
        <v>377</v>
      </c>
      <c r="D33" s="591"/>
      <c r="E33" s="591"/>
      <c r="F33" s="591"/>
      <c r="G33" s="591"/>
      <c r="H33" s="591"/>
      <c r="I33" s="592"/>
      <c r="J33" s="209"/>
      <c r="K33" s="209"/>
    </row>
    <row r="34" spans="2:11" ht="34.5" customHeight="1" x14ac:dyDescent="0.2">
      <c r="B34" s="482"/>
      <c r="C34" s="483"/>
      <c r="D34" s="483"/>
      <c r="E34" s="483"/>
      <c r="F34" s="483"/>
      <c r="G34" s="483"/>
      <c r="H34" s="483"/>
      <c r="I34" s="484"/>
      <c r="J34" s="198"/>
      <c r="K34" s="198"/>
    </row>
    <row r="35" spans="2:11" ht="34.5" customHeight="1" x14ac:dyDescent="0.2">
      <c r="B35" s="485"/>
      <c r="C35" s="486"/>
      <c r="D35" s="486"/>
      <c r="E35" s="486"/>
      <c r="F35" s="486"/>
      <c r="G35" s="486"/>
      <c r="H35" s="486"/>
      <c r="I35" s="487"/>
      <c r="J35" s="209"/>
      <c r="K35" s="209"/>
    </row>
    <row r="36" spans="2:11" ht="34.5" customHeight="1" x14ac:dyDescent="0.2">
      <c r="B36" s="485"/>
      <c r="C36" s="486"/>
      <c r="D36" s="486"/>
      <c r="E36" s="486"/>
      <c r="F36" s="486"/>
      <c r="G36" s="486"/>
      <c r="H36" s="486"/>
      <c r="I36" s="487"/>
      <c r="J36" s="209"/>
      <c r="K36" s="209"/>
    </row>
    <row r="37" spans="2:11" ht="34.5" customHeight="1" x14ac:dyDescent="0.2">
      <c r="B37" s="485"/>
      <c r="C37" s="486"/>
      <c r="D37" s="486"/>
      <c r="E37" s="486"/>
      <c r="F37" s="486"/>
      <c r="G37" s="486"/>
      <c r="H37" s="486"/>
      <c r="I37" s="487"/>
      <c r="J37" s="209"/>
      <c r="K37" s="209"/>
    </row>
    <row r="38" spans="2:11" ht="34.5" customHeight="1" x14ac:dyDescent="0.2">
      <c r="B38" s="488"/>
      <c r="C38" s="489"/>
      <c r="D38" s="489"/>
      <c r="E38" s="489"/>
      <c r="F38" s="489"/>
      <c r="G38" s="489"/>
      <c r="H38" s="489"/>
      <c r="I38" s="490"/>
      <c r="J38" s="197"/>
      <c r="K38" s="197"/>
    </row>
    <row r="39" spans="2:11" ht="113.25" customHeight="1" x14ac:dyDescent="0.2">
      <c r="B39" s="193" t="s">
        <v>278</v>
      </c>
      <c r="C39" s="579" t="s">
        <v>377</v>
      </c>
      <c r="D39" s="591"/>
      <c r="E39" s="591"/>
      <c r="F39" s="591"/>
      <c r="G39" s="591"/>
      <c r="H39" s="591"/>
      <c r="I39" s="592"/>
      <c r="J39" s="210"/>
      <c r="K39" s="210"/>
    </row>
    <row r="40" spans="2:11" ht="54" customHeight="1" x14ac:dyDescent="0.2">
      <c r="B40" s="193" t="s">
        <v>279</v>
      </c>
      <c r="C40" s="579" t="s">
        <v>378</v>
      </c>
      <c r="D40" s="591"/>
      <c r="E40" s="591"/>
      <c r="F40" s="591"/>
      <c r="G40" s="591"/>
      <c r="H40" s="591"/>
      <c r="I40" s="592"/>
      <c r="J40" s="210"/>
      <c r="K40" s="210"/>
    </row>
    <row r="41" spans="2:11" ht="63" customHeight="1" x14ac:dyDescent="0.2">
      <c r="B41" s="182" t="s">
        <v>280</v>
      </c>
      <c r="C41" s="593" t="s">
        <v>379</v>
      </c>
      <c r="D41" s="594"/>
      <c r="E41" s="594"/>
      <c r="F41" s="594"/>
      <c r="G41" s="594"/>
      <c r="H41" s="594"/>
      <c r="I41" s="595"/>
      <c r="J41" s="210"/>
      <c r="K41" s="210"/>
    </row>
    <row r="42" spans="2:11" ht="22.5" customHeight="1" x14ac:dyDescent="0.2">
      <c r="B42" s="467" t="s">
        <v>236</v>
      </c>
      <c r="C42" s="467"/>
      <c r="D42" s="467"/>
      <c r="E42" s="467"/>
      <c r="F42" s="467"/>
      <c r="G42" s="467"/>
      <c r="H42" s="467"/>
      <c r="I42" s="467"/>
      <c r="J42" s="210"/>
      <c r="K42" s="210"/>
    </row>
    <row r="43" spans="2:11" ht="22.5" customHeight="1" x14ac:dyDescent="0.2">
      <c r="B43" s="464" t="s">
        <v>281</v>
      </c>
      <c r="C43" s="194" t="s">
        <v>282</v>
      </c>
      <c r="D43" s="466" t="s">
        <v>283</v>
      </c>
      <c r="E43" s="466"/>
      <c r="F43" s="466"/>
      <c r="G43" s="466" t="s">
        <v>284</v>
      </c>
      <c r="H43" s="466"/>
      <c r="I43" s="466"/>
      <c r="J43" s="212"/>
      <c r="K43" s="212"/>
    </row>
    <row r="44" spans="2:11" ht="30.75" customHeight="1" x14ac:dyDescent="0.2">
      <c r="B44" s="465"/>
      <c r="C44" s="213" t="s">
        <v>311</v>
      </c>
      <c r="D44" s="463"/>
      <c r="E44" s="463"/>
      <c r="F44" s="463"/>
      <c r="G44" s="463"/>
      <c r="H44" s="463"/>
      <c r="I44" s="463"/>
      <c r="J44" s="212"/>
      <c r="K44" s="212"/>
    </row>
    <row r="45" spans="2:11" ht="32.25" customHeight="1" x14ac:dyDescent="0.2">
      <c r="B45" s="183" t="s">
        <v>285</v>
      </c>
      <c r="C45" s="611" t="s">
        <v>380</v>
      </c>
      <c r="D45" s="611"/>
      <c r="E45" s="611"/>
      <c r="F45" s="611"/>
      <c r="G45" s="611"/>
      <c r="H45" s="611"/>
      <c r="I45" s="612"/>
      <c r="J45" s="215"/>
      <c r="K45" s="215"/>
    </row>
    <row r="46" spans="2:11" ht="28.5" customHeight="1" x14ac:dyDescent="0.2">
      <c r="B46" s="175" t="s">
        <v>286</v>
      </c>
      <c r="C46" s="608" t="s">
        <v>381</v>
      </c>
      <c r="D46" s="609"/>
      <c r="E46" s="609"/>
      <c r="F46" s="609"/>
      <c r="G46" s="609"/>
      <c r="H46" s="609"/>
      <c r="I46" s="610"/>
      <c r="J46" s="215"/>
      <c r="K46" s="215"/>
    </row>
    <row r="47" spans="2:11" ht="30" customHeight="1" x14ac:dyDescent="0.2">
      <c r="B47" s="182" t="s">
        <v>287</v>
      </c>
      <c r="C47" s="611" t="s">
        <v>310</v>
      </c>
      <c r="D47" s="611"/>
      <c r="E47" s="611"/>
      <c r="F47" s="611"/>
      <c r="G47" s="611"/>
      <c r="H47" s="611"/>
      <c r="I47" s="612"/>
      <c r="J47" s="217"/>
      <c r="K47" s="217"/>
    </row>
    <row r="48" spans="2:11" ht="31.5" customHeight="1" thickBot="1" x14ac:dyDescent="0.25">
      <c r="B48" s="182" t="s">
        <v>288</v>
      </c>
      <c r="C48" s="613" t="s">
        <v>382</v>
      </c>
      <c r="D48" s="613"/>
      <c r="E48" s="613"/>
      <c r="F48" s="613"/>
      <c r="G48" s="613"/>
      <c r="H48" s="613"/>
      <c r="I48" s="614"/>
      <c r="J48" s="219"/>
      <c r="K48" s="219"/>
    </row>
    <row r="49" spans="2:11" x14ac:dyDescent="0.2">
      <c r="B49" s="47"/>
      <c r="C49" s="220"/>
      <c r="D49" s="220"/>
      <c r="E49" s="221"/>
      <c r="F49" s="221"/>
      <c r="G49" s="48"/>
      <c r="H49" s="49"/>
      <c r="I49" s="220"/>
      <c r="J49" s="219"/>
      <c r="K49" s="219"/>
    </row>
    <row r="50" spans="2:11" x14ac:dyDescent="0.2">
      <c r="B50" s="47"/>
      <c r="C50" s="220"/>
      <c r="D50" s="220"/>
      <c r="E50" s="221"/>
      <c r="F50" s="221"/>
      <c r="G50" s="48"/>
      <c r="H50" s="49"/>
      <c r="I50" s="220"/>
      <c r="J50" s="219"/>
      <c r="K50" s="219"/>
    </row>
    <row r="51" spans="2:11" x14ac:dyDescent="0.2">
      <c r="B51" s="47"/>
      <c r="C51" s="220"/>
      <c r="D51" s="220"/>
      <c r="E51" s="221"/>
      <c r="F51" s="221"/>
      <c r="G51" s="48"/>
      <c r="H51" s="49"/>
      <c r="I51" s="220"/>
      <c r="J51" s="219"/>
      <c r="K51" s="219"/>
    </row>
    <row r="52" spans="2:11" x14ac:dyDescent="0.2">
      <c r="B52" s="47"/>
      <c r="C52" s="220"/>
      <c r="D52" s="220"/>
      <c r="E52" s="221"/>
      <c r="F52" s="221"/>
      <c r="G52" s="48"/>
      <c r="H52" s="49"/>
      <c r="I52" s="220"/>
      <c r="J52" s="219"/>
      <c r="K52" s="219"/>
    </row>
    <row r="53" spans="2:11" x14ac:dyDescent="0.2">
      <c r="B53" s="47"/>
      <c r="C53" s="220"/>
      <c r="D53" s="220"/>
      <c r="E53" s="221"/>
      <c r="F53" s="221"/>
      <c r="G53" s="48"/>
      <c r="H53" s="49"/>
      <c r="I53" s="220"/>
      <c r="J53" s="219"/>
      <c r="K53" s="219"/>
    </row>
    <row r="54" spans="2:11" ht="25.5" customHeight="1" x14ac:dyDescent="0.2">
      <c r="B54" s="47"/>
      <c r="C54" s="220"/>
      <c r="D54" s="220"/>
      <c r="E54" s="221"/>
      <c r="F54" s="221"/>
      <c r="G54" s="48"/>
      <c r="H54" s="49"/>
      <c r="I54" s="220"/>
      <c r="J54" s="219"/>
      <c r="K54" s="219"/>
    </row>
  </sheetData>
  <sheetProtection algorithmName="SHA-512" hashValue="5UWl42QmbLt3M58CaPOLc8SJ0k3cDEQiupyOSIhmRB6KkHo1nLfBNBEjE9lBeyYETGsCHqwj/bUQ7rcgwo0YzA==" saltValue="uC/74KEjtlRvexz3dRqakQ==" spinCount="100000" sheet="1" objects="1" scenarios="1"/>
  <mergeCells count="60">
    <mergeCell ref="C8:F8"/>
    <mergeCell ref="H8:I8"/>
    <mergeCell ref="B4:I4"/>
    <mergeCell ref="B5:I5"/>
    <mergeCell ref="D6:E6"/>
    <mergeCell ref="F6:I6"/>
    <mergeCell ref="D7:E7"/>
    <mergeCell ref="F7:G7"/>
    <mergeCell ref="B1:B3"/>
    <mergeCell ref="C1:H1"/>
    <mergeCell ref="I1:I3"/>
    <mergeCell ref="C2:H2"/>
    <mergeCell ref="C3:E3"/>
    <mergeCell ref="F3:H3"/>
    <mergeCell ref="C9:F9"/>
    <mergeCell ref="H9:I9"/>
    <mergeCell ref="C10:I10"/>
    <mergeCell ref="C11:I11"/>
    <mergeCell ref="C12:F12"/>
    <mergeCell ref="H12:I12"/>
    <mergeCell ref="C13:F13"/>
    <mergeCell ref="H13:I13"/>
    <mergeCell ref="C14:I14"/>
    <mergeCell ref="C23:E23"/>
    <mergeCell ref="G23:I23"/>
    <mergeCell ref="C16:I16"/>
    <mergeCell ref="C17:I17"/>
    <mergeCell ref="C20:E20"/>
    <mergeCell ref="F20:I20"/>
    <mergeCell ref="C21:E21"/>
    <mergeCell ref="F21:I21"/>
    <mergeCell ref="C22:E22"/>
    <mergeCell ref="C15:I15"/>
    <mergeCell ref="B18:B19"/>
    <mergeCell ref="C18:E18"/>
    <mergeCell ref="F18:I18"/>
    <mergeCell ref="C19:E19"/>
    <mergeCell ref="F19:I19"/>
    <mergeCell ref="B42:I42"/>
    <mergeCell ref="C24:E24"/>
    <mergeCell ref="G24:I24"/>
    <mergeCell ref="B25:I25"/>
    <mergeCell ref="C33:I33"/>
    <mergeCell ref="B34:I38"/>
    <mergeCell ref="C39:I39"/>
    <mergeCell ref="C40:I40"/>
    <mergeCell ref="C41:I41"/>
    <mergeCell ref="F27:F32"/>
    <mergeCell ref="G27:G32"/>
    <mergeCell ref="H27:H32"/>
    <mergeCell ref="I27:I32"/>
    <mergeCell ref="C46:I46"/>
    <mergeCell ref="C47:I47"/>
    <mergeCell ref="C48:I48"/>
    <mergeCell ref="B43:B44"/>
    <mergeCell ref="D43:F43"/>
    <mergeCell ref="G43:I43"/>
    <mergeCell ref="D44:F44"/>
    <mergeCell ref="G44:I44"/>
    <mergeCell ref="C45:I45"/>
  </mergeCells>
  <dataValidations count="7">
    <dataValidation type="list" allowBlank="1" showInputMessage="1" showErrorMessage="1" sqref="J10:K10" xr:uid="{488EF259-B5ED-46ED-88D4-8360C6E2FCEB}">
      <formula1>$M$21:$M$26</formula1>
    </dataValidation>
    <dataValidation type="list" allowBlank="1" showInputMessage="1" showErrorMessage="1" sqref="C7 I7" xr:uid="{60CCE6DA-257D-4C4D-9749-46FD24AE093D}">
      <formula1>$N$11:$N$12</formula1>
    </dataValidation>
    <dataValidation type="list" allowBlank="1" showInputMessage="1" showErrorMessage="1" sqref="H13:I13" xr:uid="{4863FFC8-385D-4E22-A828-89B15585D75B}">
      <formula1>$N$5:$N$8</formula1>
    </dataValidation>
    <dataValidation type="list" allowBlank="1" showInputMessage="1" showErrorMessage="1" sqref="C9:F9" xr:uid="{B45252CA-765D-4024-A425-62F47E907216}">
      <formula1>$M$6:$M$9</formula1>
    </dataValidation>
    <dataValidation type="list" allowBlank="1" showInputMessage="1" showErrorMessage="1" sqref="C24:E24" xr:uid="{FDC96DF9-7B7D-405D-9CFF-3BF4EAED31B0}">
      <formula1>$M$12:$M$15</formula1>
    </dataValidation>
    <dataValidation type="list" allowBlank="1" showInputMessage="1" showErrorMessage="1" sqref="H12:I12" xr:uid="{B3DC757E-F75E-466C-BC81-41F43AE40FC3}">
      <formula1>M17:M19</formula1>
    </dataValidation>
    <dataValidation type="list" showDropDown="1" showInputMessage="1" showErrorMessage="1" sqref="K12" xr:uid="{EE413872-C451-45C9-9B0F-F0D7BCE7A017}">
      <formula1>O17:O19</formula1>
    </dataValidation>
  </dataValidations>
  <pageMargins left="0.7" right="0.7" top="0.75" bottom="0.75" header="0.3" footer="0.3"/>
  <pageSetup orientation="portrait" r:id="rId1"/>
  <ignoredErrors>
    <ignoredError sqref="F28:I32 F27:H27" unlockedFormula="1"/>
  </ignoredErrors>
  <drawing r:id="rId2"/>
  <legacyDrawing r:id="rId3"/>
  <oleObjects>
    <mc:AlternateContent xmlns:mc="http://schemas.openxmlformats.org/markup-compatibility/2006">
      <mc:Choice Requires="x14">
        <oleObject progId="PBrush" shapeId="3580518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05185" r:id="rId4"/>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1">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25"/>
      <c r="C2" s="323" t="s">
        <v>24</v>
      </c>
      <c r="D2" s="323"/>
      <c r="E2" s="323"/>
      <c r="F2" s="323"/>
      <c r="G2" s="323"/>
      <c r="H2" s="323"/>
      <c r="I2" s="327"/>
      <c r="J2" s="13"/>
      <c r="K2" s="13"/>
      <c r="M2" s="14" t="s">
        <v>47</v>
      </c>
    </row>
    <row r="3" spans="2:14" ht="25.5" customHeight="1" x14ac:dyDescent="0.2">
      <c r="B3" s="326"/>
      <c r="C3" s="324" t="s">
        <v>25</v>
      </c>
      <c r="D3" s="324"/>
      <c r="E3" s="324"/>
      <c r="F3" s="324"/>
      <c r="G3" s="324"/>
      <c r="H3" s="324"/>
      <c r="I3" s="328"/>
      <c r="J3" s="13"/>
      <c r="K3" s="13"/>
      <c r="M3" s="14" t="s">
        <v>48</v>
      </c>
    </row>
    <row r="4" spans="2:14" ht="25.5" customHeight="1" x14ac:dyDescent="0.2">
      <c r="B4" s="326"/>
      <c r="C4" s="324" t="s">
        <v>49</v>
      </c>
      <c r="D4" s="324"/>
      <c r="E4" s="324"/>
      <c r="F4" s="324"/>
      <c r="G4" s="324"/>
      <c r="H4" s="324"/>
      <c r="I4" s="328"/>
      <c r="J4" s="13"/>
      <c r="K4" s="13"/>
      <c r="M4" s="14" t="s">
        <v>50</v>
      </c>
    </row>
    <row r="5" spans="2:14" ht="25.5" customHeight="1" x14ac:dyDescent="0.2">
      <c r="B5" s="326"/>
      <c r="C5" s="324" t="s">
        <v>51</v>
      </c>
      <c r="D5" s="324"/>
      <c r="E5" s="324"/>
      <c r="F5" s="324"/>
      <c r="G5" s="329" t="s">
        <v>52</v>
      </c>
      <c r="H5" s="329"/>
      <c r="I5" s="328"/>
      <c r="J5" s="13"/>
      <c r="K5" s="13"/>
      <c r="M5" s="14" t="s">
        <v>53</v>
      </c>
    </row>
    <row r="6" spans="2:14" ht="23.25" customHeight="1" x14ac:dyDescent="0.2">
      <c r="B6" s="330" t="s">
        <v>54</v>
      </c>
      <c r="C6" s="331"/>
      <c r="D6" s="331"/>
      <c r="E6" s="331"/>
      <c r="F6" s="331"/>
      <c r="G6" s="331"/>
      <c r="H6" s="331"/>
      <c r="I6" s="332"/>
      <c r="J6" s="15"/>
      <c r="K6" s="15"/>
    </row>
    <row r="7" spans="2:14" ht="24" customHeight="1" x14ac:dyDescent="0.2">
      <c r="B7" s="333" t="s">
        <v>55</v>
      </c>
      <c r="C7" s="334"/>
      <c r="D7" s="334"/>
      <c r="E7" s="334"/>
      <c r="F7" s="334"/>
      <c r="G7" s="334"/>
      <c r="H7" s="334"/>
      <c r="I7" s="335"/>
      <c r="J7" s="16"/>
      <c r="K7" s="16"/>
    </row>
    <row r="8" spans="2:14" ht="24" customHeight="1" x14ac:dyDescent="0.2">
      <c r="B8" s="336" t="s">
        <v>56</v>
      </c>
      <c r="C8" s="337"/>
      <c r="D8" s="337"/>
      <c r="E8" s="337"/>
      <c r="F8" s="337"/>
      <c r="G8" s="337"/>
      <c r="H8" s="337"/>
      <c r="I8" s="338"/>
      <c r="J8" s="61"/>
      <c r="K8" s="61"/>
      <c r="N8" s="6" t="s">
        <v>57</v>
      </c>
    </row>
    <row r="9" spans="2:14" ht="30.75" customHeight="1" x14ac:dyDescent="0.2">
      <c r="B9" s="101" t="s">
        <v>58</v>
      </c>
      <c r="C9" s="62">
        <v>14</v>
      </c>
      <c r="D9" s="344" t="s">
        <v>59</v>
      </c>
      <c r="E9" s="344"/>
      <c r="F9" s="345" t="s">
        <v>207</v>
      </c>
      <c r="G9" s="346"/>
      <c r="H9" s="346"/>
      <c r="I9" s="347"/>
      <c r="J9" s="17"/>
      <c r="K9" s="17"/>
      <c r="M9" s="14" t="s">
        <v>60</v>
      </c>
      <c r="N9" s="6" t="s">
        <v>61</v>
      </c>
    </row>
    <row r="10" spans="2:14" ht="30.75" customHeight="1" x14ac:dyDescent="0.2">
      <c r="B10" s="20" t="s">
        <v>62</v>
      </c>
      <c r="C10" s="63" t="s">
        <v>81</v>
      </c>
      <c r="D10" s="348" t="s">
        <v>63</v>
      </c>
      <c r="E10" s="349"/>
      <c r="F10" s="339" t="s">
        <v>155</v>
      </c>
      <c r="G10" s="340"/>
      <c r="H10" s="18" t="s">
        <v>64</v>
      </c>
      <c r="I10" s="79" t="s">
        <v>81</v>
      </c>
      <c r="J10" s="19"/>
      <c r="K10" s="19"/>
      <c r="M10" s="14" t="s">
        <v>65</v>
      </c>
      <c r="N10" s="6" t="s">
        <v>66</v>
      </c>
    </row>
    <row r="11" spans="2:14" ht="30.75" customHeight="1" x14ac:dyDescent="0.2">
      <c r="B11" s="20" t="s">
        <v>67</v>
      </c>
      <c r="C11" s="341" t="s">
        <v>156</v>
      </c>
      <c r="D11" s="341"/>
      <c r="E11" s="341"/>
      <c r="F11" s="341"/>
      <c r="G11" s="18" t="s">
        <v>68</v>
      </c>
      <c r="H11" s="342">
        <v>1032</v>
      </c>
      <c r="I11" s="343"/>
      <c r="J11" s="21"/>
      <c r="K11" s="21"/>
      <c r="M11" s="14" t="s">
        <v>69</v>
      </c>
      <c r="N11" s="6" t="s">
        <v>70</v>
      </c>
    </row>
    <row r="12" spans="2:14" ht="30.75" customHeight="1" x14ac:dyDescent="0.2">
      <c r="B12" s="20" t="s">
        <v>71</v>
      </c>
      <c r="C12" s="350" t="s">
        <v>65</v>
      </c>
      <c r="D12" s="350"/>
      <c r="E12" s="350"/>
      <c r="F12" s="350"/>
      <c r="G12" s="18" t="s">
        <v>72</v>
      </c>
      <c r="H12" s="641" t="s">
        <v>165</v>
      </c>
      <c r="I12" s="642"/>
      <c r="J12" s="22"/>
      <c r="K12" s="22"/>
      <c r="M12" s="23" t="s">
        <v>73</v>
      </c>
    </row>
    <row r="13" spans="2:14" ht="30.75" customHeight="1" x14ac:dyDescent="0.2">
      <c r="B13" s="20" t="s">
        <v>74</v>
      </c>
      <c r="C13" s="353" t="s">
        <v>45</v>
      </c>
      <c r="D13" s="353"/>
      <c r="E13" s="353"/>
      <c r="F13" s="353"/>
      <c r="G13" s="353"/>
      <c r="H13" s="353"/>
      <c r="I13" s="354"/>
      <c r="J13" s="24"/>
      <c r="K13" s="24"/>
      <c r="M13" s="23"/>
    </row>
    <row r="14" spans="2:14" ht="30.75" customHeight="1" x14ac:dyDescent="0.2">
      <c r="B14" s="20" t="s">
        <v>75</v>
      </c>
      <c r="C14" s="339" t="s">
        <v>153</v>
      </c>
      <c r="D14" s="340"/>
      <c r="E14" s="340"/>
      <c r="F14" s="340"/>
      <c r="G14" s="340"/>
      <c r="H14" s="340"/>
      <c r="I14" s="355"/>
      <c r="J14" s="19"/>
      <c r="K14" s="19"/>
      <c r="M14" s="23"/>
      <c r="N14" s="6" t="s">
        <v>76</v>
      </c>
    </row>
    <row r="15" spans="2:14" ht="30.75" customHeight="1" x14ac:dyDescent="0.2">
      <c r="B15" s="20" t="s">
        <v>77</v>
      </c>
      <c r="C15" s="345" t="s">
        <v>166</v>
      </c>
      <c r="D15" s="346"/>
      <c r="E15" s="346"/>
      <c r="F15" s="626"/>
      <c r="G15" s="18" t="s">
        <v>78</v>
      </c>
      <c r="H15" s="357" t="s">
        <v>91</v>
      </c>
      <c r="I15" s="358"/>
      <c r="J15" s="19"/>
      <c r="K15" s="19"/>
      <c r="M15" s="23" t="s">
        <v>80</v>
      </c>
      <c r="N15" s="6" t="s">
        <v>81</v>
      </c>
    </row>
    <row r="16" spans="2:14" ht="30.75" customHeight="1" x14ac:dyDescent="0.2">
      <c r="B16" s="20" t="s">
        <v>82</v>
      </c>
      <c r="C16" s="359" t="s">
        <v>215</v>
      </c>
      <c r="D16" s="360"/>
      <c r="E16" s="360"/>
      <c r="F16" s="360"/>
      <c r="G16" s="18" t="s">
        <v>83</v>
      </c>
      <c r="H16" s="357" t="s">
        <v>70</v>
      </c>
      <c r="I16" s="358"/>
      <c r="J16" s="19"/>
      <c r="K16" s="19"/>
      <c r="M16" s="23" t="s">
        <v>84</v>
      </c>
    </row>
    <row r="17" spans="2:14" ht="36" customHeight="1" x14ac:dyDescent="0.2">
      <c r="B17" s="20" t="s">
        <v>85</v>
      </c>
      <c r="C17" s="634" t="s">
        <v>167</v>
      </c>
      <c r="D17" s="635"/>
      <c r="E17" s="635"/>
      <c r="F17" s="635"/>
      <c r="G17" s="635"/>
      <c r="H17" s="635"/>
      <c r="I17" s="636"/>
      <c r="J17" s="24"/>
      <c r="K17" s="24"/>
      <c r="M17" s="23" t="s">
        <v>86</v>
      </c>
      <c r="N17" s="6" t="s">
        <v>39</v>
      </c>
    </row>
    <row r="18" spans="2:14" ht="30.75" customHeight="1" x14ac:dyDescent="0.2">
      <c r="B18" s="20" t="s">
        <v>87</v>
      </c>
      <c r="C18" s="345" t="s">
        <v>168</v>
      </c>
      <c r="D18" s="346"/>
      <c r="E18" s="346"/>
      <c r="F18" s="346"/>
      <c r="G18" s="346"/>
      <c r="H18" s="346"/>
      <c r="I18" s="347"/>
      <c r="J18" s="25"/>
      <c r="K18" s="25"/>
      <c r="M18" s="23" t="s">
        <v>88</v>
      </c>
      <c r="N18" s="6" t="s">
        <v>40</v>
      </c>
    </row>
    <row r="19" spans="2:14" ht="30.75" customHeight="1" x14ac:dyDescent="0.2">
      <c r="B19" s="20" t="s">
        <v>89</v>
      </c>
      <c r="C19" s="631" t="s">
        <v>200</v>
      </c>
      <c r="D19" s="632"/>
      <c r="E19" s="632"/>
      <c r="F19" s="632"/>
      <c r="G19" s="632"/>
      <c r="H19" s="632"/>
      <c r="I19" s="633"/>
      <c r="J19" s="26"/>
      <c r="K19" s="26"/>
      <c r="M19" s="23"/>
      <c r="N19" s="6" t="s">
        <v>41</v>
      </c>
    </row>
    <row r="20" spans="2:14" ht="30.75" customHeight="1" x14ac:dyDescent="0.2">
      <c r="B20" s="20" t="s">
        <v>90</v>
      </c>
      <c r="C20" s="637" t="s">
        <v>152</v>
      </c>
      <c r="D20" s="638"/>
      <c r="E20" s="638"/>
      <c r="F20" s="638"/>
      <c r="G20" s="638"/>
      <c r="H20" s="638"/>
      <c r="I20" s="639"/>
      <c r="J20" s="27"/>
      <c r="K20" s="27"/>
      <c r="M20" s="23" t="s">
        <v>91</v>
      </c>
      <c r="N20" s="6" t="s">
        <v>42</v>
      </c>
    </row>
    <row r="21" spans="2:14" ht="27.75" customHeight="1" x14ac:dyDescent="0.2">
      <c r="B21" s="364" t="s">
        <v>92</v>
      </c>
      <c r="C21" s="366" t="s">
        <v>93</v>
      </c>
      <c r="D21" s="366"/>
      <c r="E21" s="366"/>
      <c r="F21" s="367" t="s">
        <v>94</v>
      </c>
      <c r="G21" s="367"/>
      <c r="H21" s="367"/>
      <c r="I21" s="368"/>
      <c r="J21" s="28"/>
      <c r="K21" s="28"/>
      <c r="M21" s="23" t="s">
        <v>79</v>
      </c>
      <c r="N21" s="6" t="s">
        <v>43</v>
      </c>
    </row>
    <row r="22" spans="2:14" ht="27" customHeight="1" x14ac:dyDescent="0.2">
      <c r="B22" s="365"/>
      <c r="C22" s="631" t="s">
        <v>169</v>
      </c>
      <c r="D22" s="632"/>
      <c r="E22" s="640"/>
      <c r="F22" s="631" t="s">
        <v>171</v>
      </c>
      <c r="G22" s="632"/>
      <c r="H22" s="632"/>
      <c r="I22" s="633"/>
      <c r="J22" s="26"/>
      <c r="K22" s="26"/>
      <c r="M22" s="23" t="s">
        <v>95</v>
      </c>
      <c r="N22" s="6" t="s">
        <v>44</v>
      </c>
    </row>
    <row r="23" spans="2:14" ht="39.75" customHeight="1" x14ac:dyDescent="0.2">
      <c r="B23" s="20" t="s">
        <v>96</v>
      </c>
      <c r="C23" s="339" t="s">
        <v>152</v>
      </c>
      <c r="D23" s="340"/>
      <c r="E23" s="630"/>
      <c r="F23" s="339" t="s">
        <v>152</v>
      </c>
      <c r="G23" s="340"/>
      <c r="H23" s="340"/>
      <c r="I23" s="355"/>
      <c r="J23" s="19"/>
      <c r="K23" s="19"/>
      <c r="M23" s="23"/>
      <c r="N23" s="6" t="s">
        <v>45</v>
      </c>
    </row>
    <row r="24" spans="2:14" ht="44.25" customHeight="1" x14ac:dyDescent="0.2">
      <c r="B24" s="20" t="s">
        <v>97</v>
      </c>
      <c r="C24" s="596" t="s">
        <v>170</v>
      </c>
      <c r="D24" s="597"/>
      <c r="E24" s="598"/>
      <c r="F24" s="631" t="s">
        <v>172</v>
      </c>
      <c r="G24" s="632"/>
      <c r="H24" s="632"/>
      <c r="I24" s="633"/>
      <c r="J24" s="25"/>
      <c r="K24" s="25"/>
      <c r="M24" s="29"/>
      <c r="N24" s="6" t="s">
        <v>46</v>
      </c>
    </row>
    <row r="25" spans="2:14" ht="29.25" customHeight="1" x14ac:dyDescent="0.2">
      <c r="B25" s="20" t="s">
        <v>98</v>
      </c>
      <c r="C25" s="381" t="s">
        <v>215</v>
      </c>
      <c r="D25" s="382"/>
      <c r="E25" s="383"/>
      <c r="F25" s="18" t="s">
        <v>99</v>
      </c>
      <c r="G25" s="627">
        <v>74</v>
      </c>
      <c r="H25" s="628"/>
      <c r="I25" s="629"/>
      <c r="J25" s="30"/>
      <c r="K25" s="30"/>
      <c r="M25" s="29"/>
    </row>
    <row r="26" spans="2:14" ht="27" customHeight="1" x14ac:dyDescent="0.2">
      <c r="B26" s="20" t="s">
        <v>100</v>
      </c>
      <c r="C26" s="345" t="s">
        <v>216</v>
      </c>
      <c r="D26" s="346"/>
      <c r="E26" s="626"/>
      <c r="F26" s="18" t="s">
        <v>101</v>
      </c>
      <c r="G26" s="627">
        <v>0</v>
      </c>
      <c r="H26" s="628"/>
      <c r="I26" s="629"/>
      <c r="J26" s="31"/>
      <c r="K26" s="31"/>
      <c r="M26" s="29"/>
    </row>
    <row r="27" spans="2:14" ht="47.25" customHeight="1" x14ac:dyDescent="0.2">
      <c r="B27" s="100" t="s">
        <v>102</v>
      </c>
      <c r="C27" s="339" t="s">
        <v>86</v>
      </c>
      <c r="D27" s="340"/>
      <c r="E27" s="630"/>
      <c r="F27" s="32" t="s">
        <v>103</v>
      </c>
      <c r="G27" s="388" t="s">
        <v>182</v>
      </c>
      <c r="H27" s="389"/>
      <c r="I27" s="390"/>
      <c r="J27" s="28"/>
      <c r="K27" s="28"/>
      <c r="M27" s="29"/>
    </row>
    <row r="28" spans="2:14" ht="30" customHeight="1" x14ac:dyDescent="0.2">
      <c r="B28" s="394" t="s">
        <v>104</v>
      </c>
      <c r="C28" s="395"/>
      <c r="D28" s="395"/>
      <c r="E28" s="395"/>
      <c r="F28" s="395"/>
      <c r="G28" s="395"/>
      <c r="H28" s="395"/>
      <c r="I28" s="396"/>
      <c r="J28" s="61"/>
      <c r="K28" s="61"/>
      <c r="M28" s="29"/>
    </row>
    <row r="29" spans="2:14" ht="56.25" customHeight="1" x14ac:dyDescent="0.2">
      <c r="B29" s="33" t="s">
        <v>105</v>
      </c>
      <c r="C29" s="34" t="s">
        <v>106</v>
      </c>
      <c r="D29" s="34" t="s">
        <v>107</v>
      </c>
      <c r="E29" s="34" t="s">
        <v>108</v>
      </c>
      <c r="F29" s="34" t="s">
        <v>109</v>
      </c>
      <c r="G29" s="35" t="s">
        <v>110</v>
      </c>
      <c r="H29" s="35" t="s">
        <v>111</v>
      </c>
      <c r="I29" s="36" t="s">
        <v>112</v>
      </c>
      <c r="J29" s="73" t="s">
        <v>162</v>
      </c>
      <c r="K29" s="26"/>
      <c r="M29" s="29"/>
    </row>
    <row r="30" spans="2:14" ht="19.5" customHeight="1" x14ac:dyDescent="0.2">
      <c r="B30" s="37" t="s">
        <v>113</v>
      </c>
      <c r="C30" s="144">
        <v>0</v>
      </c>
      <c r="D30" s="145">
        <f>+C30</f>
        <v>0</v>
      </c>
      <c r="E30" s="146">
        <v>0</v>
      </c>
      <c r="F30" s="147">
        <f>+E30</f>
        <v>0</v>
      </c>
      <c r="G30" s="148" t="e">
        <f>+C30/E30</f>
        <v>#DIV/0!</v>
      </c>
      <c r="H30" s="149" t="e">
        <f>+D30/F30</f>
        <v>#DIV/0!</v>
      </c>
      <c r="I30" s="150" t="e">
        <f>+D30/$G$26</f>
        <v>#DIV/0!</v>
      </c>
      <c r="J30" s="72">
        <v>0.99</v>
      </c>
      <c r="K30" s="38"/>
      <c r="M30" s="29"/>
    </row>
    <row r="31" spans="2:14" ht="19.5" customHeight="1" x14ac:dyDescent="0.2">
      <c r="B31" s="37" t="s">
        <v>114</v>
      </c>
      <c r="C31" s="144">
        <v>0</v>
      </c>
      <c r="D31" s="145">
        <f>+D30+C31</f>
        <v>0</v>
      </c>
      <c r="E31" s="146">
        <v>0</v>
      </c>
      <c r="F31" s="147">
        <f>+F30+E31</f>
        <v>0</v>
      </c>
      <c r="G31" s="148" t="e">
        <f t="shared" ref="G31:G41" si="0">+C31/E31</f>
        <v>#DIV/0!</v>
      </c>
      <c r="H31" s="149" t="e">
        <f t="shared" ref="H31:H41" si="1">+D31/F31</f>
        <v>#DIV/0!</v>
      </c>
      <c r="I31" s="150" t="e">
        <f t="shared" ref="I31:I40" si="2">+D31/$G$26</f>
        <v>#DIV/0!</v>
      </c>
      <c r="J31" s="72">
        <v>0.99</v>
      </c>
      <c r="K31" s="38"/>
      <c r="M31" s="29"/>
    </row>
    <row r="32" spans="2:14" ht="19.5" customHeight="1" x14ac:dyDescent="0.2">
      <c r="B32" s="37" t="s">
        <v>115</v>
      </c>
      <c r="C32" s="144">
        <v>0</v>
      </c>
      <c r="D32" s="145">
        <f t="shared" ref="D32:D41" si="3">+D31+C32</f>
        <v>0</v>
      </c>
      <c r="E32" s="146">
        <v>0</v>
      </c>
      <c r="F32" s="147">
        <f t="shared" ref="F32:F41" si="4">+F31+E32</f>
        <v>0</v>
      </c>
      <c r="G32" s="148" t="e">
        <f t="shared" si="0"/>
        <v>#DIV/0!</v>
      </c>
      <c r="H32" s="149" t="e">
        <f t="shared" si="1"/>
        <v>#DIV/0!</v>
      </c>
      <c r="I32" s="150" t="e">
        <f t="shared" si="2"/>
        <v>#DIV/0!</v>
      </c>
      <c r="J32" s="72">
        <v>0.99</v>
      </c>
      <c r="K32" s="38"/>
      <c r="M32" s="29"/>
    </row>
    <row r="33" spans="2:11" ht="19.5" customHeight="1" x14ac:dyDescent="0.2">
      <c r="B33" s="37" t="s">
        <v>116</v>
      </c>
      <c r="C33" s="144">
        <v>0</v>
      </c>
      <c r="D33" s="145">
        <f t="shared" si="3"/>
        <v>0</v>
      </c>
      <c r="E33" s="146">
        <v>0</v>
      </c>
      <c r="F33" s="147">
        <f t="shared" si="4"/>
        <v>0</v>
      </c>
      <c r="G33" s="148" t="e">
        <f t="shared" si="0"/>
        <v>#DIV/0!</v>
      </c>
      <c r="H33" s="149" t="e">
        <f t="shared" si="1"/>
        <v>#DIV/0!</v>
      </c>
      <c r="I33" s="150" t="e">
        <f t="shared" si="2"/>
        <v>#DIV/0!</v>
      </c>
      <c r="J33" s="72">
        <v>0.99</v>
      </c>
      <c r="K33" s="38"/>
    </row>
    <row r="34" spans="2:11" ht="19.5" customHeight="1" x14ac:dyDescent="0.2">
      <c r="B34" s="37" t="s">
        <v>117</v>
      </c>
      <c r="C34" s="144">
        <v>0</v>
      </c>
      <c r="D34" s="145">
        <f t="shared" si="3"/>
        <v>0</v>
      </c>
      <c r="E34" s="146">
        <v>0</v>
      </c>
      <c r="F34" s="147">
        <f t="shared" si="4"/>
        <v>0</v>
      </c>
      <c r="G34" s="148" t="e">
        <f t="shared" si="0"/>
        <v>#DIV/0!</v>
      </c>
      <c r="H34" s="149" t="e">
        <f t="shared" si="1"/>
        <v>#DIV/0!</v>
      </c>
      <c r="I34" s="150" t="e">
        <f t="shared" si="2"/>
        <v>#DIV/0!</v>
      </c>
      <c r="J34" s="72">
        <v>0.99</v>
      </c>
      <c r="K34" s="38"/>
    </row>
    <row r="35" spans="2:11" ht="19.5" customHeight="1" x14ac:dyDescent="0.2">
      <c r="B35" s="37" t="s">
        <v>118</v>
      </c>
      <c r="C35" s="144">
        <v>0</v>
      </c>
      <c r="D35" s="145">
        <f t="shared" si="3"/>
        <v>0</v>
      </c>
      <c r="E35" s="146">
        <v>0</v>
      </c>
      <c r="F35" s="147">
        <f t="shared" si="4"/>
        <v>0</v>
      </c>
      <c r="G35" s="148" t="e">
        <f t="shared" si="0"/>
        <v>#DIV/0!</v>
      </c>
      <c r="H35" s="149" t="e">
        <f t="shared" si="1"/>
        <v>#DIV/0!</v>
      </c>
      <c r="I35" s="150" t="e">
        <f t="shared" si="2"/>
        <v>#DIV/0!</v>
      </c>
      <c r="J35" s="72">
        <v>0.99</v>
      </c>
      <c r="K35" s="38"/>
    </row>
    <row r="36" spans="2:11" ht="19.5" customHeight="1" x14ac:dyDescent="0.2">
      <c r="B36" s="37" t="s">
        <v>119</v>
      </c>
      <c r="C36" s="144">
        <v>0</v>
      </c>
      <c r="D36" s="145">
        <f t="shared" si="3"/>
        <v>0</v>
      </c>
      <c r="E36" s="146">
        <v>0</v>
      </c>
      <c r="F36" s="147">
        <f t="shared" si="4"/>
        <v>0</v>
      </c>
      <c r="G36" s="148" t="e">
        <f t="shared" si="0"/>
        <v>#DIV/0!</v>
      </c>
      <c r="H36" s="149" t="e">
        <f t="shared" si="1"/>
        <v>#DIV/0!</v>
      </c>
      <c r="I36" s="150" t="e">
        <f t="shared" si="2"/>
        <v>#DIV/0!</v>
      </c>
      <c r="J36" s="72">
        <v>0.99</v>
      </c>
      <c r="K36" s="38"/>
    </row>
    <row r="37" spans="2:11" ht="19.5" customHeight="1" x14ac:dyDescent="0.2">
      <c r="B37" s="37" t="s">
        <v>120</v>
      </c>
      <c r="C37" s="144">
        <v>0</v>
      </c>
      <c r="D37" s="145">
        <f t="shared" si="3"/>
        <v>0</v>
      </c>
      <c r="E37" s="146">
        <v>0</v>
      </c>
      <c r="F37" s="147">
        <f t="shared" si="4"/>
        <v>0</v>
      </c>
      <c r="G37" s="148" t="e">
        <f t="shared" si="0"/>
        <v>#DIV/0!</v>
      </c>
      <c r="H37" s="149" t="e">
        <f t="shared" si="1"/>
        <v>#DIV/0!</v>
      </c>
      <c r="I37" s="150" t="e">
        <f t="shared" si="2"/>
        <v>#DIV/0!</v>
      </c>
      <c r="J37" s="72">
        <v>0.99</v>
      </c>
      <c r="K37" s="38"/>
    </row>
    <row r="38" spans="2:11" ht="19.5" customHeight="1" x14ac:dyDescent="0.2">
      <c r="B38" s="37" t="s">
        <v>121</v>
      </c>
      <c r="C38" s="144">
        <v>0</v>
      </c>
      <c r="D38" s="145">
        <f t="shared" si="3"/>
        <v>0</v>
      </c>
      <c r="E38" s="146">
        <v>0</v>
      </c>
      <c r="F38" s="147">
        <f t="shared" si="4"/>
        <v>0</v>
      </c>
      <c r="G38" s="148" t="e">
        <f t="shared" si="0"/>
        <v>#DIV/0!</v>
      </c>
      <c r="H38" s="149" t="e">
        <f t="shared" si="1"/>
        <v>#DIV/0!</v>
      </c>
      <c r="I38" s="150" t="e">
        <f t="shared" si="2"/>
        <v>#DIV/0!</v>
      </c>
      <c r="J38" s="72">
        <v>0.99</v>
      </c>
      <c r="K38" s="38"/>
    </row>
    <row r="39" spans="2:11" ht="19.5" customHeight="1" x14ac:dyDescent="0.2">
      <c r="B39" s="37" t="s">
        <v>122</v>
      </c>
      <c r="C39" s="144">
        <v>0</v>
      </c>
      <c r="D39" s="145">
        <f t="shared" si="3"/>
        <v>0</v>
      </c>
      <c r="E39" s="146">
        <v>0</v>
      </c>
      <c r="F39" s="147">
        <f t="shared" si="4"/>
        <v>0</v>
      </c>
      <c r="G39" s="148" t="e">
        <f t="shared" si="0"/>
        <v>#DIV/0!</v>
      </c>
      <c r="H39" s="149" t="e">
        <f t="shared" si="1"/>
        <v>#DIV/0!</v>
      </c>
      <c r="I39" s="150" t="e">
        <f t="shared" si="2"/>
        <v>#DIV/0!</v>
      </c>
      <c r="J39" s="72">
        <v>0.99</v>
      </c>
      <c r="K39" s="38"/>
    </row>
    <row r="40" spans="2:11" ht="19.5" customHeight="1" x14ac:dyDescent="0.2">
      <c r="B40" s="37" t="s">
        <v>123</v>
      </c>
      <c r="C40" s="144">
        <v>0</v>
      </c>
      <c r="D40" s="145">
        <f t="shared" si="3"/>
        <v>0</v>
      </c>
      <c r="E40" s="146">
        <v>0</v>
      </c>
      <c r="F40" s="147">
        <f t="shared" si="4"/>
        <v>0</v>
      </c>
      <c r="G40" s="148" t="e">
        <f t="shared" si="0"/>
        <v>#DIV/0!</v>
      </c>
      <c r="H40" s="149" t="e">
        <f t="shared" si="1"/>
        <v>#DIV/0!</v>
      </c>
      <c r="I40" s="150" t="e">
        <f t="shared" si="2"/>
        <v>#DIV/0!</v>
      </c>
      <c r="J40" s="72">
        <v>0.99</v>
      </c>
      <c r="K40" s="38"/>
    </row>
    <row r="41" spans="2:11" ht="19.5" customHeight="1" x14ac:dyDescent="0.2">
      <c r="B41" s="37" t="s">
        <v>124</v>
      </c>
      <c r="C41" s="144">
        <v>0</v>
      </c>
      <c r="D41" s="145">
        <f t="shared" si="3"/>
        <v>0</v>
      </c>
      <c r="E41" s="146">
        <v>0</v>
      </c>
      <c r="F41" s="147">
        <f t="shared" si="4"/>
        <v>0</v>
      </c>
      <c r="G41" s="148" t="e">
        <f t="shared" si="0"/>
        <v>#DIV/0!</v>
      </c>
      <c r="H41" s="149" t="e">
        <f t="shared" si="1"/>
        <v>#DIV/0!</v>
      </c>
      <c r="I41" s="150" t="e">
        <f>+D41/$G$26</f>
        <v>#DIV/0!</v>
      </c>
      <c r="J41" s="72">
        <v>0.99</v>
      </c>
      <c r="K41" s="38"/>
    </row>
    <row r="42" spans="2:11" ht="54.75" customHeight="1" x14ac:dyDescent="0.2">
      <c r="B42" s="80" t="s">
        <v>125</v>
      </c>
      <c r="C42" s="399"/>
      <c r="D42" s="399"/>
      <c r="E42" s="399"/>
      <c r="F42" s="399"/>
      <c r="G42" s="399"/>
      <c r="H42" s="399"/>
      <c r="I42" s="400"/>
      <c r="J42" s="39"/>
      <c r="K42" s="39"/>
    </row>
    <row r="43" spans="2:11" ht="29.25" customHeight="1" x14ac:dyDescent="0.2">
      <c r="B43" s="394" t="s">
        <v>126</v>
      </c>
      <c r="C43" s="395"/>
      <c r="D43" s="395"/>
      <c r="E43" s="395"/>
      <c r="F43" s="395"/>
      <c r="G43" s="395"/>
      <c r="H43" s="395"/>
      <c r="I43" s="396"/>
      <c r="J43" s="61"/>
      <c r="K43" s="61"/>
    </row>
    <row r="44" spans="2:11" ht="32.25" customHeight="1" x14ac:dyDescent="0.2">
      <c r="B44" s="369"/>
      <c r="C44" s="370"/>
      <c r="D44" s="370"/>
      <c r="E44" s="370"/>
      <c r="F44" s="370"/>
      <c r="G44" s="370"/>
      <c r="H44" s="370"/>
      <c r="I44" s="371"/>
      <c r="J44" s="61"/>
      <c r="K44" s="61"/>
    </row>
    <row r="45" spans="2:11" ht="32.25" customHeight="1" x14ac:dyDescent="0.2">
      <c r="B45" s="372"/>
      <c r="C45" s="373"/>
      <c r="D45" s="373"/>
      <c r="E45" s="373"/>
      <c r="F45" s="373"/>
      <c r="G45" s="373"/>
      <c r="H45" s="373"/>
      <c r="I45" s="374"/>
      <c r="J45" s="39"/>
      <c r="K45" s="39"/>
    </row>
    <row r="46" spans="2:11" ht="32.25" customHeight="1" x14ac:dyDescent="0.2">
      <c r="B46" s="372"/>
      <c r="C46" s="373"/>
      <c r="D46" s="373"/>
      <c r="E46" s="373"/>
      <c r="F46" s="373"/>
      <c r="G46" s="373"/>
      <c r="H46" s="373"/>
      <c r="I46" s="374"/>
      <c r="J46" s="39"/>
      <c r="K46" s="39"/>
    </row>
    <row r="47" spans="2:11" ht="32.25" customHeight="1" x14ac:dyDescent="0.2">
      <c r="B47" s="372"/>
      <c r="C47" s="373"/>
      <c r="D47" s="373"/>
      <c r="E47" s="373"/>
      <c r="F47" s="373"/>
      <c r="G47" s="373"/>
      <c r="H47" s="373"/>
      <c r="I47" s="374"/>
      <c r="J47" s="39"/>
      <c r="K47" s="39"/>
    </row>
    <row r="48" spans="2:11" ht="32.25" customHeight="1" x14ac:dyDescent="0.2">
      <c r="B48" s="375"/>
      <c r="C48" s="376"/>
      <c r="D48" s="376"/>
      <c r="E48" s="376"/>
      <c r="F48" s="376"/>
      <c r="G48" s="376"/>
      <c r="H48" s="376"/>
      <c r="I48" s="377"/>
      <c r="J48" s="40"/>
      <c r="K48" s="40"/>
    </row>
    <row r="49" spans="2:11" ht="79.5" customHeight="1" x14ac:dyDescent="0.2">
      <c r="B49" s="20" t="s">
        <v>127</v>
      </c>
      <c r="C49" s="620"/>
      <c r="D49" s="621"/>
      <c r="E49" s="621"/>
      <c r="F49" s="621"/>
      <c r="G49" s="621"/>
      <c r="H49" s="621"/>
      <c r="I49" s="622"/>
      <c r="J49" s="41"/>
      <c r="K49" s="41"/>
    </row>
    <row r="50" spans="2:11" ht="26.25" customHeight="1" x14ac:dyDescent="0.2">
      <c r="B50" s="20" t="s">
        <v>128</v>
      </c>
      <c r="C50" s="623"/>
      <c r="D50" s="624"/>
      <c r="E50" s="624"/>
      <c r="F50" s="624"/>
      <c r="G50" s="624"/>
      <c r="H50" s="624"/>
      <c r="I50" s="625"/>
      <c r="J50" s="41"/>
      <c r="K50" s="41"/>
    </row>
    <row r="51" spans="2:11" ht="64.5" customHeight="1" x14ac:dyDescent="0.2">
      <c r="B51" s="130" t="s">
        <v>129</v>
      </c>
      <c r="C51" s="620"/>
      <c r="D51" s="621"/>
      <c r="E51" s="621"/>
      <c r="F51" s="621"/>
      <c r="G51" s="621"/>
      <c r="H51" s="621"/>
      <c r="I51" s="622"/>
      <c r="J51" s="41"/>
      <c r="K51" s="41"/>
    </row>
    <row r="52" spans="2:11" ht="29.25" customHeight="1" x14ac:dyDescent="0.2">
      <c r="B52" s="394" t="s">
        <v>130</v>
      </c>
      <c r="C52" s="395"/>
      <c r="D52" s="395"/>
      <c r="E52" s="395"/>
      <c r="F52" s="395"/>
      <c r="G52" s="395"/>
      <c r="H52" s="395"/>
      <c r="I52" s="396"/>
      <c r="J52" s="41"/>
      <c r="K52" s="41"/>
    </row>
    <row r="53" spans="2:11" ht="33" customHeight="1" x14ac:dyDescent="0.2">
      <c r="B53" s="404" t="s">
        <v>131</v>
      </c>
      <c r="C53" s="131" t="s">
        <v>132</v>
      </c>
      <c r="D53" s="405" t="s">
        <v>133</v>
      </c>
      <c r="E53" s="405"/>
      <c r="F53" s="405"/>
      <c r="G53" s="405" t="s">
        <v>134</v>
      </c>
      <c r="H53" s="405"/>
      <c r="I53" s="406"/>
      <c r="J53" s="42"/>
      <c r="K53" s="42"/>
    </row>
    <row r="54" spans="2:11" ht="31.5" customHeight="1" x14ac:dyDescent="0.2">
      <c r="B54" s="404"/>
      <c r="C54" s="110"/>
      <c r="D54" s="399"/>
      <c r="E54" s="399"/>
      <c r="F54" s="399"/>
      <c r="G54" s="407"/>
      <c r="H54" s="407"/>
      <c r="I54" s="408"/>
      <c r="J54" s="42"/>
      <c r="K54" s="42"/>
    </row>
    <row r="55" spans="2:11" ht="31.5" customHeight="1" x14ac:dyDescent="0.2">
      <c r="B55" s="130" t="s">
        <v>135</v>
      </c>
      <c r="C55" s="618" t="s">
        <v>173</v>
      </c>
      <c r="D55" s="619"/>
      <c r="E55" s="421" t="s">
        <v>136</v>
      </c>
      <c r="F55" s="421"/>
      <c r="G55" s="420" t="s">
        <v>158</v>
      </c>
      <c r="H55" s="420"/>
      <c r="I55" s="422"/>
      <c r="J55" s="44"/>
      <c r="K55" s="44"/>
    </row>
    <row r="56" spans="2:11" ht="31.5" customHeight="1" x14ac:dyDescent="0.2">
      <c r="B56" s="130" t="s">
        <v>137</v>
      </c>
      <c r="C56" s="399" t="str">
        <f>+'[3]HV 1'!C56:D56</f>
        <v>NICOLAS ADOLFO CORREAL HUERTAS</v>
      </c>
      <c r="D56" s="399"/>
      <c r="E56" s="423" t="s">
        <v>138</v>
      </c>
      <c r="F56" s="423"/>
      <c r="G56" s="420" t="str">
        <f>+'[8]HV 1'!G59:I59</f>
        <v>DIANA VIDAL</v>
      </c>
      <c r="H56" s="420"/>
      <c r="I56" s="422"/>
      <c r="J56" s="44"/>
      <c r="K56" s="44"/>
    </row>
    <row r="57" spans="2:11" ht="31.5" customHeight="1" x14ac:dyDescent="0.2">
      <c r="B57" s="130" t="s">
        <v>139</v>
      </c>
      <c r="C57" s="399"/>
      <c r="D57" s="399"/>
      <c r="E57" s="409" t="s">
        <v>140</v>
      </c>
      <c r="F57" s="410"/>
      <c r="G57" s="413"/>
      <c r="H57" s="414"/>
      <c r="I57" s="415"/>
      <c r="J57" s="45"/>
      <c r="K57" s="45"/>
    </row>
    <row r="58" spans="2:11" ht="31.5" customHeight="1" thickBot="1" x14ac:dyDescent="0.25">
      <c r="B58" s="81" t="s">
        <v>141</v>
      </c>
      <c r="C58" s="419"/>
      <c r="D58" s="419"/>
      <c r="E58" s="411"/>
      <c r="F58" s="412"/>
      <c r="G58" s="416"/>
      <c r="H58" s="417"/>
      <c r="I58" s="418"/>
      <c r="J58" s="45"/>
      <c r="K58" s="45"/>
    </row>
    <row r="59" spans="2:11" hidden="1" x14ac:dyDescent="0.2">
      <c r="B59" s="3"/>
      <c r="C59" s="3"/>
      <c r="D59" s="5"/>
      <c r="E59" s="5"/>
      <c r="F59" s="5"/>
      <c r="G59" s="5"/>
      <c r="H59" s="5"/>
      <c r="I59" s="64"/>
      <c r="J59" s="46"/>
      <c r="K59" s="46"/>
    </row>
    <row r="60" spans="2:11" hidden="1" x14ac:dyDescent="0.2">
      <c r="B60" s="65"/>
      <c r="C60" s="66"/>
      <c r="D60" s="66"/>
      <c r="E60" s="67"/>
      <c r="F60" s="67"/>
      <c r="G60" s="68"/>
      <c r="H60" s="69"/>
      <c r="I60" s="66"/>
      <c r="J60" s="50"/>
      <c r="K60" s="50"/>
    </row>
    <row r="61" spans="2:11" hidden="1" x14ac:dyDescent="0.2">
      <c r="B61" s="65"/>
      <c r="C61" s="66"/>
      <c r="D61" s="66"/>
      <c r="E61" s="67"/>
      <c r="F61" s="67"/>
      <c r="G61" s="68"/>
      <c r="H61" s="69"/>
      <c r="I61" s="66"/>
      <c r="J61" s="50"/>
      <c r="K61" s="50"/>
    </row>
    <row r="62" spans="2:11" hidden="1" x14ac:dyDescent="0.2">
      <c r="B62" s="65"/>
      <c r="C62" s="66"/>
      <c r="D62" s="66"/>
      <c r="E62" s="67"/>
      <c r="F62" s="67"/>
      <c r="G62" s="68"/>
      <c r="H62" s="69"/>
      <c r="I62" s="66"/>
      <c r="J62" s="50"/>
      <c r="K62" s="50"/>
    </row>
    <row r="63" spans="2:11" hidden="1" x14ac:dyDescent="0.2">
      <c r="B63" s="65"/>
      <c r="C63" s="66"/>
      <c r="D63" s="66"/>
      <c r="E63" s="67"/>
      <c r="F63" s="67"/>
      <c r="G63" s="68"/>
      <c r="H63" s="69"/>
      <c r="I63" s="66"/>
      <c r="J63" s="50"/>
      <c r="K63" s="50"/>
    </row>
    <row r="64" spans="2:11" hidden="1" x14ac:dyDescent="0.2">
      <c r="B64" s="65"/>
      <c r="C64" s="66"/>
      <c r="D64" s="66"/>
      <c r="E64" s="67"/>
      <c r="F64" s="67"/>
      <c r="G64" s="68"/>
      <c r="H64" s="69"/>
      <c r="I64" s="66"/>
      <c r="J64" s="50"/>
      <c r="K64" s="50"/>
    </row>
    <row r="65" spans="2:11" hidden="1" x14ac:dyDescent="0.2">
      <c r="B65" s="65"/>
      <c r="C65" s="66"/>
      <c r="D65" s="66"/>
      <c r="E65" s="67"/>
      <c r="F65" s="67"/>
      <c r="G65" s="68"/>
      <c r="H65" s="69"/>
      <c r="I65" s="66"/>
      <c r="J65" s="50"/>
      <c r="K65" s="50"/>
    </row>
    <row r="66" spans="2:11" hidden="1" x14ac:dyDescent="0.2">
      <c r="B66" s="65"/>
      <c r="C66" s="66"/>
      <c r="D66" s="66"/>
      <c r="E66" s="67"/>
      <c r="F66" s="67"/>
      <c r="G66" s="68"/>
      <c r="H66" s="69"/>
      <c r="I66" s="66"/>
      <c r="J66" s="50"/>
      <c r="K66" s="50"/>
    </row>
    <row r="67" spans="2:11" hidden="1" x14ac:dyDescent="0.2">
      <c r="B67" s="65"/>
      <c r="C67" s="66"/>
      <c r="D67" s="66"/>
      <c r="E67" s="67"/>
      <c r="F67" s="67"/>
      <c r="G67" s="68"/>
      <c r="H67" s="69"/>
      <c r="I67" s="66"/>
      <c r="J67" s="50"/>
      <c r="K67" s="50"/>
    </row>
    <row r="68" spans="2:11" x14ac:dyDescent="0.2">
      <c r="B68" s="70"/>
      <c r="C68" s="12"/>
      <c r="D68" s="12"/>
      <c r="E68" s="12"/>
      <c r="F68" s="12"/>
      <c r="G68" s="71"/>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400-000000000000}">
      <formula1>$M$15:$M$18</formula1>
    </dataValidation>
    <dataValidation type="list" allowBlank="1" showInputMessage="1" showErrorMessage="1" sqref="C12:F12" xr:uid="{00000000-0002-0000-0400-000001000000}">
      <formula1>$M$9:$M$12</formula1>
    </dataValidation>
    <dataValidation type="list" allowBlank="1" showInputMessage="1" showErrorMessage="1" sqref="K15" xr:uid="{00000000-0002-0000-0400-000002000000}">
      <formula1>O20:O22</formula1>
    </dataValidation>
    <dataValidation type="list" allowBlank="1" showInputMessage="1" showErrorMessage="1" sqref="H15:J15" xr:uid="{00000000-0002-0000-0400-000003000000}">
      <formula1>M20:M22</formula1>
    </dataValidation>
    <dataValidation type="list" allowBlank="1" showInputMessage="1" showErrorMessage="1" sqref="J13:K13" xr:uid="{00000000-0002-0000-0400-000004000000}">
      <formula1>$M$24:$M$31</formula1>
    </dataValidation>
    <dataValidation type="list" allowBlank="1" showInputMessage="1" showErrorMessage="1" sqref="C13:I13" xr:uid="{00000000-0002-0000-0400-000005000000}">
      <formula1>$N$17:$N$24</formula1>
    </dataValidation>
    <dataValidation type="list" allowBlank="1" showInputMessage="1" showErrorMessage="1" sqref="H16:I16" xr:uid="{00000000-0002-0000-0400-000006000000}">
      <formula1>$N$8:$N$11</formula1>
    </dataValidation>
    <dataValidation type="list" allowBlank="1" showInputMessage="1" showErrorMessage="1" sqref="C10 I10" xr:uid="{00000000-0002-0000-04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2"/>
  <dimension ref="B1:L30"/>
  <sheetViews>
    <sheetView topLeftCell="A7" workbookViewId="0">
      <selection activeCell="B14" sqref="B14:K19"/>
    </sheetView>
  </sheetViews>
  <sheetFormatPr baseColWidth="10" defaultRowHeight="15" x14ac:dyDescent="0.25"/>
  <cols>
    <col min="1" max="1" width="1.28515625" customWidth="1"/>
    <col min="2" max="2" width="20.140625" style="58"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28"/>
      <c r="C1" s="431" t="s">
        <v>24</v>
      </c>
      <c r="D1" s="432"/>
      <c r="E1" s="432"/>
      <c r="F1" s="432"/>
      <c r="G1" s="432"/>
      <c r="H1" s="433"/>
      <c r="I1" s="434"/>
      <c r="J1" s="435"/>
    </row>
    <row r="2" spans="2:11" ht="18" customHeight="1" thickBot="1" x14ac:dyDescent="0.3">
      <c r="B2" s="429"/>
      <c r="C2" s="440" t="s">
        <v>25</v>
      </c>
      <c r="D2" s="441"/>
      <c r="E2" s="441"/>
      <c r="F2" s="441"/>
      <c r="G2" s="441"/>
      <c r="H2" s="442"/>
      <c r="I2" s="436"/>
      <c r="J2" s="437"/>
    </row>
    <row r="3" spans="2:11" ht="18" customHeight="1" thickBot="1" x14ac:dyDescent="0.3">
      <c r="B3" s="429"/>
      <c r="C3" s="440" t="s">
        <v>183</v>
      </c>
      <c r="D3" s="441"/>
      <c r="E3" s="441"/>
      <c r="F3" s="441"/>
      <c r="G3" s="441"/>
      <c r="H3" s="442"/>
      <c r="I3" s="436"/>
      <c r="J3" s="437"/>
    </row>
    <row r="4" spans="2:11" ht="18" customHeight="1" thickBot="1" x14ac:dyDescent="0.3">
      <c r="B4" s="430"/>
      <c r="C4" s="440" t="s">
        <v>143</v>
      </c>
      <c r="D4" s="441"/>
      <c r="E4" s="441"/>
      <c r="F4" s="442"/>
      <c r="G4" s="443" t="s">
        <v>190</v>
      </c>
      <c r="H4" s="444"/>
      <c r="I4" s="438"/>
      <c r="J4" s="439"/>
    </row>
    <row r="5" spans="2:11" ht="18" customHeight="1" thickBot="1" x14ac:dyDescent="0.3">
      <c r="B5" s="54"/>
      <c r="C5" s="55"/>
      <c r="D5" s="55"/>
      <c r="E5" s="55"/>
      <c r="F5" s="55"/>
      <c r="G5" s="55"/>
      <c r="H5" s="55"/>
      <c r="I5" s="55"/>
      <c r="J5" s="56"/>
    </row>
    <row r="6" spans="2:11" ht="51.75" customHeight="1" thickBot="1" x14ac:dyDescent="0.3">
      <c r="B6" s="1" t="s">
        <v>199</v>
      </c>
      <c r="C6" s="447" t="str">
        <f>+'[5]Sección 1. Metas - Magnitud'!C7</f>
        <v>1032 - Gestión y control de tránsito y transporte</v>
      </c>
      <c r="D6" s="448"/>
      <c r="E6" s="449"/>
      <c r="F6" s="57"/>
      <c r="G6" s="55"/>
      <c r="H6" s="55"/>
      <c r="I6" s="55"/>
      <c r="J6" s="56"/>
    </row>
    <row r="7" spans="2:11" ht="32.25" customHeight="1" thickBot="1" x14ac:dyDescent="0.3">
      <c r="B7" s="2" t="s">
        <v>0</v>
      </c>
      <c r="C7" s="447" t="str">
        <f>+'[5]Sección 1. Metas - Magnitud'!C8:F8</f>
        <v>Dirección de Control y Vigilancia</v>
      </c>
      <c r="D7" s="448"/>
      <c r="E7" s="449"/>
      <c r="F7" s="57"/>
      <c r="G7" s="55"/>
      <c r="H7" s="55"/>
      <c r="I7" s="55"/>
      <c r="J7" s="56"/>
    </row>
    <row r="8" spans="2:11" ht="32.25" customHeight="1" thickBot="1" x14ac:dyDescent="0.3">
      <c r="B8" s="2" t="s">
        <v>144</v>
      </c>
      <c r="C8" s="447" t="str">
        <f>+'[5]Sección 1. Metas - Magnitud'!C9:F9</f>
        <v>Subsecretaría de Servicios de la Movilidad</v>
      </c>
      <c r="D8" s="448"/>
      <c r="E8" s="449"/>
      <c r="F8" s="4"/>
      <c r="G8" s="55"/>
      <c r="H8" s="55"/>
      <c r="I8" s="55"/>
      <c r="J8" s="56"/>
    </row>
    <row r="9" spans="2:11" ht="33.75" customHeight="1" thickBot="1" x14ac:dyDescent="0.3">
      <c r="B9" s="2" t="s">
        <v>28</v>
      </c>
      <c r="C9" s="447" t="s">
        <v>184</v>
      </c>
      <c r="D9" s="448"/>
      <c r="E9" s="449"/>
      <c r="F9" s="57"/>
      <c r="G9" s="55"/>
      <c r="H9" s="55"/>
      <c r="I9" s="55"/>
      <c r="J9" s="56"/>
    </row>
    <row r="10" spans="2:11" ht="33.75" customHeight="1" thickBot="1" x14ac:dyDescent="0.3">
      <c r="B10" s="103" t="s">
        <v>197</v>
      </c>
      <c r="C10" s="447" t="str">
        <f>+'[8]HV 14'!F9</f>
        <v>14. Realizar 241 visitas administrativas y de seguimiento a empresas prestadoras del servicio público de transporte.</v>
      </c>
      <c r="D10" s="448"/>
      <c r="E10" s="449"/>
      <c r="F10" s="57"/>
      <c r="G10" s="55"/>
      <c r="H10" s="55"/>
      <c r="I10" s="55"/>
      <c r="J10" s="56"/>
    </row>
    <row r="11" spans="2:11" ht="34.5" customHeight="1" x14ac:dyDescent="0.25"/>
    <row r="12" spans="2:11" ht="21.75" customHeight="1" x14ac:dyDescent="0.25">
      <c r="B12" s="457" t="s">
        <v>218</v>
      </c>
      <c r="C12" s="458"/>
      <c r="D12" s="458"/>
      <c r="E12" s="458"/>
      <c r="F12" s="458"/>
      <c r="G12" s="458"/>
      <c r="H12" s="459"/>
      <c r="I12" s="649" t="s">
        <v>145</v>
      </c>
      <c r="J12" s="650"/>
      <c r="K12" s="650"/>
    </row>
    <row r="13" spans="2:11" s="59" customFormat="1" ht="30" customHeight="1" x14ac:dyDescent="0.25">
      <c r="B13" s="133" t="s">
        <v>146</v>
      </c>
      <c r="C13" s="133" t="s">
        <v>147</v>
      </c>
      <c r="D13" s="133" t="s">
        <v>196</v>
      </c>
      <c r="E13" s="133" t="s">
        <v>148</v>
      </c>
      <c r="F13" s="133" t="s">
        <v>149</v>
      </c>
      <c r="G13" s="133" t="s">
        <v>191</v>
      </c>
      <c r="H13" s="133" t="s">
        <v>192</v>
      </c>
      <c r="I13" s="132" t="s">
        <v>193</v>
      </c>
      <c r="J13" s="132" t="s">
        <v>194</v>
      </c>
      <c r="K13" s="132" t="s">
        <v>195</v>
      </c>
    </row>
    <row r="14" spans="2:11" s="59" customFormat="1" x14ac:dyDescent="0.25">
      <c r="B14" s="151"/>
      <c r="C14" s="152"/>
      <c r="D14" s="153"/>
      <c r="E14" s="154"/>
      <c r="F14" s="152"/>
      <c r="G14" s="153"/>
      <c r="H14" s="155"/>
      <c r="I14" s="156"/>
      <c r="J14" s="157"/>
      <c r="K14" s="158"/>
    </row>
    <row r="15" spans="2:11" ht="165" customHeight="1" x14ac:dyDescent="0.25">
      <c r="B15" s="151"/>
      <c r="C15" s="159"/>
      <c r="D15" s="153"/>
      <c r="E15" s="160"/>
      <c r="F15" s="161"/>
      <c r="G15" s="153"/>
      <c r="H15" s="155"/>
      <c r="I15" s="156"/>
      <c r="J15" s="157"/>
      <c r="K15" s="647"/>
    </row>
    <row r="16" spans="2:11" x14ac:dyDescent="0.25">
      <c r="B16" s="151"/>
      <c r="C16" s="152"/>
      <c r="D16" s="153"/>
      <c r="E16" s="154"/>
      <c r="F16" s="152"/>
      <c r="G16" s="153"/>
      <c r="H16" s="155"/>
      <c r="I16" s="156"/>
      <c r="J16" s="157"/>
      <c r="K16" s="648"/>
    </row>
    <row r="17" spans="2:12" x14ac:dyDescent="0.25">
      <c r="B17" s="151"/>
      <c r="C17" s="162"/>
      <c r="D17" s="153"/>
      <c r="E17" s="154"/>
      <c r="F17" s="162"/>
      <c r="G17" s="153"/>
      <c r="H17" s="163"/>
      <c r="I17" s="156"/>
      <c r="J17" s="157"/>
      <c r="K17" s="158"/>
    </row>
    <row r="18" spans="2:12" x14ac:dyDescent="0.25">
      <c r="B18" s="151"/>
      <c r="C18" s="162"/>
      <c r="D18" s="153"/>
      <c r="E18" s="154"/>
      <c r="F18" s="162"/>
      <c r="G18" s="153"/>
      <c r="H18" s="163"/>
      <c r="I18" s="164"/>
      <c r="J18" s="157"/>
      <c r="K18" s="165"/>
    </row>
    <row r="19" spans="2:12" ht="15" customHeight="1" x14ac:dyDescent="0.25">
      <c r="B19" s="643" t="s">
        <v>17</v>
      </c>
      <c r="C19" s="644"/>
      <c r="D19" s="166">
        <f>SUM(D15:D16)</f>
        <v>0</v>
      </c>
      <c r="E19" s="645" t="s">
        <v>17</v>
      </c>
      <c r="F19" s="646"/>
      <c r="G19" s="166">
        <v>1</v>
      </c>
      <c r="H19" s="167"/>
      <c r="I19" s="168">
        <f>SUM(I14:I18)</f>
        <v>0</v>
      </c>
      <c r="J19" s="169"/>
      <c r="K19" s="169"/>
    </row>
    <row r="23" spans="2:12" x14ac:dyDescent="0.25">
      <c r="L23" s="140"/>
    </row>
    <row r="24" spans="2:12" x14ac:dyDescent="0.25">
      <c r="L24" s="140"/>
    </row>
    <row r="25" spans="2:12" x14ac:dyDescent="0.25">
      <c r="L25" s="140"/>
    </row>
    <row r="26" spans="2:12" x14ac:dyDescent="0.25">
      <c r="L26" s="140"/>
    </row>
    <row r="27" spans="2:12" x14ac:dyDescent="0.25">
      <c r="L27" s="140"/>
    </row>
    <row r="28" spans="2:12" x14ac:dyDescent="0.25">
      <c r="L28" s="140"/>
    </row>
    <row r="30" spans="2:12" x14ac:dyDescent="0.25">
      <c r="L30" s="141"/>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3"/>
  <dimension ref="J9:N27"/>
  <sheetViews>
    <sheetView workbookViewId="0">
      <selection activeCell="G36" sqref="G36"/>
    </sheetView>
  </sheetViews>
  <sheetFormatPr baseColWidth="10" defaultRowHeight="15" x14ac:dyDescent="0.25"/>
  <sheetData>
    <row r="9" spans="10:12" x14ac:dyDescent="0.25">
      <c r="K9" s="139" t="s">
        <v>213</v>
      </c>
      <c r="L9" s="139" t="s">
        <v>214</v>
      </c>
    </row>
    <row r="10" spans="10:12" x14ac:dyDescent="0.25">
      <c r="J10" s="136" t="s">
        <v>208</v>
      </c>
      <c r="K10" s="136">
        <v>77</v>
      </c>
      <c r="L10" s="136">
        <v>2</v>
      </c>
    </row>
    <row r="11" spans="10:12" x14ac:dyDescent="0.25">
      <c r="J11" s="105"/>
      <c r="K11" s="105"/>
      <c r="L11" s="105">
        <v>37</v>
      </c>
    </row>
    <row r="12" spans="10:12" x14ac:dyDescent="0.25">
      <c r="J12" s="105"/>
      <c r="K12" s="105"/>
      <c r="L12" s="105">
        <v>43</v>
      </c>
    </row>
    <row r="13" spans="10:12" x14ac:dyDescent="0.25">
      <c r="K13" s="105" t="s">
        <v>4</v>
      </c>
      <c r="L13" s="134">
        <f>SUM(L10:L12)</f>
        <v>82</v>
      </c>
    </row>
    <row r="14" spans="10:12" x14ac:dyDescent="0.25">
      <c r="J14" s="136" t="s">
        <v>209</v>
      </c>
      <c r="K14" s="136">
        <v>115</v>
      </c>
      <c r="L14" s="136">
        <v>16</v>
      </c>
    </row>
    <row r="15" spans="10:12" x14ac:dyDescent="0.25">
      <c r="J15" s="105"/>
      <c r="K15" s="105"/>
      <c r="L15" s="105">
        <v>27</v>
      </c>
    </row>
    <row r="16" spans="10:12" x14ac:dyDescent="0.25">
      <c r="J16" s="105"/>
      <c r="K16" s="105"/>
      <c r="L16" s="105">
        <v>10</v>
      </c>
    </row>
    <row r="17" spans="10:14" x14ac:dyDescent="0.25">
      <c r="J17" s="105"/>
      <c r="K17" s="105" t="s">
        <v>4</v>
      </c>
      <c r="L17" s="134">
        <f>SUM(L14:L16)</f>
        <v>53</v>
      </c>
    </row>
    <row r="18" spans="10:14" x14ac:dyDescent="0.25">
      <c r="J18" s="136" t="s">
        <v>210</v>
      </c>
      <c r="K18" s="136">
        <v>7</v>
      </c>
      <c r="L18" s="136">
        <v>13</v>
      </c>
    </row>
    <row r="19" spans="10:14" x14ac:dyDescent="0.25">
      <c r="J19" s="105"/>
      <c r="K19" s="105"/>
      <c r="L19" s="105">
        <v>14</v>
      </c>
    </row>
    <row r="20" spans="10:14" x14ac:dyDescent="0.25">
      <c r="J20" s="105"/>
      <c r="K20" s="105"/>
      <c r="L20" s="105">
        <v>10</v>
      </c>
    </row>
    <row r="21" spans="10:14" x14ac:dyDescent="0.25">
      <c r="J21" s="105"/>
      <c r="K21" s="105" t="s">
        <v>4</v>
      </c>
      <c r="L21" s="134">
        <f>SUM(L18:L20)</f>
        <v>37</v>
      </c>
    </row>
    <row r="22" spans="10:14" x14ac:dyDescent="0.25">
      <c r="J22" s="136" t="s">
        <v>211</v>
      </c>
      <c r="K22" s="136">
        <v>52</v>
      </c>
      <c r="L22" s="136">
        <v>10</v>
      </c>
    </row>
    <row r="23" spans="10:14" x14ac:dyDescent="0.25">
      <c r="J23" s="105"/>
      <c r="K23" s="105"/>
      <c r="L23" s="105">
        <v>0</v>
      </c>
    </row>
    <row r="24" spans="10:14" x14ac:dyDescent="0.25">
      <c r="J24" s="105"/>
      <c r="K24" s="105"/>
      <c r="L24" s="105">
        <v>59</v>
      </c>
    </row>
    <row r="25" spans="10:14" x14ac:dyDescent="0.25">
      <c r="J25" s="105"/>
      <c r="K25" s="105" t="s">
        <v>4</v>
      </c>
      <c r="L25" s="134">
        <f>SUM(L22:L24)</f>
        <v>69</v>
      </c>
    </row>
    <row r="27" spans="10:14" x14ac:dyDescent="0.25">
      <c r="J27" s="137" t="s">
        <v>212</v>
      </c>
      <c r="K27" s="137">
        <f>SUM(K10:K22)</f>
        <v>251</v>
      </c>
      <c r="L27" s="137">
        <f>+L13+L17+L21+L25</f>
        <v>241</v>
      </c>
      <c r="M27" s="138">
        <f>+L27/K27</f>
        <v>0.96015936254980083</v>
      </c>
      <c r="N27" s="135"/>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4"/>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25"/>
      <c r="C2" s="323" t="s">
        <v>24</v>
      </c>
      <c r="D2" s="323"/>
      <c r="E2" s="323"/>
      <c r="F2" s="323"/>
      <c r="G2" s="323"/>
      <c r="H2" s="323"/>
      <c r="I2" s="327"/>
      <c r="J2" s="13"/>
      <c r="K2" s="13"/>
      <c r="M2" s="14" t="s">
        <v>47</v>
      </c>
    </row>
    <row r="3" spans="2:14" ht="25.5" customHeight="1" x14ac:dyDescent="0.2">
      <c r="B3" s="326"/>
      <c r="C3" s="324" t="s">
        <v>25</v>
      </c>
      <c r="D3" s="324"/>
      <c r="E3" s="324"/>
      <c r="F3" s="324"/>
      <c r="G3" s="324"/>
      <c r="H3" s="324"/>
      <c r="I3" s="328"/>
      <c r="J3" s="13"/>
      <c r="K3" s="13"/>
      <c r="M3" s="14" t="s">
        <v>48</v>
      </c>
    </row>
    <row r="4" spans="2:14" ht="25.5" customHeight="1" x14ac:dyDescent="0.2">
      <c r="B4" s="326"/>
      <c r="C4" s="324" t="s">
        <v>49</v>
      </c>
      <c r="D4" s="324"/>
      <c r="E4" s="324"/>
      <c r="F4" s="324"/>
      <c r="G4" s="324"/>
      <c r="H4" s="324"/>
      <c r="I4" s="328"/>
      <c r="J4" s="13"/>
      <c r="K4" s="13"/>
      <c r="M4" s="14" t="s">
        <v>50</v>
      </c>
    </row>
    <row r="5" spans="2:14" ht="25.5" customHeight="1" x14ac:dyDescent="0.2">
      <c r="B5" s="326"/>
      <c r="C5" s="324" t="s">
        <v>51</v>
      </c>
      <c r="D5" s="324"/>
      <c r="E5" s="324"/>
      <c r="F5" s="324"/>
      <c r="G5" s="329" t="s">
        <v>52</v>
      </c>
      <c r="H5" s="329"/>
      <c r="I5" s="328"/>
      <c r="J5" s="13"/>
      <c r="K5" s="13"/>
      <c r="M5" s="14" t="s">
        <v>53</v>
      </c>
    </row>
    <row r="6" spans="2:14" ht="23.25" customHeight="1" x14ac:dyDescent="0.2">
      <c r="B6" s="330" t="s">
        <v>54</v>
      </c>
      <c r="C6" s="331"/>
      <c r="D6" s="331"/>
      <c r="E6" s="331"/>
      <c r="F6" s="331"/>
      <c r="G6" s="331"/>
      <c r="H6" s="331"/>
      <c r="I6" s="332"/>
      <c r="J6" s="15"/>
      <c r="K6" s="15"/>
    </row>
    <row r="7" spans="2:14" ht="24" customHeight="1" x14ac:dyDescent="0.2">
      <c r="B7" s="333" t="s">
        <v>55</v>
      </c>
      <c r="C7" s="334"/>
      <c r="D7" s="334"/>
      <c r="E7" s="334"/>
      <c r="F7" s="334"/>
      <c r="G7" s="334"/>
      <c r="H7" s="334"/>
      <c r="I7" s="335"/>
      <c r="J7" s="16"/>
      <c r="K7" s="16"/>
    </row>
    <row r="8" spans="2:14" ht="24" customHeight="1" x14ac:dyDescent="0.2">
      <c r="B8" s="336" t="s">
        <v>56</v>
      </c>
      <c r="C8" s="337"/>
      <c r="D8" s="337"/>
      <c r="E8" s="337"/>
      <c r="F8" s="337"/>
      <c r="G8" s="337"/>
      <c r="H8" s="337"/>
      <c r="I8" s="338"/>
      <c r="J8" s="61"/>
      <c r="K8" s="61"/>
      <c r="N8" s="6" t="s">
        <v>57</v>
      </c>
    </row>
    <row r="9" spans="2:14" ht="30.75" customHeight="1" x14ac:dyDescent="0.2">
      <c r="B9" s="116" t="s">
        <v>58</v>
      </c>
      <c r="C9" s="62">
        <v>231</v>
      </c>
      <c r="D9" s="344" t="s">
        <v>59</v>
      </c>
      <c r="E9" s="344"/>
      <c r="F9" s="345" t="s">
        <v>201</v>
      </c>
      <c r="G9" s="346"/>
      <c r="H9" s="346"/>
      <c r="I9" s="347"/>
      <c r="J9" s="17"/>
      <c r="K9" s="17"/>
      <c r="M9" s="14" t="s">
        <v>60</v>
      </c>
      <c r="N9" s="6" t="s">
        <v>61</v>
      </c>
    </row>
    <row r="10" spans="2:14" ht="30.75" customHeight="1" x14ac:dyDescent="0.2">
      <c r="B10" s="20" t="s">
        <v>62</v>
      </c>
      <c r="C10" s="63" t="s">
        <v>81</v>
      </c>
      <c r="D10" s="348" t="s">
        <v>63</v>
      </c>
      <c r="E10" s="349"/>
      <c r="F10" s="339" t="s">
        <v>155</v>
      </c>
      <c r="G10" s="340"/>
      <c r="H10" s="18" t="s">
        <v>64</v>
      </c>
      <c r="I10" s="118" t="s">
        <v>81</v>
      </c>
      <c r="J10" s="19"/>
      <c r="K10" s="19"/>
      <c r="M10" s="14" t="s">
        <v>65</v>
      </c>
      <c r="N10" s="6" t="s">
        <v>66</v>
      </c>
    </row>
    <row r="11" spans="2:14" ht="30.75" customHeight="1" x14ac:dyDescent="0.2">
      <c r="B11" s="20" t="s">
        <v>67</v>
      </c>
      <c r="C11" s="341" t="s">
        <v>156</v>
      </c>
      <c r="D11" s="341"/>
      <c r="E11" s="341"/>
      <c r="F11" s="341"/>
      <c r="G11" s="18" t="s">
        <v>68</v>
      </c>
      <c r="H11" s="342">
        <v>1032</v>
      </c>
      <c r="I11" s="343"/>
      <c r="J11" s="21"/>
      <c r="K11" s="21"/>
      <c r="M11" s="14" t="s">
        <v>69</v>
      </c>
      <c r="N11" s="6" t="s">
        <v>70</v>
      </c>
    </row>
    <row r="12" spans="2:14" ht="30.75" customHeight="1" x14ac:dyDescent="0.2">
      <c r="B12" s="20" t="s">
        <v>71</v>
      </c>
      <c r="C12" s="350" t="s">
        <v>65</v>
      </c>
      <c r="D12" s="350"/>
      <c r="E12" s="350"/>
      <c r="F12" s="350"/>
      <c r="G12" s="18" t="s">
        <v>72</v>
      </c>
      <c r="H12" s="351" t="s">
        <v>157</v>
      </c>
      <c r="I12" s="352"/>
      <c r="J12" s="22"/>
      <c r="K12" s="22"/>
      <c r="M12" s="23" t="s">
        <v>73</v>
      </c>
    </row>
    <row r="13" spans="2:14" ht="30.75" customHeight="1" x14ac:dyDescent="0.2">
      <c r="B13" s="20" t="s">
        <v>74</v>
      </c>
      <c r="C13" s="353" t="s">
        <v>45</v>
      </c>
      <c r="D13" s="353"/>
      <c r="E13" s="353"/>
      <c r="F13" s="353"/>
      <c r="G13" s="353"/>
      <c r="H13" s="353"/>
      <c r="I13" s="354"/>
      <c r="J13" s="24"/>
      <c r="K13" s="24"/>
      <c r="M13" s="23"/>
    </row>
    <row r="14" spans="2:14" ht="30.75" customHeight="1" x14ac:dyDescent="0.2">
      <c r="B14" s="20" t="s">
        <v>75</v>
      </c>
      <c r="C14" s="339" t="s">
        <v>202</v>
      </c>
      <c r="D14" s="340"/>
      <c r="E14" s="340"/>
      <c r="F14" s="340"/>
      <c r="G14" s="340"/>
      <c r="H14" s="340"/>
      <c r="I14" s="355"/>
      <c r="J14" s="19"/>
      <c r="K14" s="19"/>
      <c r="M14" s="23"/>
      <c r="N14" s="6" t="s">
        <v>76</v>
      </c>
    </row>
    <row r="15" spans="2:14" ht="30.75" customHeight="1" x14ac:dyDescent="0.2">
      <c r="B15" s="20" t="s">
        <v>77</v>
      </c>
      <c r="C15" s="356" t="s">
        <v>203</v>
      </c>
      <c r="D15" s="356"/>
      <c r="E15" s="356"/>
      <c r="F15" s="356"/>
      <c r="G15" s="18" t="s">
        <v>78</v>
      </c>
      <c r="H15" s="357" t="s">
        <v>91</v>
      </c>
      <c r="I15" s="358"/>
      <c r="J15" s="19"/>
      <c r="K15" s="19"/>
      <c r="M15" s="23" t="s">
        <v>80</v>
      </c>
      <c r="N15" s="6" t="s">
        <v>81</v>
      </c>
    </row>
    <row r="16" spans="2:14" ht="30.75" customHeight="1" x14ac:dyDescent="0.2">
      <c r="B16" s="20" t="s">
        <v>82</v>
      </c>
      <c r="C16" s="359" t="s">
        <v>215</v>
      </c>
      <c r="D16" s="360"/>
      <c r="E16" s="360"/>
      <c r="F16" s="360"/>
      <c r="G16" s="18" t="s">
        <v>83</v>
      </c>
      <c r="H16" s="357" t="s">
        <v>70</v>
      </c>
      <c r="I16" s="358"/>
      <c r="J16" s="19"/>
      <c r="K16" s="19"/>
      <c r="M16" s="23" t="s">
        <v>84</v>
      </c>
    </row>
    <row r="17" spans="2:14" ht="36" customHeight="1" x14ac:dyDescent="0.2">
      <c r="B17" s="20" t="s">
        <v>85</v>
      </c>
      <c r="C17" s="353" t="s">
        <v>204</v>
      </c>
      <c r="D17" s="353"/>
      <c r="E17" s="353"/>
      <c r="F17" s="353"/>
      <c r="G17" s="353"/>
      <c r="H17" s="353"/>
      <c r="I17" s="354"/>
      <c r="J17" s="24"/>
      <c r="K17" s="24"/>
      <c r="M17" s="23" t="s">
        <v>86</v>
      </c>
      <c r="N17" s="6" t="s">
        <v>39</v>
      </c>
    </row>
    <row r="18" spans="2:14" ht="30.75" customHeight="1" x14ac:dyDescent="0.2">
      <c r="B18" s="20" t="s">
        <v>87</v>
      </c>
      <c r="C18" s="356" t="s">
        <v>163</v>
      </c>
      <c r="D18" s="356"/>
      <c r="E18" s="356"/>
      <c r="F18" s="356"/>
      <c r="G18" s="356"/>
      <c r="H18" s="356"/>
      <c r="I18" s="361"/>
      <c r="J18" s="25"/>
      <c r="K18" s="25"/>
      <c r="M18" s="23" t="s">
        <v>88</v>
      </c>
      <c r="N18" s="6" t="s">
        <v>40</v>
      </c>
    </row>
    <row r="19" spans="2:14" ht="30.75" customHeight="1" x14ac:dyDescent="0.2">
      <c r="B19" s="20" t="s">
        <v>89</v>
      </c>
      <c r="C19" s="356" t="s">
        <v>159</v>
      </c>
      <c r="D19" s="356"/>
      <c r="E19" s="356"/>
      <c r="F19" s="356"/>
      <c r="G19" s="356"/>
      <c r="H19" s="356"/>
      <c r="I19" s="361"/>
      <c r="J19" s="26"/>
      <c r="K19" s="26"/>
      <c r="M19" s="23"/>
      <c r="N19" s="6" t="s">
        <v>41</v>
      </c>
    </row>
    <row r="20" spans="2:14" ht="30.75" customHeight="1" x14ac:dyDescent="0.2">
      <c r="B20" s="20" t="s">
        <v>90</v>
      </c>
      <c r="C20" s="362" t="s">
        <v>151</v>
      </c>
      <c r="D20" s="362"/>
      <c r="E20" s="362"/>
      <c r="F20" s="362"/>
      <c r="G20" s="362"/>
      <c r="H20" s="362"/>
      <c r="I20" s="363"/>
      <c r="J20" s="27"/>
      <c r="K20" s="27"/>
      <c r="M20" s="23" t="s">
        <v>91</v>
      </c>
      <c r="N20" s="6" t="s">
        <v>42</v>
      </c>
    </row>
    <row r="21" spans="2:14" ht="27.75" customHeight="1" x14ac:dyDescent="0.2">
      <c r="B21" s="364" t="s">
        <v>92</v>
      </c>
      <c r="C21" s="366" t="s">
        <v>93</v>
      </c>
      <c r="D21" s="366"/>
      <c r="E21" s="366"/>
      <c r="F21" s="367" t="s">
        <v>94</v>
      </c>
      <c r="G21" s="367"/>
      <c r="H21" s="367"/>
      <c r="I21" s="368"/>
      <c r="J21" s="28"/>
      <c r="K21" s="28"/>
      <c r="M21" s="23" t="s">
        <v>79</v>
      </c>
      <c r="N21" s="6" t="s">
        <v>43</v>
      </c>
    </row>
    <row r="22" spans="2:14" ht="27" customHeight="1" x14ac:dyDescent="0.2">
      <c r="B22" s="365"/>
      <c r="C22" s="356" t="s">
        <v>160</v>
      </c>
      <c r="D22" s="356"/>
      <c r="E22" s="356"/>
      <c r="F22" s="356" t="s">
        <v>161</v>
      </c>
      <c r="G22" s="356"/>
      <c r="H22" s="356"/>
      <c r="I22" s="361"/>
      <c r="J22" s="26"/>
      <c r="K22" s="26"/>
      <c r="M22" s="23" t="s">
        <v>95</v>
      </c>
      <c r="N22" s="6" t="s">
        <v>44</v>
      </c>
    </row>
    <row r="23" spans="2:14" ht="39.75" customHeight="1" x14ac:dyDescent="0.2">
      <c r="B23" s="20" t="s">
        <v>96</v>
      </c>
      <c r="C23" s="357" t="s">
        <v>151</v>
      </c>
      <c r="D23" s="357"/>
      <c r="E23" s="357"/>
      <c r="F23" s="357" t="s">
        <v>151</v>
      </c>
      <c r="G23" s="357"/>
      <c r="H23" s="357"/>
      <c r="I23" s="358"/>
      <c r="J23" s="19"/>
      <c r="K23" s="19"/>
      <c r="M23" s="23"/>
      <c r="N23" s="6" t="s">
        <v>45</v>
      </c>
    </row>
    <row r="24" spans="2:14" ht="44.25" customHeight="1" x14ac:dyDescent="0.2">
      <c r="B24" s="20" t="s">
        <v>97</v>
      </c>
      <c r="C24" s="378" t="s">
        <v>205</v>
      </c>
      <c r="D24" s="379"/>
      <c r="E24" s="380"/>
      <c r="F24" s="345" t="s">
        <v>206</v>
      </c>
      <c r="G24" s="346"/>
      <c r="H24" s="346"/>
      <c r="I24" s="347"/>
      <c r="J24" s="25"/>
      <c r="K24" s="25"/>
      <c r="M24" s="29"/>
      <c r="N24" s="6" t="s">
        <v>46</v>
      </c>
    </row>
    <row r="25" spans="2:14" ht="29.25" customHeight="1" x14ac:dyDescent="0.2">
      <c r="B25" s="20" t="s">
        <v>98</v>
      </c>
      <c r="C25" s="381" t="s">
        <v>215</v>
      </c>
      <c r="D25" s="382"/>
      <c r="E25" s="383"/>
      <c r="F25" s="18" t="s">
        <v>99</v>
      </c>
      <c r="G25" s="384">
        <v>0.3</v>
      </c>
      <c r="H25" s="385"/>
      <c r="I25" s="386"/>
      <c r="J25" s="30"/>
      <c r="K25" s="30"/>
      <c r="M25" s="29"/>
    </row>
    <row r="26" spans="2:14" ht="27" customHeight="1" x14ac:dyDescent="0.2">
      <c r="B26" s="20" t="s">
        <v>100</v>
      </c>
      <c r="C26" s="345" t="s">
        <v>216</v>
      </c>
      <c r="D26" s="346"/>
      <c r="E26" s="387"/>
      <c r="F26" s="18" t="s">
        <v>101</v>
      </c>
      <c r="G26" s="388">
        <v>0.3</v>
      </c>
      <c r="H26" s="389"/>
      <c r="I26" s="390"/>
      <c r="J26" s="31"/>
      <c r="K26" s="31"/>
      <c r="M26" s="29"/>
    </row>
    <row r="27" spans="2:14" ht="47.25" customHeight="1" x14ac:dyDescent="0.2">
      <c r="B27" s="115" t="s">
        <v>102</v>
      </c>
      <c r="C27" s="391" t="s">
        <v>86</v>
      </c>
      <c r="D27" s="392"/>
      <c r="E27" s="393"/>
      <c r="F27" s="32" t="s">
        <v>103</v>
      </c>
      <c r="G27" s="388" t="s">
        <v>182</v>
      </c>
      <c r="H27" s="389"/>
      <c r="I27" s="390"/>
      <c r="J27" s="28"/>
      <c r="K27" s="28"/>
      <c r="M27" s="29"/>
    </row>
    <row r="28" spans="2:14" ht="30" customHeight="1" x14ac:dyDescent="0.2">
      <c r="B28" s="394" t="s">
        <v>104</v>
      </c>
      <c r="C28" s="395"/>
      <c r="D28" s="395"/>
      <c r="E28" s="395"/>
      <c r="F28" s="395"/>
      <c r="G28" s="395"/>
      <c r="H28" s="395"/>
      <c r="I28" s="396"/>
      <c r="J28" s="61"/>
      <c r="K28" s="61"/>
      <c r="M28" s="29"/>
    </row>
    <row r="29" spans="2:14" ht="56.25" customHeight="1" x14ac:dyDescent="0.2">
      <c r="B29" s="33" t="s">
        <v>105</v>
      </c>
      <c r="C29" s="34" t="s">
        <v>106</v>
      </c>
      <c r="D29" s="34" t="s">
        <v>107</v>
      </c>
      <c r="E29" s="34" t="s">
        <v>108</v>
      </c>
      <c r="F29" s="34" t="s">
        <v>109</v>
      </c>
      <c r="G29" s="35" t="s">
        <v>110</v>
      </c>
      <c r="H29" s="35" t="s">
        <v>111</v>
      </c>
      <c r="I29" s="36" t="s">
        <v>112</v>
      </c>
      <c r="J29" s="73" t="s">
        <v>162</v>
      </c>
      <c r="K29" s="26"/>
      <c r="M29" s="29"/>
    </row>
    <row r="30" spans="2:14" ht="19.5" customHeight="1" x14ac:dyDescent="0.2">
      <c r="B30" s="37" t="s">
        <v>113</v>
      </c>
      <c r="C30" s="74">
        <v>0</v>
      </c>
      <c r="D30" s="75">
        <f>+C30</f>
        <v>0</v>
      </c>
      <c r="E30" s="95">
        <v>0</v>
      </c>
      <c r="F30" s="76">
        <f>+E30</f>
        <v>0</v>
      </c>
      <c r="G30" s="51" t="e">
        <f>+C30/E30</f>
        <v>#DIV/0!</v>
      </c>
      <c r="H30" s="52" t="e">
        <f>+D30/F30</f>
        <v>#DIV/0!</v>
      </c>
      <c r="I30" s="53">
        <f>+D30/$G$26</f>
        <v>0</v>
      </c>
      <c r="J30" s="72">
        <v>0.99</v>
      </c>
      <c r="K30" s="38"/>
      <c r="M30" s="29"/>
    </row>
    <row r="31" spans="2:14" ht="19.5" customHeight="1" x14ac:dyDescent="0.2">
      <c r="B31" s="37" t="s">
        <v>114</v>
      </c>
      <c r="C31" s="74">
        <v>0</v>
      </c>
      <c r="D31" s="75">
        <f>+D30+C31</f>
        <v>0</v>
      </c>
      <c r="E31" s="95">
        <v>0</v>
      </c>
      <c r="F31" s="76">
        <f>+F30+E31</f>
        <v>0</v>
      </c>
      <c r="G31" s="51" t="e">
        <f t="shared" ref="G31:H40" si="0">+C31/E31</f>
        <v>#DIV/0!</v>
      </c>
      <c r="H31" s="52" t="e">
        <f t="shared" si="0"/>
        <v>#DIV/0!</v>
      </c>
      <c r="I31" s="53">
        <f t="shared" ref="I31:I41" si="1">+D31/$G$26</f>
        <v>0</v>
      </c>
      <c r="J31" s="72">
        <v>0.99</v>
      </c>
      <c r="K31" s="38"/>
      <c r="M31" s="29"/>
    </row>
    <row r="32" spans="2:14" ht="19.5" customHeight="1" x14ac:dyDescent="0.2">
      <c r="B32" s="37" t="s">
        <v>115</v>
      </c>
      <c r="C32" s="74">
        <v>0</v>
      </c>
      <c r="D32" s="75">
        <f t="shared" ref="D32:D40" si="2">+D31+C32</f>
        <v>0</v>
      </c>
      <c r="E32" s="95">
        <v>0.19</v>
      </c>
      <c r="F32" s="76">
        <f t="shared" ref="F32:F41" si="3">+F31+E32</f>
        <v>0.19</v>
      </c>
      <c r="G32" s="51">
        <f t="shared" si="0"/>
        <v>0</v>
      </c>
      <c r="H32" s="52">
        <f t="shared" si="0"/>
        <v>0</v>
      </c>
      <c r="I32" s="53">
        <f t="shared" si="1"/>
        <v>0</v>
      </c>
      <c r="J32" s="72">
        <v>0.99</v>
      </c>
      <c r="K32" s="38"/>
      <c r="M32" s="29"/>
    </row>
    <row r="33" spans="2:11" ht="19.5" customHeight="1" x14ac:dyDescent="0.2">
      <c r="B33" s="37" t="s">
        <v>116</v>
      </c>
      <c r="C33" s="74">
        <v>0</v>
      </c>
      <c r="D33" s="75">
        <f t="shared" si="2"/>
        <v>0</v>
      </c>
      <c r="E33" s="95">
        <v>0</v>
      </c>
      <c r="F33" s="76">
        <f t="shared" si="3"/>
        <v>0.19</v>
      </c>
      <c r="G33" s="51" t="e">
        <f t="shared" si="0"/>
        <v>#DIV/0!</v>
      </c>
      <c r="H33" s="52">
        <f t="shared" si="0"/>
        <v>0</v>
      </c>
      <c r="I33" s="53">
        <f t="shared" si="1"/>
        <v>0</v>
      </c>
      <c r="J33" s="72">
        <v>0.99</v>
      </c>
      <c r="K33" s="38"/>
    </row>
    <row r="34" spans="2:11" ht="19.5" customHeight="1" x14ac:dyDescent="0.2">
      <c r="B34" s="37" t="s">
        <v>117</v>
      </c>
      <c r="C34" s="74">
        <v>0</v>
      </c>
      <c r="D34" s="75">
        <f t="shared" si="2"/>
        <v>0</v>
      </c>
      <c r="E34" s="95">
        <v>0</v>
      </c>
      <c r="F34" s="76">
        <f t="shared" si="3"/>
        <v>0.19</v>
      </c>
      <c r="G34" s="51" t="e">
        <f t="shared" si="0"/>
        <v>#DIV/0!</v>
      </c>
      <c r="H34" s="52">
        <f t="shared" si="0"/>
        <v>0</v>
      </c>
      <c r="I34" s="53">
        <f t="shared" si="1"/>
        <v>0</v>
      </c>
      <c r="J34" s="72">
        <v>0.99</v>
      </c>
      <c r="K34" s="38"/>
    </row>
    <row r="35" spans="2:11" ht="19.5" customHeight="1" x14ac:dyDescent="0.2">
      <c r="B35" s="37" t="s">
        <v>118</v>
      </c>
      <c r="C35" s="74">
        <v>0</v>
      </c>
      <c r="D35" s="75">
        <f t="shared" si="2"/>
        <v>0</v>
      </c>
      <c r="E35" s="95">
        <v>0</v>
      </c>
      <c r="F35" s="76">
        <f t="shared" si="3"/>
        <v>0.19</v>
      </c>
      <c r="G35" s="51" t="e">
        <f t="shared" si="0"/>
        <v>#DIV/0!</v>
      </c>
      <c r="H35" s="52">
        <f t="shared" si="0"/>
        <v>0</v>
      </c>
      <c r="I35" s="53">
        <f t="shared" si="1"/>
        <v>0</v>
      </c>
      <c r="J35" s="72">
        <v>0.99</v>
      </c>
      <c r="K35" s="38"/>
    </row>
    <row r="36" spans="2:11" ht="19.5" customHeight="1" x14ac:dyDescent="0.2">
      <c r="B36" s="37" t="s">
        <v>119</v>
      </c>
      <c r="C36" s="74">
        <v>0</v>
      </c>
      <c r="D36" s="75">
        <f t="shared" si="2"/>
        <v>0</v>
      </c>
      <c r="E36" s="95">
        <v>0</v>
      </c>
      <c r="F36" s="76">
        <f t="shared" si="3"/>
        <v>0.19</v>
      </c>
      <c r="G36" s="51" t="e">
        <f t="shared" si="0"/>
        <v>#DIV/0!</v>
      </c>
      <c r="H36" s="52">
        <f t="shared" si="0"/>
        <v>0</v>
      </c>
      <c r="I36" s="53">
        <f t="shared" si="1"/>
        <v>0</v>
      </c>
      <c r="J36" s="72">
        <v>0.99</v>
      </c>
      <c r="K36" s="38"/>
    </row>
    <row r="37" spans="2:11" ht="19.5" customHeight="1" x14ac:dyDescent="0.2">
      <c r="B37" s="37" t="s">
        <v>120</v>
      </c>
      <c r="C37" s="74">
        <v>0</v>
      </c>
      <c r="D37" s="75">
        <f t="shared" si="2"/>
        <v>0</v>
      </c>
      <c r="E37" s="95">
        <v>0</v>
      </c>
      <c r="F37" s="76">
        <f t="shared" si="3"/>
        <v>0.19</v>
      </c>
      <c r="G37" s="51" t="e">
        <f t="shared" si="0"/>
        <v>#DIV/0!</v>
      </c>
      <c r="H37" s="52">
        <f t="shared" si="0"/>
        <v>0</v>
      </c>
      <c r="I37" s="53">
        <f t="shared" si="1"/>
        <v>0</v>
      </c>
      <c r="J37" s="72">
        <v>0.99</v>
      </c>
      <c r="K37" s="38"/>
    </row>
    <row r="38" spans="2:11" ht="19.5" customHeight="1" x14ac:dyDescent="0.2">
      <c r="B38" s="37" t="s">
        <v>121</v>
      </c>
      <c r="C38" s="74">
        <v>0</v>
      </c>
      <c r="D38" s="75">
        <f t="shared" si="2"/>
        <v>0</v>
      </c>
      <c r="E38" s="95">
        <v>0.02</v>
      </c>
      <c r="F38" s="76">
        <f t="shared" si="3"/>
        <v>0.21</v>
      </c>
      <c r="G38" s="51">
        <f t="shared" si="0"/>
        <v>0</v>
      </c>
      <c r="H38" s="52">
        <f t="shared" si="0"/>
        <v>0</v>
      </c>
      <c r="I38" s="53">
        <f t="shared" si="1"/>
        <v>0</v>
      </c>
      <c r="J38" s="72">
        <v>0.99</v>
      </c>
      <c r="K38" s="38"/>
    </row>
    <row r="39" spans="2:11" ht="19.5" customHeight="1" x14ac:dyDescent="0.2">
      <c r="B39" s="37" t="s">
        <v>122</v>
      </c>
      <c r="C39" s="74">
        <v>0</v>
      </c>
      <c r="D39" s="75">
        <f t="shared" si="2"/>
        <v>0</v>
      </c>
      <c r="E39" s="95">
        <v>0</v>
      </c>
      <c r="F39" s="76">
        <f t="shared" si="3"/>
        <v>0.21</v>
      </c>
      <c r="G39" s="51" t="e">
        <f t="shared" si="0"/>
        <v>#DIV/0!</v>
      </c>
      <c r="H39" s="52">
        <f t="shared" si="0"/>
        <v>0</v>
      </c>
      <c r="I39" s="53">
        <f t="shared" si="1"/>
        <v>0</v>
      </c>
      <c r="J39" s="72">
        <v>0.99</v>
      </c>
      <c r="K39" s="38"/>
    </row>
    <row r="40" spans="2:11" ht="19.5" customHeight="1" x14ac:dyDescent="0.2">
      <c r="B40" s="37" t="s">
        <v>123</v>
      </c>
      <c r="C40" s="74">
        <v>0</v>
      </c>
      <c r="D40" s="75">
        <f t="shared" si="2"/>
        <v>0</v>
      </c>
      <c r="E40" s="95">
        <v>0</v>
      </c>
      <c r="F40" s="76">
        <f t="shared" si="3"/>
        <v>0.21</v>
      </c>
      <c r="G40" s="51" t="e">
        <f t="shared" si="0"/>
        <v>#DIV/0!</v>
      </c>
      <c r="H40" s="52">
        <f t="shared" si="0"/>
        <v>0</v>
      </c>
      <c r="I40" s="53">
        <f t="shared" si="1"/>
        <v>0</v>
      </c>
      <c r="J40" s="72">
        <v>0.99</v>
      </c>
      <c r="K40" s="38"/>
    </row>
    <row r="41" spans="2:11" ht="19.5" customHeight="1" x14ac:dyDescent="0.2">
      <c r="B41" s="37" t="s">
        <v>124</v>
      </c>
      <c r="C41" s="74">
        <v>0</v>
      </c>
      <c r="D41" s="75">
        <f>+D40+C41</f>
        <v>0</v>
      </c>
      <c r="E41" s="95">
        <v>0.04</v>
      </c>
      <c r="F41" s="76">
        <f t="shared" si="3"/>
        <v>0.25</v>
      </c>
      <c r="G41" s="51">
        <f>+C41/E41</f>
        <v>0</v>
      </c>
      <c r="H41" s="52">
        <f>+D41/F41</f>
        <v>0</v>
      </c>
      <c r="I41" s="53">
        <f t="shared" si="1"/>
        <v>0</v>
      </c>
      <c r="J41" s="72">
        <v>0.99</v>
      </c>
      <c r="K41" s="38"/>
    </row>
    <row r="42" spans="2:11" ht="54.75" customHeight="1" x14ac:dyDescent="0.2">
      <c r="B42" s="80" t="s">
        <v>125</v>
      </c>
      <c r="C42" s="397" t="s">
        <v>224</v>
      </c>
      <c r="D42" s="397"/>
      <c r="E42" s="397"/>
      <c r="F42" s="397"/>
      <c r="G42" s="397"/>
      <c r="H42" s="397"/>
      <c r="I42" s="398"/>
      <c r="J42" s="39"/>
      <c r="K42" s="39"/>
    </row>
    <row r="43" spans="2:11" ht="29.25" customHeight="1" x14ac:dyDescent="0.2">
      <c r="B43" s="394" t="s">
        <v>126</v>
      </c>
      <c r="C43" s="395"/>
      <c r="D43" s="395"/>
      <c r="E43" s="395"/>
      <c r="F43" s="395"/>
      <c r="G43" s="395"/>
      <c r="H43" s="395"/>
      <c r="I43" s="396"/>
      <c r="J43" s="61"/>
      <c r="K43" s="61"/>
    </row>
    <row r="44" spans="2:11" ht="32.25" customHeight="1" x14ac:dyDescent="0.2">
      <c r="B44" s="369"/>
      <c r="C44" s="370"/>
      <c r="D44" s="370"/>
      <c r="E44" s="370"/>
      <c r="F44" s="370"/>
      <c r="G44" s="370"/>
      <c r="H44" s="370"/>
      <c r="I44" s="371"/>
      <c r="J44" s="61"/>
      <c r="K44" s="61"/>
    </row>
    <row r="45" spans="2:11" ht="32.25" customHeight="1" x14ac:dyDescent="0.2">
      <c r="B45" s="372"/>
      <c r="C45" s="373"/>
      <c r="D45" s="373"/>
      <c r="E45" s="373"/>
      <c r="F45" s="373"/>
      <c r="G45" s="373"/>
      <c r="H45" s="373"/>
      <c r="I45" s="374"/>
      <c r="J45" s="39"/>
      <c r="K45" s="39"/>
    </row>
    <row r="46" spans="2:11" ht="32.25" customHeight="1" x14ac:dyDescent="0.2">
      <c r="B46" s="372"/>
      <c r="C46" s="373"/>
      <c r="D46" s="373"/>
      <c r="E46" s="373"/>
      <c r="F46" s="373"/>
      <c r="G46" s="373"/>
      <c r="H46" s="373"/>
      <c r="I46" s="374"/>
      <c r="J46" s="39"/>
      <c r="K46" s="39"/>
    </row>
    <row r="47" spans="2:11" ht="32.25" customHeight="1" x14ac:dyDescent="0.2">
      <c r="B47" s="372"/>
      <c r="C47" s="373"/>
      <c r="D47" s="373"/>
      <c r="E47" s="373"/>
      <c r="F47" s="373"/>
      <c r="G47" s="373"/>
      <c r="H47" s="373"/>
      <c r="I47" s="374"/>
      <c r="J47" s="39"/>
      <c r="K47" s="39"/>
    </row>
    <row r="48" spans="2:11" ht="32.25" customHeight="1" x14ac:dyDescent="0.2">
      <c r="B48" s="375"/>
      <c r="C48" s="376"/>
      <c r="D48" s="376"/>
      <c r="E48" s="376"/>
      <c r="F48" s="376"/>
      <c r="G48" s="376"/>
      <c r="H48" s="376"/>
      <c r="I48" s="377"/>
      <c r="J48" s="40"/>
      <c r="K48" s="40"/>
    </row>
    <row r="49" spans="2:11" ht="83.25" customHeight="1" x14ac:dyDescent="0.2">
      <c r="B49" s="20" t="s">
        <v>127</v>
      </c>
      <c r="C49" s="397" t="s">
        <v>224</v>
      </c>
      <c r="D49" s="397"/>
      <c r="E49" s="397"/>
      <c r="F49" s="397"/>
      <c r="G49" s="397"/>
      <c r="H49" s="397"/>
      <c r="I49" s="398"/>
      <c r="J49" s="41"/>
      <c r="K49" s="41"/>
    </row>
    <row r="50" spans="2:11" ht="34.5" customHeight="1" x14ac:dyDescent="0.2">
      <c r="B50" s="20" t="s">
        <v>128</v>
      </c>
      <c r="C50" s="399" t="s">
        <v>182</v>
      </c>
      <c r="D50" s="399"/>
      <c r="E50" s="399"/>
      <c r="F50" s="399"/>
      <c r="G50" s="399"/>
      <c r="H50" s="399"/>
      <c r="I50" s="400"/>
      <c r="J50" s="41"/>
      <c r="K50" s="41"/>
    </row>
    <row r="51" spans="2:11" ht="34.5" customHeight="1" x14ac:dyDescent="0.2">
      <c r="B51" s="117" t="s">
        <v>129</v>
      </c>
      <c r="C51" s="401" t="s">
        <v>225</v>
      </c>
      <c r="D51" s="402"/>
      <c r="E51" s="402"/>
      <c r="F51" s="402"/>
      <c r="G51" s="402"/>
      <c r="H51" s="402"/>
      <c r="I51" s="403"/>
      <c r="J51" s="41"/>
      <c r="K51" s="41"/>
    </row>
    <row r="52" spans="2:11" ht="29.25" customHeight="1" x14ac:dyDescent="0.2">
      <c r="B52" s="394" t="s">
        <v>130</v>
      </c>
      <c r="C52" s="395"/>
      <c r="D52" s="395"/>
      <c r="E52" s="395"/>
      <c r="F52" s="395"/>
      <c r="G52" s="395"/>
      <c r="H52" s="395"/>
      <c r="I52" s="396"/>
      <c r="J52" s="41"/>
      <c r="K52" s="41"/>
    </row>
    <row r="53" spans="2:11" ht="33" customHeight="1" x14ac:dyDescent="0.2">
      <c r="B53" s="404" t="s">
        <v>131</v>
      </c>
      <c r="C53" s="114" t="s">
        <v>132</v>
      </c>
      <c r="D53" s="405" t="s">
        <v>133</v>
      </c>
      <c r="E53" s="405"/>
      <c r="F53" s="405"/>
      <c r="G53" s="405" t="s">
        <v>134</v>
      </c>
      <c r="H53" s="405"/>
      <c r="I53" s="406"/>
      <c r="J53" s="42"/>
      <c r="K53" s="42"/>
    </row>
    <row r="54" spans="2:11" ht="31.5" customHeight="1" x14ac:dyDescent="0.2">
      <c r="B54" s="404"/>
      <c r="C54" s="43"/>
      <c r="D54" s="399"/>
      <c r="E54" s="399"/>
      <c r="F54" s="399"/>
      <c r="G54" s="407"/>
      <c r="H54" s="407"/>
      <c r="I54" s="408"/>
      <c r="J54" s="42"/>
      <c r="K54" s="42"/>
    </row>
    <row r="55" spans="2:11" ht="31.5" customHeight="1" x14ac:dyDescent="0.2">
      <c r="B55" s="117" t="s">
        <v>135</v>
      </c>
      <c r="C55" s="420" t="s">
        <v>164</v>
      </c>
      <c r="D55" s="420"/>
      <c r="E55" s="421" t="s">
        <v>136</v>
      </c>
      <c r="F55" s="421"/>
      <c r="G55" s="420" t="s">
        <v>186</v>
      </c>
      <c r="H55" s="420"/>
      <c r="I55" s="422"/>
      <c r="J55" s="44"/>
      <c r="K55" s="44"/>
    </row>
    <row r="56" spans="2:11" ht="31.5" customHeight="1" x14ac:dyDescent="0.2">
      <c r="B56" s="117" t="s">
        <v>137</v>
      </c>
      <c r="C56" s="399" t="str">
        <f>+'[3]HV 1'!C56:D56</f>
        <v>NICOLAS ADOLFO CORREAL HUERTAS</v>
      </c>
      <c r="D56" s="399"/>
      <c r="E56" s="423" t="s">
        <v>138</v>
      </c>
      <c r="F56" s="423"/>
      <c r="G56" s="420" t="str">
        <f>+'[4]HV 1'!G56:I56</f>
        <v>DIANA VIDAL</v>
      </c>
      <c r="H56" s="420"/>
      <c r="I56" s="422"/>
      <c r="J56" s="44"/>
      <c r="K56" s="44"/>
    </row>
    <row r="57" spans="2:11" ht="31.5" customHeight="1" x14ac:dyDescent="0.2">
      <c r="B57" s="117" t="s">
        <v>139</v>
      </c>
      <c r="C57" s="399"/>
      <c r="D57" s="399"/>
      <c r="E57" s="409" t="s">
        <v>140</v>
      </c>
      <c r="F57" s="410"/>
      <c r="G57" s="413"/>
      <c r="H57" s="414"/>
      <c r="I57" s="415"/>
      <c r="J57" s="45"/>
      <c r="K57" s="45"/>
    </row>
    <row r="58" spans="2:11" ht="31.5" customHeight="1" thickBot="1" x14ac:dyDescent="0.25">
      <c r="B58" s="81" t="s">
        <v>141</v>
      </c>
      <c r="C58" s="419"/>
      <c r="D58" s="419"/>
      <c r="E58" s="411"/>
      <c r="F58" s="412"/>
      <c r="G58" s="416"/>
      <c r="H58" s="417"/>
      <c r="I58" s="418"/>
      <c r="J58" s="45"/>
      <c r="K58" s="45"/>
    </row>
    <row r="59" spans="2:11" hidden="1" x14ac:dyDescent="0.2">
      <c r="B59" s="3"/>
      <c r="C59" s="3"/>
      <c r="D59" s="5"/>
      <c r="E59" s="5"/>
      <c r="F59" s="5"/>
      <c r="G59" s="5"/>
      <c r="H59" s="5"/>
      <c r="I59" s="64"/>
      <c r="J59" s="46"/>
      <c r="K59" s="46"/>
    </row>
    <row r="60" spans="2:11" hidden="1" x14ac:dyDescent="0.2">
      <c r="B60" s="65"/>
      <c r="C60" s="66"/>
      <c r="D60" s="66"/>
      <c r="E60" s="67"/>
      <c r="F60" s="67"/>
      <c r="G60" s="68"/>
      <c r="H60" s="69"/>
      <c r="I60" s="66"/>
      <c r="J60" s="50"/>
      <c r="K60" s="50"/>
    </row>
    <row r="61" spans="2:11" hidden="1" x14ac:dyDescent="0.2">
      <c r="B61" s="65"/>
      <c r="C61" s="66"/>
      <c r="D61" s="66"/>
      <c r="E61" s="67"/>
      <c r="F61" s="67"/>
      <c r="G61" s="68"/>
      <c r="H61" s="69"/>
      <c r="I61" s="66"/>
      <c r="J61" s="50"/>
      <c r="K61" s="50"/>
    </row>
    <row r="62" spans="2:11" hidden="1" x14ac:dyDescent="0.2">
      <c r="B62" s="65"/>
      <c r="C62" s="66"/>
      <c r="D62" s="66"/>
      <c r="E62" s="67"/>
      <c r="F62" s="67"/>
      <c r="G62" s="68"/>
      <c r="H62" s="69"/>
      <c r="I62" s="66"/>
      <c r="J62" s="50"/>
      <c r="K62" s="50"/>
    </row>
    <row r="63" spans="2:11" hidden="1" x14ac:dyDescent="0.2">
      <c r="B63" s="65"/>
      <c r="C63" s="66"/>
      <c r="D63" s="66"/>
      <c r="E63" s="67"/>
      <c r="F63" s="67"/>
      <c r="G63" s="68"/>
      <c r="H63" s="69"/>
      <c r="I63" s="66"/>
      <c r="J63" s="50"/>
      <c r="K63" s="50"/>
    </row>
    <row r="64" spans="2:11" hidden="1" x14ac:dyDescent="0.2">
      <c r="B64" s="65"/>
      <c r="C64" s="66"/>
      <c r="D64" s="66"/>
      <c r="E64" s="67"/>
      <c r="F64" s="67"/>
      <c r="G64" s="68"/>
      <c r="H64" s="69"/>
      <c r="I64" s="66"/>
      <c r="J64" s="50"/>
      <c r="K64" s="50"/>
    </row>
    <row r="65" spans="2:11" hidden="1" x14ac:dyDescent="0.2">
      <c r="B65" s="65"/>
      <c r="C65" s="66"/>
      <c r="D65" s="66"/>
      <c r="E65" s="67"/>
      <c r="F65" s="67"/>
      <c r="G65" s="68"/>
      <c r="H65" s="69"/>
      <c r="I65" s="66"/>
      <c r="J65" s="50"/>
      <c r="K65" s="50"/>
    </row>
    <row r="66" spans="2:11" hidden="1" x14ac:dyDescent="0.2">
      <c r="B66" s="65"/>
      <c r="C66" s="66"/>
      <c r="D66" s="66"/>
      <c r="E66" s="67"/>
      <c r="F66" s="67"/>
      <c r="G66" s="68"/>
      <c r="H66" s="69"/>
      <c r="I66" s="66"/>
      <c r="J66" s="50"/>
      <c r="K66" s="50"/>
    </row>
    <row r="67" spans="2:11" hidden="1" x14ac:dyDescent="0.2">
      <c r="B67" s="65"/>
      <c r="C67" s="66"/>
      <c r="D67" s="66"/>
      <c r="E67" s="67"/>
      <c r="F67" s="67"/>
      <c r="G67" s="68"/>
      <c r="H67" s="69"/>
      <c r="I67" s="66"/>
      <c r="J67" s="50"/>
      <c r="K67" s="50"/>
    </row>
    <row r="68" spans="2:11" x14ac:dyDescent="0.2">
      <c r="B68" s="70"/>
      <c r="C68" s="12"/>
      <c r="D68" s="12"/>
      <c r="E68" s="12"/>
      <c r="F68" s="12"/>
      <c r="G68" s="71"/>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58"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28"/>
      <c r="C1" s="431" t="s">
        <v>24</v>
      </c>
      <c r="D1" s="432"/>
      <c r="E1" s="432"/>
      <c r="F1" s="432"/>
      <c r="G1" s="432"/>
      <c r="H1" s="433"/>
      <c r="I1" s="434"/>
      <c r="J1" s="435"/>
    </row>
    <row r="2" spans="2:13" ht="18" customHeight="1" thickBot="1" x14ac:dyDescent="0.3">
      <c r="B2" s="429"/>
      <c r="C2" s="440" t="s">
        <v>25</v>
      </c>
      <c r="D2" s="441"/>
      <c r="E2" s="441"/>
      <c r="F2" s="441"/>
      <c r="G2" s="441"/>
      <c r="H2" s="442"/>
      <c r="I2" s="436"/>
      <c r="J2" s="437"/>
    </row>
    <row r="3" spans="2:13" ht="18" customHeight="1" thickBot="1" x14ac:dyDescent="0.3">
      <c r="B3" s="429"/>
      <c r="C3" s="440" t="s">
        <v>142</v>
      </c>
      <c r="D3" s="441"/>
      <c r="E3" s="441"/>
      <c r="F3" s="441"/>
      <c r="G3" s="441"/>
      <c r="H3" s="442"/>
      <c r="I3" s="436"/>
      <c r="J3" s="437"/>
    </row>
    <row r="4" spans="2:13" ht="18" customHeight="1" thickBot="1" x14ac:dyDescent="0.3">
      <c r="B4" s="430"/>
      <c r="C4" s="440" t="s">
        <v>143</v>
      </c>
      <c r="D4" s="441"/>
      <c r="E4" s="441"/>
      <c r="F4" s="442"/>
      <c r="G4" s="443" t="s">
        <v>190</v>
      </c>
      <c r="H4" s="444"/>
      <c r="I4" s="438"/>
      <c r="J4" s="439"/>
    </row>
    <row r="5" spans="2:13" ht="18" customHeight="1" thickBot="1" x14ac:dyDescent="0.3">
      <c r="B5" s="54"/>
      <c r="C5" s="55"/>
      <c r="D5" s="55"/>
      <c r="E5" s="55"/>
      <c r="F5" s="55"/>
      <c r="G5" s="55"/>
      <c r="H5" s="55"/>
      <c r="I5" s="55"/>
      <c r="J5" s="56"/>
    </row>
    <row r="6" spans="2:13" ht="51.75" customHeight="1" thickBot="1" x14ac:dyDescent="0.3">
      <c r="B6" s="1" t="s">
        <v>185</v>
      </c>
      <c r="C6" s="447" t="str">
        <f>+'[5]Sección 1. Metas - Magnitud'!C7</f>
        <v>1032 - Gestión y control de tránsito y transporte</v>
      </c>
      <c r="D6" s="448"/>
      <c r="E6" s="449"/>
      <c r="F6" s="57"/>
      <c r="G6" s="55"/>
      <c r="H6" s="55"/>
      <c r="I6" s="55"/>
      <c r="J6" s="56"/>
    </row>
    <row r="7" spans="2:13" ht="32.25" customHeight="1" thickBot="1" x14ac:dyDescent="0.3">
      <c r="B7" s="2" t="s">
        <v>0</v>
      </c>
      <c r="C7" s="447" t="str">
        <f>+'[5]Sección 1. Metas - Magnitud'!C8:F8</f>
        <v>Dirección de Control y Vigilancia</v>
      </c>
      <c r="D7" s="448"/>
      <c r="E7" s="449"/>
      <c r="F7" s="57"/>
      <c r="G7" s="55"/>
      <c r="H7" s="55"/>
      <c r="I7" s="55"/>
      <c r="J7" s="56"/>
    </row>
    <row r="8" spans="2:13" ht="32.25" customHeight="1" thickBot="1" x14ac:dyDescent="0.3">
      <c r="B8" s="2" t="s">
        <v>144</v>
      </c>
      <c r="C8" s="447" t="str">
        <f>+'[5]Sección 1. Metas - Magnitud'!C9:F9</f>
        <v>Subsecretaría de Servicios de la Movilidad</v>
      </c>
      <c r="D8" s="448"/>
      <c r="E8" s="449"/>
      <c r="F8" s="4"/>
      <c r="G8" s="55"/>
      <c r="H8" s="55"/>
      <c r="I8" s="55"/>
      <c r="J8" s="56"/>
    </row>
    <row r="9" spans="2:13" ht="33.75" customHeight="1" thickBot="1" x14ac:dyDescent="0.3">
      <c r="B9" s="2" t="s">
        <v>28</v>
      </c>
      <c r="C9" s="447" t="s">
        <v>184</v>
      </c>
      <c r="D9" s="448"/>
      <c r="E9" s="449"/>
      <c r="F9" s="57"/>
      <c r="G9" s="55"/>
      <c r="H9" s="55"/>
      <c r="I9" s="55"/>
      <c r="J9" s="56"/>
    </row>
    <row r="10" spans="2:13" ht="32.25" customHeight="1" thickBot="1" x14ac:dyDescent="0.3">
      <c r="B10" s="2" t="s">
        <v>197</v>
      </c>
      <c r="C10" s="447" t="s">
        <v>202</v>
      </c>
      <c r="D10" s="448"/>
      <c r="E10" s="449"/>
    </row>
    <row r="12" spans="2:13" x14ac:dyDescent="0.25">
      <c r="B12" s="457" t="s">
        <v>217</v>
      </c>
      <c r="C12" s="458"/>
      <c r="D12" s="458"/>
      <c r="E12" s="458"/>
      <c r="F12" s="458"/>
      <c r="G12" s="458"/>
      <c r="H12" s="459"/>
      <c r="I12" s="451" t="s">
        <v>145</v>
      </c>
      <c r="J12" s="452"/>
      <c r="K12" s="452"/>
    </row>
    <row r="13" spans="2:13" s="59" customFormat="1" ht="30" customHeight="1" x14ac:dyDescent="0.25">
      <c r="B13" s="445" t="s">
        <v>146</v>
      </c>
      <c r="C13" s="445" t="s">
        <v>147</v>
      </c>
      <c r="D13" s="445" t="s">
        <v>196</v>
      </c>
      <c r="E13" s="445" t="s">
        <v>148</v>
      </c>
      <c r="F13" s="445" t="s">
        <v>149</v>
      </c>
      <c r="G13" s="445" t="s">
        <v>191</v>
      </c>
      <c r="H13" s="445" t="s">
        <v>192</v>
      </c>
      <c r="I13" s="453" t="s">
        <v>193</v>
      </c>
      <c r="J13" s="455" t="s">
        <v>194</v>
      </c>
      <c r="K13" s="450" t="s">
        <v>195</v>
      </c>
    </row>
    <row r="14" spans="2:13" s="59" customFormat="1" x14ac:dyDescent="0.25">
      <c r="B14" s="446"/>
      <c r="C14" s="446"/>
      <c r="D14" s="446"/>
      <c r="E14" s="446"/>
      <c r="F14" s="446"/>
      <c r="G14" s="446"/>
      <c r="H14" s="446"/>
      <c r="I14" s="454"/>
      <c r="J14" s="456"/>
      <c r="K14" s="450"/>
    </row>
    <row r="15" spans="2:13" s="59" customFormat="1" ht="105" x14ac:dyDescent="0.25">
      <c r="B15" s="99">
        <v>1</v>
      </c>
      <c r="C15" s="143" t="s">
        <v>229</v>
      </c>
      <c r="D15" s="98">
        <v>0.19</v>
      </c>
      <c r="E15" s="94"/>
      <c r="F15" s="96" t="s">
        <v>230</v>
      </c>
      <c r="G15" s="172">
        <v>0.19</v>
      </c>
      <c r="H15" s="109">
        <v>43160</v>
      </c>
      <c r="I15" s="107">
        <v>0.19</v>
      </c>
      <c r="J15" s="113">
        <v>43132</v>
      </c>
      <c r="K15" s="104"/>
      <c r="M15" s="111"/>
    </row>
    <row r="16" spans="2:13" ht="60" x14ac:dyDescent="0.25">
      <c r="B16" s="142">
        <v>2</v>
      </c>
      <c r="C16" s="105" t="s">
        <v>231</v>
      </c>
      <c r="D16" s="98">
        <v>0.02</v>
      </c>
      <c r="E16" s="94"/>
      <c r="F16" s="96" t="s">
        <v>232</v>
      </c>
      <c r="G16" s="172">
        <v>0.02</v>
      </c>
      <c r="H16" s="109">
        <v>43344</v>
      </c>
      <c r="I16" s="107"/>
      <c r="J16" s="113"/>
      <c r="K16" s="104"/>
      <c r="M16" s="112"/>
    </row>
    <row r="17" spans="2:11" ht="75" x14ac:dyDescent="0.25">
      <c r="B17" s="171">
        <v>3</v>
      </c>
      <c r="C17" s="78" t="s">
        <v>226</v>
      </c>
      <c r="D17" s="98">
        <v>0.04</v>
      </c>
      <c r="E17" s="94"/>
      <c r="F17" s="96" t="s">
        <v>233</v>
      </c>
      <c r="G17" s="172">
        <v>0.04</v>
      </c>
      <c r="H17" s="109">
        <v>43435</v>
      </c>
      <c r="I17" s="107"/>
      <c r="J17" s="113"/>
      <c r="K17" s="104"/>
    </row>
    <row r="18" spans="2:11" x14ac:dyDescent="0.25">
      <c r="B18" s="424" t="s">
        <v>17</v>
      </c>
      <c r="C18" s="425"/>
      <c r="D18" s="60">
        <f>SUM(D15:D17)</f>
        <v>0.25</v>
      </c>
      <c r="E18" s="426" t="s">
        <v>17</v>
      </c>
      <c r="F18" s="427"/>
      <c r="G18" s="60">
        <f>SUM(G15:G17)</f>
        <v>0.25</v>
      </c>
      <c r="H18" s="170"/>
      <c r="I18" s="108">
        <f>SUM(I15:I17)</f>
        <v>0.19</v>
      </c>
      <c r="J18" s="106"/>
      <c r="K18" s="106"/>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FB7C7-2CC2-41F4-BC1A-9F2750196EF7}">
  <sheetPr>
    <tabColor theme="3" tint="0.79998168889431442"/>
  </sheetPr>
  <dimension ref="B1:X54"/>
  <sheetViews>
    <sheetView tabSelected="1" zoomScale="85" zoomScaleNormal="85" workbookViewId="0">
      <selection activeCell="F6" sqref="F6:I6"/>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12"/>
    <col min="13" max="14" width="11.42578125" style="251"/>
    <col min="15" max="24" width="11.42578125" style="12"/>
    <col min="25" max="16384" width="11.42578125" style="7"/>
  </cols>
  <sheetData>
    <row r="1" spans="2:14" ht="37.5" customHeight="1" x14ac:dyDescent="0.2">
      <c r="B1" s="517"/>
      <c r="C1" s="324" t="s">
        <v>25</v>
      </c>
      <c r="D1" s="324"/>
      <c r="E1" s="324"/>
      <c r="F1" s="324"/>
      <c r="G1" s="324"/>
      <c r="H1" s="324"/>
      <c r="I1" s="518"/>
      <c r="J1" s="196"/>
      <c r="K1" s="196"/>
      <c r="M1" s="250" t="s">
        <v>47</v>
      </c>
    </row>
    <row r="2" spans="2:14" ht="37.5" customHeight="1" x14ac:dyDescent="0.2">
      <c r="B2" s="517"/>
      <c r="C2" s="324" t="s">
        <v>239</v>
      </c>
      <c r="D2" s="324"/>
      <c r="E2" s="324"/>
      <c r="F2" s="324"/>
      <c r="G2" s="324"/>
      <c r="H2" s="324"/>
      <c r="I2" s="518"/>
      <c r="J2" s="196"/>
      <c r="K2" s="196"/>
      <c r="M2" s="250" t="s">
        <v>48</v>
      </c>
    </row>
    <row r="3" spans="2:14" ht="37.5" customHeight="1" x14ac:dyDescent="0.2">
      <c r="B3" s="517"/>
      <c r="C3" s="324" t="s">
        <v>240</v>
      </c>
      <c r="D3" s="324"/>
      <c r="E3" s="324"/>
      <c r="F3" s="324" t="s">
        <v>241</v>
      </c>
      <c r="G3" s="324"/>
      <c r="H3" s="324"/>
      <c r="I3" s="518"/>
      <c r="J3" s="196"/>
      <c r="K3" s="196"/>
      <c r="M3" s="250" t="s">
        <v>50</v>
      </c>
    </row>
    <row r="4" spans="2:14" ht="23.25" customHeight="1" x14ac:dyDescent="0.2">
      <c r="B4" s="514"/>
      <c r="C4" s="514"/>
      <c r="D4" s="514"/>
      <c r="E4" s="514"/>
      <c r="F4" s="514"/>
      <c r="G4" s="514"/>
      <c r="H4" s="514"/>
      <c r="I4" s="514"/>
      <c r="J4" s="197"/>
      <c r="K4" s="197"/>
    </row>
    <row r="5" spans="2:14" ht="24" customHeight="1" x14ac:dyDescent="0.2">
      <c r="B5" s="515" t="s">
        <v>234</v>
      </c>
      <c r="C5" s="515"/>
      <c r="D5" s="515"/>
      <c r="E5" s="515"/>
      <c r="F5" s="515"/>
      <c r="G5" s="515"/>
      <c r="H5" s="515"/>
      <c r="I5" s="515"/>
      <c r="J5" s="198"/>
      <c r="K5" s="198"/>
      <c r="N5" s="251" t="s">
        <v>57</v>
      </c>
    </row>
    <row r="6" spans="2:14" ht="30.75" customHeight="1" x14ac:dyDescent="0.2">
      <c r="B6" s="238" t="s">
        <v>242</v>
      </c>
      <c r="C6" s="241">
        <v>1</v>
      </c>
      <c r="D6" s="516" t="s">
        <v>243</v>
      </c>
      <c r="E6" s="516"/>
      <c r="F6" s="503" t="s">
        <v>398</v>
      </c>
      <c r="G6" s="503"/>
      <c r="H6" s="503"/>
      <c r="I6" s="503"/>
      <c r="J6" s="200"/>
      <c r="K6" s="200"/>
      <c r="M6" s="250" t="s">
        <v>60</v>
      </c>
      <c r="N6" s="251" t="s">
        <v>61</v>
      </c>
    </row>
    <row r="7" spans="2:14" ht="30.75" customHeight="1" x14ac:dyDescent="0.2">
      <c r="B7" s="238" t="s">
        <v>244</v>
      </c>
      <c r="C7" s="241" t="s">
        <v>81</v>
      </c>
      <c r="D7" s="516" t="s">
        <v>245</v>
      </c>
      <c r="E7" s="516"/>
      <c r="F7" s="498" t="s">
        <v>385</v>
      </c>
      <c r="G7" s="498"/>
      <c r="H7" s="175" t="s">
        <v>246</v>
      </c>
      <c r="I7" s="241" t="s">
        <v>81</v>
      </c>
      <c r="J7" s="202"/>
      <c r="K7" s="202"/>
      <c r="M7" s="250" t="s">
        <v>65</v>
      </c>
      <c r="N7" s="251" t="s">
        <v>66</v>
      </c>
    </row>
    <row r="8" spans="2:14" ht="30.75" customHeight="1" x14ac:dyDescent="0.2">
      <c r="B8" s="238" t="s">
        <v>247</v>
      </c>
      <c r="C8" s="503" t="s">
        <v>289</v>
      </c>
      <c r="D8" s="503"/>
      <c r="E8" s="503"/>
      <c r="F8" s="503"/>
      <c r="G8" s="175" t="s">
        <v>248</v>
      </c>
      <c r="H8" s="510">
        <v>7550</v>
      </c>
      <c r="I8" s="510"/>
      <c r="J8" s="21"/>
      <c r="K8" s="21"/>
      <c r="M8" s="250" t="s">
        <v>69</v>
      </c>
      <c r="N8" s="251" t="s">
        <v>70</v>
      </c>
    </row>
    <row r="9" spans="2:14" ht="30.75" customHeight="1" x14ac:dyDescent="0.2">
      <c r="B9" s="238" t="s">
        <v>48</v>
      </c>
      <c r="C9" s="511" t="s">
        <v>60</v>
      </c>
      <c r="D9" s="511"/>
      <c r="E9" s="511"/>
      <c r="F9" s="511"/>
      <c r="G9" s="175" t="s">
        <v>249</v>
      </c>
      <c r="H9" s="512" t="s">
        <v>290</v>
      </c>
      <c r="I9" s="512"/>
      <c r="J9" s="22"/>
      <c r="K9" s="22"/>
      <c r="M9" s="252" t="s">
        <v>73</v>
      </c>
    </row>
    <row r="10" spans="2:14" ht="30.75" customHeight="1" x14ac:dyDescent="0.2">
      <c r="B10" s="238" t="s">
        <v>250</v>
      </c>
      <c r="C10" s="503" t="s">
        <v>342</v>
      </c>
      <c r="D10" s="503"/>
      <c r="E10" s="503"/>
      <c r="F10" s="503"/>
      <c r="G10" s="503"/>
      <c r="H10" s="503"/>
      <c r="I10" s="503"/>
      <c r="J10" s="203"/>
      <c r="K10" s="203"/>
      <c r="M10" s="252"/>
    </row>
    <row r="11" spans="2:14" ht="30.75" customHeight="1" x14ac:dyDescent="0.2">
      <c r="B11" s="238" t="s">
        <v>251</v>
      </c>
      <c r="C11" s="498"/>
      <c r="D11" s="498"/>
      <c r="E11" s="498"/>
      <c r="F11" s="498"/>
      <c r="G11" s="498"/>
      <c r="H11" s="498"/>
      <c r="I11" s="498"/>
      <c r="J11" s="202"/>
      <c r="K11" s="202"/>
      <c r="M11" s="252"/>
      <c r="N11" s="251" t="s">
        <v>76</v>
      </c>
    </row>
    <row r="12" spans="2:14" ht="30.75" customHeight="1" x14ac:dyDescent="0.2">
      <c r="B12" s="238" t="s">
        <v>254</v>
      </c>
      <c r="C12" s="356" t="s">
        <v>386</v>
      </c>
      <c r="D12" s="356"/>
      <c r="E12" s="356"/>
      <c r="F12" s="356"/>
      <c r="G12" s="175" t="s">
        <v>252</v>
      </c>
      <c r="H12" s="357" t="s">
        <v>91</v>
      </c>
      <c r="I12" s="357"/>
      <c r="J12" s="202"/>
      <c r="K12" s="202"/>
      <c r="M12" s="252" t="s">
        <v>80</v>
      </c>
      <c r="N12" s="251" t="s">
        <v>81</v>
      </c>
    </row>
    <row r="13" spans="2:14" ht="30.75" customHeight="1" x14ac:dyDescent="0.2">
      <c r="B13" s="238" t="s">
        <v>255</v>
      </c>
      <c r="C13" s="513" t="s">
        <v>293</v>
      </c>
      <c r="D13" s="513"/>
      <c r="E13" s="513"/>
      <c r="F13" s="513"/>
      <c r="G13" s="175" t="s">
        <v>253</v>
      </c>
      <c r="H13" s="498" t="s">
        <v>61</v>
      </c>
      <c r="I13" s="498"/>
      <c r="J13" s="202"/>
      <c r="K13" s="202"/>
      <c r="M13" s="252" t="s">
        <v>84</v>
      </c>
    </row>
    <row r="14" spans="2:14" ht="64.5" customHeight="1" x14ac:dyDescent="0.2">
      <c r="B14" s="238" t="s">
        <v>256</v>
      </c>
      <c r="C14" s="356" t="s">
        <v>387</v>
      </c>
      <c r="D14" s="356"/>
      <c r="E14" s="356"/>
      <c r="F14" s="356"/>
      <c r="G14" s="356"/>
      <c r="H14" s="356"/>
      <c r="I14" s="356"/>
      <c r="J14" s="203"/>
      <c r="K14" s="203"/>
      <c r="M14" s="252" t="s">
        <v>86</v>
      </c>
    </row>
    <row r="15" spans="2:14" ht="30.75" customHeight="1" x14ac:dyDescent="0.2">
      <c r="B15" s="238" t="s">
        <v>257</v>
      </c>
      <c r="C15" s="356" t="s">
        <v>361</v>
      </c>
      <c r="D15" s="356"/>
      <c r="E15" s="356"/>
      <c r="F15" s="356"/>
      <c r="G15" s="356"/>
      <c r="H15" s="356"/>
      <c r="I15" s="356"/>
      <c r="J15" s="204"/>
      <c r="K15" s="204"/>
      <c r="M15" s="252" t="s">
        <v>88</v>
      </c>
    </row>
    <row r="16" spans="2:14" ht="20.25" customHeight="1" x14ac:dyDescent="0.2">
      <c r="B16" s="238" t="s">
        <v>258</v>
      </c>
      <c r="C16" s="356" t="s">
        <v>388</v>
      </c>
      <c r="D16" s="356"/>
      <c r="E16" s="356"/>
      <c r="F16" s="356"/>
      <c r="G16" s="356"/>
      <c r="H16" s="356"/>
      <c r="I16" s="356"/>
      <c r="J16" s="205"/>
      <c r="K16" s="205"/>
      <c r="M16" s="252"/>
    </row>
    <row r="17" spans="2:13" ht="30.75" customHeight="1" x14ac:dyDescent="0.2">
      <c r="B17" s="238" t="s">
        <v>259</v>
      </c>
      <c r="C17" s="498" t="s">
        <v>349</v>
      </c>
      <c r="D17" s="499"/>
      <c r="E17" s="499"/>
      <c r="F17" s="499"/>
      <c r="G17" s="499"/>
      <c r="H17" s="499"/>
      <c r="I17" s="499"/>
      <c r="J17" s="206"/>
      <c r="K17" s="206"/>
      <c r="M17" s="252" t="s">
        <v>91</v>
      </c>
    </row>
    <row r="18" spans="2:13" ht="18" customHeight="1" x14ac:dyDescent="0.2">
      <c r="B18" s="500" t="s">
        <v>265</v>
      </c>
      <c r="C18" s="501" t="s">
        <v>237</v>
      </c>
      <c r="D18" s="501"/>
      <c r="E18" s="501"/>
      <c r="F18" s="502" t="s">
        <v>238</v>
      </c>
      <c r="G18" s="502"/>
      <c r="H18" s="502"/>
      <c r="I18" s="502"/>
      <c r="J18" s="28"/>
      <c r="K18" s="28"/>
      <c r="M18" s="252" t="s">
        <v>79</v>
      </c>
    </row>
    <row r="19" spans="2:13" ht="39.75" customHeight="1" x14ac:dyDescent="0.2">
      <c r="B19" s="500"/>
      <c r="C19" s="503" t="s">
        <v>389</v>
      </c>
      <c r="D19" s="503"/>
      <c r="E19" s="503"/>
      <c r="F19" s="503" t="s">
        <v>390</v>
      </c>
      <c r="G19" s="503"/>
      <c r="H19" s="503"/>
      <c r="I19" s="503"/>
      <c r="J19" s="205"/>
      <c r="K19" s="205"/>
      <c r="M19" s="252" t="s">
        <v>95</v>
      </c>
    </row>
    <row r="20" spans="2:13" ht="39.75" customHeight="1" x14ac:dyDescent="0.2">
      <c r="B20" s="242" t="s">
        <v>266</v>
      </c>
      <c r="C20" s="460" t="s">
        <v>349</v>
      </c>
      <c r="D20" s="461"/>
      <c r="E20" s="462"/>
      <c r="F20" s="357" t="s">
        <v>349</v>
      </c>
      <c r="G20" s="357"/>
      <c r="H20" s="357"/>
      <c r="I20" s="358"/>
      <c r="J20" s="202"/>
      <c r="K20" s="202"/>
      <c r="M20" s="252"/>
    </row>
    <row r="21" spans="2:13" ht="78" customHeight="1" x14ac:dyDescent="0.2">
      <c r="B21" s="242" t="s">
        <v>267</v>
      </c>
      <c r="C21" s="504" t="s">
        <v>391</v>
      </c>
      <c r="D21" s="505"/>
      <c r="E21" s="506"/>
      <c r="F21" s="468" t="s">
        <v>392</v>
      </c>
      <c r="G21" s="469"/>
      <c r="H21" s="469"/>
      <c r="I21" s="507"/>
      <c r="J21" s="204"/>
      <c r="K21" s="204"/>
      <c r="M21" s="252"/>
    </row>
    <row r="22" spans="2:13" ht="23.25" customHeight="1" x14ac:dyDescent="0.2">
      <c r="B22" s="242" t="s">
        <v>268</v>
      </c>
      <c r="C22" s="494">
        <v>44013</v>
      </c>
      <c r="D22" s="508"/>
      <c r="E22" s="509"/>
      <c r="F22" s="175" t="s">
        <v>271</v>
      </c>
      <c r="G22" s="184"/>
      <c r="H22" s="175" t="s">
        <v>275</v>
      </c>
      <c r="I22" s="185">
        <v>0</v>
      </c>
      <c r="J22" s="30"/>
      <c r="K22" s="30"/>
      <c r="M22" s="252"/>
    </row>
    <row r="23" spans="2:13" ht="27" customHeight="1" x14ac:dyDescent="0.2">
      <c r="B23" s="242" t="s">
        <v>269</v>
      </c>
      <c r="C23" s="494">
        <v>44196</v>
      </c>
      <c r="D23" s="469"/>
      <c r="E23" s="470"/>
      <c r="F23" s="175" t="s">
        <v>272</v>
      </c>
      <c r="G23" s="495">
        <v>0.1</v>
      </c>
      <c r="H23" s="496"/>
      <c r="I23" s="497"/>
      <c r="J23" s="31"/>
      <c r="K23" s="31"/>
      <c r="M23" s="252"/>
    </row>
    <row r="24" spans="2:13" ht="30.75" customHeight="1" x14ac:dyDescent="0.2">
      <c r="B24" s="240" t="s">
        <v>270</v>
      </c>
      <c r="C24" s="391" t="s">
        <v>393</v>
      </c>
      <c r="D24" s="392"/>
      <c r="E24" s="393"/>
      <c r="F24" s="176" t="s">
        <v>274</v>
      </c>
      <c r="G24" s="468" t="s">
        <v>223</v>
      </c>
      <c r="H24" s="469"/>
      <c r="I24" s="470"/>
      <c r="J24" s="28"/>
      <c r="K24" s="28"/>
      <c r="M24" s="252"/>
    </row>
    <row r="25" spans="2:13" ht="22.5" customHeight="1" x14ac:dyDescent="0.2">
      <c r="B25" s="471" t="s">
        <v>235</v>
      </c>
      <c r="C25" s="467"/>
      <c r="D25" s="467"/>
      <c r="E25" s="467"/>
      <c r="F25" s="467"/>
      <c r="G25" s="467"/>
      <c r="H25" s="467"/>
      <c r="I25" s="472"/>
      <c r="J25" s="198"/>
      <c r="K25" s="198"/>
      <c r="M25" s="252"/>
    </row>
    <row r="26" spans="2:13" ht="43.5" customHeight="1" x14ac:dyDescent="0.2">
      <c r="B26" s="177" t="s">
        <v>105</v>
      </c>
      <c r="C26" s="237" t="s">
        <v>261</v>
      </c>
      <c r="D26" s="237" t="s">
        <v>260</v>
      </c>
      <c r="E26" s="178" t="s">
        <v>264</v>
      </c>
      <c r="F26" s="237" t="s">
        <v>263</v>
      </c>
      <c r="G26" s="237" t="s">
        <v>262</v>
      </c>
      <c r="H26" s="178" t="s">
        <v>276</v>
      </c>
      <c r="I26" s="179" t="s">
        <v>273</v>
      </c>
      <c r="J26" s="205"/>
      <c r="K26" s="205"/>
      <c r="M26" s="252"/>
    </row>
    <row r="27" spans="2:13" ht="19.5" customHeight="1" x14ac:dyDescent="0.2">
      <c r="B27" s="180" t="s">
        <v>119</v>
      </c>
      <c r="C27" s="243">
        <v>0</v>
      </c>
      <c r="D27" s="186">
        <v>0</v>
      </c>
      <c r="E27" s="195">
        <v>0</v>
      </c>
      <c r="F27" s="473">
        <f>+SUM(C27:C33)</f>
        <v>0.1</v>
      </c>
      <c r="G27" s="473">
        <f>+SUM(D27:D33)</f>
        <v>0</v>
      </c>
      <c r="H27" s="476">
        <f>+G27/F27</f>
        <v>0</v>
      </c>
      <c r="I27" s="476">
        <f>+H27+I22</f>
        <v>0</v>
      </c>
      <c r="J27" s="38"/>
      <c r="K27" s="38"/>
    </row>
    <row r="28" spans="2:13" ht="19.5" customHeight="1" x14ac:dyDescent="0.2">
      <c r="B28" s="180" t="s">
        <v>120</v>
      </c>
      <c r="C28" s="222">
        <v>0.01</v>
      </c>
      <c r="D28" s="191"/>
      <c r="E28" s="195">
        <f t="shared" ref="E28:E32" si="0">D28/C28</f>
        <v>0</v>
      </c>
      <c r="F28" s="474"/>
      <c r="G28" s="474"/>
      <c r="H28" s="477"/>
      <c r="I28" s="477"/>
      <c r="J28" s="38"/>
      <c r="K28" s="38"/>
    </row>
    <row r="29" spans="2:13" ht="19.5" customHeight="1" x14ac:dyDescent="0.2">
      <c r="B29" s="180" t="s">
        <v>121</v>
      </c>
      <c r="C29" s="222">
        <v>2.2499999999999999E-2</v>
      </c>
      <c r="D29" s="191"/>
      <c r="E29" s="195">
        <f t="shared" si="0"/>
        <v>0</v>
      </c>
      <c r="F29" s="474"/>
      <c r="G29" s="474"/>
      <c r="H29" s="477"/>
      <c r="I29" s="477"/>
      <c r="J29" s="38"/>
      <c r="K29" s="38"/>
    </row>
    <row r="30" spans="2:13" ht="19.5" customHeight="1" x14ac:dyDescent="0.2">
      <c r="B30" s="180" t="s">
        <v>122</v>
      </c>
      <c r="C30" s="222">
        <v>2.2499999999999999E-2</v>
      </c>
      <c r="D30" s="191"/>
      <c r="E30" s="195">
        <f t="shared" si="0"/>
        <v>0</v>
      </c>
      <c r="F30" s="474"/>
      <c r="G30" s="474"/>
      <c r="H30" s="477"/>
      <c r="I30" s="477"/>
      <c r="J30" s="38"/>
      <c r="K30" s="38"/>
    </row>
    <row r="31" spans="2:13" ht="19.5" customHeight="1" x14ac:dyDescent="0.2">
      <c r="B31" s="180" t="s">
        <v>123</v>
      </c>
      <c r="C31" s="222">
        <v>2.2499999999999999E-2</v>
      </c>
      <c r="D31" s="191"/>
      <c r="E31" s="195">
        <f t="shared" si="0"/>
        <v>0</v>
      </c>
      <c r="F31" s="474"/>
      <c r="G31" s="474"/>
      <c r="H31" s="477"/>
      <c r="I31" s="477"/>
      <c r="J31" s="38"/>
      <c r="K31" s="38"/>
    </row>
    <row r="32" spans="2:13" ht="19.5" customHeight="1" x14ac:dyDescent="0.2">
      <c r="B32" s="180" t="s">
        <v>124</v>
      </c>
      <c r="C32" s="222">
        <v>2.2499999999999999E-2</v>
      </c>
      <c r="D32" s="191"/>
      <c r="E32" s="195">
        <f t="shared" si="0"/>
        <v>0</v>
      </c>
      <c r="F32" s="475"/>
      <c r="G32" s="475"/>
      <c r="H32" s="478"/>
      <c r="I32" s="478"/>
      <c r="J32" s="38"/>
      <c r="K32" s="38"/>
    </row>
    <row r="33" spans="2:11" ht="52.5" customHeight="1" x14ac:dyDescent="0.2">
      <c r="B33" s="181" t="s">
        <v>277</v>
      </c>
      <c r="C33" s="479" t="s">
        <v>394</v>
      </c>
      <c r="D33" s="480"/>
      <c r="E33" s="480"/>
      <c r="F33" s="480"/>
      <c r="G33" s="480"/>
      <c r="H33" s="480"/>
      <c r="I33" s="481"/>
      <c r="J33" s="209"/>
      <c r="K33" s="209"/>
    </row>
    <row r="34" spans="2:11" ht="34.5" customHeight="1" x14ac:dyDescent="0.2">
      <c r="B34" s="482"/>
      <c r="C34" s="483"/>
      <c r="D34" s="483"/>
      <c r="E34" s="483"/>
      <c r="F34" s="483"/>
      <c r="G34" s="483"/>
      <c r="H34" s="483"/>
      <c r="I34" s="484"/>
      <c r="J34" s="198"/>
      <c r="K34" s="198"/>
    </row>
    <row r="35" spans="2:11" ht="34.5" customHeight="1" x14ac:dyDescent="0.2">
      <c r="B35" s="485"/>
      <c r="C35" s="486"/>
      <c r="D35" s="486"/>
      <c r="E35" s="486"/>
      <c r="F35" s="486"/>
      <c r="G35" s="486"/>
      <c r="H35" s="486"/>
      <c r="I35" s="487"/>
      <c r="J35" s="209"/>
      <c r="K35" s="209"/>
    </row>
    <row r="36" spans="2:11" ht="34.5" customHeight="1" x14ac:dyDescent="0.2">
      <c r="B36" s="485"/>
      <c r="C36" s="486"/>
      <c r="D36" s="486"/>
      <c r="E36" s="486"/>
      <c r="F36" s="486"/>
      <c r="G36" s="486"/>
      <c r="H36" s="486"/>
      <c r="I36" s="487"/>
      <c r="J36" s="209"/>
      <c r="K36" s="209"/>
    </row>
    <row r="37" spans="2:11" ht="34.5" customHeight="1" x14ac:dyDescent="0.2">
      <c r="B37" s="485"/>
      <c r="C37" s="486"/>
      <c r="D37" s="486"/>
      <c r="E37" s="486"/>
      <c r="F37" s="486"/>
      <c r="G37" s="486"/>
      <c r="H37" s="486"/>
      <c r="I37" s="487"/>
      <c r="J37" s="209"/>
      <c r="K37" s="209"/>
    </row>
    <row r="38" spans="2:11" ht="34.5" customHeight="1" x14ac:dyDescent="0.2">
      <c r="B38" s="488"/>
      <c r="C38" s="489"/>
      <c r="D38" s="489"/>
      <c r="E38" s="489"/>
      <c r="F38" s="489"/>
      <c r="G38" s="489"/>
      <c r="H38" s="489"/>
      <c r="I38" s="490"/>
      <c r="J38" s="197"/>
      <c r="K38" s="197"/>
    </row>
    <row r="39" spans="2:11" ht="96.75" customHeight="1" x14ac:dyDescent="0.2">
      <c r="B39" s="238" t="s">
        <v>278</v>
      </c>
      <c r="C39" s="479" t="s">
        <v>394</v>
      </c>
      <c r="D39" s="480"/>
      <c r="E39" s="480"/>
      <c r="F39" s="480"/>
      <c r="G39" s="480"/>
      <c r="H39" s="480"/>
      <c r="I39" s="481"/>
      <c r="J39" s="210"/>
      <c r="K39" s="210"/>
    </row>
    <row r="40" spans="2:11" ht="32.25" customHeight="1" x14ac:dyDescent="0.2">
      <c r="B40" s="238" t="s">
        <v>279</v>
      </c>
      <c r="C40" s="479"/>
      <c r="D40" s="480"/>
      <c r="E40" s="480"/>
      <c r="F40" s="480"/>
      <c r="G40" s="480"/>
      <c r="H40" s="480"/>
      <c r="I40" s="481"/>
      <c r="J40" s="210"/>
      <c r="K40" s="210"/>
    </row>
    <row r="41" spans="2:11" ht="66" customHeight="1" x14ac:dyDescent="0.2">
      <c r="B41" s="182" t="s">
        <v>280</v>
      </c>
      <c r="C41" s="491"/>
      <c r="D41" s="492"/>
      <c r="E41" s="492"/>
      <c r="F41" s="492"/>
      <c r="G41" s="492"/>
      <c r="H41" s="492"/>
      <c r="I41" s="493"/>
      <c r="J41" s="210"/>
      <c r="K41" s="210"/>
    </row>
    <row r="42" spans="2:11" ht="22.5" customHeight="1" x14ac:dyDescent="0.2">
      <c r="B42" s="467" t="s">
        <v>236</v>
      </c>
      <c r="C42" s="467"/>
      <c r="D42" s="467"/>
      <c r="E42" s="467"/>
      <c r="F42" s="467"/>
      <c r="G42" s="467"/>
      <c r="H42" s="467"/>
      <c r="I42" s="467"/>
      <c r="J42" s="210"/>
      <c r="K42" s="210"/>
    </row>
    <row r="43" spans="2:11" ht="22.5" customHeight="1" x14ac:dyDescent="0.2">
      <c r="B43" s="464" t="s">
        <v>281</v>
      </c>
      <c r="C43" s="239" t="s">
        <v>282</v>
      </c>
      <c r="D43" s="466" t="s">
        <v>283</v>
      </c>
      <c r="E43" s="466"/>
      <c r="F43" s="466"/>
      <c r="G43" s="466" t="s">
        <v>284</v>
      </c>
      <c r="H43" s="466"/>
      <c r="I43" s="466"/>
      <c r="J43" s="212"/>
      <c r="K43" s="212"/>
    </row>
    <row r="44" spans="2:11" ht="30.75" customHeight="1" x14ac:dyDescent="0.2">
      <c r="B44" s="465"/>
      <c r="C44" s="213">
        <v>44069</v>
      </c>
      <c r="D44" s="463"/>
      <c r="E44" s="463"/>
      <c r="F44" s="463"/>
      <c r="G44" s="463"/>
      <c r="H44" s="463"/>
      <c r="I44" s="463"/>
      <c r="J44" s="212"/>
      <c r="K44" s="212"/>
    </row>
    <row r="45" spans="2:11" ht="32.25" customHeight="1" x14ac:dyDescent="0.2">
      <c r="B45" s="183" t="s">
        <v>285</v>
      </c>
      <c r="C45" s="463" t="s">
        <v>395</v>
      </c>
      <c r="D45" s="463"/>
      <c r="E45" s="463"/>
      <c r="F45" s="463"/>
      <c r="G45" s="463"/>
      <c r="H45" s="463"/>
      <c r="I45" s="463"/>
      <c r="J45" s="215"/>
      <c r="K45" s="215"/>
    </row>
    <row r="46" spans="2:11" ht="28.5" customHeight="1" x14ac:dyDescent="0.2">
      <c r="B46" s="175" t="s">
        <v>286</v>
      </c>
      <c r="C46" s="460" t="s">
        <v>296</v>
      </c>
      <c r="D46" s="461"/>
      <c r="E46" s="461"/>
      <c r="F46" s="461"/>
      <c r="G46" s="461"/>
      <c r="H46" s="461"/>
      <c r="I46" s="462"/>
      <c r="J46" s="215"/>
      <c r="K46" s="215"/>
    </row>
    <row r="47" spans="2:11" ht="30" customHeight="1" x14ac:dyDescent="0.2">
      <c r="B47" s="182" t="s">
        <v>287</v>
      </c>
      <c r="C47" s="463" t="s">
        <v>310</v>
      </c>
      <c r="D47" s="463"/>
      <c r="E47" s="463"/>
      <c r="F47" s="463"/>
      <c r="G47" s="463"/>
      <c r="H47" s="463"/>
      <c r="I47" s="463"/>
      <c r="J47" s="217"/>
      <c r="K47" s="217"/>
    </row>
    <row r="48" spans="2:11" ht="31.5" customHeight="1" x14ac:dyDescent="0.2">
      <c r="B48" s="182" t="s">
        <v>288</v>
      </c>
      <c r="C48" s="463"/>
      <c r="D48" s="463"/>
      <c r="E48" s="463"/>
      <c r="F48" s="463"/>
      <c r="G48" s="463"/>
      <c r="H48" s="463"/>
      <c r="I48" s="463"/>
      <c r="J48" s="219"/>
      <c r="K48" s="219"/>
    </row>
    <row r="49" spans="2:11" x14ac:dyDescent="0.2">
      <c r="B49" s="47"/>
      <c r="C49" s="220"/>
      <c r="D49" s="220"/>
      <c r="E49" s="221"/>
      <c r="F49" s="221"/>
      <c r="G49" s="48"/>
      <c r="H49" s="49"/>
      <c r="I49" s="220"/>
      <c r="J49" s="219"/>
      <c r="K49" s="219"/>
    </row>
    <row r="50" spans="2:11" x14ac:dyDescent="0.2">
      <c r="B50" s="47"/>
      <c r="C50" s="220"/>
      <c r="D50" s="220"/>
      <c r="E50" s="221"/>
      <c r="F50" s="221"/>
      <c r="G50" s="48"/>
      <c r="H50" s="49"/>
      <c r="I50" s="220"/>
      <c r="J50" s="219"/>
      <c r="K50" s="219"/>
    </row>
    <row r="51" spans="2:11" x14ac:dyDescent="0.2">
      <c r="B51" s="47"/>
      <c r="C51" s="220"/>
      <c r="D51" s="220"/>
      <c r="E51" s="221"/>
      <c r="F51" s="221"/>
      <c r="G51" s="48"/>
      <c r="H51" s="49"/>
      <c r="I51" s="220"/>
      <c r="J51" s="219"/>
      <c r="K51" s="219"/>
    </row>
    <row r="52" spans="2:11" x14ac:dyDescent="0.2">
      <c r="B52" s="47"/>
      <c r="C52" s="220"/>
      <c r="D52" s="220"/>
      <c r="E52" s="221"/>
      <c r="F52" s="221"/>
      <c r="G52" s="48"/>
      <c r="H52" s="49"/>
      <c r="I52" s="220"/>
      <c r="J52" s="219"/>
      <c r="K52" s="219"/>
    </row>
    <row r="53" spans="2:11" x14ac:dyDescent="0.2">
      <c r="B53" s="47"/>
      <c r="C53" s="220"/>
      <c r="D53" s="220"/>
      <c r="E53" s="221"/>
      <c r="F53" s="221"/>
      <c r="G53" s="48"/>
      <c r="H53" s="49"/>
      <c r="I53" s="220"/>
      <c r="J53" s="219"/>
      <c r="K53" s="219"/>
    </row>
    <row r="54" spans="2:11" ht="25.5" customHeight="1" x14ac:dyDescent="0.2">
      <c r="B54" s="47"/>
      <c r="C54" s="220"/>
      <c r="D54" s="220"/>
      <c r="E54" s="221"/>
      <c r="F54" s="221"/>
      <c r="G54" s="48"/>
      <c r="H54" s="49"/>
      <c r="I54" s="220"/>
      <c r="J54" s="219"/>
      <c r="K54" s="219"/>
    </row>
  </sheetData>
  <sheetProtection algorithmName="SHA-512" hashValue="EXYXWqYGDOHCzTM3hviu+D8vAgsaZdzf464alodfI77Ms5Ua6qQTHSeuK2694AnX3BkOWZeHiJHW+DNo1XvuKw==" saltValue="VvUI8fioK0f4iMvqdbGyKA=="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allowBlank="1" showInputMessage="1" showErrorMessage="1" sqref="J10:K10" xr:uid="{763F33DF-60E5-4D4F-B72B-714500B5F273}">
      <formula1>$M$21:$M$26</formula1>
    </dataValidation>
    <dataValidation type="list" showDropDown="1" showInputMessage="1" showErrorMessage="1" sqref="K12" xr:uid="{64EF8DD5-8B57-4EBC-968B-ADED18EB208D}">
      <formula1>O17:O19</formula1>
    </dataValidation>
    <dataValidation type="list" allowBlank="1" showInputMessage="1" showErrorMessage="1" sqref="H12:I12" xr:uid="{59519883-BF11-47D7-8139-A45E423A1486}">
      <formula1>M17:M19</formula1>
    </dataValidation>
    <dataValidation type="list" allowBlank="1" showInputMessage="1" showErrorMessage="1" sqref="C24:E24" xr:uid="{35BCCE06-826B-4527-B3E6-C805A8669018}">
      <formula1>$M$12:$M$15</formula1>
    </dataValidation>
    <dataValidation type="list" allowBlank="1" showInputMessage="1" showErrorMessage="1" sqref="C9:F9" xr:uid="{10969A3D-ABBF-424F-9958-B8665465B868}">
      <formula1>$M$6:$M$9</formula1>
    </dataValidation>
    <dataValidation type="list" allowBlank="1" showInputMessage="1" showErrorMessage="1" sqref="H13:I13" xr:uid="{62FB3AA3-F161-4FFA-B24E-77C1A84C9C88}">
      <formula1>$N$5:$N$8</formula1>
    </dataValidation>
    <dataValidation type="list" allowBlank="1" showInputMessage="1" showErrorMessage="1" sqref="C7 I7" xr:uid="{0923B68D-DAFD-4775-BBE3-36AAA0753CB7}">
      <formula1>$N$11:$N$12</formula1>
    </dataValidation>
  </dataValidations>
  <pageMargins left="0.7" right="0.7" top="0.75" bottom="0.75" header="0.3" footer="0.3"/>
  <pageSetup orientation="portrait" r:id="rId1"/>
  <ignoredErrors>
    <ignoredError sqref="F28:I32 F27:H27" unlockedFormula="1"/>
  </ignoredErrors>
  <drawing r:id="rId2"/>
  <legacyDrawing r:id="rId3"/>
  <oleObjects>
    <mc:AlternateContent xmlns:mc="http://schemas.openxmlformats.org/markup-compatibility/2006">
      <mc:Choice Requires="x14">
        <oleObject progId="PBrush" shapeId="3580928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09281"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44AEF-9C4B-4D5A-90CA-25EC87746756}">
  <sheetPr>
    <tabColor theme="3" tint="0.79998168889431442"/>
  </sheetPr>
  <dimension ref="B1:X54"/>
  <sheetViews>
    <sheetView zoomScale="80" zoomScaleNormal="80" workbookViewId="0">
      <selection activeCell="F6" sqref="F6:I6"/>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12"/>
    <col min="13" max="14" width="11.42578125" style="251"/>
    <col min="15" max="24" width="11.42578125" style="12"/>
    <col min="25" max="16384" width="11.42578125" style="7"/>
  </cols>
  <sheetData>
    <row r="1" spans="2:14" ht="37.5" customHeight="1" x14ac:dyDescent="0.2">
      <c r="B1" s="517"/>
      <c r="C1" s="324" t="s">
        <v>25</v>
      </c>
      <c r="D1" s="324"/>
      <c r="E1" s="324"/>
      <c r="F1" s="324"/>
      <c r="G1" s="324"/>
      <c r="H1" s="324"/>
      <c r="I1" s="518"/>
      <c r="J1" s="196"/>
      <c r="K1" s="196"/>
      <c r="M1" s="250" t="s">
        <v>47</v>
      </c>
    </row>
    <row r="2" spans="2:14" ht="37.5" customHeight="1" x14ac:dyDescent="0.2">
      <c r="B2" s="517"/>
      <c r="C2" s="324" t="s">
        <v>239</v>
      </c>
      <c r="D2" s="324"/>
      <c r="E2" s="324"/>
      <c r="F2" s="324"/>
      <c r="G2" s="324"/>
      <c r="H2" s="324"/>
      <c r="I2" s="518"/>
      <c r="J2" s="196"/>
      <c r="K2" s="196"/>
      <c r="M2" s="250" t="s">
        <v>48</v>
      </c>
    </row>
    <row r="3" spans="2:14" ht="37.5" customHeight="1" x14ac:dyDescent="0.2">
      <c r="B3" s="517"/>
      <c r="C3" s="324" t="s">
        <v>240</v>
      </c>
      <c r="D3" s="324"/>
      <c r="E3" s="324"/>
      <c r="F3" s="324" t="s">
        <v>241</v>
      </c>
      <c r="G3" s="324"/>
      <c r="H3" s="324"/>
      <c r="I3" s="518"/>
      <c r="J3" s="196"/>
      <c r="K3" s="196"/>
      <c r="M3" s="250" t="s">
        <v>50</v>
      </c>
    </row>
    <row r="4" spans="2:14" ht="23.25" customHeight="1" x14ac:dyDescent="0.2">
      <c r="B4" s="514"/>
      <c r="C4" s="514"/>
      <c r="D4" s="514"/>
      <c r="E4" s="514"/>
      <c r="F4" s="514"/>
      <c r="G4" s="514"/>
      <c r="H4" s="514"/>
      <c r="I4" s="514"/>
      <c r="J4" s="197"/>
      <c r="K4" s="197"/>
    </row>
    <row r="5" spans="2:14" ht="24" customHeight="1" x14ac:dyDescent="0.2">
      <c r="B5" s="515" t="s">
        <v>234</v>
      </c>
      <c r="C5" s="515"/>
      <c r="D5" s="515"/>
      <c r="E5" s="515"/>
      <c r="F5" s="515"/>
      <c r="G5" s="515"/>
      <c r="H5" s="515"/>
      <c r="I5" s="515"/>
      <c r="J5" s="198"/>
      <c r="K5" s="198"/>
      <c r="N5" s="251" t="s">
        <v>57</v>
      </c>
    </row>
    <row r="6" spans="2:14" ht="30.75" customHeight="1" x14ac:dyDescent="0.2">
      <c r="B6" s="246" t="s">
        <v>242</v>
      </c>
      <c r="C6" s="245">
        <v>2</v>
      </c>
      <c r="D6" s="516" t="s">
        <v>243</v>
      </c>
      <c r="E6" s="516"/>
      <c r="F6" s="503" t="s">
        <v>399</v>
      </c>
      <c r="G6" s="503"/>
      <c r="H6" s="503"/>
      <c r="I6" s="503"/>
      <c r="J6" s="200"/>
      <c r="K6" s="200"/>
      <c r="M6" s="250" t="s">
        <v>60</v>
      </c>
      <c r="N6" s="251" t="s">
        <v>61</v>
      </c>
    </row>
    <row r="7" spans="2:14" ht="30.75" customHeight="1" x14ac:dyDescent="0.2">
      <c r="B7" s="246" t="s">
        <v>244</v>
      </c>
      <c r="C7" s="245" t="s">
        <v>81</v>
      </c>
      <c r="D7" s="516" t="s">
        <v>245</v>
      </c>
      <c r="E7" s="516"/>
      <c r="F7" s="498" t="s">
        <v>292</v>
      </c>
      <c r="G7" s="498"/>
      <c r="H7" s="175" t="s">
        <v>246</v>
      </c>
      <c r="I7" s="245" t="s">
        <v>81</v>
      </c>
      <c r="J7" s="202"/>
      <c r="K7" s="202"/>
      <c r="M7" s="250" t="s">
        <v>65</v>
      </c>
      <c r="N7" s="251" t="s">
        <v>66</v>
      </c>
    </row>
    <row r="8" spans="2:14" ht="30.75" customHeight="1" x14ac:dyDescent="0.2">
      <c r="B8" s="246" t="s">
        <v>247</v>
      </c>
      <c r="C8" s="503" t="s">
        <v>289</v>
      </c>
      <c r="D8" s="503"/>
      <c r="E8" s="503"/>
      <c r="F8" s="503"/>
      <c r="G8" s="175" t="s">
        <v>248</v>
      </c>
      <c r="H8" s="510">
        <v>7550</v>
      </c>
      <c r="I8" s="510"/>
      <c r="J8" s="21"/>
      <c r="K8" s="21"/>
      <c r="M8" s="250" t="s">
        <v>69</v>
      </c>
      <c r="N8" s="251" t="s">
        <v>70</v>
      </c>
    </row>
    <row r="9" spans="2:14" ht="30.75" customHeight="1" x14ac:dyDescent="0.2">
      <c r="B9" s="246" t="s">
        <v>48</v>
      </c>
      <c r="C9" s="511" t="s">
        <v>60</v>
      </c>
      <c r="D9" s="511"/>
      <c r="E9" s="511"/>
      <c r="F9" s="511"/>
      <c r="G9" s="175" t="s">
        <v>249</v>
      </c>
      <c r="H9" s="512" t="s">
        <v>290</v>
      </c>
      <c r="I9" s="512"/>
      <c r="J9" s="22"/>
      <c r="K9" s="22"/>
      <c r="M9" s="252" t="s">
        <v>73</v>
      </c>
    </row>
    <row r="10" spans="2:14" ht="30.75" customHeight="1" x14ac:dyDescent="0.2">
      <c r="B10" s="246" t="s">
        <v>250</v>
      </c>
      <c r="C10" s="503" t="s">
        <v>316</v>
      </c>
      <c r="D10" s="503"/>
      <c r="E10" s="503"/>
      <c r="F10" s="503"/>
      <c r="G10" s="503"/>
      <c r="H10" s="503"/>
      <c r="I10" s="503"/>
      <c r="J10" s="203"/>
      <c r="K10" s="203"/>
      <c r="M10" s="252"/>
    </row>
    <row r="11" spans="2:14" ht="30.75" customHeight="1" x14ac:dyDescent="0.2">
      <c r="B11" s="246" t="s">
        <v>251</v>
      </c>
      <c r="C11" s="498" t="s">
        <v>291</v>
      </c>
      <c r="D11" s="498"/>
      <c r="E11" s="498"/>
      <c r="F11" s="498"/>
      <c r="G11" s="498"/>
      <c r="H11" s="498"/>
      <c r="I11" s="498"/>
      <c r="J11" s="202"/>
      <c r="K11" s="202"/>
      <c r="M11" s="252"/>
      <c r="N11" s="251" t="s">
        <v>76</v>
      </c>
    </row>
    <row r="12" spans="2:14" ht="30.75" customHeight="1" x14ac:dyDescent="0.2">
      <c r="B12" s="246" t="s">
        <v>254</v>
      </c>
      <c r="C12" s="356" t="s">
        <v>320</v>
      </c>
      <c r="D12" s="356"/>
      <c r="E12" s="356"/>
      <c r="F12" s="356"/>
      <c r="G12" s="175" t="s">
        <v>252</v>
      </c>
      <c r="H12" s="357" t="s">
        <v>91</v>
      </c>
      <c r="I12" s="357"/>
      <c r="J12" s="202"/>
      <c r="K12" s="202"/>
      <c r="M12" s="252" t="s">
        <v>80</v>
      </c>
      <c r="N12" s="251" t="s">
        <v>81</v>
      </c>
    </row>
    <row r="13" spans="2:14" ht="30.75" customHeight="1" x14ac:dyDescent="0.2">
      <c r="B13" s="246" t="s">
        <v>255</v>
      </c>
      <c r="C13" s="513" t="s">
        <v>293</v>
      </c>
      <c r="D13" s="513"/>
      <c r="E13" s="513"/>
      <c r="F13" s="513"/>
      <c r="G13" s="175" t="s">
        <v>253</v>
      </c>
      <c r="H13" s="498" t="s">
        <v>70</v>
      </c>
      <c r="I13" s="498"/>
      <c r="J13" s="202"/>
      <c r="K13" s="202"/>
      <c r="M13" s="252" t="s">
        <v>84</v>
      </c>
    </row>
    <row r="14" spans="2:14" ht="39.75" customHeight="1" x14ac:dyDescent="0.2">
      <c r="B14" s="246" t="s">
        <v>256</v>
      </c>
      <c r="C14" s="341" t="s">
        <v>322</v>
      </c>
      <c r="D14" s="341"/>
      <c r="E14" s="341"/>
      <c r="F14" s="341"/>
      <c r="G14" s="341"/>
      <c r="H14" s="341"/>
      <c r="I14" s="341"/>
      <c r="J14" s="203"/>
      <c r="K14" s="203"/>
      <c r="M14" s="252" t="s">
        <v>86</v>
      </c>
    </row>
    <row r="15" spans="2:14" ht="30.75" customHeight="1" x14ac:dyDescent="0.2">
      <c r="B15" s="246" t="s">
        <v>257</v>
      </c>
      <c r="C15" s="356" t="s">
        <v>300</v>
      </c>
      <c r="D15" s="356"/>
      <c r="E15" s="356"/>
      <c r="F15" s="356"/>
      <c r="G15" s="356"/>
      <c r="H15" s="356"/>
      <c r="I15" s="356"/>
      <c r="J15" s="204"/>
      <c r="K15" s="204"/>
      <c r="M15" s="252" t="s">
        <v>88</v>
      </c>
    </row>
    <row r="16" spans="2:14" ht="20.25" customHeight="1" x14ac:dyDescent="0.2">
      <c r="B16" s="246" t="s">
        <v>258</v>
      </c>
      <c r="C16" s="503" t="s">
        <v>317</v>
      </c>
      <c r="D16" s="503"/>
      <c r="E16" s="503"/>
      <c r="F16" s="503"/>
      <c r="G16" s="503"/>
      <c r="H16" s="503"/>
      <c r="I16" s="503"/>
      <c r="J16" s="205"/>
      <c r="K16" s="205"/>
      <c r="M16" s="252"/>
    </row>
    <row r="17" spans="2:13" ht="30.75" customHeight="1" x14ac:dyDescent="0.2">
      <c r="B17" s="246" t="s">
        <v>259</v>
      </c>
      <c r="C17" s="498" t="s">
        <v>152</v>
      </c>
      <c r="D17" s="499"/>
      <c r="E17" s="499"/>
      <c r="F17" s="499"/>
      <c r="G17" s="499"/>
      <c r="H17" s="499"/>
      <c r="I17" s="499"/>
      <c r="J17" s="206"/>
      <c r="K17" s="206"/>
      <c r="M17" s="252" t="s">
        <v>91</v>
      </c>
    </row>
    <row r="18" spans="2:13" ht="18" customHeight="1" x14ac:dyDescent="0.2">
      <c r="B18" s="500" t="s">
        <v>265</v>
      </c>
      <c r="C18" s="501" t="s">
        <v>237</v>
      </c>
      <c r="D18" s="501"/>
      <c r="E18" s="501"/>
      <c r="F18" s="502" t="s">
        <v>238</v>
      </c>
      <c r="G18" s="502"/>
      <c r="H18" s="502"/>
      <c r="I18" s="502"/>
      <c r="J18" s="28"/>
      <c r="K18" s="28"/>
      <c r="M18" s="252" t="s">
        <v>79</v>
      </c>
    </row>
    <row r="19" spans="2:13" ht="39.75" customHeight="1" x14ac:dyDescent="0.2">
      <c r="B19" s="500"/>
      <c r="C19" s="503" t="s">
        <v>318</v>
      </c>
      <c r="D19" s="503"/>
      <c r="E19" s="503"/>
      <c r="F19" s="503" t="s">
        <v>319</v>
      </c>
      <c r="G19" s="503"/>
      <c r="H19" s="503"/>
      <c r="I19" s="503"/>
      <c r="J19" s="205"/>
      <c r="K19" s="205"/>
      <c r="M19" s="252" t="s">
        <v>95</v>
      </c>
    </row>
    <row r="20" spans="2:13" ht="39.75" customHeight="1" x14ac:dyDescent="0.2">
      <c r="B20" s="249" t="s">
        <v>266</v>
      </c>
      <c r="C20" s="460" t="s">
        <v>152</v>
      </c>
      <c r="D20" s="461"/>
      <c r="E20" s="462"/>
      <c r="F20" s="357" t="s">
        <v>152</v>
      </c>
      <c r="G20" s="357"/>
      <c r="H20" s="357"/>
      <c r="I20" s="358"/>
      <c r="J20" s="202"/>
      <c r="K20" s="202"/>
      <c r="M20" s="252"/>
    </row>
    <row r="21" spans="2:13" ht="92.25" customHeight="1" x14ac:dyDescent="0.2">
      <c r="B21" s="249" t="s">
        <v>267</v>
      </c>
      <c r="C21" s="504" t="s">
        <v>323</v>
      </c>
      <c r="D21" s="505"/>
      <c r="E21" s="506"/>
      <c r="F21" s="468" t="s">
        <v>324</v>
      </c>
      <c r="G21" s="469"/>
      <c r="H21" s="469"/>
      <c r="I21" s="507"/>
      <c r="J21" s="204"/>
      <c r="K21" s="204"/>
      <c r="M21" s="252"/>
    </row>
    <row r="22" spans="2:13" ht="23.25" customHeight="1" x14ac:dyDescent="0.2">
      <c r="B22" s="249" t="s">
        <v>268</v>
      </c>
      <c r="C22" s="494">
        <v>44013</v>
      </c>
      <c r="D22" s="508"/>
      <c r="E22" s="509"/>
      <c r="F22" s="175" t="s">
        <v>297</v>
      </c>
      <c r="G22" s="187"/>
      <c r="H22" s="175" t="s">
        <v>275</v>
      </c>
      <c r="I22" s="188">
        <v>0</v>
      </c>
      <c r="J22" s="30"/>
      <c r="K22" s="30"/>
      <c r="M22" s="252"/>
    </row>
    <row r="23" spans="2:13" ht="27" customHeight="1" x14ac:dyDescent="0.2">
      <c r="B23" s="249" t="s">
        <v>269</v>
      </c>
      <c r="C23" s="494">
        <v>44196</v>
      </c>
      <c r="D23" s="469"/>
      <c r="E23" s="470"/>
      <c r="F23" s="175" t="s">
        <v>272</v>
      </c>
      <c r="G23" s="495">
        <v>0.1</v>
      </c>
      <c r="H23" s="496"/>
      <c r="I23" s="497"/>
      <c r="J23" s="31"/>
      <c r="K23" s="31"/>
      <c r="M23" s="252"/>
    </row>
    <row r="24" spans="2:13" ht="30.75" customHeight="1" x14ac:dyDescent="0.2">
      <c r="B24" s="248" t="s">
        <v>270</v>
      </c>
      <c r="C24" s="391" t="s">
        <v>88</v>
      </c>
      <c r="D24" s="392"/>
      <c r="E24" s="393"/>
      <c r="F24" s="176" t="s">
        <v>274</v>
      </c>
      <c r="G24" s="468"/>
      <c r="H24" s="469"/>
      <c r="I24" s="470"/>
      <c r="J24" s="28"/>
      <c r="K24" s="28"/>
      <c r="M24" s="252"/>
    </row>
    <row r="25" spans="2:13" ht="22.5" customHeight="1" x14ac:dyDescent="0.2">
      <c r="B25" s="471" t="s">
        <v>235</v>
      </c>
      <c r="C25" s="467"/>
      <c r="D25" s="467"/>
      <c r="E25" s="467"/>
      <c r="F25" s="467"/>
      <c r="G25" s="467"/>
      <c r="H25" s="467"/>
      <c r="I25" s="472"/>
      <c r="J25" s="198"/>
      <c r="K25" s="198"/>
      <c r="M25" s="252"/>
    </row>
    <row r="26" spans="2:13" ht="43.5" customHeight="1" x14ac:dyDescent="0.2">
      <c r="B26" s="177" t="s">
        <v>105</v>
      </c>
      <c r="C26" s="247" t="s">
        <v>261</v>
      </c>
      <c r="D26" s="247" t="s">
        <v>260</v>
      </c>
      <c r="E26" s="178" t="s">
        <v>264</v>
      </c>
      <c r="F26" s="247" t="s">
        <v>263</v>
      </c>
      <c r="G26" s="247" t="s">
        <v>262</v>
      </c>
      <c r="H26" s="178" t="s">
        <v>276</v>
      </c>
      <c r="I26" s="179" t="s">
        <v>273</v>
      </c>
      <c r="J26" s="205"/>
      <c r="K26" s="205"/>
      <c r="M26" s="252"/>
    </row>
    <row r="27" spans="2:13" ht="19.5" customHeight="1" x14ac:dyDescent="0.2">
      <c r="B27" s="180" t="s">
        <v>119</v>
      </c>
      <c r="C27" s="190">
        <f>0.0143+0.0143</f>
        <v>2.86E-2</v>
      </c>
      <c r="D27" s="190">
        <v>2.86E-2</v>
      </c>
      <c r="E27" s="195">
        <f t="shared" ref="E27:E32" si="0">IF(D27="","",D27/C27)</f>
        <v>1</v>
      </c>
      <c r="F27" s="519">
        <f>+SUM(C27:C32)</f>
        <v>0.10000000000000002</v>
      </c>
      <c r="G27" s="519">
        <f>+SUM(D27:D32)</f>
        <v>2.86E-2</v>
      </c>
      <c r="H27" s="522">
        <f>+G27/F27</f>
        <v>0.28599999999999992</v>
      </c>
      <c r="I27" s="525">
        <f>+H27+I22</f>
        <v>0.28599999999999992</v>
      </c>
      <c r="J27" s="38"/>
      <c r="K27" s="38"/>
    </row>
    <row r="28" spans="2:13" ht="19.5" customHeight="1" x14ac:dyDescent="0.2">
      <c r="B28" s="180" t="s">
        <v>120</v>
      </c>
      <c r="C28" s="190">
        <v>1.43E-2</v>
      </c>
      <c r="D28" s="190"/>
      <c r="E28" s="195" t="str">
        <f t="shared" si="0"/>
        <v/>
      </c>
      <c r="F28" s="520"/>
      <c r="G28" s="520"/>
      <c r="H28" s="523"/>
      <c r="I28" s="526"/>
      <c r="J28" s="38"/>
      <c r="K28" s="38"/>
    </row>
    <row r="29" spans="2:13" ht="19.5" customHeight="1" x14ac:dyDescent="0.2">
      <c r="B29" s="180" t="s">
        <v>121</v>
      </c>
      <c r="C29" s="190">
        <v>1.43E-2</v>
      </c>
      <c r="D29" s="190"/>
      <c r="E29" s="195" t="str">
        <f t="shared" si="0"/>
        <v/>
      </c>
      <c r="F29" s="520"/>
      <c r="G29" s="520"/>
      <c r="H29" s="523"/>
      <c r="I29" s="526"/>
      <c r="J29" s="38"/>
      <c r="K29" s="38"/>
    </row>
    <row r="30" spans="2:13" ht="19.5" customHeight="1" x14ac:dyDescent="0.2">
      <c r="B30" s="180" t="s">
        <v>122</v>
      </c>
      <c r="C30" s="190">
        <v>1.43E-2</v>
      </c>
      <c r="D30" s="190"/>
      <c r="E30" s="195" t="str">
        <f t="shared" si="0"/>
        <v/>
      </c>
      <c r="F30" s="520"/>
      <c r="G30" s="520"/>
      <c r="H30" s="523"/>
      <c r="I30" s="526"/>
      <c r="J30" s="38"/>
      <c r="K30" s="38"/>
    </row>
    <row r="31" spans="2:13" ht="19.5" customHeight="1" x14ac:dyDescent="0.2">
      <c r="B31" s="180" t="s">
        <v>123</v>
      </c>
      <c r="C31" s="190">
        <v>1.43E-2</v>
      </c>
      <c r="D31" s="190"/>
      <c r="E31" s="195" t="str">
        <f t="shared" si="0"/>
        <v/>
      </c>
      <c r="F31" s="520"/>
      <c r="G31" s="520"/>
      <c r="H31" s="523"/>
      <c r="I31" s="526"/>
      <c r="J31" s="38"/>
      <c r="K31" s="38"/>
    </row>
    <row r="32" spans="2:13" ht="19.5" customHeight="1" x14ac:dyDescent="0.2">
      <c r="B32" s="180" t="s">
        <v>124</v>
      </c>
      <c r="C32" s="190">
        <v>1.4200000000000001E-2</v>
      </c>
      <c r="D32" s="190"/>
      <c r="E32" s="195" t="str">
        <f t="shared" si="0"/>
        <v/>
      </c>
      <c r="F32" s="521"/>
      <c r="G32" s="521"/>
      <c r="H32" s="524"/>
      <c r="I32" s="527"/>
      <c r="J32" s="38"/>
      <c r="K32" s="38"/>
    </row>
    <row r="33" spans="2:11" ht="52.5" customHeight="1" x14ac:dyDescent="0.2">
      <c r="B33" s="181" t="s">
        <v>277</v>
      </c>
      <c r="C33" s="528"/>
      <c r="D33" s="529"/>
      <c r="E33" s="529"/>
      <c r="F33" s="529"/>
      <c r="G33" s="529"/>
      <c r="H33" s="529"/>
      <c r="I33" s="530"/>
      <c r="J33" s="209"/>
      <c r="K33" s="209"/>
    </row>
    <row r="34" spans="2:11" ht="34.5" customHeight="1" x14ac:dyDescent="0.2">
      <c r="B34" s="482"/>
      <c r="C34" s="483"/>
      <c r="D34" s="483"/>
      <c r="E34" s="483"/>
      <c r="F34" s="483"/>
      <c r="G34" s="483"/>
      <c r="H34" s="483"/>
      <c r="I34" s="484"/>
      <c r="J34" s="198"/>
      <c r="K34" s="198"/>
    </row>
    <row r="35" spans="2:11" ht="34.5" customHeight="1" x14ac:dyDescent="0.2">
      <c r="B35" s="485"/>
      <c r="C35" s="486"/>
      <c r="D35" s="486"/>
      <c r="E35" s="486"/>
      <c r="F35" s="486"/>
      <c r="G35" s="486"/>
      <c r="H35" s="486"/>
      <c r="I35" s="487"/>
      <c r="J35" s="209"/>
      <c r="K35" s="209"/>
    </row>
    <row r="36" spans="2:11" ht="34.5" customHeight="1" x14ac:dyDescent="0.2">
      <c r="B36" s="485"/>
      <c r="C36" s="486"/>
      <c r="D36" s="486"/>
      <c r="E36" s="486"/>
      <c r="F36" s="486"/>
      <c r="G36" s="486"/>
      <c r="H36" s="486"/>
      <c r="I36" s="487"/>
      <c r="J36" s="209"/>
      <c r="K36" s="209"/>
    </row>
    <row r="37" spans="2:11" ht="34.5" customHeight="1" x14ac:dyDescent="0.2">
      <c r="B37" s="485"/>
      <c r="C37" s="486"/>
      <c r="D37" s="486"/>
      <c r="E37" s="486"/>
      <c r="F37" s="486"/>
      <c r="G37" s="486"/>
      <c r="H37" s="486"/>
      <c r="I37" s="487"/>
      <c r="J37" s="209"/>
      <c r="K37" s="209"/>
    </row>
    <row r="38" spans="2:11" ht="34.5" customHeight="1" x14ac:dyDescent="0.2">
      <c r="B38" s="488"/>
      <c r="C38" s="489"/>
      <c r="D38" s="489"/>
      <c r="E38" s="489"/>
      <c r="F38" s="489"/>
      <c r="G38" s="489"/>
      <c r="H38" s="489"/>
      <c r="I38" s="490"/>
      <c r="J38" s="197"/>
      <c r="K38" s="197"/>
    </row>
    <row r="39" spans="2:11" ht="337.5" customHeight="1" x14ac:dyDescent="0.2">
      <c r="B39" s="246" t="s">
        <v>278</v>
      </c>
      <c r="C39" s="479" t="s">
        <v>397</v>
      </c>
      <c r="D39" s="480"/>
      <c r="E39" s="480"/>
      <c r="F39" s="480"/>
      <c r="G39" s="480"/>
      <c r="H39" s="480"/>
      <c r="I39" s="481"/>
      <c r="J39" s="210"/>
      <c r="K39" s="210"/>
    </row>
    <row r="40" spans="2:11" ht="32.25" customHeight="1" x14ac:dyDescent="0.2">
      <c r="B40" s="246" t="s">
        <v>279</v>
      </c>
      <c r="C40" s="479"/>
      <c r="D40" s="480"/>
      <c r="E40" s="480"/>
      <c r="F40" s="480"/>
      <c r="G40" s="480"/>
      <c r="H40" s="480"/>
      <c r="I40" s="481"/>
      <c r="J40" s="210"/>
      <c r="K40" s="210"/>
    </row>
    <row r="41" spans="2:11" ht="66" customHeight="1" x14ac:dyDescent="0.2">
      <c r="B41" s="182" t="s">
        <v>280</v>
      </c>
      <c r="C41" s="491" t="s">
        <v>321</v>
      </c>
      <c r="D41" s="492"/>
      <c r="E41" s="492"/>
      <c r="F41" s="492"/>
      <c r="G41" s="492"/>
      <c r="H41" s="492"/>
      <c r="I41" s="493"/>
      <c r="J41" s="210"/>
      <c r="K41" s="210"/>
    </row>
    <row r="42" spans="2:11" ht="22.5" customHeight="1" x14ac:dyDescent="0.2">
      <c r="B42" s="467" t="s">
        <v>236</v>
      </c>
      <c r="C42" s="467"/>
      <c r="D42" s="467"/>
      <c r="E42" s="467"/>
      <c r="F42" s="467"/>
      <c r="G42" s="467"/>
      <c r="H42" s="467"/>
      <c r="I42" s="467"/>
      <c r="J42" s="210"/>
      <c r="K42" s="210"/>
    </row>
    <row r="43" spans="2:11" ht="22.5" customHeight="1" x14ac:dyDescent="0.2">
      <c r="B43" s="464" t="s">
        <v>281</v>
      </c>
      <c r="C43" s="244" t="s">
        <v>282</v>
      </c>
      <c r="D43" s="466" t="s">
        <v>283</v>
      </c>
      <c r="E43" s="466"/>
      <c r="F43" s="466"/>
      <c r="G43" s="466" t="s">
        <v>284</v>
      </c>
      <c r="H43" s="466"/>
      <c r="I43" s="466"/>
      <c r="J43" s="212"/>
      <c r="K43" s="212"/>
    </row>
    <row r="44" spans="2:11" ht="30.75" customHeight="1" x14ac:dyDescent="0.2">
      <c r="B44" s="465"/>
      <c r="C44" s="213">
        <v>44070</v>
      </c>
      <c r="D44" s="463"/>
      <c r="E44" s="463"/>
      <c r="F44" s="463"/>
      <c r="G44" s="463"/>
      <c r="H44" s="463"/>
      <c r="I44" s="463"/>
      <c r="J44" s="212"/>
      <c r="K44" s="212"/>
    </row>
    <row r="45" spans="2:11" ht="32.25" customHeight="1" x14ac:dyDescent="0.2">
      <c r="B45" s="183" t="s">
        <v>285</v>
      </c>
      <c r="C45" s="463" t="s">
        <v>294</v>
      </c>
      <c r="D45" s="463"/>
      <c r="E45" s="463"/>
      <c r="F45" s="463"/>
      <c r="G45" s="463"/>
      <c r="H45" s="463"/>
      <c r="I45" s="463"/>
      <c r="J45" s="215"/>
      <c r="K45" s="215"/>
    </row>
    <row r="46" spans="2:11" ht="28.5" customHeight="1" x14ac:dyDescent="0.2">
      <c r="B46" s="175" t="s">
        <v>286</v>
      </c>
      <c r="C46" s="460" t="s">
        <v>295</v>
      </c>
      <c r="D46" s="461"/>
      <c r="E46" s="461"/>
      <c r="F46" s="461"/>
      <c r="G46" s="461"/>
      <c r="H46" s="461"/>
      <c r="I46" s="462"/>
      <c r="J46" s="215"/>
      <c r="K46" s="215"/>
    </row>
    <row r="47" spans="2:11" ht="30" customHeight="1" x14ac:dyDescent="0.2">
      <c r="B47" s="182" t="s">
        <v>287</v>
      </c>
      <c r="C47" s="463" t="s">
        <v>296</v>
      </c>
      <c r="D47" s="463"/>
      <c r="E47" s="463"/>
      <c r="F47" s="463"/>
      <c r="G47" s="463"/>
      <c r="H47" s="463"/>
      <c r="I47" s="463"/>
      <c r="J47" s="217"/>
      <c r="K47" s="217"/>
    </row>
    <row r="48" spans="2:11" ht="31.5" customHeight="1" x14ac:dyDescent="0.2">
      <c r="B48" s="182" t="s">
        <v>288</v>
      </c>
      <c r="C48" s="463"/>
      <c r="D48" s="463"/>
      <c r="E48" s="463"/>
      <c r="F48" s="463"/>
      <c r="G48" s="463"/>
      <c r="H48" s="463"/>
      <c r="I48" s="463"/>
      <c r="J48" s="219"/>
      <c r="K48" s="219"/>
    </row>
    <row r="49" spans="2:11" x14ac:dyDescent="0.2">
      <c r="B49" s="47"/>
      <c r="C49" s="220"/>
      <c r="D49" s="220"/>
      <c r="E49" s="221"/>
      <c r="F49" s="221"/>
      <c r="G49" s="48"/>
      <c r="H49" s="49"/>
      <c r="I49" s="220"/>
      <c r="J49" s="219"/>
      <c r="K49" s="219"/>
    </row>
    <row r="50" spans="2:11" x14ac:dyDescent="0.2">
      <c r="B50" s="47"/>
      <c r="C50" s="220"/>
      <c r="D50" s="220"/>
      <c r="E50" s="221"/>
      <c r="F50" s="221"/>
      <c r="G50" s="48"/>
      <c r="H50" s="49"/>
      <c r="I50" s="220"/>
      <c r="J50" s="219"/>
      <c r="K50" s="219"/>
    </row>
    <row r="51" spans="2:11" x14ac:dyDescent="0.2">
      <c r="B51" s="47"/>
      <c r="C51" s="220"/>
      <c r="D51" s="220"/>
      <c r="E51" s="221"/>
      <c r="F51" s="221"/>
      <c r="G51" s="48"/>
      <c r="H51" s="49"/>
      <c r="I51" s="220"/>
      <c r="J51" s="219"/>
      <c r="K51" s="219"/>
    </row>
    <row r="52" spans="2:11" x14ac:dyDescent="0.2">
      <c r="B52" s="47"/>
      <c r="C52" s="220"/>
      <c r="D52" s="220"/>
      <c r="E52" s="221"/>
      <c r="F52" s="221"/>
      <c r="G52" s="48"/>
      <c r="H52" s="49"/>
      <c r="I52" s="220"/>
      <c r="J52" s="219"/>
      <c r="K52" s="219"/>
    </row>
    <row r="53" spans="2:11" x14ac:dyDescent="0.2">
      <c r="B53" s="47"/>
      <c r="C53" s="220"/>
      <c r="D53" s="220"/>
      <c r="E53" s="221"/>
      <c r="F53" s="221"/>
      <c r="G53" s="48"/>
      <c r="H53" s="49"/>
      <c r="I53" s="220"/>
      <c r="J53" s="219"/>
      <c r="K53" s="219"/>
    </row>
    <row r="54" spans="2:11" ht="25.5" customHeight="1" x14ac:dyDescent="0.2">
      <c r="B54" s="47"/>
      <c r="C54" s="220"/>
      <c r="D54" s="220"/>
      <c r="E54" s="221"/>
      <c r="F54" s="221"/>
      <c r="G54" s="48"/>
      <c r="H54" s="49"/>
      <c r="I54" s="220"/>
      <c r="J54" s="219"/>
      <c r="K54" s="219"/>
    </row>
  </sheetData>
  <sheetProtection algorithmName="SHA-512" hashValue="nCO9I83OW3I6m9FdOBK9wdDv1xMvKbs3wcFMr2GxqHdOFJbr5gnCc3r6R4Xw8Qh0eHVzZB7bJAfSQ0rwyHxVfg==" saltValue="9BdSRYWsIesYMD/qEOD4Bg=="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allowBlank="1" showInputMessage="1" showErrorMessage="1" sqref="J10:K10" xr:uid="{08B0AA07-AFDB-4C00-A33D-A7F0FE5B2B4B}">
      <formula1>$M$21:$M$26</formula1>
    </dataValidation>
    <dataValidation type="list" allowBlank="1" showInputMessage="1" showErrorMessage="1" sqref="C7 I7" xr:uid="{44A55B1E-DA59-43BF-805F-E1BA20EF3B4F}">
      <formula1>$N$11:$N$12</formula1>
    </dataValidation>
    <dataValidation type="list" allowBlank="1" showInputMessage="1" showErrorMessage="1" sqref="H13:I13" xr:uid="{2859460E-6D81-40A9-A345-6C7DCC4EDF90}">
      <formula1>$N$5:$N$8</formula1>
    </dataValidation>
    <dataValidation type="list" allowBlank="1" showInputMessage="1" showErrorMessage="1" sqref="C9:F9" xr:uid="{D8A16D5D-1DA1-4B56-BE70-8B2EA3D246F8}">
      <formula1>$M$6:$M$9</formula1>
    </dataValidation>
    <dataValidation type="list" allowBlank="1" showInputMessage="1" showErrorMessage="1" sqref="C24:E24" xr:uid="{4353E3B7-F7D6-496E-B5B7-D41D11C1393B}">
      <formula1>$M$12:$M$15</formula1>
    </dataValidation>
    <dataValidation type="list" allowBlank="1" showInputMessage="1" showErrorMessage="1" sqref="H12:I12" xr:uid="{CE97841A-049A-400E-8F9B-E7762B7D059C}">
      <formula1>M17:M19</formula1>
    </dataValidation>
    <dataValidation type="list" showDropDown="1" showInputMessage="1" showErrorMessage="1" sqref="K12" xr:uid="{D3ABFB37-7128-40B9-9915-412C55D76EFB}">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2668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26689"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4F37B-C601-4F64-A0F8-6A58354DECDE}">
  <sheetPr codeName="Hoja4">
    <tabColor theme="3" tint="0.79998168889431442"/>
  </sheetPr>
  <dimension ref="A1:X54"/>
  <sheetViews>
    <sheetView topLeftCell="A7" zoomScale="80" zoomScaleNormal="80" workbookViewId="0">
      <selection activeCell="F6" sqref="F6:I6"/>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0" style="12" customWidth="1"/>
    <col min="13" max="15" width="11.42578125" style="251"/>
    <col min="16" max="24" width="11.42578125" style="12"/>
    <col min="25" max="16384" width="11.42578125" style="7"/>
  </cols>
  <sheetData>
    <row r="1" spans="2:14" ht="37.5" customHeight="1" x14ac:dyDescent="0.2">
      <c r="B1" s="566"/>
      <c r="C1" s="568" t="s">
        <v>25</v>
      </c>
      <c r="D1" s="568"/>
      <c r="E1" s="568"/>
      <c r="F1" s="568"/>
      <c r="G1" s="568"/>
      <c r="H1" s="568"/>
      <c r="I1" s="569"/>
      <c r="J1" s="196"/>
      <c r="K1" s="196"/>
      <c r="M1" s="250" t="s">
        <v>47</v>
      </c>
    </row>
    <row r="2" spans="2:14" ht="37.5" customHeight="1" x14ac:dyDescent="0.2">
      <c r="B2" s="567"/>
      <c r="C2" s="324" t="s">
        <v>239</v>
      </c>
      <c r="D2" s="324"/>
      <c r="E2" s="324"/>
      <c r="F2" s="324"/>
      <c r="G2" s="324"/>
      <c r="H2" s="324"/>
      <c r="I2" s="570"/>
      <c r="J2" s="196"/>
      <c r="K2" s="196"/>
      <c r="M2" s="250" t="s">
        <v>48</v>
      </c>
    </row>
    <row r="3" spans="2:14" ht="37.5" customHeight="1" x14ac:dyDescent="0.2">
      <c r="B3" s="567"/>
      <c r="C3" s="324" t="s">
        <v>240</v>
      </c>
      <c r="D3" s="324"/>
      <c r="E3" s="324"/>
      <c r="F3" s="324" t="s">
        <v>241</v>
      </c>
      <c r="G3" s="324"/>
      <c r="H3" s="324"/>
      <c r="I3" s="570"/>
      <c r="J3" s="196"/>
      <c r="K3" s="196"/>
      <c r="M3" s="250" t="s">
        <v>50</v>
      </c>
    </row>
    <row r="4" spans="2:14" ht="23.25" customHeight="1" x14ac:dyDescent="0.2">
      <c r="B4" s="562"/>
      <c r="C4" s="514"/>
      <c r="D4" s="514"/>
      <c r="E4" s="514"/>
      <c r="F4" s="514"/>
      <c r="G4" s="514"/>
      <c r="H4" s="514"/>
      <c r="I4" s="563"/>
      <c r="J4" s="197"/>
      <c r="K4" s="197"/>
    </row>
    <row r="5" spans="2:14" ht="24" customHeight="1" x14ac:dyDescent="0.2">
      <c r="B5" s="564" t="s">
        <v>234</v>
      </c>
      <c r="C5" s="515"/>
      <c r="D5" s="515"/>
      <c r="E5" s="515"/>
      <c r="F5" s="515"/>
      <c r="G5" s="515"/>
      <c r="H5" s="515"/>
      <c r="I5" s="565"/>
      <c r="J5" s="198"/>
      <c r="K5" s="198"/>
      <c r="N5" s="251" t="s">
        <v>57</v>
      </c>
    </row>
    <row r="6" spans="2:14" ht="30.75" customHeight="1" x14ac:dyDescent="0.2">
      <c r="B6" s="173" t="s">
        <v>242</v>
      </c>
      <c r="C6" s="199">
        <v>3</v>
      </c>
      <c r="D6" s="516" t="s">
        <v>243</v>
      </c>
      <c r="E6" s="516"/>
      <c r="F6" s="503" t="s">
        <v>325</v>
      </c>
      <c r="G6" s="503"/>
      <c r="H6" s="503"/>
      <c r="I6" s="555"/>
      <c r="J6" s="200"/>
      <c r="K6" s="200"/>
      <c r="M6" s="250" t="s">
        <v>60</v>
      </c>
      <c r="N6" s="251" t="s">
        <v>61</v>
      </c>
    </row>
    <row r="7" spans="2:14" ht="30.75" customHeight="1" x14ac:dyDescent="0.2">
      <c r="B7" s="173" t="s">
        <v>244</v>
      </c>
      <c r="C7" s="199" t="s">
        <v>81</v>
      </c>
      <c r="D7" s="516" t="s">
        <v>245</v>
      </c>
      <c r="E7" s="516"/>
      <c r="F7" s="498" t="s">
        <v>298</v>
      </c>
      <c r="G7" s="498"/>
      <c r="H7" s="175" t="s">
        <v>246</v>
      </c>
      <c r="I7" s="201" t="s">
        <v>81</v>
      </c>
      <c r="J7" s="202"/>
      <c r="K7" s="202"/>
      <c r="M7" s="250" t="s">
        <v>65</v>
      </c>
      <c r="N7" s="251" t="s">
        <v>66</v>
      </c>
    </row>
    <row r="8" spans="2:14" ht="30.75" customHeight="1" x14ac:dyDescent="0.2">
      <c r="B8" s="173" t="s">
        <v>247</v>
      </c>
      <c r="C8" s="503" t="s">
        <v>289</v>
      </c>
      <c r="D8" s="503"/>
      <c r="E8" s="503"/>
      <c r="F8" s="503"/>
      <c r="G8" s="175" t="s">
        <v>248</v>
      </c>
      <c r="H8" s="510">
        <v>7550</v>
      </c>
      <c r="I8" s="559"/>
      <c r="J8" s="21"/>
      <c r="K8" s="21"/>
      <c r="M8" s="250" t="s">
        <v>69</v>
      </c>
      <c r="N8" s="251" t="s">
        <v>70</v>
      </c>
    </row>
    <row r="9" spans="2:14" ht="30.75" customHeight="1" x14ac:dyDescent="0.2">
      <c r="B9" s="173" t="s">
        <v>48</v>
      </c>
      <c r="C9" s="511" t="s">
        <v>69</v>
      </c>
      <c r="D9" s="511"/>
      <c r="E9" s="511"/>
      <c r="F9" s="511"/>
      <c r="G9" s="175" t="s">
        <v>249</v>
      </c>
      <c r="H9" s="512" t="s">
        <v>303</v>
      </c>
      <c r="I9" s="560"/>
      <c r="J9" s="22"/>
      <c r="K9" s="22"/>
      <c r="M9" s="252" t="s">
        <v>73</v>
      </c>
    </row>
    <row r="10" spans="2:14" ht="30.75" customHeight="1" x14ac:dyDescent="0.2">
      <c r="B10" s="173" t="s">
        <v>250</v>
      </c>
      <c r="C10" s="503" t="s">
        <v>326</v>
      </c>
      <c r="D10" s="503"/>
      <c r="E10" s="503"/>
      <c r="F10" s="503"/>
      <c r="G10" s="503"/>
      <c r="H10" s="503"/>
      <c r="I10" s="555"/>
      <c r="J10" s="203"/>
      <c r="K10" s="203"/>
      <c r="M10" s="252"/>
    </row>
    <row r="11" spans="2:14" ht="30.75" customHeight="1" x14ac:dyDescent="0.2">
      <c r="B11" s="173" t="s">
        <v>251</v>
      </c>
      <c r="C11" s="498" t="s">
        <v>291</v>
      </c>
      <c r="D11" s="498"/>
      <c r="E11" s="498"/>
      <c r="F11" s="498"/>
      <c r="G11" s="498"/>
      <c r="H11" s="498"/>
      <c r="I11" s="561"/>
      <c r="J11" s="202"/>
      <c r="K11" s="202"/>
      <c r="M11" s="252"/>
      <c r="N11" s="251" t="s">
        <v>76</v>
      </c>
    </row>
    <row r="12" spans="2:14" ht="30.75" customHeight="1" x14ac:dyDescent="0.2">
      <c r="B12" s="173" t="s">
        <v>254</v>
      </c>
      <c r="C12" s="356" t="s">
        <v>327</v>
      </c>
      <c r="D12" s="356"/>
      <c r="E12" s="356"/>
      <c r="F12" s="356"/>
      <c r="G12" s="175" t="s">
        <v>252</v>
      </c>
      <c r="H12" s="357" t="s">
        <v>91</v>
      </c>
      <c r="I12" s="358"/>
      <c r="J12" s="202"/>
      <c r="K12" s="202"/>
      <c r="M12" s="252" t="s">
        <v>80</v>
      </c>
      <c r="N12" s="251" t="s">
        <v>81</v>
      </c>
    </row>
    <row r="13" spans="2:14" ht="30.75" customHeight="1" x14ac:dyDescent="0.2">
      <c r="B13" s="173" t="s">
        <v>255</v>
      </c>
      <c r="C13" s="513" t="s">
        <v>293</v>
      </c>
      <c r="D13" s="513"/>
      <c r="E13" s="513"/>
      <c r="F13" s="513"/>
      <c r="G13" s="175" t="s">
        <v>253</v>
      </c>
      <c r="H13" s="498" t="s">
        <v>70</v>
      </c>
      <c r="I13" s="561"/>
      <c r="J13" s="202"/>
      <c r="K13" s="202"/>
      <c r="M13" s="252" t="s">
        <v>84</v>
      </c>
    </row>
    <row r="14" spans="2:14" ht="39.75" customHeight="1" x14ac:dyDescent="0.2">
      <c r="B14" s="173" t="s">
        <v>256</v>
      </c>
      <c r="C14" s="356" t="s">
        <v>328</v>
      </c>
      <c r="D14" s="356"/>
      <c r="E14" s="356"/>
      <c r="F14" s="356"/>
      <c r="G14" s="356"/>
      <c r="H14" s="356"/>
      <c r="I14" s="361"/>
      <c r="J14" s="203"/>
      <c r="K14" s="203"/>
      <c r="M14" s="252" t="s">
        <v>86</v>
      </c>
    </row>
    <row r="15" spans="2:14" ht="30.75" customHeight="1" x14ac:dyDescent="0.2">
      <c r="B15" s="173" t="s">
        <v>257</v>
      </c>
      <c r="C15" s="356" t="s">
        <v>299</v>
      </c>
      <c r="D15" s="356"/>
      <c r="E15" s="356"/>
      <c r="F15" s="356"/>
      <c r="G15" s="356"/>
      <c r="H15" s="356"/>
      <c r="I15" s="361"/>
      <c r="J15" s="204"/>
      <c r="K15" s="204"/>
      <c r="M15" s="252" t="s">
        <v>88</v>
      </c>
    </row>
    <row r="16" spans="2:14" ht="20.25" customHeight="1" x14ac:dyDescent="0.2">
      <c r="B16" s="173" t="s">
        <v>258</v>
      </c>
      <c r="C16" s="503" t="s">
        <v>329</v>
      </c>
      <c r="D16" s="503"/>
      <c r="E16" s="503"/>
      <c r="F16" s="503"/>
      <c r="G16" s="503"/>
      <c r="H16" s="503"/>
      <c r="I16" s="555"/>
      <c r="J16" s="205"/>
      <c r="K16" s="205"/>
      <c r="M16" s="252"/>
    </row>
    <row r="17" spans="1:15" ht="30.75" customHeight="1" x14ac:dyDescent="0.2">
      <c r="B17" s="173" t="s">
        <v>259</v>
      </c>
      <c r="C17" s="498" t="s">
        <v>152</v>
      </c>
      <c r="D17" s="499"/>
      <c r="E17" s="499"/>
      <c r="F17" s="499"/>
      <c r="G17" s="499"/>
      <c r="H17" s="499"/>
      <c r="I17" s="556"/>
      <c r="J17" s="206"/>
      <c r="K17" s="206"/>
      <c r="M17" s="252" t="s">
        <v>91</v>
      </c>
    </row>
    <row r="18" spans="1:15" ht="18" customHeight="1" x14ac:dyDescent="0.2">
      <c r="B18" s="557" t="s">
        <v>265</v>
      </c>
      <c r="C18" s="501" t="s">
        <v>237</v>
      </c>
      <c r="D18" s="501"/>
      <c r="E18" s="501"/>
      <c r="F18" s="502" t="s">
        <v>238</v>
      </c>
      <c r="G18" s="502"/>
      <c r="H18" s="502"/>
      <c r="I18" s="558"/>
      <c r="J18" s="28"/>
      <c r="K18" s="28"/>
      <c r="M18" s="252" t="s">
        <v>79</v>
      </c>
    </row>
    <row r="19" spans="1:15" ht="39.75" customHeight="1" x14ac:dyDescent="0.2">
      <c r="B19" s="557"/>
      <c r="C19" s="503" t="s">
        <v>330</v>
      </c>
      <c r="D19" s="503"/>
      <c r="E19" s="503"/>
      <c r="F19" s="503" t="s">
        <v>331</v>
      </c>
      <c r="G19" s="503"/>
      <c r="H19" s="503"/>
      <c r="I19" s="555"/>
      <c r="J19" s="205"/>
      <c r="K19" s="205"/>
      <c r="M19" s="252" t="s">
        <v>95</v>
      </c>
    </row>
    <row r="20" spans="1:15" ht="39.75" customHeight="1" x14ac:dyDescent="0.2">
      <c r="B20" s="173" t="s">
        <v>266</v>
      </c>
      <c r="C20" s="460" t="s">
        <v>152</v>
      </c>
      <c r="D20" s="461"/>
      <c r="E20" s="462"/>
      <c r="F20" s="357" t="s">
        <v>152</v>
      </c>
      <c r="G20" s="357"/>
      <c r="H20" s="357"/>
      <c r="I20" s="358"/>
      <c r="J20" s="202"/>
      <c r="K20" s="202"/>
      <c r="M20" s="252"/>
    </row>
    <row r="21" spans="1:15" ht="42" customHeight="1" x14ac:dyDescent="0.2">
      <c r="B21" s="173" t="s">
        <v>267</v>
      </c>
      <c r="C21" s="504" t="s">
        <v>332</v>
      </c>
      <c r="D21" s="505"/>
      <c r="E21" s="506"/>
      <c r="F21" s="468" t="s">
        <v>333</v>
      </c>
      <c r="G21" s="469"/>
      <c r="H21" s="469"/>
      <c r="I21" s="507"/>
      <c r="J21" s="204"/>
      <c r="K21" s="204"/>
      <c r="M21" s="252"/>
    </row>
    <row r="22" spans="1:15" ht="23.25" customHeight="1" x14ac:dyDescent="0.2">
      <c r="B22" s="173" t="s">
        <v>268</v>
      </c>
      <c r="C22" s="494">
        <v>44013</v>
      </c>
      <c r="D22" s="508"/>
      <c r="E22" s="509"/>
      <c r="F22" s="175" t="s">
        <v>301</v>
      </c>
      <c r="G22" s="189">
        <v>0</v>
      </c>
      <c r="H22" s="175" t="s">
        <v>275</v>
      </c>
      <c r="I22" s="188">
        <v>0</v>
      </c>
      <c r="J22" s="30"/>
      <c r="K22" s="30"/>
      <c r="M22" s="252"/>
    </row>
    <row r="23" spans="1:15" ht="27" customHeight="1" x14ac:dyDescent="0.2">
      <c r="B23" s="173" t="s">
        <v>269</v>
      </c>
      <c r="C23" s="494">
        <v>44196</v>
      </c>
      <c r="D23" s="469"/>
      <c r="E23" s="470"/>
      <c r="F23" s="175" t="s">
        <v>272</v>
      </c>
      <c r="G23" s="495">
        <v>0.1</v>
      </c>
      <c r="H23" s="496"/>
      <c r="I23" s="497"/>
      <c r="J23" s="31"/>
      <c r="K23" s="31"/>
      <c r="M23" s="252"/>
    </row>
    <row r="24" spans="1:15" ht="30.75" customHeight="1" x14ac:dyDescent="0.2">
      <c r="B24" s="174" t="s">
        <v>270</v>
      </c>
      <c r="C24" s="391" t="s">
        <v>88</v>
      </c>
      <c r="D24" s="392"/>
      <c r="E24" s="393"/>
      <c r="F24" s="176" t="s">
        <v>274</v>
      </c>
      <c r="G24" s="468" t="s">
        <v>334</v>
      </c>
      <c r="H24" s="469"/>
      <c r="I24" s="507"/>
      <c r="J24" s="28"/>
      <c r="K24" s="28"/>
      <c r="M24" s="252"/>
    </row>
    <row r="25" spans="1:15" ht="22.5" customHeight="1" x14ac:dyDescent="0.2">
      <c r="B25" s="471" t="s">
        <v>235</v>
      </c>
      <c r="C25" s="467"/>
      <c r="D25" s="467"/>
      <c r="E25" s="467"/>
      <c r="F25" s="467"/>
      <c r="G25" s="467"/>
      <c r="H25" s="467"/>
      <c r="I25" s="472"/>
      <c r="J25" s="198"/>
      <c r="K25" s="198"/>
      <c r="M25" s="252"/>
    </row>
    <row r="26" spans="1:15" ht="43.5" customHeight="1" x14ac:dyDescent="0.2">
      <c r="B26" s="177" t="s">
        <v>105</v>
      </c>
      <c r="C26" s="192" t="s">
        <v>261</v>
      </c>
      <c r="D26" s="192" t="s">
        <v>260</v>
      </c>
      <c r="E26" s="178" t="s">
        <v>264</v>
      </c>
      <c r="F26" s="192" t="s">
        <v>263</v>
      </c>
      <c r="G26" s="192" t="s">
        <v>262</v>
      </c>
      <c r="H26" s="178" t="s">
        <v>276</v>
      </c>
      <c r="I26" s="179" t="s">
        <v>273</v>
      </c>
      <c r="J26" s="205"/>
      <c r="K26" s="205"/>
      <c r="M26" s="252"/>
    </row>
    <row r="27" spans="1:15" s="12" customFormat="1" ht="19.5" customHeight="1" x14ac:dyDescent="0.2">
      <c r="A27" s="7"/>
      <c r="B27" s="180" t="s">
        <v>119</v>
      </c>
      <c r="C27" s="224">
        <v>9.7000000000000003E-3</v>
      </c>
      <c r="D27" s="223">
        <v>9.7000000000000003E-3</v>
      </c>
      <c r="E27" s="225">
        <f t="shared" ref="E27:E32" si="0">+D27/C27</f>
        <v>1</v>
      </c>
      <c r="F27" s="546">
        <f>SUM(C27:C32)</f>
        <v>0.1</v>
      </c>
      <c r="G27" s="546">
        <f>SUM(D27:D32)</f>
        <v>9.7000000000000003E-3</v>
      </c>
      <c r="H27" s="549">
        <f>G27/F27</f>
        <v>9.7000000000000003E-2</v>
      </c>
      <c r="I27" s="552">
        <f>+H27+I22</f>
        <v>9.7000000000000003E-2</v>
      </c>
      <c r="J27" s="207"/>
      <c r="K27" s="38"/>
      <c r="M27" s="251"/>
      <c r="N27" s="251"/>
      <c r="O27" s="251"/>
    </row>
    <row r="28" spans="1:15" s="12" customFormat="1" ht="19.5" customHeight="1" x14ac:dyDescent="0.2">
      <c r="A28" s="7"/>
      <c r="B28" s="180" t="s">
        <v>120</v>
      </c>
      <c r="C28" s="224">
        <v>2.4500000000000001E-2</v>
      </c>
      <c r="D28" s="224"/>
      <c r="E28" s="225">
        <f t="shared" si="0"/>
        <v>0</v>
      </c>
      <c r="F28" s="547"/>
      <c r="G28" s="547"/>
      <c r="H28" s="550"/>
      <c r="I28" s="553"/>
      <c r="J28" s="38"/>
      <c r="K28" s="38"/>
      <c r="M28" s="251"/>
      <c r="N28" s="251"/>
      <c r="O28" s="251"/>
    </row>
    <row r="29" spans="1:15" s="12" customFormat="1" ht="19.5" customHeight="1" x14ac:dyDescent="0.2">
      <c r="A29" s="7"/>
      <c r="B29" s="180" t="s">
        <v>121</v>
      </c>
      <c r="C29" s="224">
        <v>1.9199999999999998E-2</v>
      </c>
      <c r="D29" s="224"/>
      <c r="E29" s="225">
        <f t="shared" si="0"/>
        <v>0</v>
      </c>
      <c r="F29" s="547"/>
      <c r="G29" s="547"/>
      <c r="H29" s="550"/>
      <c r="I29" s="553"/>
      <c r="J29" s="38"/>
      <c r="K29" s="38"/>
      <c r="M29" s="251"/>
      <c r="N29" s="251"/>
      <c r="O29" s="251"/>
    </row>
    <row r="30" spans="1:15" s="12" customFormat="1" ht="19.5" customHeight="1" x14ac:dyDescent="0.2">
      <c r="A30" s="7"/>
      <c r="B30" s="180" t="s">
        <v>122</v>
      </c>
      <c r="C30" s="224">
        <v>1.46E-2</v>
      </c>
      <c r="D30" s="224"/>
      <c r="E30" s="225">
        <f t="shared" si="0"/>
        <v>0</v>
      </c>
      <c r="F30" s="547"/>
      <c r="G30" s="547"/>
      <c r="H30" s="550"/>
      <c r="I30" s="553"/>
      <c r="J30" s="38"/>
      <c r="K30" s="38"/>
      <c r="M30" s="251"/>
      <c r="N30" s="251"/>
      <c r="O30" s="251"/>
    </row>
    <row r="31" spans="1:15" s="12" customFormat="1" ht="19.5" customHeight="1" x14ac:dyDescent="0.2">
      <c r="A31" s="7"/>
      <c r="B31" s="180" t="s">
        <v>123</v>
      </c>
      <c r="C31" s="224">
        <v>1.0999999999999999E-2</v>
      </c>
      <c r="D31" s="224"/>
      <c r="E31" s="225">
        <f t="shared" si="0"/>
        <v>0</v>
      </c>
      <c r="F31" s="547"/>
      <c r="G31" s="547"/>
      <c r="H31" s="550"/>
      <c r="I31" s="553"/>
      <c r="J31" s="38"/>
      <c r="K31" s="38"/>
      <c r="M31" s="251"/>
      <c r="N31" s="251"/>
      <c r="O31" s="251"/>
    </row>
    <row r="32" spans="1:15" s="12" customFormat="1" ht="19.5" customHeight="1" x14ac:dyDescent="0.2">
      <c r="A32" s="7"/>
      <c r="B32" s="180" t="s">
        <v>124</v>
      </c>
      <c r="C32" s="224">
        <v>2.1000000000000001E-2</v>
      </c>
      <c r="D32" s="224"/>
      <c r="E32" s="225">
        <f t="shared" si="0"/>
        <v>0</v>
      </c>
      <c r="F32" s="548"/>
      <c r="G32" s="548"/>
      <c r="H32" s="551"/>
      <c r="I32" s="554"/>
      <c r="J32" s="38"/>
      <c r="K32" s="38"/>
      <c r="M32" s="251"/>
      <c r="N32" s="251"/>
      <c r="O32" s="251"/>
    </row>
    <row r="33" spans="1:15" s="12" customFormat="1" ht="52.5" customHeight="1" x14ac:dyDescent="0.2">
      <c r="A33" s="7"/>
      <c r="B33" s="208" t="s">
        <v>277</v>
      </c>
      <c r="C33" s="528" t="s">
        <v>340</v>
      </c>
      <c r="D33" s="529"/>
      <c r="E33" s="529"/>
      <c r="F33" s="529"/>
      <c r="G33" s="529"/>
      <c r="H33" s="529"/>
      <c r="I33" s="535"/>
      <c r="J33" s="209"/>
      <c r="K33" s="209"/>
      <c r="M33" s="251"/>
      <c r="N33" s="251"/>
      <c r="O33" s="251"/>
    </row>
    <row r="34" spans="1:15" s="12" customFormat="1" ht="34.5" customHeight="1" x14ac:dyDescent="0.2">
      <c r="A34" s="7"/>
      <c r="B34" s="536"/>
      <c r="C34" s="483"/>
      <c r="D34" s="483"/>
      <c r="E34" s="483"/>
      <c r="F34" s="483"/>
      <c r="G34" s="483"/>
      <c r="H34" s="483"/>
      <c r="I34" s="537"/>
      <c r="J34" s="198"/>
      <c r="K34" s="198"/>
      <c r="M34" s="251"/>
      <c r="N34" s="251"/>
      <c r="O34" s="251"/>
    </row>
    <row r="35" spans="1:15" s="12" customFormat="1" ht="34.5" customHeight="1" x14ac:dyDescent="0.2">
      <c r="A35" s="7"/>
      <c r="B35" s="538"/>
      <c r="C35" s="486"/>
      <c r="D35" s="486"/>
      <c r="E35" s="486"/>
      <c r="F35" s="486"/>
      <c r="G35" s="486"/>
      <c r="H35" s="486"/>
      <c r="I35" s="539"/>
      <c r="J35" s="209"/>
      <c r="K35" s="209"/>
      <c r="M35" s="251"/>
      <c r="N35" s="251"/>
      <c r="O35" s="251"/>
    </row>
    <row r="36" spans="1:15" s="12" customFormat="1" ht="34.5" customHeight="1" x14ac:dyDescent="0.2">
      <c r="A36" s="7"/>
      <c r="B36" s="538"/>
      <c r="C36" s="486"/>
      <c r="D36" s="486"/>
      <c r="E36" s="486"/>
      <c r="F36" s="486"/>
      <c r="G36" s="486"/>
      <c r="H36" s="486"/>
      <c r="I36" s="539"/>
      <c r="J36" s="209"/>
      <c r="K36" s="209"/>
      <c r="M36" s="251"/>
      <c r="N36" s="251"/>
      <c r="O36" s="251"/>
    </row>
    <row r="37" spans="1:15" s="12" customFormat="1" ht="34.5" customHeight="1" x14ac:dyDescent="0.2">
      <c r="A37" s="7"/>
      <c r="B37" s="538"/>
      <c r="C37" s="486"/>
      <c r="D37" s="486"/>
      <c r="E37" s="486"/>
      <c r="F37" s="486"/>
      <c r="G37" s="486"/>
      <c r="H37" s="486"/>
      <c r="I37" s="539"/>
      <c r="J37" s="209"/>
      <c r="K37" s="209"/>
      <c r="M37" s="251"/>
      <c r="N37" s="251"/>
      <c r="O37" s="251"/>
    </row>
    <row r="38" spans="1:15" s="12" customFormat="1" ht="34.5" customHeight="1" x14ac:dyDescent="0.2">
      <c r="A38" s="7"/>
      <c r="B38" s="540"/>
      <c r="C38" s="489"/>
      <c r="D38" s="489"/>
      <c r="E38" s="489"/>
      <c r="F38" s="489"/>
      <c r="G38" s="489"/>
      <c r="H38" s="489"/>
      <c r="I38" s="541"/>
      <c r="J38" s="197"/>
      <c r="K38" s="197"/>
      <c r="M38" s="251"/>
      <c r="N38" s="251"/>
      <c r="O38" s="251"/>
    </row>
    <row r="39" spans="1:15" s="12" customFormat="1" ht="96.75" customHeight="1" x14ac:dyDescent="0.2">
      <c r="A39" s="7"/>
      <c r="B39" s="173" t="s">
        <v>278</v>
      </c>
      <c r="C39" s="479" t="s">
        <v>335</v>
      </c>
      <c r="D39" s="480"/>
      <c r="E39" s="480"/>
      <c r="F39" s="480"/>
      <c r="G39" s="480"/>
      <c r="H39" s="480"/>
      <c r="I39" s="542"/>
      <c r="J39" s="210"/>
      <c r="K39" s="210"/>
      <c r="M39" s="251"/>
      <c r="N39" s="251"/>
      <c r="O39" s="251"/>
    </row>
    <row r="40" spans="1:15" s="12" customFormat="1" ht="32.25" customHeight="1" x14ac:dyDescent="0.2">
      <c r="A40" s="7"/>
      <c r="B40" s="173" t="s">
        <v>279</v>
      </c>
      <c r="C40" s="479" t="s">
        <v>336</v>
      </c>
      <c r="D40" s="480"/>
      <c r="E40" s="480"/>
      <c r="F40" s="480"/>
      <c r="G40" s="480"/>
      <c r="H40" s="480"/>
      <c r="I40" s="542"/>
      <c r="J40" s="210"/>
      <c r="K40" s="210"/>
      <c r="M40" s="251"/>
      <c r="N40" s="251"/>
      <c r="O40" s="251"/>
    </row>
    <row r="41" spans="1:15" s="12" customFormat="1" ht="66" customHeight="1" x14ac:dyDescent="0.2">
      <c r="A41" s="7"/>
      <c r="B41" s="211" t="s">
        <v>280</v>
      </c>
      <c r="C41" s="491" t="s">
        <v>337</v>
      </c>
      <c r="D41" s="492"/>
      <c r="E41" s="492"/>
      <c r="F41" s="492"/>
      <c r="G41" s="492"/>
      <c r="H41" s="492"/>
      <c r="I41" s="493"/>
      <c r="J41" s="210"/>
      <c r="K41" s="210"/>
      <c r="M41" s="251"/>
      <c r="N41" s="251"/>
      <c r="O41" s="251"/>
    </row>
    <row r="42" spans="1:15" s="12" customFormat="1" ht="22.5" customHeight="1" x14ac:dyDescent="0.2">
      <c r="A42" s="7"/>
      <c r="B42" s="471" t="s">
        <v>236</v>
      </c>
      <c r="C42" s="467"/>
      <c r="D42" s="467"/>
      <c r="E42" s="467"/>
      <c r="F42" s="467"/>
      <c r="G42" s="467"/>
      <c r="H42" s="467"/>
      <c r="I42" s="472"/>
      <c r="J42" s="210"/>
      <c r="K42" s="210"/>
      <c r="M42" s="251"/>
      <c r="N42" s="251"/>
      <c r="O42" s="251"/>
    </row>
    <row r="43" spans="1:15" s="12" customFormat="1" ht="22.5" customHeight="1" x14ac:dyDescent="0.2">
      <c r="A43" s="7"/>
      <c r="B43" s="543" t="s">
        <v>281</v>
      </c>
      <c r="C43" s="194" t="s">
        <v>282</v>
      </c>
      <c r="D43" s="466" t="s">
        <v>283</v>
      </c>
      <c r="E43" s="466"/>
      <c r="F43" s="466"/>
      <c r="G43" s="466" t="s">
        <v>284</v>
      </c>
      <c r="H43" s="466"/>
      <c r="I43" s="545"/>
      <c r="J43" s="212"/>
      <c r="K43" s="212"/>
      <c r="M43" s="251"/>
      <c r="N43" s="251"/>
      <c r="O43" s="251"/>
    </row>
    <row r="44" spans="1:15" s="12" customFormat="1" ht="30.75" customHeight="1" x14ac:dyDescent="0.2">
      <c r="A44" s="7"/>
      <c r="B44" s="544"/>
      <c r="C44" s="213"/>
      <c r="D44" s="463"/>
      <c r="E44" s="463"/>
      <c r="F44" s="463"/>
      <c r="G44" s="463"/>
      <c r="H44" s="463"/>
      <c r="I44" s="532"/>
      <c r="J44" s="212"/>
      <c r="K44" s="212"/>
      <c r="M44" s="251"/>
      <c r="N44" s="251"/>
      <c r="O44" s="251"/>
    </row>
    <row r="45" spans="1:15" s="12" customFormat="1" ht="32.25" customHeight="1" x14ac:dyDescent="0.2">
      <c r="A45" s="7"/>
      <c r="B45" s="214" t="s">
        <v>285</v>
      </c>
      <c r="C45" s="463" t="s">
        <v>298</v>
      </c>
      <c r="D45" s="463"/>
      <c r="E45" s="463"/>
      <c r="F45" s="463"/>
      <c r="G45" s="463"/>
      <c r="H45" s="463"/>
      <c r="I45" s="532"/>
      <c r="J45" s="215"/>
      <c r="K45" s="215"/>
      <c r="M45" s="251"/>
      <c r="N45" s="251"/>
      <c r="O45" s="251"/>
    </row>
    <row r="46" spans="1:15" s="12" customFormat="1" ht="28.5" customHeight="1" x14ac:dyDescent="0.2">
      <c r="A46" s="7"/>
      <c r="B46" s="216" t="s">
        <v>286</v>
      </c>
      <c r="C46" s="460" t="s">
        <v>338</v>
      </c>
      <c r="D46" s="461"/>
      <c r="E46" s="461"/>
      <c r="F46" s="461"/>
      <c r="G46" s="461"/>
      <c r="H46" s="461"/>
      <c r="I46" s="531"/>
      <c r="J46" s="215"/>
      <c r="K46" s="215"/>
      <c r="M46" s="251"/>
      <c r="N46" s="251"/>
      <c r="O46" s="251"/>
    </row>
    <row r="47" spans="1:15" s="12" customFormat="1" ht="30" customHeight="1" x14ac:dyDescent="0.2">
      <c r="A47" s="7"/>
      <c r="B47" s="211" t="s">
        <v>287</v>
      </c>
      <c r="C47" s="463" t="s">
        <v>339</v>
      </c>
      <c r="D47" s="463"/>
      <c r="E47" s="463"/>
      <c r="F47" s="463"/>
      <c r="G47" s="463"/>
      <c r="H47" s="463"/>
      <c r="I47" s="532"/>
      <c r="J47" s="217"/>
      <c r="K47" s="217"/>
      <c r="M47" s="251"/>
      <c r="N47" s="251"/>
      <c r="O47" s="251"/>
    </row>
    <row r="48" spans="1:15" s="12" customFormat="1" ht="31.5" customHeight="1" thickBot="1" x14ac:dyDescent="0.25">
      <c r="A48" s="7"/>
      <c r="B48" s="218" t="s">
        <v>288</v>
      </c>
      <c r="C48" s="533"/>
      <c r="D48" s="533"/>
      <c r="E48" s="533"/>
      <c r="F48" s="533"/>
      <c r="G48" s="533"/>
      <c r="H48" s="533"/>
      <c r="I48" s="534"/>
      <c r="J48" s="219"/>
      <c r="K48" s="219"/>
      <c r="M48" s="251"/>
      <c r="N48" s="251"/>
      <c r="O48" s="251"/>
    </row>
    <row r="49" spans="1:15" s="12" customFormat="1" x14ac:dyDescent="0.2">
      <c r="A49" s="7"/>
      <c r="B49" s="47"/>
      <c r="C49" s="220"/>
      <c r="D49" s="220"/>
      <c r="E49" s="221"/>
      <c r="F49" s="221"/>
      <c r="G49" s="48"/>
      <c r="H49" s="49"/>
      <c r="I49" s="220"/>
      <c r="J49" s="219"/>
      <c r="K49" s="219"/>
      <c r="M49" s="251"/>
      <c r="N49" s="251"/>
      <c r="O49" s="251"/>
    </row>
    <row r="50" spans="1:15" s="12" customFormat="1" x14ac:dyDescent="0.2">
      <c r="A50" s="7"/>
      <c r="B50" s="47"/>
      <c r="C50" s="220"/>
      <c r="D50" s="220"/>
      <c r="E50" s="221"/>
      <c r="F50" s="221"/>
      <c r="G50" s="48"/>
      <c r="H50" s="49"/>
      <c r="I50" s="220"/>
      <c r="J50" s="219"/>
      <c r="K50" s="219"/>
      <c r="M50" s="251"/>
      <c r="N50" s="251"/>
      <c r="O50" s="251"/>
    </row>
    <row r="51" spans="1:15" s="12" customFormat="1" x14ac:dyDescent="0.2">
      <c r="A51" s="7"/>
      <c r="B51" s="47"/>
      <c r="C51" s="220"/>
      <c r="D51" s="220"/>
      <c r="E51" s="221"/>
      <c r="F51" s="221"/>
      <c r="G51" s="48"/>
      <c r="H51" s="49"/>
      <c r="I51" s="220"/>
      <c r="J51" s="219"/>
      <c r="K51" s="219"/>
      <c r="M51" s="251"/>
      <c r="N51" s="251"/>
      <c r="O51" s="251"/>
    </row>
    <row r="52" spans="1:15" s="12" customFormat="1" x14ac:dyDescent="0.2">
      <c r="A52" s="7"/>
      <c r="B52" s="47"/>
      <c r="C52" s="220"/>
      <c r="D52" s="220"/>
      <c r="E52" s="221"/>
      <c r="F52" s="221"/>
      <c r="G52" s="48"/>
      <c r="H52" s="49"/>
      <c r="I52" s="220"/>
      <c r="J52" s="219"/>
      <c r="K52" s="219"/>
      <c r="M52" s="251"/>
      <c r="N52" s="251"/>
      <c r="O52" s="251"/>
    </row>
    <row r="53" spans="1:15" s="12" customFormat="1" x14ac:dyDescent="0.2">
      <c r="A53" s="7"/>
      <c r="B53" s="47"/>
      <c r="C53" s="220"/>
      <c r="D53" s="220"/>
      <c r="E53" s="221"/>
      <c r="F53" s="221"/>
      <c r="G53" s="48"/>
      <c r="H53" s="49"/>
      <c r="I53" s="220"/>
      <c r="J53" s="219"/>
      <c r="K53" s="219"/>
      <c r="M53" s="251"/>
      <c r="N53" s="251"/>
      <c r="O53" s="251"/>
    </row>
    <row r="54" spans="1:15" s="12" customFormat="1" ht="25.5" customHeight="1" x14ac:dyDescent="0.2">
      <c r="A54" s="7"/>
      <c r="B54" s="47"/>
      <c r="C54" s="220"/>
      <c r="D54" s="220"/>
      <c r="E54" s="221"/>
      <c r="F54" s="221"/>
      <c r="G54" s="48"/>
      <c r="H54" s="49"/>
      <c r="I54" s="220"/>
      <c r="J54" s="219"/>
      <c r="K54" s="219"/>
      <c r="M54" s="251"/>
      <c r="N54" s="251"/>
      <c r="O54" s="251"/>
    </row>
  </sheetData>
  <sheetProtection algorithmName="SHA-512" hashValue="JZOuI7IH0hjtg1jtW/t0EXOhDQhuUbiQoNud5imopwHanX+enHiV996VZPgvT20bTy5OuztlJ7eo6lKhlg2kQg==" saltValue="MSYp3qI9N20CZMwqDWnJzw=="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2"/>
    <mergeCell ref="G27:G32"/>
    <mergeCell ref="H27:H32"/>
    <mergeCell ref="I27:I32"/>
    <mergeCell ref="C46:I46"/>
    <mergeCell ref="C47:I47"/>
    <mergeCell ref="C48:I48"/>
    <mergeCell ref="C45:I45"/>
    <mergeCell ref="C33:I33"/>
    <mergeCell ref="B34:I38"/>
    <mergeCell ref="C39:I39"/>
    <mergeCell ref="C40:I40"/>
    <mergeCell ref="C41:I41"/>
    <mergeCell ref="B42:I42"/>
    <mergeCell ref="B43:B44"/>
    <mergeCell ref="D43:F43"/>
    <mergeCell ref="G43:I43"/>
    <mergeCell ref="D44:F44"/>
    <mergeCell ref="G44:I44"/>
  </mergeCells>
  <dataValidations count="7">
    <dataValidation type="list" allowBlank="1" showInputMessage="1" showErrorMessage="1" sqref="C7 I7" xr:uid="{80AF93AF-CD0D-4DDF-921E-D7BDE7F68507}">
      <formula1>$N$11:$N$12</formula1>
    </dataValidation>
    <dataValidation type="list" allowBlank="1" showInputMessage="1" showErrorMessage="1" sqref="H13:I13" xr:uid="{02D8D7EF-8BC5-4DC1-9822-1562EC2343D1}">
      <formula1>$N$5:$N$8</formula1>
    </dataValidation>
    <dataValidation type="list" allowBlank="1" showInputMessage="1" showErrorMessage="1" sqref="C9:F9" xr:uid="{52556ADC-AAB0-40F5-8FA5-6C98095FC8CD}">
      <formula1>$M$6:$M$9</formula1>
    </dataValidation>
    <dataValidation type="list" allowBlank="1" showInputMessage="1" showErrorMessage="1" sqref="C24:E24" xr:uid="{B9162574-B16F-47C9-8B63-DC5DA48F8E27}">
      <formula1>$M$12:$M$15</formula1>
    </dataValidation>
    <dataValidation type="list" allowBlank="1" showInputMessage="1" showErrorMessage="1" sqref="H12:I12" xr:uid="{B85621E3-C96A-4DCF-8EA0-7E96F0742779}">
      <formula1>M17:M19</formula1>
    </dataValidation>
    <dataValidation type="list" showDropDown="1" showInputMessage="1" showErrorMessage="1" sqref="K12" xr:uid="{5D17E789-01AB-4F29-BFD9-1419A04B29C6}">
      <formula1>O17:O19</formula1>
    </dataValidation>
    <dataValidation type="list" allowBlank="1" showInputMessage="1" showErrorMessage="1" sqref="J10:K10" xr:uid="{2EA6E988-3F8D-4168-958C-7DFB3B0C479A}">
      <formula1>$M$21:$M$26</formula1>
    </dataValidation>
  </dataValidations>
  <pageMargins left="0.7" right="0.7" top="0.75" bottom="0.75" header="0.3" footer="0.3"/>
  <pageSetup orientation="portrait" r:id="rId1"/>
  <ignoredErrors>
    <ignoredError sqref="F28:I32 F27:H27" unlockedFormula="1"/>
  </ignoredErrors>
  <drawing r:id="rId2"/>
  <legacyDrawing r:id="rId3"/>
  <oleObjects>
    <mc:AlternateContent xmlns:mc="http://schemas.openxmlformats.org/markup-compatibility/2006">
      <mc:Choice Requires="x14">
        <oleObject progId="PBrush" shapeId="3580108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0108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CE90B-D3DA-44C2-B435-B513469FDF8F}">
  <sheetPr codeName="Hoja6">
    <tabColor theme="4" tint="0.79998168889431442"/>
  </sheetPr>
  <dimension ref="B1:X54"/>
  <sheetViews>
    <sheetView zoomScale="85" zoomScaleNormal="85" workbookViewId="0">
      <selection activeCell="F6" sqref="F6:I6"/>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12"/>
    <col min="13" max="14" width="11.42578125" style="251"/>
    <col min="15" max="24" width="11.42578125" style="12"/>
    <col min="25" max="16384" width="11.42578125" style="7"/>
  </cols>
  <sheetData>
    <row r="1" spans="2:14" ht="37.5" customHeight="1" x14ac:dyDescent="0.2">
      <c r="B1" s="517"/>
      <c r="C1" s="324" t="s">
        <v>25</v>
      </c>
      <c r="D1" s="324"/>
      <c r="E1" s="324"/>
      <c r="F1" s="324"/>
      <c r="G1" s="324"/>
      <c r="H1" s="324"/>
      <c r="I1" s="518"/>
      <c r="J1" s="196"/>
      <c r="K1" s="196"/>
      <c r="M1" s="250" t="s">
        <v>47</v>
      </c>
    </row>
    <row r="2" spans="2:14" ht="37.5" customHeight="1" x14ac:dyDescent="0.2">
      <c r="B2" s="517"/>
      <c r="C2" s="324" t="s">
        <v>239</v>
      </c>
      <c r="D2" s="324"/>
      <c r="E2" s="324"/>
      <c r="F2" s="324"/>
      <c r="G2" s="324"/>
      <c r="H2" s="324"/>
      <c r="I2" s="518"/>
      <c r="J2" s="196"/>
      <c r="K2" s="196"/>
      <c r="M2" s="250" t="s">
        <v>48</v>
      </c>
    </row>
    <row r="3" spans="2:14" ht="37.5" customHeight="1" x14ac:dyDescent="0.2">
      <c r="B3" s="517"/>
      <c r="C3" s="324" t="s">
        <v>240</v>
      </c>
      <c r="D3" s="324"/>
      <c r="E3" s="324"/>
      <c r="F3" s="324" t="s">
        <v>241</v>
      </c>
      <c r="G3" s="324"/>
      <c r="H3" s="324"/>
      <c r="I3" s="518"/>
      <c r="J3" s="196"/>
      <c r="K3" s="196"/>
      <c r="M3" s="250" t="s">
        <v>50</v>
      </c>
    </row>
    <row r="4" spans="2:14" ht="23.25" customHeight="1" x14ac:dyDescent="0.2">
      <c r="B4" s="514"/>
      <c r="C4" s="514"/>
      <c r="D4" s="514"/>
      <c r="E4" s="514"/>
      <c r="F4" s="514"/>
      <c r="G4" s="514"/>
      <c r="H4" s="514"/>
      <c r="I4" s="514"/>
      <c r="J4" s="197"/>
      <c r="K4" s="197"/>
    </row>
    <row r="5" spans="2:14" ht="24" customHeight="1" x14ac:dyDescent="0.2">
      <c r="B5" s="515" t="s">
        <v>234</v>
      </c>
      <c r="C5" s="515"/>
      <c r="D5" s="515"/>
      <c r="E5" s="515"/>
      <c r="F5" s="515"/>
      <c r="G5" s="515"/>
      <c r="H5" s="515"/>
      <c r="I5" s="515"/>
      <c r="J5" s="198"/>
      <c r="K5" s="198"/>
      <c r="N5" s="251" t="s">
        <v>57</v>
      </c>
    </row>
    <row r="6" spans="2:14" ht="30.75" customHeight="1" x14ac:dyDescent="0.2">
      <c r="B6" s="193" t="s">
        <v>242</v>
      </c>
      <c r="C6" s="199">
        <v>4</v>
      </c>
      <c r="D6" s="516" t="s">
        <v>243</v>
      </c>
      <c r="E6" s="516"/>
      <c r="F6" s="503" t="s">
        <v>400</v>
      </c>
      <c r="G6" s="503"/>
      <c r="H6" s="503"/>
      <c r="I6" s="503"/>
      <c r="J6" s="200"/>
      <c r="K6" s="200"/>
      <c r="M6" s="250" t="s">
        <v>60</v>
      </c>
      <c r="N6" s="251" t="s">
        <v>61</v>
      </c>
    </row>
    <row r="7" spans="2:14" ht="30.75" customHeight="1" x14ac:dyDescent="0.2">
      <c r="B7" s="193" t="s">
        <v>244</v>
      </c>
      <c r="C7" s="199" t="s">
        <v>81</v>
      </c>
      <c r="D7" s="516" t="s">
        <v>245</v>
      </c>
      <c r="E7" s="516"/>
      <c r="F7" s="498" t="s">
        <v>298</v>
      </c>
      <c r="G7" s="498"/>
      <c r="H7" s="175" t="s">
        <v>246</v>
      </c>
      <c r="I7" s="199" t="s">
        <v>81</v>
      </c>
      <c r="J7" s="202"/>
      <c r="K7" s="202"/>
      <c r="M7" s="250" t="s">
        <v>65</v>
      </c>
      <c r="N7" s="251" t="s">
        <v>66</v>
      </c>
    </row>
    <row r="8" spans="2:14" ht="30.75" customHeight="1" x14ac:dyDescent="0.2">
      <c r="B8" s="193" t="s">
        <v>247</v>
      </c>
      <c r="C8" s="503" t="s">
        <v>289</v>
      </c>
      <c r="D8" s="503"/>
      <c r="E8" s="503"/>
      <c r="F8" s="503"/>
      <c r="G8" s="175" t="s">
        <v>248</v>
      </c>
      <c r="H8" s="510">
        <v>7550</v>
      </c>
      <c r="I8" s="510"/>
      <c r="J8" s="21"/>
      <c r="K8" s="21"/>
      <c r="M8" s="250" t="s">
        <v>69</v>
      </c>
      <c r="N8" s="251" t="s">
        <v>70</v>
      </c>
    </row>
    <row r="9" spans="2:14" ht="30.75" customHeight="1" x14ac:dyDescent="0.2">
      <c r="B9" s="193" t="s">
        <v>48</v>
      </c>
      <c r="C9" s="511" t="s">
        <v>69</v>
      </c>
      <c r="D9" s="511"/>
      <c r="E9" s="511"/>
      <c r="F9" s="511"/>
      <c r="G9" s="175" t="s">
        <v>249</v>
      </c>
      <c r="H9" s="512" t="s">
        <v>303</v>
      </c>
      <c r="I9" s="512"/>
      <c r="J9" s="22"/>
      <c r="K9" s="22"/>
      <c r="M9" s="252" t="s">
        <v>73</v>
      </c>
    </row>
    <row r="10" spans="2:14" ht="30.75" customHeight="1" x14ac:dyDescent="0.2">
      <c r="B10" s="193" t="s">
        <v>250</v>
      </c>
      <c r="C10" s="503" t="s">
        <v>358</v>
      </c>
      <c r="D10" s="503"/>
      <c r="E10" s="503"/>
      <c r="F10" s="503"/>
      <c r="G10" s="503"/>
      <c r="H10" s="503"/>
      <c r="I10" s="503"/>
      <c r="J10" s="203"/>
      <c r="K10" s="203"/>
      <c r="M10" s="252"/>
    </row>
    <row r="11" spans="2:14" ht="30.75" customHeight="1" x14ac:dyDescent="0.2">
      <c r="B11" s="193" t="s">
        <v>251</v>
      </c>
      <c r="C11" s="498" t="s">
        <v>291</v>
      </c>
      <c r="D11" s="498"/>
      <c r="E11" s="498"/>
      <c r="F11" s="498"/>
      <c r="G11" s="498"/>
      <c r="H11" s="498"/>
      <c r="I11" s="498"/>
      <c r="J11" s="202"/>
      <c r="K11" s="202"/>
      <c r="M11" s="252"/>
      <c r="N11" s="251" t="s">
        <v>76</v>
      </c>
    </row>
    <row r="12" spans="2:14" ht="30.75" customHeight="1" x14ac:dyDescent="0.2">
      <c r="B12" s="193" t="s">
        <v>254</v>
      </c>
      <c r="C12" s="577" t="s">
        <v>359</v>
      </c>
      <c r="D12" s="577"/>
      <c r="E12" s="577"/>
      <c r="F12" s="577"/>
      <c r="G12" s="175" t="s">
        <v>252</v>
      </c>
      <c r="H12" s="357" t="s">
        <v>91</v>
      </c>
      <c r="I12" s="357"/>
      <c r="J12" s="202"/>
      <c r="K12" s="202"/>
      <c r="M12" s="252" t="s">
        <v>80</v>
      </c>
      <c r="N12" s="251" t="s">
        <v>81</v>
      </c>
    </row>
    <row r="13" spans="2:14" ht="30.75" customHeight="1" x14ac:dyDescent="0.2">
      <c r="B13" s="193" t="s">
        <v>255</v>
      </c>
      <c r="C13" s="513" t="s">
        <v>293</v>
      </c>
      <c r="D13" s="513"/>
      <c r="E13" s="513"/>
      <c r="F13" s="513"/>
      <c r="G13" s="175" t="s">
        <v>253</v>
      </c>
      <c r="H13" s="498" t="s">
        <v>70</v>
      </c>
      <c r="I13" s="498"/>
      <c r="J13" s="202"/>
      <c r="K13" s="202"/>
      <c r="M13" s="252" t="s">
        <v>84</v>
      </c>
    </row>
    <row r="14" spans="2:14" ht="39.75" customHeight="1" x14ac:dyDescent="0.2">
      <c r="B14" s="193" t="s">
        <v>256</v>
      </c>
      <c r="C14" s="341" t="s">
        <v>360</v>
      </c>
      <c r="D14" s="341"/>
      <c r="E14" s="341"/>
      <c r="F14" s="341"/>
      <c r="G14" s="341"/>
      <c r="H14" s="341"/>
      <c r="I14" s="341"/>
      <c r="J14" s="203"/>
      <c r="K14" s="203"/>
      <c r="M14" s="252" t="s">
        <v>86</v>
      </c>
    </row>
    <row r="15" spans="2:14" ht="30.75" customHeight="1" x14ac:dyDescent="0.2">
      <c r="B15" s="193" t="s">
        <v>257</v>
      </c>
      <c r="C15" s="356" t="s">
        <v>361</v>
      </c>
      <c r="D15" s="356"/>
      <c r="E15" s="356"/>
      <c r="F15" s="356"/>
      <c r="G15" s="356"/>
      <c r="H15" s="356"/>
      <c r="I15" s="356"/>
      <c r="J15" s="204"/>
      <c r="K15" s="204"/>
      <c r="M15" s="252" t="s">
        <v>88</v>
      </c>
    </row>
    <row r="16" spans="2:14" ht="20.25" customHeight="1" x14ac:dyDescent="0.2">
      <c r="B16" s="193" t="s">
        <v>258</v>
      </c>
      <c r="C16" s="503" t="s">
        <v>362</v>
      </c>
      <c r="D16" s="503"/>
      <c r="E16" s="503"/>
      <c r="F16" s="503"/>
      <c r="G16" s="503"/>
      <c r="H16" s="503"/>
      <c r="I16" s="503"/>
      <c r="J16" s="205"/>
      <c r="K16" s="205"/>
      <c r="M16" s="252"/>
    </row>
    <row r="17" spans="2:13" ht="30.75" customHeight="1" x14ac:dyDescent="0.2">
      <c r="B17" s="193" t="s">
        <v>259</v>
      </c>
      <c r="C17" s="498" t="s">
        <v>152</v>
      </c>
      <c r="D17" s="499"/>
      <c r="E17" s="499"/>
      <c r="F17" s="499"/>
      <c r="G17" s="499"/>
      <c r="H17" s="499"/>
      <c r="I17" s="499"/>
      <c r="J17" s="206"/>
      <c r="K17" s="206"/>
      <c r="M17" s="252" t="s">
        <v>91</v>
      </c>
    </row>
    <row r="18" spans="2:13" ht="18" customHeight="1" x14ac:dyDescent="0.2">
      <c r="B18" s="500" t="s">
        <v>265</v>
      </c>
      <c r="C18" s="501" t="s">
        <v>237</v>
      </c>
      <c r="D18" s="501"/>
      <c r="E18" s="501"/>
      <c r="F18" s="502" t="s">
        <v>238</v>
      </c>
      <c r="G18" s="502"/>
      <c r="H18" s="502"/>
      <c r="I18" s="502"/>
      <c r="J18" s="28"/>
      <c r="K18" s="28"/>
      <c r="M18" s="252" t="s">
        <v>79</v>
      </c>
    </row>
    <row r="19" spans="2:13" ht="39.75" customHeight="1" x14ac:dyDescent="0.2">
      <c r="B19" s="500"/>
      <c r="C19" s="503" t="s">
        <v>363</v>
      </c>
      <c r="D19" s="503"/>
      <c r="E19" s="503"/>
      <c r="F19" s="503" t="s">
        <v>364</v>
      </c>
      <c r="G19" s="503"/>
      <c r="H19" s="503"/>
      <c r="I19" s="503"/>
      <c r="J19" s="205"/>
      <c r="K19" s="205"/>
      <c r="M19" s="252" t="s">
        <v>95</v>
      </c>
    </row>
    <row r="20" spans="2:13" ht="39.75" customHeight="1" x14ac:dyDescent="0.2">
      <c r="B20" s="173" t="s">
        <v>266</v>
      </c>
      <c r="C20" s="460" t="s">
        <v>152</v>
      </c>
      <c r="D20" s="461"/>
      <c r="E20" s="462"/>
      <c r="F20" s="357" t="s">
        <v>152</v>
      </c>
      <c r="G20" s="357"/>
      <c r="H20" s="357"/>
      <c r="I20" s="358"/>
      <c r="J20" s="202"/>
      <c r="K20" s="202"/>
      <c r="M20" s="252"/>
    </row>
    <row r="21" spans="2:13" ht="42" customHeight="1" x14ac:dyDescent="0.2">
      <c r="B21" s="173" t="s">
        <v>267</v>
      </c>
      <c r="C21" s="504" t="s">
        <v>365</v>
      </c>
      <c r="D21" s="505"/>
      <c r="E21" s="506"/>
      <c r="F21" s="468" t="s">
        <v>366</v>
      </c>
      <c r="G21" s="469"/>
      <c r="H21" s="469"/>
      <c r="I21" s="507"/>
      <c r="J21" s="204"/>
      <c r="K21" s="204"/>
      <c r="M21" s="252"/>
    </row>
    <row r="22" spans="2:13" ht="23.25" customHeight="1" x14ac:dyDescent="0.2">
      <c r="B22" s="173" t="s">
        <v>268</v>
      </c>
      <c r="C22" s="494">
        <v>44013</v>
      </c>
      <c r="D22" s="508"/>
      <c r="E22" s="509"/>
      <c r="F22" s="175" t="s">
        <v>301</v>
      </c>
      <c r="G22" s="227">
        <v>0.39</v>
      </c>
      <c r="H22" s="175" t="s">
        <v>275</v>
      </c>
      <c r="I22" s="228">
        <v>0</v>
      </c>
      <c r="J22" s="30"/>
      <c r="K22" s="30"/>
      <c r="M22" s="252"/>
    </row>
    <row r="23" spans="2:13" ht="27" customHeight="1" x14ac:dyDescent="0.2">
      <c r="B23" s="173" t="s">
        <v>269</v>
      </c>
      <c r="C23" s="494">
        <v>44196</v>
      </c>
      <c r="D23" s="469"/>
      <c r="E23" s="470"/>
      <c r="F23" s="175" t="s">
        <v>272</v>
      </c>
      <c r="G23" s="574">
        <v>10</v>
      </c>
      <c r="H23" s="575"/>
      <c r="I23" s="576"/>
      <c r="J23" s="31"/>
      <c r="K23" s="31"/>
      <c r="M23" s="252"/>
    </row>
    <row r="24" spans="2:13" ht="30.75" customHeight="1" x14ac:dyDescent="0.2">
      <c r="B24" s="174" t="s">
        <v>270</v>
      </c>
      <c r="C24" s="391" t="s">
        <v>88</v>
      </c>
      <c r="D24" s="392"/>
      <c r="E24" s="393"/>
      <c r="F24" s="176" t="s">
        <v>274</v>
      </c>
      <c r="G24" s="468" t="s">
        <v>223</v>
      </c>
      <c r="H24" s="469"/>
      <c r="I24" s="470"/>
      <c r="J24" s="28"/>
      <c r="K24" s="28"/>
      <c r="M24" s="252"/>
    </row>
    <row r="25" spans="2:13" ht="22.5" customHeight="1" x14ac:dyDescent="0.2">
      <c r="B25" s="471" t="s">
        <v>235</v>
      </c>
      <c r="C25" s="467"/>
      <c r="D25" s="467"/>
      <c r="E25" s="467"/>
      <c r="F25" s="467"/>
      <c r="G25" s="467"/>
      <c r="H25" s="467"/>
      <c r="I25" s="472"/>
      <c r="J25" s="198"/>
      <c r="K25" s="198"/>
      <c r="M25" s="252"/>
    </row>
    <row r="26" spans="2:13" ht="43.5" customHeight="1" x14ac:dyDescent="0.2">
      <c r="B26" s="177" t="s">
        <v>105</v>
      </c>
      <c r="C26" s="192" t="s">
        <v>261</v>
      </c>
      <c r="D26" s="192" t="s">
        <v>260</v>
      </c>
      <c r="E26" s="178" t="s">
        <v>264</v>
      </c>
      <c r="F26" s="192" t="s">
        <v>263</v>
      </c>
      <c r="G26" s="192" t="s">
        <v>262</v>
      </c>
      <c r="H26" s="178" t="s">
        <v>276</v>
      </c>
      <c r="I26" s="179" t="s">
        <v>273</v>
      </c>
      <c r="J26" s="205"/>
      <c r="K26" s="205"/>
      <c r="M26" s="252"/>
    </row>
    <row r="27" spans="2:13" ht="19.5" customHeight="1" x14ac:dyDescent="0.2">
      <c r="B27" s="180" t="s">
        <v>119</v>
      </c>
      <c r="C27" s="229">
        <f>0.36+0.36</f>
        <v>0.72</v>
      </c>
      <c r="D27" s="229">
        <v>0.72</v>
      </c>
      <c r="E27" s="236">
        <f t="shared" ref="E27:E32" si="0">D27/C27</f>
        <v>1</v>
      </c>
      <c r="F27" s="571">
        <f>SUM(C27:C32)</f>
        <v>10.02</v>
      </c>
      <c r="G27" s="571">
        <f>SUM(D27:D32)</f>
        <v>0.72</v>
      </c>
      <c r="H27" s="476">
        <f>G27/F27</f>
        <v>7.1856287425149698E-2</v>
      </c>
      <c r="I27" s="476">
        <f>+H27+I22</f>
        <v>7.1856287425149698E-2</v>
      </c>
      <c r="J27" s="38"/>
      <c r="K27" s="38"/>
    </row>
    <row r="28" spans="2:13" ht="19.5" customHeight="1" x14ac:dyDescent="0.2">
      <c r="B28" s="180" t="s">
        <v>120</v>
      </c>
      <c r="C28" s="229">
        <v>0.36</v>
      </c>
      <c r="D28" s="229"/>
      <c r="E28" s="236">
        <f t="shared" si="0"/>
        <v>0</v>
      </c>
      <c r="F28" s="572"/>
      <c r="G28" s="572"/>
      <c r="H28" s="477"/>
      <c r="I28" s="477"/>
      <c r="J28" s="38"/>
      <c r="K28" s="38"/>
    </row>
    <row r="29" spans="2:13" ht="19.5" customHeight="1" x14ac:dyDescent="0.2">
      <c r="B29" s="180" t="s">
        <v>121</v>
      </c>
      <c r="C29" s="230">
        <v>7.86</v>
      </c>
      <c r="D29" s="230"/>
      <c r="E29" s="236">
        <f t="shared" si="0"/>
        <v>0</v>
      </c>
      <c r="F29" s="572"/>
      <c r="G29" s="572"/>
      <c r="H29" s="477"/>
      <c r="I29" s="477"/>
      <c r="J29" s="38"/>
      <c r="K29" s="38"/>
    </row>
    <row r="30" spans="2:13" ht="19.5" customHeight="1" x14ac:dyDescent="0.2">
      <c r="B30" s="180" t="s">
        <v>122</v>
      </c>
      <c r="C30" s="229">
        <v>0.36</v>
      </c>
      <c r="D30" s="229"/>
      <c r="E30" s="236">
        <f t="shared" si="0"/>
        <v>0</v>
      </c>
      <c r="F30" s="572"/>
      <c r="G30" s="572"/>
      <c r="H30" s="477"/>
      <c r="I30" s="477"/>
      <c r="J30" s="38"/>
      <c r="K30" s="38"/>
    </row>
    <row r="31" spans="2:13" ht="19.5" customHeight="1" x14ac:dyDescent="0.2">
      <c r="B31" s="180" t="s">
        <v>123</v>
      </c>
      <c r="C31" s="229">
        <v>0.36</v>
      </c>
      <c r="D31" s="229"/>
      <c r="E31" s="236">
        <f t="shared" si="0"/>
        <v>0</v>
      </c>
      <c r="F31" s="572"/>
      <c r="G31" s="572"/>
      <c r="H31" s="477"/>
      <c r="I31" s="477"/>
      <c r="J31" s="38"/>
      <c r="K31" s="38"/>
    </row>
    <row r="32" spans="2:13" ht="19.5" customHeight="1" x14ac:dyDescent="0.2">
      <c r="B32" s="180" t="s">
        <v>124</v>
      </c>
      <c r="C32" s="229">
        <v>0.36</v>
      </c>
      <c r="D32" s="229"/>
      <c r="E32" s="236">
        <f t="shared" si="0"/>
        <v>0</v>
      </c>
      <c r="F32" s="573"/>
      <c r="G32" s="573"/>
      <c r="H32" s="478"/>
      <c r="I32" s="478"/>
      <c r="J32" s="38"/>
      <c r="K32" s="38"/>
    </row>
    <row r="33" spans="2:11" ht="52.5" customHeight="1" x14ac:dyDescent="0.2">
      <c r="B33" s="181" t="s">
        <v>277</v>
      </c>
      <c r="C33" s="231"/>
      <c r="D33" s="232"/>
      <c r="E33" s="232"/>
      <c r="F33" s="232"/>
      <c r="G33" s="232"/>
      <c r="H33" s="232"/>
      <c r="I33" s="233"/>
      <c r="J33" s="209"/>
      <c r="K33" s="209"/>
    </row>
    <row r="34" spans="2:11" ht="34.5" customHeight="1" x14ac:dyDescent="0.2">
      <c r="B34" s="482"/>
      <c r="C34" s="483"/>
      <c r="D34" s="483"/>
      <c r="E34" s="483"/>
      <c r="F34" s="483"/>
      <c r="G34" s="483"/>
      <c r="H34" s="483"/>
      <c r="I34" s="484"/>
      <c r="J34" s="198"/>
      <c r="K34" s="198"/>
    </row>
    <row r="35" spans="2:11" ht="34.5" customHeight="1" x14ac:dyDescent="0.2">
      <c r="B35" s="485"/>
      <c r="C35" s="486"/>
      <c r="D35" s="486"/>
      <c r="E35" s="486"/>
      <c r="F35" s="486"/>
      <c r="G35" s="486"/>
      <c r="H35" s="486"/>
      <c r="I35" s="487"/>
      <c r="J35" s="209"/>
      <c r="K35" s="209"/>
    </row>
    <row r="36" spans="2:11" ht="34.5" customHeight="1" x14ac:dyDescent="0.2">
      <c r="B36" s="485"/>
      <c r="C36" s="486"/>
      <c r="D36" s="486"/>
      <c r="E36" s="486"/>
      <c r="F36" s="486"/>
      <c r="G36" s="486"/>
      <c r="H36" s="486"/>
      <c r="I36" s="487"/>
      <c r="J36" s="209"/>
      <c r="K36" s="209"/>
    </row>
    <row r="37" spans="2:11" ht="34.5" customHeight="1" x14ac:dyDescent="0.2">
      <c r="B37" s="485"/>
      <c r="C37" s="486"/>
      <c r="D37" s="486"/>
      <c r="E37" s="486"/>
      <c r="F37" s="486"/>
      <c r="G37" s="486"/>
      <c r="H37" s="486"/>
      <c r="I37" s="487"/>
      <c r="J37" s="209"/>
      <c r="K37" s="209"/>
    </row>
    <row r="38" spans="2:11" ht="34.5" customHeight="1" x14ac:dyDescent="0.2">
      <c r="B38" s="488"/>
      <c r="C38" s="489"/>
      <c r="D38" s="489"/>
      <c r="E38" s="489"/>
      <c r="F38" s="489"/>
      <c r="G38" s="489"/>
      <c r="H38" s="489"/>
      <c r="I38" s="490"/>
      <c r="J38" s="197"/>
      <c r="K38" s="197"/>
    </row>
    <row r="39" spans="2:11" ht="96.75" customHeight="1" x14ac:dyDescent="0.2">
      <c r="B39" s="193" t="s">
        <v>278</v>
      </c>
      <c r="C39" s="479" t="s">
        <v>367</v>
      </c>
      <c r="D39" s="480"/>
      <c r="E39" s="480"/>
      <c r="F39" s="480"/>
      <c r="G39" s="480"/>
      <c r="H39" s="480"/>
      <c r="I39" s="481"/>
      <c r="J39" s="210"/>
      <c r="K39" s="210"/>
    </row>
    <row r="40" spans="2:11" ht="32.25" customHeight="1" x14ac:dyDescent="0.2">
      <c r="B40" s="193" t="s">
        <v>279</v>
      </c>
      <c r="C40" s="479" t="s">
        <v>368</v>
      </c>
      <c r="D40" s="480"/>
      <c r="E40" s="480"/>
      <c r="F40" s="480"/>
      <c r="G40" s="480"/>
      <c r="H40" s="480"/>
      <c r="I40" s="481"/>
      <c r="J40" s="210"/>
      <c r="K40" s="210"/>
    </row>
    <row r="41" spans="2:11" ht="89.25" customHeight="1" x14ac:dyDescent="0.2">
      <c r="B41" s="182" t="s">
        <v>280</v>
      </c>
      <c r="C41" s="491" t="s">
        <v>369</v>
      </c>
      <c r="D41" s="492"/>
      <c r="E41" s="492"/>
      <c r="F41" s="492"/>
      <c r="G41" s="492"/>
      <c r="H41" s="492"/>
      <c r="I41" s="493"/>
      <c r="J41" s="210"/>
      <c r="K41" s="210"/>
    </row>
    <row r="42" spans="2:11" ht="22.5" customHeight="1" x14ac:dyDescent="0.2">
      <c r="B42" s="467" t="s">
        <v>236</v>
      </c>
      <c r="C42" s="467"/>
      <c r="D42" s="467"/>
      <c r="E42" s="467"/>
      <c r="F42" s="467"/>
      <c r="G42" s="467"/>
      <c r="H42" s="467"/>
      <c r="I42" s="467"/>
      <c r="J42" s="210"/>
      <c r="K42" s="210"/>
    </row>
    <row r="43" spans="2:11" ht="22.5" customHeight="1" x14ac:dyDescent="0.2">
      <c r="B43" s="464" t="s">
        <v>281</v>
      </c>
      <c r="C43" s="194" t="s">
        <v>282</v>
      </c>
      <c r="D43" s="466" t="s">
        <v>283</v>
      </c>
      <c r="E43" s="466"/>
      <c r="F43" s="466"/>
      <c r="G43" s="466" t="s">
        <v>284</v>
      </c>
      <c r="H43" s="466"/>
      <c r="I43" s="466"/>
      <c r="J43" s="212"/>
      <c r="K43" s="212"/>
    </row>
    <row r="44" spans="2:11" ht="30.75" customHeight="1" x14ac:dyDescent="0.2">
      <c r="B44" s="465"/>
      <c r="C44" s="213">
        <v>44070</v>
      </c>
      <c r="D44" s="463"/>
      <c r="E44" s="463"/>
      <c r="F44" s="463"/>
      <c r="G44" s="463"/>
      <c r="H44" s="463"/>
      <c r="I44" s="463"/>
      <c r="J44" s="212"/>
      <c r="K44" s="212"/>
    </row>
    <row r="45" spans="2:11" ht="32.25" customHeight="1" x14ac:dyDescent="0.2">
      <c r="B45" s="183" t="s">
        <v>285</v>
      </c>
      <c r="C45" s="463" t="s">
        <v>370</v>
      </c>
      <c r="D45" s="463"/>
      <c r="E45" s="463"/>
      <c r="F45" s="463"/>
      <c r="G45" s="463"/>
      <c r="H45" s="463"/>
      <c r="I45" s="463"/>
      <c r="J45" s="215"/>
      <c r="K45" s="215"/>
    </row>
    <row r="46" spans="2:11" ht="28.5" customHeight="1" x14ac:dyDescent="0.2">
      <c r="B46" s="175" t="s">
        <v>286</v>
      </c>
      <c r="C46" s="460" t="s">
        <v>371</v>
      </c>
      <c r="D46" s="461"/>
      <c r="E46" s="461"/>
      <c r="F46" s="461"/>
      <c r="G46" s="461"/>
      <c r="H46" s="461"/>
      <c r="I46" s="462"/>
      <c r="J46" s="215"/>
      <c r="K46" s="215"/>
    </row>
    <row r="47" spans="2:11" ht="30" customHeight="1" x14ac:dyDescent="0.2">
      <c r="B47" s="182" t="s">
        <v>287</v>
      </c>
      <c r="C47" s="463" t="s">
        <v>298</v>
      </c>
      <c r="D47" s="463"/>
      <c r="E47" s="463"/>
      <c r="F47" s="463"/>
      <c r="G47" s="463"/>
      <c r="H47" s="463"/>
      <c r="I47" s="463"/>
      <c r="J47" s="217"/>
      <c r="K47" s="217"/>
    </row>
    <row r="48" spans="2:11" ht="31.5" customHeight="1" x14ac:dyDescent="0.2">
      <c r="B48" s="182" t="s">
        <v>288</v>
      </c>
      <c r="C48" s="463"/>
      <c r="D48" s="463"/>
      <c r="E48" s="463"/>
      <c r="F48" s="463"/>
      <c r="G48" s="463"/>
      <c r="H48" s="463"/>
      <c r="I48" s="463"/>
      <c r="J48" s="219"/>
      <c r="K48" s="219"/>
    </row>
    <row r="49" spans="2:11" x14ac:dyDescent="0.2">
      <c r="B49" s="47"/>
      <c r="C49" s="220"/>
      <c r="D49" s="220"/>
      <c r="E49" s="221"/>
      <c r="F49" s="221"/>
      <c r="G49" s="48"/>
      <c r="H49" s="49"/>
      <c r="I49" s="220"/>
      <c r="J49" s="219"/>
      <c r="K49" s="219"/>
    </row>
    <row r="50" spans="2:11" x14ac:dyDescent="0.2">
      <c r="B50" s="47"/>
      <c r="C50" s="220"/>
      <c r="D50" s="220"/>
      <c r="E50" s="221"/>
      <c r="F50" s="221"/>
      <c r="G50" s="48"/>
      <c r="H50" s="49"/>
      <c r="I50" s="220"/>
      <c r="J50" s="219"/>
      <c r="K50" s="219"/>
    </row>
    <row r="51" spans="2:11" x14ac:dyDescent="0.2">
      <c r="B51" s="47"/>
      <c r="C51" s="220"/>
      <c r="D51" s="220"/>
      <c r="E51" s="221"/>
      <c r="F51" s="221"/>
      <c r="G51" s="48"/>
      <c r="H51" s="49"/>
      <c r="I51" s="220"/>
      <c r="J51" s="219"/>
      <c r="K51" s="219"/>
    </row>
    <row r="52" spans="2:11" x14ac:dyDescent="0.2">
      <c r="B52" s="47"/>
      <c r="C52" s="220"/>
      <c r="D52" s="220"/>
      <c r="E52" s="221"/>
      <c r="F52" s="221"/>
      <c r="G52" s="48"/>
      <c r="H52" s="49"/>
      <c r="I52" s="220"/>
      <c r="J52" s="219"/>
      <c r="K52" s="219"/>
    </row>
    <row r="53" spans="2:11" x14ac:dyDescent="0.2">
      <c r="B53" s="47"/>
      <c r="C53" s="220"/>
      <c r="D53" s="220"/>
      <c r="E53" s="221"/>
      <c r="F53" s="221"/>
      <c r="G53" s="48"/>
      <c r="H53" s="49"/>
      <c r="I53" s="220"/>
      <c r="J53" s="219"/>
      <c r="K53" s="219"/>
    </row>
    <row r="54" spans="2:11" ht="25.5" customHeight="1" x14ac:dyDescent="0.2">
      <c r="B54" s="47"/>
      <c r="C54" s="220"/>
      <c r="D54" s="220"/>
      <c r="E54" s="221"/>
      <c r="F54" s="221"/>
      <c r="G54" s="48"/>
      <c r="H54" s="49"/>
      <c r="I54" s="220"/>
      <c r="J54" s="219"/>
      <c r="K54" s="219"/>
    </row>
  </sheetData>
  <sheetProtection algorithmName="SHA-512" hashValue="jEPXauQe4DK5FeklsM5QZfMWK5PZ9ZTP1u8Hz/Cq6pL1YjDZfMxdw8ydngdFjYGrq298q/VNcngYVTU0WNzP7w==" saltValue="0ttVPyNceM8/vwHyg9P8Dg==" spinCount="100000" sheet="1" objects="1" scenarios="1"/>
  <mergeCells count="59">
    <mergeCell ref="B4:I4"/>
    <mergeCell ref="B5:I5"/>
    <mergeCell ref="D6:E6"/>
    <mergeCell ref="F6:I6"/>
    <mergeCell ref="D7:E7"/>
    <mergeCell ref="F7:G7"/>
    <mergeCell ref="B1:B3"/>
    <mergeCell ref="C1:H1"/>
    <mergeCell ref="I1:I3"/>
    <mergeCell ref="C2:H2"/>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C45:I45"/>
    <mergeCell ref="C46:I46"/>
    <mergeCell ref="F27:F32"/>
    <mergeCell ref="G27:G32"/>
    <mergeCell ref="H27:H32"/>
    <mergeCell ref="I27:I32"/>
    <mergeCell ref="C47:I47"/>
    <mergeCell ref="C48:I48"/>
    <mergeCell ref="B34:I38"/>
    <mergeCell ref="C39:I39"/>
    <mergeCell ref="C40:I40"/>
    <mergeCell ref="C41:I41"/>
    <mergeCell ref="B42:I42"/>
    <mergeCell ref="B43:B44"/>
    <mergeCell ref="D43:F43"/>
    <mergeCell ref="G43:I43"/>
    <mergeCell ref="D44:F44"/>
    <mergeCell ref="G44:I44"/>
  </mergeCells>
  <dataValidations count="7">
    <dataValidation type="list" allowBlank="1" showInputMessage="1" showErrorMessage="1" sqref="J10:K10" xr:uid="{62E63603-14A9-411D-BC35-36B080166A94}">
      <formula1>$M$21:$M$26</formula1>
    </dataValidation>
    <dataValidation type="list" showDropDown="1" showInputMessage="1" showErrorMessage="1" sqref="K12" xr:uid="{E766B76D-BB70-4FA6-A0D7-7359AE8A6A40}">
      <formula1>O17:O19</formula1>
    </dataValidation>
    <dataValidation type="list" allowBlank="1" showInputMessage="1" showErrorMessage="1" sqref="H12:I12" xr:uid="{4C69B193-6055-4986-BDBE-DA03A4EFB719}">
      <formula1>M17:M19</formula1>
    </dataValidation>
    <dataValidation type="list" allowBlank="1" showInputMessage="1" showErrorMessage="1" sqref="C24:E24" xr:uid="{66C2C3FF-22D0-4262-90A2-1361257365AB}">
      <formula1>$M$12:$M$15</formula1>
    </dataValidation>
    <dataValidation type="list" allowBlank="1" showInputMessage="1" showErrorMessage="1" sqref="C9:F9" xr:uid="{282DD292-8275-4164-BE77-358A0B2C0D5B}">
      <formula1>$M$6:$M$9</formula1>
    </dataValidation>
    <dataValidation type="list" allowBlank="1" showInputMessage="1" showErrorMessage="1" sqref="H13:I13" xr:uid="{A8EC2CCA-0201-4D2E-A4AB-3606DBA6412E}">
      <formula1>$N$5:$N$8</formula1>
    </dataValidation>
    <dataValidation type="list" allowBlank="1" showInputMessage="1" showErrorMessage="1" sqref="C7 I7" xr:uid="{19766C53-CD11-4F45-A909-27110D91B339}">
      <formula1>$N$11:$N$12</formula1>
    </dataValidation>
  </dataValidations>
  <pageMargins left="0.7" right="0.7" top="0.75" bottom="0.75" header="0.3" footer="0.3"/>
  <pageSetup orientation="portrait" r:id="rId1"/>
  <ignoredErrors>
    <ignoredError sqref="F28:I32 F27:H27" unlockedFormula="1"/>
  </ignoredErrors>
  <drawing r:id="rId2"/>
  <legacyDrawing r:id="rId3"/>
  <oleObjects>
    <mc:AlternateContent xmlns:mc="http://schemas.openxmlformats.org/markup-compatibility/2006">
      <mc:Choice Requires="x14">
        <oleObject progId="PBrush" shapeId="3580313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03137"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89B51-B3F6-4028-9C38-E075A96A3B9E}">
  <sheetPr codeName="Hoja7">
    <tabColor theme="3" tint="0.79998168889431442"/>
  </sheetPr>
  <dimension ref="B1:X54"/>
  <sheetViews>
    <sheetView zoomScale="85" zoomScaleNormal="85" zoomScalePageLayoutView="85" workbookViewId="0">
      <selection activeCell="F6" sqref="F6:I6"/>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12" width="10.85546875" style="12"/>
    <col min="13" max="14" width="10.85546875" style="251"/>
    <col min="15" max="24" width="10.85546875" style="12"/>
    <col min="25" max="16384" width="10.85546875" style="7"/>
  </cols>
  <sheetData>
    <row r="1" spans="2:14" ht="37.5" customHeight="1" x14ac:dyDescent="0.2">
      <c r="B1" s="517"/>
      <c r="C1" s="324" t="s">
        <v>25</v>
      </c>
      <c r="D1" s="324"/>
      <c r="E1" s="324"/>
      <c r="F1" s="324"/>
      <c r="G1" s="324"/>
      <c r="H1" s="324"/>
      <c r="I1" s="518"/>
      <c r="J1" s="196"/>
      <c r="K1" s="196"/>
      <c r="M1" s="250" t="s">
        <v>47</v>
      </c>
    </row>
    <row r="2" spans="2:14" ht="37.5" customHeight="1" x14ac:dyDescent="0.2">
      <c r="B2" s="517"/>
      <c r="C2" s="324" t="s">
        <v>239</v>
      </c>
      <c r="D2" s="324"/>
      <c r="E2" s="324"/>
      <c r="F2" s="324"/>
      <c r="G2" s="324"/>
      <c r="H2" s="324"/>
      <c r="I2" s="518"/>
      <c r="J2" s="196"/>
      <c r="K2" s="196"/>
      <c r="M2" s="250" t="s">
        <v>48</v>
      </c>
    </row>
    <row r="3" spans="2:14" ht="37.5" customHeight="1" x14ac:dyDescent="0.2">
      <c r="B3" s="517"/>
      <c r="C3" s="324" t="s">
        <v>240</v>
      </c>
      <c r="D3" s="324"/>
      <c r="E3" s="324"/>
      <c r="F3" s="324" t="s">
        <v>241</v>
      </c>
      <c r="G3" s="324"/>
      <c r="H3" s="324"/>
      <c r="I3" s="518"/>
      <c r="J3" s="196"/>
      <c r="K3" s="196"/>
      <c r="M3" s="250" t="s">
        <v>50</v>
      </c>
    </row>
    <row r="4" spans="2:14" ht="23.25" customHeight="1" x14ac:dyDescent="0.2">
      <c r="B4" s="514"/>
      <c r="C4" s="514"/>
      <c r="D4" s="514"/>
      <c r="E4" s="514"/>
      <c r="F4" s="514"/>
      <c r="G4" s="514"/>
      <c r="H4" s="514"/>
      <c r="I4" s="514"/>
      <c r="J4" s="197"/>
      <c r="K4" s="197"/>
    </row>
    <row r="5" spans="2:14" ht="24" customHeight="1" x14ac:dyDescent="0.2">
      <c r="B5" s="515" t="s">
        <v>234</v>
      </c>
      <c r="C5" s="515"/>
      <c r="D5" s="515"/>
      <c r="E5" s="515"/>
      <c r="F5" s="515"/>
      <c r="G5" s="515"/>
      <c r="H5" s="515"/>
      <c r="I5" s="515"/>
      <c r="J5" s="198"/>
      <c r="K5" s="198"/>
      <c r="N5" s="251" t="s">
        <v>57</v>
      </c>
    </row>
    <row r="6" spans="2:14" ht="30.75" customHeight="1" x14ac:dyDescent="0.2">
      <c r="B6" s="193" t="s">
        <v>242</v>
      </c>
      <c r="C6" s="199">
        <v>5</v>
      </c>
      <c r="D6" s="516" t="s">
        <v>243</v>
      </c>
      <c r="E6" s="516"/>
      <c r="F6" s="503" t="s">
        <v>302</v>
      </c>
      <c r="G6" s="503"/>
      <c r="H6" s="503"/>
      <c r="I6" s="503"/>
      <c r="J6" s="200"/>
      <c r="K6" s="200"/>
      <c r="M6" s="250" t="s">
        <v>60</v>
      </c>
      <c r="N6" s="251" t="s">
        <v>61</v>
      </c>
    </row>
    <row r="7" spans="2:14" ht="30.75" customHeight="1" x14ac:dyDescent="0.2">
      <c r="B7" s="193" t="s">
        <v>244</v>
      </c>
      <c r="C7" s="199" t="s">
        <v>81</v>
      </c>
      <c r="D7" s="516" t="s">
        <v>245</v>
      </c>
      <c r="E7" s="516"/>
      <c r="F7" s="503" t="s">
        <v>341</v>
      </c>
      <c r="G7" s="503"/>
      <c r="H7" s="175" t="s">
        <v>246</v>
      </c>
      <c r="I7" s="199" t="s">
        <v>81</v>
      </c>
      <c r="J7" s="202"/>
      <c r="K7" s="202"/>
      <c r="M7" s="250" t="s">
        <v>65</v>
      </c>
      <c r="N7" s="251" t="s">
        <v>66</v>
      </c>
    </row>
    <row r="8" spans="2:14" ht="30.75" customHeight="1" x14ac:dyDescent="0.2">
      <c r="B8" s="193" t="s">
        <v>247</v>
      </c>
      <c r="C8" s="503" t="s">
        <v>289</v>
      </c>
      <c r="D8" s="503"/>
      <c r="E8" s="503"/>
      <c r="F8" s="503"/>
      <c r="G8" s="175" t="s">
        <v>248</v>
      </c>
      <c r="H8" s="510">
        <v>7550</v>
      </c>
      <c r="I8" s="510"/>
      <c r="J8" s="21"/>
      <c r="K8" s="21"/>
      <c r="M8" s="250" t="s">
        <v>69</v>
      </c>
      <c r="N8" s="251" t="s">
        <v>70</v>
      </c>
    </row>
    <row r="9" spans="2:14" ht="30.75" customHeight="1" x14ac:dyDescent="0.2">
      <c r="B9" s="193" t="s">
        <v>48</v>
      </c>
      <c r="C9" s="511" t="s">
        <v>60</v>
      </c>
      <c r="D9" s="511"/>
      <c r="E9" s="511"/>
      <c r="F9" s="511"/>
      <c r="G9" s="175" t="s">
        <v>249</v>
      </c>
      <c r="H9" s="512" t="s">
        <v>374</v>
      </c>
      <c r="I9" s="512"/>
      <c r="J9" s="22"/>
      <c r="K9" s="22"/>
      <c r="M9" s="252" t="s">
        <v>73</v>
      </c>
    </row>
    <row r="10" spans="2:14" ht="30.75" customHeight="1" x14ac:dyDescent="0.2">
      <c r="B10" s="193" t="s">
        <v>250</v>
      </c>
      <c r="C10" s="503" t="s">
        <v>342</v>
      </c>
      <c r="D10" s="503"/>
      <c r="E10" s="503"/>
      <c r="F10" s="503"/>
      <c r="G10" s="503"/>
      <c r="H10" s="503"/>
      <c r="I10" s="503"/>
      <c r="J10" s="203"/>
      <c r="K10" s="203"/>
      <c r="M10" s="252"/>
    </row>
    <row r="11" spans="2:14" ht="30.75" customHeight="1" x14ac:dyDescent="0.2">
      <c r="B11" s="193" t="s">
        <v>251</v>
      </c>
      <c r="C11" s="498" t="str">
        <f>'[6]Proyecto 7550'!$E$53</f>
        <v>Realizar el fortalecimiento institucional de la estructura orgánica y funcional de la SDA, IDIGER, JBB, E IDPYBA</v>
      </c>
      <c r="D11" s="498"/>
      <c r="E11" s="498"/>
      <c r="F11" s="498"/>
      <c r="G11" s="498"/>
      <c r="H11" s="498"/>
      <c r="I11" s="498"/>
      <c r="J11" s="202"/>
      <c r="K11" s="202"/>
      <c r="M11" s="252"/>
      <c r="N11" s="251" t="s">
        <v>76</v>
      </c>
    </row>
    <row r="12" spans="2:14" ht="30.75" customHeight="1" x14ac:dyDescent="0.2">
      <c r="B12" s="193" t="s">
        <v>254</v>
      </c>
      <c r="C12" s="356" t="s">
        <v>343</v>
      </c>
      <c r="D12" s="356"/>
      <c r="E12" s="356"/>
      <c r="F12" s="356"/>
      <c r="G12" s="175" t="s">
        <v>252</v>
      </c>
      <c r="H12" s="357" t="s">
        <v>91</v>
      </c>
      <c r="I12" s="357"/>
      <c r="J12" s="202"/>
      <c r="K12" s="202"/>
      <c r="M12" s="252" t="s">
        <v>80</v>
      </c>
      <c r="N12" s="251" t="s">
        <v>81</v>
      </c>
    </row>
    <row r="13" spans="2:14" ht="30.75" customHeight="1" x14ac:dyDescent="0.2">
      <c r="B13" s="193" t="s">
        <v>255</v>
      </c>
      <c r="C13" s="513" t="s">
        <v>293</v>
      </c>
      <c r="D13" s="513"/>
      <c r="E13" s="513"/>
      <c r="F13" s="513"/>
      <c r="G13" s="175" t="s">
        <v>253</v>
      </c>
      <c r="H13" s="498" t="s">
        <v>57</v>
      </c>
      <c r="I13" s="498"/>
      <c r="J13" s="202"/>
      <c r="K13" s="202"/>
      <c r="M13" s="252" t="s">
        <v>84</v>
      </c>
    </row>
    <row r="14" spans="2:14" ht="64.5" customHeight="1" x14ac:dyDescent="0.2">
      <c r="B14" s="193" t="s">
        <v>256</v>
      </c>
      <c r="C14" s="602" t="s">
        <v>344</v>
      </c>
      <c r="D14" s="603"/>
      <c r="E14" s="603"/>
      <c r="F14" s="603"/>
      <c r="G14" s="603"/>
      <c r="H14" s="603"/>
      <c r="I14" s="603"/>
      <c r="J14" s="203"/>
      <c r="K14" s="203"/>
      <c r="M14" s="252" t="s">
        <v>86</v>
      </c>
    </row>
    <row r="15" spans="2:14" ht="30.75" customHeight="1" x14ac:dyDescent="0.2">
      <c r="B15" s="193" t="s">
        <v>257</v>
      </c>
      <c r="C15" s="356" t="s">
        <v>345</v>
      </c>
      <c r="D15" s="356"/>
      <c r="E15" s="356"/>
      <c r="F15" s="356"/>
      <c r="G15" s="356"/>
      <c r="H15" s="356"/>
      <c r="I15" s="356"/>
      <c r="J15" s="204"/>
      <c r="K15" s="204"/>
      <c r="M15" s="252" t="s">
        <v>88</v>
      </c>
    </row>
    <row r="16" spans="2:14" ht="20.25" customHeight="1" x14ac:dyDescent="0.2">
      <c r="B16" s="193" t="s">
        <v>258</v>
      </c>
      <c r="C16" s="503" t="s">
        <v>396</v>
      </c>
      <c r="D16" s="503"/>
      <c r="E16" s="503"/>
      <c r="F16" s="503"/>
      <c r="G16" s="503"/>
      <c r="H16" s="503"/>
      <c r="I16" s="503"/>
      <c r="J16" s="205"/>
      <c r="K16" s="205"/>
      <c r="M16" s="252"/>
    </row>
    <row r="17" spans="2:13" ht="30.75" customHeight="1" x14ac:dyDescent="0.2">
      <c r="B17" s="193" t="s">
        <v>259</v>
      </c>
      <c r="C17" s="498" t="s">
        <v>152</v>
      </c>
      <c r="D17" s="499"/>
      <c r="E17" s="499"/>
      <c r="F17" s="499"/>
      <c r="G17" s="499"/>
      <c r="H17" s="499"/>
      <c r="I17" s="499"/>
      <c r="J17" s="206"/>
      <c r="K17" s="206"/>
      <c r="M17" s="252" t="s">
        <v>91</v>
      </c>
    </row>
    <row r="18" spans="2:13" ht="18" customHeight="1" x14ac:dyDescent="0.2">
      <c r="B18" s="500" t="s">
        <v>265</v>
      </c>
      <c r="C18" s="501" t="s">
        <v>237</v>
      </c>
      <c r="D18" s="501"/>
      <c r="E18" s="501"/>
      <c r="F18" s="502" t="s">
        <v>238</v>
      </c>
      <c r="G18" s="502"/>
      <c r="H18" s="502"/>
      <c r="I18" s="502"/>
      <c r="J18" s="28"/>
      <c r="K18" s="28"/>
      <c r="M18" s="252" t="s">
        <v>79</v>
      </c>
    </row>
    <row r="19" spans="2:13" ht="39.75" customHeight="1" x14ac:dyDescent="0.2">
      <c r="B19" s="500"/>
      <c r="C19" s="503" t="s">
        <v>347</v>
      </c>
      <c r="D19" s="503"/>
      <c r="E19" s="503"/>
      <c r="F19" s="503" t="s">
        <v>348</v>
      </c>
      <c r="G19" s="503"/>
      <c r="H19" s="503"/>
      <c r="I19" s="503"/>
      <c r="J19" s="205"/>
      <c r="K19" s="205"/>
      <c r="M19" s="252" t="s">
        <v>95</v>
      </c>
    </row>
    <row r="20" spans="2:13" ht="39.75" customHeight="1" x14ac:dyDescent="0.2">
      <c r="B20" s="173" t="s">
        <v>266</v>
      </c>
      <c r="C20" s="460" t="s">
        <v>349</v>
      </c>
      <c r="D20" s="461"/>
      <c r="E20" s="462"/>
      <c r="F20" s="357" t="s">
        <v>349</v>
      </c>
      <c r="G20" s="357"/>
      <c r="H20" s="357"/>
      <c r="I20" s="358"/>
      <c r="J20" s="202"/>
      <c r="K20" s="202"/>
      <c r="M20" s="252"/>
    </row>
    <row r="21" spans="2:13" ht="124.5" customHeight="1" x14ac:dyDescent="0.2">
      <c r="B21" s="173" t="s">
        <v>267</v>
      </c>
      <c r="C21" s="596" t="s">
        <v>350</v>
      </c>
      <c r="D21" s="597"/>
      <c r="E21" s="598"/>
      <c r="F21" s="599" t="s">
        <v>351</v>
      </c>
      <c r="G21" s="600"/>
      <c r="H21" s="600"/>
      <c r="I21" s="601"/>
      <c r="J21" s="204"/>
      <c r="K21" s="204"/>
      <c r="M21" s="252"/>
    </row>
    <row r="22" spans="2:13" ht="23.25" customHeight="1" x14ac:dyDescent="0.2">
      <c r="B22" s="173" t="s">
        <v>268</v>
      </c>
      <c r="C22" s="494">
        <v>44013</v>
      </c>
      <c r="D22" s="508"/>
      <c r="E22" s="509"/>
      <c r="F22" s="175" t="s">
        <v>271</v>
      </c>
      <c r="G22" s="184">
        <v>0</v>
      </c>
      <c r="H22" s="175" t="s">
        <v>275</v>
      </c>
      <c r="I22" s="185">
        <v>0</v>
      </c>
      <c r="J22" s="30"/>
      <c r="K22" s="30"/>
      <c r="M22" s="252"/>
    </row>
    <row r="23" spans="2:13" ht="27" customHeight="1" x14ac:dyDescent="0.2">
      <c r="B23" s="173" t="s">
        <v>269</v>
      </c>
      <c r="C23" s="494">
        <v>44196</v>
      </c>
      <c r="D23" s="469"/>
      <c r="E23" s="470"/>
      <c r="F23" s="175" t="s">
        <v>272</v>
      </c>
      <c r="G23" s="495">
        <v>0.1</v>
      </c>
      <c r="H23" s="496"/>
      <c r="I23" s="497"/>
      <c r="J23" s="31"/>
      <c r="K23" s="31"/>
      <c r="M23" s="252"/>
    </row>
    <row r="24" spans="2:13" ht="30.75" customHeight="1" x14ac:dyDescent="0.2">
      <c r="B24" s="174" t="s">
        <v>270</v>
      </c>
      <c r="C24" s="391" t="s">
        <v>88</v>
      </c>
      <c r="D24" s="392"/>
      <c r="E24" s="393"/>
      <c r="F24" s="176" t="s">
        <v>274</v>
      </c>
      <c r="G24" s="468" t="s">
        <v>223</v>
      </c>
      <c r="H24" s="469"/>
      <c r="I24" s="470"/>
      <c r="J24" s="28"/>
      <c r="K24" s="28"/>
      <c r="M24" s="252"/>
    </row>
    <row r="25" spans="2:13" ht="22.5" customHeight="1" x14ac:dyDescent="0.2">
      <c r="B25" s="471" t="s">
        <v>235</v>
      </c>
      <c r="C25" s="467"/>
      <c r="D25" s="467"/>
      <c r="E25" s="467"/>
      <c r="F25" s="467"/>
      <c r="G25" s="467"/>
      <c r="H25" s="467"/>
      <c r="I25" s="472"/>
      <c r="J25" s="198"/>
      <c r="K25" s="198"/>
      <c r="M25" s="252"/>
    </row>
    <row r="26" spans="2:13" ht="43.5" customHeight="1" x14ac:dyDescent="0.2">
      <c r="B26" s="177" t="s">
        <v>105</v>
      </c>
      <c r="C26" s="192" t="s">
        <v>261</v>
      </c>
      <c r="D26" s="192" t="s">
        <v>260</v>
      </c>
      <c r="E26" s="178" t="s">
        <v>264</v>
      </c>
      <c r="F26" s="192" t="s">
        <v>263</v>
      </c>
      <c r="G26" s="192" t="s">
        <v>262</v>
      </c>
      <c r="H26" s="178" t="s">
        <v>276</v>
      </c>
      <c r="I26" s="179" t="s">
        <v>273</v>
      </c>
      <c r="J26" s="205"/>
      <c r="K26" s="205"/>
      <c r="M26" s="252"/>
    </row>
    <row r="27" spans="2:13" ht="19.5" customHeight="1" x14ac:dyDescent="0.2">
      <c r="B27" s="180" t="s">
        <v>119</v>
      </c>
      <c r="C27" s="222">
        <v>2.86E-2</v>
      </c>
      <c r="D27" s="191">
        <v>2.86E-2</v>
      </c>
      <c r="E27" s="226">
        <f t="shared" ref="E27:E32" si="0">D27/C27</f>
        <v>1</v>
      </c>
      <c r="F27" s="474">
        <f>+SUM(C27:C32)</f>
        <v>0.10010000000000002</v>
      </c>
      <c r="G27" s="474">
        <f>+SUM(D27:D32)</f>
        <v>2.86E-2</v>
      </c>
      <c r="H27" s="477">
        <f>+G27/F27</f>
        <v>0.28571428571428564</v>
      </c>
      <c r="I27" s="477">
        <f>+H27+I22</f>
        <v>0.28571428571428564</v>
      </c>
      <c r="J27" s="38"/>
      <c r="K27" s="38"/>
    </row>
    <row r="28" spans="2:13" ht="19.5" customHeight="1" x14ac:dyDescent="0.2">
      <c r="B28" s="180" t="s">
        <v>120</v>
      </c>
      <c r="C28" s="222">
        <v>1.43E-2</v>
      </c>
      <c r="D28" s="222"/>
      <c r="E28" s="226">
        <f t="shared" si="0"/>
        <v>0</v>
      </c>
      <c r="F28" s="474"/>
      <c r="G28" s="474"/>
      <c r="H28" s="477"/>
      <c r="I28" s="477"/>
      <c r="J28" s="38"/>
      <c r="K28" s="38"/>
    </row>
    <row r="29" spans="2:13" ht="19.5" customHeight="1" x14ac:dyDescent="0.2">
      <c r="B29" s="180" t="s">
        <v>121</v>
      </c>
      <c r="C29" s="222">
        <v>1.43E-2</v>
      </c>
      <c r="D29" s="222"/>
      <c r="E29" s="226">
        <f t="shared" si="0"/>
        <v>0</v>
      </c>
      <c r="F29" s="474"/>
      <c r="G29" s="474"/>
      <c r="H29" s="477"/>
      <c r="I29" s="477"/>
      <c r="J29" s="38"/>
      <c r="K29" s="38"/>
    </row>
    <row r="30" spans="2:13" ht="19.5" customHeight="1" x14ac:dyDescent="0.2">
      <c r="B30" s="180" t="s">
        <v>122</v>
      </c>
      <c r="C30" s="222">
        <v>1.43E-2</v>
      </c>
      <c r="D30" s="222"/>
      <c r="E30" s="226">
        <f t="shared" si="0"/>
        <v>0</v>
      </c>
      <c r="F30" s="474"/>
      <c r="G30" s="474"/>
      <c r="H30" s="477"/>
      <c r="I30" s="477"/>
      <c r="J30" s="38"/>
      <c r="K30" s="38"/>
    </row>
    <row r="31" spans="2:13" ht="19.5" customHeight="1" x14ac:dyDescent="0.2">
      <c r="B31" s="180" t="s">
        <v>123</v>
      </c>
      <c r="C31" s="222">
        <v>1.43E-2</v>
      </c>
      <c r="D31" s="222"/>
      <c r="E31" s="226">
        <f t="shared" si="0"/>
        <v>0</v>
      </c>
      <c r="F31" s="474"/>
      <c r="G31" s="474"/>
      <c r="H31" s="477"/>
      <c r="I31" s="477"/>
      <c r="J31" s="38"/>
      <c r="K31" s="38"/>
    </row>
    <row r="32" spans="2:13" ht="19.5" customHeight="1" x14ac:dyDescent="0.2">
      <c r="B32" s="180" t="s">
        <v>124</v>
      </c>
      <c r="C32" s="222">
        <v>1.43E-2</v>
      </c>
      <c r="D32" s="222"/>
      <c r="E32" s="226">
        <f t="shared" si="0"/>
        <v>0</v>
      </c>
      <c r="F32" s="475"/>
      <c r="G32" s="475"/>
      <c r="H32" s="478"/>
      <c r="I32" s="478"/>
      <c r="J32" s="38"/>
      <c r="K32" s="38"/>
    </row>
    <row r="33" spans="2:11" ht="52.5" customHeight="1" x14ac:dyDescent="0.2">
      <c r="B33" s="181" t="s">
        <v>277</v>
      </c>
      <c r="C33" s="579" t="s">
        <v>352</v>
      </c>
      <c r="D33" s="580"/>
      <c r="E33" s="580"/>
      <c r="F33" s="580"/>
      <c r="G33" s="580"/>
      <c r="H33" s="580"/>
      <c r="I33" s="581"/>
      <c r="J33" s="209"/>
      <c r="K33" s="209"/>
    </row>
    <row r="34" spans="2:11" ht="34.5" customHeight="1" x14ac:dyDescent="0.2">
      <c r="B34" s="582"/>
      <c r="C34" s="583"/>
      <c r="D34" s="583"/>
      <c r="E34" s="583"/>
      <c r="F34" s="583"/>
      <c r="G34" s="583"/>
      <c r="H34" s="583"/>
      <c r="I34" s="584"/>
      <c r="J34" s="198"/>
      <c r="K34" s="198"/>
    </row>
    <row r="35" spans="2:11" ht="34.5" customHeight="1" x14ac:dyDescent="0.2">
      <c r="B35" s="585"/>
      <c r="C35" s="586"/>
      <c r="D35" s="586"/>
      <c r="E35" s="586"/>
      <c r="F35" s="586"/>
      <c r="G35" s="586"/>
      <c r="H35" s="586"/>
      <c r="I35" s="587"/>
      <c r="J35" s="209"/>
      <c r="K35" s="209"/>
    </row>
    <row r="36" spans="2:11" ht="34.5" customHeight="1" x14ac:dyDescent="0.2">
      <c r="B36" s="585"/>
      <c r="C36" s="586"/>
      <c r="D36" s="586"/>
      <c r="E36" s="586"/>
      <c r="F36" s="586"/>
      <c r="G36" s="586"/>
      <c r="H36" s="586"/>
      <c r="I36" s="587"/>
      <c r="J36" s="209"/>
      <c r="K36" s="209"/>
    </row>
    <row r="37" spans="2:11" ht="34.5" customHeight="1" x14ac:dyDescent="0.2">
      <c r="B37" s="585"/>
      <c r="C37" s="586"/>
      <c r="D37" s="586"/>
      <c r="E37" s="586"/>
      <c r="F37" s="586"/>
      <c r="G37" s="586"/>
      <c r="H37" s="586"/>
      <c r="I37" s="587"/>
      <c r="J37" s="209"/>
      <c r="K37" s="209"/>
    </row>
    <row r="38" spans="2:11" ht="34.5" customHeight="1" x14ac:dyDescent="0.2">
      <c r="B38" s="588"/>
      <c r="C38" s="589"/>
      <c r="D38" s="589"/>
      <c r="E38" s="589"/>
      <c r="F38" s="589"/>
      <c r="G38" s="589"/>
      <c r="H38" s="589"/>
      <c r="I38" s="590"/>
      <c r="J38" s="197"/>
      <c r="K38" s="197"/>
    </row>
    <row r="39" spans="2:11" ht="389.1" customHeight="1" x14ac:dyDescent="0.2">
      <c r="B39" s="193" t="s">
        <v>278</v>
      </c>
      <c r="C39" s="579" t="s">
        <v>353</v>
      </c>
      <c r="D39" s="591"/>
      <c r="E39" s="591"/>
      <c r="F39" s="591"/>
      <c r="G39" s="591"/>
      <c r="H39" s="591"/>
      <c r="I39" s="592"/>
      <c r="J39" s="210"/>
      <c r="K39" s="210"/>
    </row>
    <row r="40" spans="2:11" ht="113.1" customHeight="1" x14ac:dyDescent="0.2">
      <c r="B40" s="193" t="s">
        <v>279</v>
      </c>
      <c r="C40" s="579" t="s">
        <v>372</v>
      </c>
      <c r="D40" s="591"/>
      <c r="E40" s="591"/>
      <c r="F40" s="591"/>
      <c r="G40" s="591"/>
      <c r="H40" s="591"/>
      <c r="I40" s="592"/>
      <c r="J40" s="210"/>
      <c r="K40" s="210"/>
    </row>
    <row r="41" spans="2:11" ht="66" customHeight="1" x14ac:dyDescent="0.2">
      <c r="B41" s="182" t="s">
        <v>280</v>
      </c>
      <c r="C41" s="593" t="s">
        <v>354</v>
      </c>
      <c r="D41" s="594"/>
      <c r="E41" s="594"/>
      <c r="F41" s="594"/>
      <c r="G41" s="594"/>
      <c r="H41" s="594"/>
      <c r="I41" s="595"/>
      <c r="J41" s="210"/>
      <c r="K41" s="210"/>
    </row>
    <row r="42" spans="2:11" ht="22.5" customHeight="1" x14ac:dyDescent="0.2">
      <c r="B42" s="467" t="s">
        <v>236</v>
      </c>
      <c r="C42" s="467"/>
      <c r="D42" s="467"/>
      <c r="E42" s="467"/>
      <c r="F42" s="467"/>
      <c r="G42" s="467"/>
      <c r="H42" s="467"/>
      <c r="I42" s="467"/>
      <c r="J42" s="210"/>
      <c r="K42" s="210"/>
    </row>
    <row r="43" spans="2:11" ht="22.5" customHeight="1" x14ac:dyDescent="0.2">
      <c r="B43" s="464" t="s">
        <v>281</v>
      </c>
      <c r="C43" s="194" t="s">
        <v>282</v>
      </c>
      <c r="D43" s="466" t="s">
        <v>283</v>
      </c>
      <c r="E43" s="466"/>
      <c r="F43" s="466"/>
      <c r="G43" s="466" t="s">
        <v>284</v>
      </c>
      <c r="H43" s="466"/>
      <c r="I43" s="466"/>
      <c r="J43" s="212"/>
      <c r="K43" s="212"/>
    </row>
    <row r="44" spans="2:11" ht="30.75" customHeight="1" x14ac:dyDescent="0.2">
      <c r="B44" s="465"/>
      <c r="C44" s="213"/>
      <c r="D44" s="463"/>
      <c r="E44" s="463"/>
      <c r="F44" s="463"/>
      <c r="G44" s="463"/>
      <c r="H44" s="463"/>
      <c r="I44" s="463"/>
      <c r="J44" s="212"/>
      <c r="K44" s="212"/>
    </row>
    <row r="45" spans="2:11" ht="32.25" customHeight="1" x14ac:dyDescent="0.2">
      <c r="B45" s="183" t="s">
        <v>285</v>
      </c>
      <c r="C45" s="578" t="s">
        <v>355</v>
      </c>
      <c r="D45" s="578"/>
      <c r="E45" s="578"/>
      <c r="F45" s="578"/>
      <c r="G45" s="578"/>
      <c r="H45" s="578"/>
      <c r="I45" s="578"/>
      <c r="J45" s="215"/>
      <c r="K45" s="215"/>
    </row>
    <row r="46" spans="2:11" ht="28.5" customHeight="1" x14ac:dyDescent="0.2">
      <c r="B46" s="175" t="s">
        <v>286</v>
      </c>
      <c r="C46" s="578" t="s">
        <v>356</v>
      </c>
      <c r="D46" s="578"/>
      <c r="E46" s="578"/>
      <c r="F46" s="578"/>
      <c r="G46" s="578"/>
      <c r="H46" s="578"/>
      <c r="I46" s="578"/>
      <c r="J46" s="215"/>
      <c r="K46" s="215"/>
    </row>
    <row r="47" spans="2:11" ht="30" customHeight="1" x14ac:dyDescent="0.2">
      <c r="B47" s="182" t="s">
        <v>287</v>
      </c>
      <c r="C47" s="578" t="s">
        <v>357</v>
      </c>
      <c r="D47" s="578"/>
      <c r="E47" s="578"/>
      <c r="F47" s="578"/>
      <c r="G47" s="578"/>
      <c r="H47" s="578"/>
      <c r="I47" s="578"/>
      <c r="J47" s="217"/>
      <c r="K47" s="217"/>
    </row>
    <row r="48" spans="2:11" ht="31.5" customHeight="1" x14ac:dyDescent="0.2">
      <c r="B48" s="182" t="s">
        <v>288</v>
      </c>
      <c r="C48" s="578"/>
      <c r="D48" s="578"/>
      <c r="E48" s="578"/>
      <c r="F48" s="578"/>
      <c r="G48" s="578"/>
      <c r="H48" s="578"/>
      <c r="I48" s="578"/>
      <c r="J48" s="219"/>
      <c r="K48" s="219"/>
    </row>
    <row r="49" spans="2:11" x14ac:dyDescent="0.2">
      <c r="B49" s="47"/>
      <c r="C49" s="220"/>
      <c r="D49" s="220"/>
      <c r="E49" s="221"/>
      <c r="F49" s="221"/>
      <c r="G49" s="48"/>
      <c r="H49" s="49"/>
      <c r="I49" s="220"/>
      <c r="J49" s="219"/>
      <c r="K49" s="219"/>
    </row>
    <row r="50" spans="2:11" x14ac:dyDescent="0.2">
      <c r="B50" s="47"/>
      <c r="C50" s="220"/>
      <c r="D50" s="220"/>
      <c r="E50" s="221"/>
      <c r="F50" s="221"/>
      <c r="G50" s="48"/>
      <c r="H50" s="49"/>
      <c r="I50" s="220"/>
      <c r="J50" s="219"/>
      <c r="K50" s="219"/>
    </row>
    <row r="51" spans="2:11" x14ac:dyDescent="0.2">
      <c r="B51" s="47"/>
      <c r="C51" s="220"/>
      <c r="D51" s="220"/>
      <c r="E51" s="221"/>
      <c r="F51" s="221"/>
      <c r="G51" s="48"/>
      <c r="H51" s="49"/>
      <c r="I51" s="220"/>
      <c r="J51" s="219"/>
      <c r="K51" s="219"/>
    </row>
    <row r="52" spans="2:11" x14ac:dyDescent="0.2">
      <c r="B52" s="47"/>
      <c r="C52" s="220"/>
      <c r="D52" s="220"/>
      <c r="E52" s="221"/>
      <c r="F52" s="221"/>
      <c r="G52" s="48"/>
      <c r="H52" s="49"/>
      <c r="I52" s="220"/>
      <c r="J52" s="219"/>
      <c r="K52" s="219"/>
    </row>
    <row r="53" spans="2:11" x14ac:dyDescent="0.2">
      <c r="B53" s="47"/>
      <c r="C53" s="220"/>
      <c r="D53" s="220"/>
      <c r="E53" s="221"/>
      <c r="F53" s="221"/>
      <c r="G53" s="48"/>
      <c r="H53" s="49"/>
      <c r="I53" s="220"/>
      <c r="J53" s="219"/>
      <c r="K53" s="219"/>
    </row>
    <row r="54" spans="2:11" ht="25.5" customHeight="1" x14ac:dyDescent="0.2">
      <c r="B54" s="47"/>
      <c r="C54" s="220"/>
      <c r="D54" s="220"/>
      <c r="E54" s="221"/>
      <c r="F54" s="221"/>
      <c r="G54" s="48"/>
      <c r="H54" s="49"/>
      <c r="I54" s="220"/>
      <c r="J54" s="219"/>
      <c r="K54" s="219"/>
    </row>
  </sheetData>
  <sheetProtection algorithmName="SHA-512" hashValue="WZd20RosuSS3Cs3UVcL0YfYy9+jXbKCCzDAbHBISB2Hfh1P+6GkJfWFld8QM0h6SHk+RGjTneTuH3MMbp+JwCQ==" saltValue="QFTNak2phy7AT3Cdj3pMsg=="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allowBlank="1" showInputMessage="1" showErrorMessage="1" sqref="J10:K10" xr:uid="{3B63EE5D-4C08-4F80-8C64-7F627BB48E22}">
      <formula1>$M$21:$M$26</formula1>
    </dataValidation>
    <dataValidation type="list" allowBlank="1" showInputMessage="1" showErrorMessage="1" sqref="C7 I7" xr:uid="{25DBF68C-377A-4909-8B99-FF9FE6942EE9}">
      <formula1>$N$11:$N$12</formula1>
    </dataValidation>
    <dataValidation type="list" allowBlank="1" showInputMessage="1" showErrorMessage="1" sqref="H13:I13" xr:uid="{4E25E2EF-4A8B-4746-A4BC-072A6AADCF31}">
      <formula1>$N$5:$N$8</formula1>
    </dataValidation>
    <dataValidation type="list" allowBlank="1" showInputMessage="1" showErrorMessage="1" sqref="C9:F9" xr:uid="{64FFE858-63B1-425D-AC49-2CB79A0AC162}">
      <formula1>$M$6:$M$9</formula1>
    </dataValidation>
    <dataValidation type="list" allowBlank="1" showInputMessage="1" showErrorMessage="1" sqref="C24:E24" xr:uid="{630306F1-EB52-4696-92BE-4745959F067D}">
      <formula1>$M$12:$M$15</formula1>
    </dataValidation>
    <dataValidation type="list" allowBlank="1" showInputMessage="1" showErrorMessage="1" sqref="H12:I12" xr:uid="{CB100056-D31B-4ABE-8B5B-5B73EE0D4413}">
      <formula1>M17:M19</formula1>
    </dataValidation>
    <dataValidation type="list" showDropDown="1" showInputMessage="1" showErrorMessage="1" sqref="K12" xr:uid="{F395FDF8-CF91-4B1B-9234-D0C4ABB924A0}">
      <formula1>O17:O19</formula1>
    </dataValidation>
  </dataValidations>
  <pageMargins left="0.7" right="0.7" top="0.75" bottom="0.75" header="0.3" footer="0.3"/>
  <pageSetup orientation="portrait"/>
  <drawing r:id="rId1"/>
  <legacyDrawing r:id="rId2"/>
  <oleObjects>
    <mc:AlternateContent xmlns:mc="http://schemas.openxmlformats.org/markup-compatibility/2006">
      <mc:Choice Requires="x14">
        <oleObject progId="PBrush" shapeId="35802113" r:id="rId3">
          <objectPr defaultSize="0" autoPict="0" r:id="rId4">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02113" r:id="rId3"/>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17BCD-CE39-4AE8-840A-DC6594ABD119}">
  <sheetPr codeName="Hoja8">
    <tabColor theme="3" tint="0.79998168889431442"/>
  </sheetPr>
  <dimension ref="B1:X54"/>
  <sheetViews>
    <sheetView zoomScale="85" zoomScaleNormal="85" workbookViewId="0">
      <selection activeCell="F6" sqref="F6:I6"/>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12"/>
    <col min="13" max="14" width="11.42578125" style="251"/>
    <col min="15" max="24" width="11.42578125" style="12"/>
    <col min="25" max="16384" width="11.42578125" style="7"/>
  </cols>
  <sheetData>
    <row r="1" spans="2:14" ht="37.5" customHeight="1" x14ac:dyDescent="0.2">
      <c r="B1" s="517"/>
      <c r="C1" s="324" t="s">
        <v>25</v>
      </c>
      <c r="D1" s="324"/>
      <c r="E1" s="324"/>
      <c r="F1" s="324"/>
      <c r="G1" s="324"/>
      <c r="H1" s="324"/>
      <c r="I1" s="518"/>
      <c r="J1" s="196"/>
      <c r="K1" s="196"/>
      <c r="M1" s="250" t="s">
        <v>47</v>
      </c>
    </row>
    <row r="2" spans="2:14" ht="37.5" customHeight="1" x14ac:dyDescent="0.2">
      <c r="B2" s="517"/>
      <c r="C2" s="324" t="s">
        <v>239</v>
      </c>
      <c r="D2" s="324"/>
      <c r="E2" s="324"/>
      <c r="F2" s="324"/>
      <c r="G2" s="324"/>
      <c r="H2" s="324"/>
      <c r="I2" s="518"/>
      <c r="J2" s="196"/>
      <c r="K2" s="196"/>
      <c r="M2" s="250" t="s">
        <v>48</v>
      </c>
    </row>
    <row r="3" spans="2:14" ht="37.5" customHeight="1" x14ac:dyDescent="0.2">
      <c r="B3" s="517"/>
      <c r="C3" s="324" t="s">
        <v>240</v>
      </c>
      <c r="D3" s="324"/>
      <c r="E3" s="324"/>
      <c r="F3" s="324" t="s">
        <v>241</v>
      </c>
      <c r="G3" s="324"/>
      <c r="H3" s="324"/>
      <c r="I3" s="518"/>
      <c r="J3" s="196"/>
      <c r="K3" s="196"/>
      <c r="M3" s="250" t="s">
        <v>50</v>
      </c>
    </row>
    <row r="4" spans="2:14" ht="23.25" customHeight="1" x14ac:dyDescent="0.2">
      <c r="B4" s="514"/>
      <c r="C4" s="514"/>
      <c r="D4" s="514"/>
      <c r="E4" s="514"/>
      <c r="F4" s="514"/>
      <c r="G4" s="514"/>
      <c r="H4" s="514"/>
      <c r="I4" s="514"/>
      <c r="J4" s="197"/>
      <c r="K4" s="197"/>
    </row>
    <row r="5" spans="2:14" ht="24" customHeight="1" x14ac:dyDescent="0.2">
      <c r="B5" s="515" t="s">
        <v>234</v>
      </c>
      <c r="C5" s="515"/>
      <c r="D5" s="515"/>
      <c r="E5" s="515"/>
      <c r="F5" s="515"/>
      <c r="G5" s="515"/>
      <c r="H5" s="515"/>
      <c r="I5" s="515"/>
      <c r="J5" s="198"/>
      <c r="K5" s="198"/>
      <c r="N5" s="251" t="s">
        <v>57</v>
      </c>
    </row>
    <row r="6" spans="2:14" ht="30.75" customHeight="1" x14ac:dyDescent="0.2">
      <c r="B6" s="193" t="s">
        <v>242</v>
      </c>
      <c r="C6" s="199">
        <v>6</v>
      </c>
      <c r="D6" s="516" t="s">
        <v>243</v>
      </c>
      <c r="E6" s="516"/>
      <c r="F6" s="503" t="s">
        <v>401</v>
      </c>
      <c r="G6" s="503"/>
      <c r="H6" s="503"/>
      <c r="I6" s="503"/>
      <c r="J6" s="200"/>
      <c r="K6" s="200"/>
      <c r="M6" s="250" t="s">
        <v>60</v>
      </c>
      <c r="N6" s="251" t="s">
        <v>61</v>
      </c>
    </row>
    <row r="7" spans="2:14" ht="30.75" customHeight="1" x14ac:dyDescent="0.2">
      <c r="B7" s="193" t="s">
        <v>244</v>
      </c>
      <c r="C7" s="199" t="s">
        <v>81</v>
      </c>
      <c r="D7" s="516" t="s">
        <v>245</v>
      </c>
      <c r="E7" s="516"/>
      <c r="F7" s="503" t="s">
        <v>309</v>
      </c>
      <c r="G7" s="503"/>
      <c r="H7" s="175" t="s">
        <v>246</v>
      </c>
      <c r="I7" s="199" t="s">
        <v>81</v>
      </c>
      <c r="J7" s="202"/>
      <c r="K7" s="202"/>
      <c r="M7" s="250" t="s">
        <v>65</v>
      </c>
      <c r="N7" s="251" t="s">
        <v>66</v>
      </c>
    </row>
    <row r="8" spans="2:14" ht="30.75" customHeight="1" x14ac:dyDescent="0.2">
      <c r="B8" s="193" t="s">
        <v>247</v>
      </c>
      <c r="C8" s="503" t="s">
        <v>289</v>
      </c>
      <c r="D8" s="503"/>
      <c r="E8" s="503"/>
      <c r="F8" s="503"/>
      <c r="G8" s="175" t="s">
        <v>248</v>
      </c>
      <c r="H8" s="510">
        <v>7550</v>
      </c>
      <c r="I8" s="510"/>
      <c r="J8" s="21"/>
      <c r="K8" s="21"/>
      <c r="M8" s="250" t="s">
        <v>69</v>
      </c>
      <c r="N8" s="251" t="s">
        <v>70</v>
      </c>
    </row>
    <row r="9" spans="2:14" ht="30.75" customHeight="1" x14ac:dyDescent="0.2">
      <c r="B9" s="193" t="s">
        <v>48</v>
      </c>
      <c r="C9" s="511" t="s">
        <v>60</v>
      </c>
      <c r="D9" s="511"/>
      <c r="E9" s="511"/>
      <c r="F9" s="511"/>
      <c r="G9" s="175" t="s">
        <v>249</v>
      </c>
      <c r="H9" s="512" t="s">
        <v>304</v>
      </c>
      <c r="I9" s="512"/>
      <c r="J9" s="22"/>
      <c r="K9" s="22"/>
      <c r="M9" s="252" t="s">
        <v>73</v>
      </c>
    </row>
    <row r="10" spans="2:14" ht="30.75" customHeight="1" x14ac:dyDescent="0.2">
      <c r="B10" s="193" t="s">
        <v>250</v>
      </c>
      <c r="C10" s="503" t="s">
        <v>316</v>
      </c>
      <c r="D10" s="503"/>
      <c r="E10" s="503"/>
      <c r="F10" s="503"/>
      <c r="G10" s="503"/>
      <c r="H10" s="503"/>
      <c r="I10" s="503"/>
      <c r="J10" s="203"/>
      <c r="K10" s="203"/>
      <c r="M10" s="252"/>
    </row>
    <row r="11" spans="2:14" ht="30.75" customHeight="1" x14ac:dyDescent="0.2">
      <c r="B11" s="193" t="s">
        <v>251</v>
      </c>
      <c r="C11" s="498" t="str">
        <f>'[6]Proyecto 7550'!$E$53</f>
        <v>Realizar el fortalecimiento institucional de la estructura orgánica y funcional de la SDA, IDIGER, JBB, E IDPYBA</v>
      </c>
      <c r="D11" s="498"/>
      <c r="E11" s="498"/>
      <c r="F11" s="498"/>
      <c r="G11" s="498"/>
      <c r="H11" s="498"/>
      <c r="I11" s="498"/>
      <c r="J11" s="202"/>
      <c r="K11" s="202"/>
      <c r="M11" s="252"/>
      <c r="N11" s="251" t="s">
        <v>76</v>
      </c>
    </row>
    <row r="12" spans="2:14" ht="30.75" customHeight="1" x14ac:dyDescent="0.2">
      <c r="B12" s="193" t="s">
        <v>254</v>
      </c>
      <c r="C12" s="356" t="s">
        <v>305</v>
      </c>
      <c r="D12" s="356"/>
      <c r="E12" s="356"/>
      <c r="F12" s="356"/>
      <c r="G12" s="175" t="s">
        <v>252</v>
      </c>
      <c r="H12" s="357" t="s">
        <v>91</v>
      </c>
      <c r="I12" s="357"/>
      <c r="J12" s="202"/>
      <c r="K12" s="202"/>
      <c r="M12" s="252" t="s">
        <v>80</v>
      </c>
      <c r="N12" s="251" t="s">
        <v>81</v>
      </c>
    </row>
    <row r="13" spans="2:14" ht="30.75" customHeight="1" x14ac:dyDescent="0.2">
      <c r="B13" s="193" t="s">
        <v>255</v>
      </c>
      <c r="C13" s="513" t="s">
        <v>293</v>
      </c>
      <c r="D13" s="513"/>
      <c r="E13" s="513"/>
      <c r="F13" s="513"/>
      <c r="G13" s="175" t="s">
        <v>253</v>
      </c>
      <c r="H13" s="498" t="s">
        <v>57</v>
      </c>
      <c r="I13" s="498"/>
      <c r="J13" s="202"/>
      <c r="K13" s="202"/>
      <c r="M13" s="252" t="s">
        <v>84</v>
      </c>
    </row>
    <row r="14" spans="2:14" ht="64.5" customHeight="1" x14ac:dyDescent="0.2">
      <c r="B14" s="193" t="s">
        <v>256</v>
      </c>
      <c r="C14" s="353" t="s">
        <v>307</v>
      </c>
      <c r="D14" s="353"/>
      <c r="E14" s="353"/>
      <c r="F14" s="353"/>
      <c r="G14" s="353"/>
      <c r="H14" s="353"/>
      <c r="I14" s="353"/>
      <c r="J14" s="203"/>
      <c r="K14" s="203"/>
      <c r="M14" s="252" t="s">
        <v>86</v>
      </c>
    </row>
    <row r="15" spans="2:14" ht="30.75" customHeight="1" x14ac:dyDescent="0.2">
      <c r="B15" s="193" t="s">
        <v>257</v>
      </c>
      <c r="C15" s="356" t="s">
        <v>361</v>
      </c>
      <c r="D15" s="356"/>
      <c r="E15" s="356"/>
      <c r="F15" s="356"/>
      <c r="G15" s="356"/>
      <c r="H15" s="356"/>
      <c r="I15" s="356"/>
      <c r="J15" s="204"/>
      <c r="K15" s="204"/>
      <c r="M15" s="252" t="s">
        <v>88</v>
      </c>
    </row>
    <row r="16" spans="2:14" ht="20.25" customHeight="1" x14ac:dyDescent="0.2">
      <c r="B16" s="193" t="s">
        <v>258</v>
      </c>
      <c r="C16" s="607" t="s">
        <v>346</v>
      </c>
      <c r="D16" s="607"/>
      <c r="E16" s="607"/>
      <c r="F16" s="607"/>
      <c r="G16" s="607"/>
      <c r="H16" s="607"/>
      <c r="I16" s="607"/>
      <c r="J16" s="205"/>
      <c r="K16" s="205"/>
      <c r="M16" s="252"/>
    </row>
    <row r="17" spans="2:13" ht="30.75" customHeight="1" x14ac:dyDescent="0.2">
      <c r="B17" s="193" t="s">
        <v>259</v>
      </c>
      <c r="C17" s="498" t="s">
        <v>151</v>
      </c>
      <c r="D17" s="499"/>
      <c r="E17" s="499"/>
      <c r="F17" s="499"/>
      <c r="G17" s="499"/>
      <c r="H17" s="499"/>
      <c r="I17" s="499"/>
      <c r="J17" s="206"/>
      <c r="K17" s="206"/>
      <c r="M17" s="252" t="s">
        <v>91</v>
      </c>
    </row>
    <row r="18" spans="2:13" ht="18" customHeight="1" x14ac:dyDescent="0.2">
      <c r="B18" s="500" t="s">
        <v>265</v>
      </c>
      <c r="C18" s="501" t="s">
        <v>237</v>
      </c>
      <c r="D18" s="501"/>
      <c r="E18" s="501"/>
      <c r="F18" s="502" t="s">
        <v>238</v>
      </c>
      <c r="G18" s="502"/>
      <c r="H18" s="502"/>
      <c r="I18" s="502"/>
      <c r="J18" s="28"/>
      <c r="K18" s="28"/>
      <c r="M18" s="252" t="s">
        <v>79</v>
      </c>
    </row>
    <row r="19" spans="2:13" ht="39.75" customHeight="1" x14ac:dyDescent="0.2">
      <c r="B19" s="500"/>
      <c r="C19" s="468" t="s">
        <v>306</v>
      </c>
      <c r="D19" s="469"/>
      <c r="E19" s="470"/>
      <c r="F19" s="503" t="str">
        <f>C19</f>
        <v>Actividades que se ejecutaron para la implementacion de los procesos transversales</v>
      </c>
      <c r="G19" s="503"/>
      <c r="H19" s="503"/>
      <c r="I19" s="503"/>
      <c r="J19" s="205"/>
      <c r="K19" s="205"/>
      <c r="M19" s="252" t="s">
        <v>95</v>
      </c>
    </row>
    <row r="20" spans="2:13" ht="39.75" customHeight="1" x14ac:dyDescent="0.2">
      <c r="B20" s="173" t="s">
        <v>266</v>
      </c>
      <c r="C20" s="468" t="s">
        <v>308</v>
      </c>
      <c r="D20" s="469"/>
      <c r="E20" s="470"/>
      <c r="F20" s="503" t="str">
        <f>C20</f>
        <v>Cantidad de actividades que se ejecutaron para la implementacion de los procesos transversales</v>
      </c>
      <c r="G20" s="503"/>
      <c r="H20" s="503"/>
      <c r="I20" s="503"/>
      <c r="J20" s="202"/>
      <c r="K20" s="202"/>
      <c r="M20" s="252"/>
    </row>
    <row r="21" spans="2:13" ht="42" customHeight="1" x14ac:dyDescent="0.2">
      <c r="B21" s="173" t="s">
        <v>267</v>
      </c>
      <c r="C21" s="504"/>
      <c r="D21" s="505"/>
      <c r="E21" s="506"/>
      <c r="F21" s="468"/>
      <c r="G21" s="469"/>
      <c r="H21" s="469"/>
      <c r="I21" s="507"/>
      <c r="J21" s="204"/>
      <c r="K21" s="204"/>
      <c r="M21" s="252"/>
    </row>
    <row r="22" spans="2:13" ht="23.25" customHeight="1" x14ac:dyDescent="0.2">
      <c r="B22" s="173" t="s">
        <v>268</v>
      </c>
      <c r="C22" s="494">
        <v>44013</v>
      </c>
      <c r="D22" s="508"/>
      <c r="E22" s="509"/>
      <c r="F22" s="175" t="s">
        <v>271</v>
      </c>
      <c r="G22" s="184"/>
      <c r="H22" s="175" t="s">
        <v>275</v>
      </c>
      <c r="I22" s="185">
        <v>0</v>
      </c>
      <c r="J22" s="30"/>
      <c r="K22" s="30"/>
      <c r="M22" s="252"/>
    </row>
    <row r="23" spans="2:13" ht="27" customHeight="1" x14ac:dyDescent="0.2">
      <c r="B23" s="173" t="s">
        <v>269</v>
      </c>
      <c r="C23" s="494">
        <v>44196</v>
      </c>
      <c r="D23" s="469"/>
      <c r="E23" s="470"/>
      <c r="F23" s="175" t="s">
        <v>272</v>
      </c>
      <c r="G23" s="495">
        <v>0.1</v>
      </c>
      <c r="H23" s="496"/>
      <c r="I23" s="497"/>
      <c r="J23" s="31"/>
      <c r="K23" s="31"/>
      <c r="M23" s="252"/>
    </row>
    <row r="24" spans="2:13" ht="30.75" customHeight="1" x14ac:dyDescent="0.2">
      <c r="B24" s="174" t="s">
        <v>270</v>
      </c>
      <c r="C24" s="391" t="s">
        <v>88</v>
      </c>
      <c r="D24" s="392"/>
      <c r="E24" s="393"/>
      <c r="F24" s="176" t="s">
        <v>274</v>
      </c>
      <c r="G24" s="468"/>
      <c r="H24" s="469"/>
      <c r="I24" s="470"/>
      <c r="J24" s="28"/>
      <c r="K24" s="28"/>
      <c r="M24" s="252"/>
    </row>
    <row r="25" spans="2:13" ht="22.5" customHeight="1" x14ac:dyDescent="0.2">
      <c r="B25" s="471" t="s">
        <v>235</v>
      </c>
      <c r="C25" s="467"/>
      <c r="D25" s="467"/>
      <c r="E25" s="467"/>
      <c r="F25" s="467"/>
      <c r="G25" s="467"/>
      <c r="H25" s="467"/>
      <c r="I25" s="472"/>
      <c r="J25" s="198"/>
      <c r="K25" s="198"/>
      <c r="M25" s="252"/>
    </row>
    <row r="26" spans="2:13" ht="43.5" customHeight="1" x14ac:dyDescent="0.2">
      <c r="B26" s="177" t="s">
        <v>105</v>
      </c>
      <c r="C26" s="192" t="s">
        <v>261</v>
      </c>
      <c r="D26" s="192" t="s">
        <v>260</v>
      </c>
      <c r="E26" s="178" t="s">
        <v>264</v>
      </c>
      <c r="F26" s="192" t="s">
        <v>263</v>
      </c>
      <c r="G26" s="192" t="s">
        <v>262</v>
      </c>
      <c r="H26" s="178" t="s">
        <v>276</v>
      </c>
      <c r="I26" s="179" t="s">
        <v>273</v>
      </c>
      <c r="J26" s="205"/>
      <c r="K26" s="205"/>
      <c r="M26" s="252"/>
    </row>
    <row r="27" spans="2:13" ht="19.5" customHeight="1" x14ac:dyDescent="0.2">
      <c r="B27" s="180" t="s">
        <v>119</v>
      </c>
      <c r="C27" s="234">
        <f>0.01429+0.01429</f>
        <v>2.8580000000000001E-2</v>
      </c>
      <c r="D27" s="235">
        <f>0.01415+0.01429</f>
        <v>2.844E-2</v>
      </c>
      <c r="E27" s="195">
        <f t="shared" ref="E27:E32" si="0">D27/C27</f>
        <v>0.99510146955913226</v>
      </c>
      <c r="F27" s="474">
        <f>+SUM(C27:C32)</f>
        <v>0.10002999999999999</v>
      </c>
      <c r="G27" s="474">
        <f>+SUM(D27:D32)</f>
        <v>2.844E-2</v>
      </c>
      <c r="H27" s="604">
        <f>+G27/F27</f>
        <v>0.2843147055883235</v>
      </c>
      <c r="I27" s="606">
        <f>+H27+I22</f>
        <v>0.2843147055883235</v>
      </c>
      <c r="J27" s="38"/>
      <c r="K27" s="38"/>
    </row>
    <row r="28" spans="2:13" ht="19.5" customHeight="1" x14ac:dyDescent="0.2">
      <c r="B28" s="180" t="s">
        <v>120</v>
      </c>
      <c r="C28" s="234">
        <v>1.4290000000000001E-2</v>
      </c>
      <c r="D28" s="234"/>
      <c r="E28" s="195">
        <f t="shared" si="0"/>
        <v>0</v>
      </c>
      <c r="F28" s="474"/>
      <c r="G28" s="474"/>
      <c r="H28" s="604"/>
      <c r="I28" s="606"/>
      <c r="J28" s="38"/>
      <c r="K28" s="38"/>
    </row>
    <row r="29" spans="2:13" ht="19.5" customHeight="1" x14ac:dyDescent="0.2">
      <c r="B29" s="180" t="s">
        <v>121</v>
      </c>
      <c r="C29" s="234">
        <v>1.4290000000000001E-2</v>
      </c>
      <c r="D29" s="234"/>
      <c r="E29" s="195">
        <f t="shared" si="0"/>
        <v>0</v>
      </c>
      <c r="F29" s="474"/>
      <c r="G29" s="474"/>
      <c r="H29" s="604"/>
      <c r="I29" s="606"/>
      <c r="J29" s="38"/>
      <c r="K29" s="38"/>
    </row>
    <row r="30" spans="2:13" ht="19.5" customHeight="1" x14ac:dyDescent="0.2">
      <c r="B30" s="180" t="s">
        <v>122</v>
      </c>
      <c r="C30" s="234">
        <v>1.4290000000000001E-2</v>
      </c>
      <c r="D30" s="234"/>
      <c r="E30" s="195">
        <f t="shared" si="0"/>
        <v>0</v>
      </c>
      <c r="F30" s="474"/>
      <c r="G30" s="474"/>
      <c r="H30" s="604"/>
      <c r="I30" s="606"/>
      <c r="J30" s="38"/>
      <c r="K30" s="38"/>
    </row>
    <row r="31" spans="2:13" ht="19.5" customHeight="1" x14ac:dyDescent="0.2">
      <c r="B31" s="180" t="s">
        <v>123</v>
      </c>
      <c r="C31" s="234">
        <v>1.4290000000000001E-2</v>
      </c>
      <c r="D31" s="234"/>
      <c r="E31" s="195">
        <f t="shared" si="0"/>
        <v>0</v>
      </c>
      <c r="F31" s="474"/>
      <c r="G31" s="474"/>
      <c r="H31" s="604"/>
      <c r="I31" s="606"/>
      <c r="J31" s="38"/>
      <c r="K31" s="38"/>
    </row>
    <row r="32" spans="2:13" ht="19.5" customHeight="1" x14ac:dyDescent="0.2">
      <c r="B32" s="180" t="s">
        <v>124</v>
      </c>
      <c r="C32" s="234">
        <v>1.4290000000000001E-2</v>
      </c>
      <c r="D32" s="234"/>
      <c r="E32" s="195">
        <f t="shared" si="0"/>
        <v>0</v>
      </c>
      <c r="F32" s="475"/>
      <c r="G32" s="475"/>
      <c r="H32" s="605"/>
      <c r="I32" s="606"/>
      <c r="J32" s="38"/>
      <c r="K32" s="38"/>
    </row>
    <row r="33" spans="2:11" ht="140.25" customHeight="1" x14ac:dyDescent="0.2">
      <c r="B33" s="181" t="s">
        <v>277</v>
      </c>
      <c r="C33" s="528" t="s">
        <v>373</v>
      </c>
      <c r="D33" s="529"/>
      <c r="E33" s="529"/>
      <c r="F33" s="529"/>
      <c r="G33" s="529"/>
      <c r="H33" s="529"/>
      <c r="I33" s="530"/>
      <c r="J33" s="209"/>
      <c r="K33" s="209"/>
    </row>
    <row r="34" spans="2:11" ht="34.5" customHeight="1" x14ac:dyDescent="0.2">
      <c r="B34" s="482"/>
      <c r="C34" s="483"/>
      <c r="D34" s="483"/>
      <c r="E34" s="483"/>
      <c r="F34" s="483"/>
      <c r="G34" s="483"/>
      <c r="H34" s="483"/>
      <c r="I34" s="484"/>
      <c r="J34" s="198"/>
      <c r="K34" s="198"/>
    </row>
    <row r="35" spans="2:11" ht="34.5" customHeight="1" x14ac:dyDescent="0.2">
      <c r="B35" s="485"/>
      <c r="C35" s="486"/>
      <c r="D35" s="486"/>
      <c r="E35" s="486"/>
      <c r="F35" s="486"/>
      <c r="G35" s="486"/>
      <c r="H35" s="486"/>
      <c r="I35" s="487"/>
      <c r="J35" s="209"/>
      <c r="K35" s="209"/>
    </row>
    <row r="36" spans="2:11" ht="34.5" customHeight="1" x14ac:dyDescent="0.2">
      <c r="B36" s="485"/>
      <c r="C36" s="486"/>
      <c r="D36" s="486"/>
      <c r="E36" s="486"/>
      <c r="F36" s="486"/>
      <c r="G36" s="486"/>
      <c r="H36" s="486"/>
      <c r="I36" s="487"/>
      <c r="J36" s="209"/>
      <c r="K36" s="209"/>
    </row>
    <row r="37" spans="2:11" ht="34.5" customHeight="1" x14ac:dyDescent="0.2">
      <c r="B37" s="485"/>
      <c r="C37" s="486"/>
      <c r="D37" s="486"/>
      <c r="E37" s="486"/>
      <c r="F37" s="486"/>
      <c r="G37" s="486"/>
      <c r="H37" s="486"/>
      <c r="I37" s="487"/>
      <c r="J37" s="209"/>
      <c r="K37" s="209"/>
    </row>
    <row r="38" spans="2:11" ht="34.5" customHeight="1" x14ac:dyDescent="0.2">
      <c r="B38" s="488"/>
      <c r="C38" s="489"/>
      <c r="D38" s="489"/>
      <c r="E38" s="489"/>
      <c r="F38" s="489"/>
      <c r="G38" s="489"/>
      <c r="H38" s="489"/>
      <c r="I38" s="490"/>
      <c r="J38" s="197"/>
      <c r="K38" s="197"/>
    </row>
    <row r="39" spans="2:11" ht="96.75" customHeight="1" x14ac:dyDescent="0.2">
      <c r="B39" s="193" t="s">
        <v>278</v>
      </c>
      <c r="C39" s="528" t="s">
        <v>373</v>
      </c>
      <c r="D39" s="529"/>
      <c r="E39" s="529"/>
      <c r="F39" s="529"/>
      <c r="G39" s="529"/>
      <c r="H39" s="529"/>
      <c r="I39" s="530"/>
      <c r="J39" s="210"/>
      <c r="K39" s="210"/>
    </row>
    <row r="40" spans="2:11" ht="32.25" customHeight="1" x14ac:dyDescent="0.2">
      <c r="B40" s="193" t="s">
        <v>279</v>
      </c>
      <c r="C40" s="579"/>
      <c r="D40" s="591"/>
      <c r="E40" s="591"/>
      <c r="F40" s="591"/>
      <c r="G40" s="591"/>
      <c r="H40" s="591"/>
      <c r="I40" s="592"/>
      <c r="J40" s="210"/>
      <c r="K40" s="210"/>
    </row>
    <row r="41" spans="2:11" ht="66" customHeight="1" x14ac:dyDescent="0.2">
      <c r="B41" s="182" t="s">
        <v>280</v>
      </c>
      <c r="C41" s="593" t="s">
        <v>383</v>
      </c>
      <c r="D41" s="594"/>
      <c r="E41" s="594"/>
      <c r="F41" s="594"/>
      <c r="G41" s="594"/>
      <c r="H41" s="594"/>
      <c r="I41" s="595"/>
      <c r="J41" s="210"/>
      <c r="K41" s="210"/>
    </row>
    <row r="42" spans="2:11" ht="22.5" customHeight="1" x14ac:dyDescent="0.2">
      <c r="B42" s="467" t="s">
        <v>236</v>
      </c>
      <c r="C42" s="467"/>
      <c r="D42" s="467"/>
      <c r="E42" s="467"/>
      <c r="F42" s="467"/>
      <c r="G42" s="467"/>
      <c r="H42" s="467"/>
      <c r="I42" s="467"/>
      <c r="J42" s="210"/>
      <c r="K42" s="210"/>
    </row>
    <row r="43" spans="2:11" ht="22.5" customHeight="1" x14ac:dyDescent="0.2">
      <c r="B43" s="464" t="s">
        <v>281</v>
      </c>
      <c r="C43" s="194" t="s">
        <v>282</v>
      </c>
      <c r="D43" s="466" t="s">
        <v>283</v>
      </c>
      <c r="E43" s="466"/>
      <c r="F43" s="466"/>
      <c r="G43" s="466" t="s">
        <v>284</v>
      </c>
      <c r="H43" s="466"/>
      <c r="I43" s="466"/>
      <c r="J43" s="212"/>
      <c r="K43" s="212"/>
    </row>
    <row r="44" spans="2:11" ht="30.75" customHeight="1" x14ac:dyDescent="0.2">
      <c r="B44" s="465"/>
      <c r="C44" s="213" t="s">
        <v>311</v>
      </c>
      <c r="D44" s="463"/>
      <c r="E44" s="463"/>
      <c r="F44" s="463"/>
      <c r="G44" s="463"/>
      <c r="H44" s="463"/>
      <c r="I44" s="463"/>
      <c r="J44" s="212"/>
      <c r="K44" s="212"/>
    </row>
    <row r="45" spans="2:11" ht="32.25" customHeight="1" x14ac:dyDescent="0.2">
      <c r="B45" s="183" t="s">
        <v>285</v>
      </c>
      <c r="C45" s="578" t="s">
        <v>384</v>
      </c>
      <c r="D45" s="578"/>
      <c r="E45" s="578"/>
      <c r="F45" s="578"/>
      <c r="G45" s="578"/>
      <c r="H45" s="578"/>
      <c r="I45" s="578"/>
      <c r="J45" s="215"/>
      <c r="K45" s="215"/>
    </row>
    <row r="46" spans="2:11" ht="28.5" customHeight="1" x14ac:dyDescent="0.2">
      <c r="B46" s="175" t="s">
        <v>286</v>
      </c>
      <c r="C46" s="578" t="s">
        <v>384</v>
      </c>
      <c r="D46" s="578"/>
      <c r="E46" s="578"/>
      <c r="F46" s="578"/>
      <c r="G46" s="578"/>
      <c r="H46" s="578"/>
      <c r="I46" s="578"/>
      <c r="J46" s="215"/>
      <c r="K46" s="215"/>
    </row>
    <row r="47" spans="2:11" ht="30" customHeight="1" x14ac:dyDescent="0.2">
      <c r="B47" s="182" t="s">
        <v>287</v>
      </c>
      <c r="C47" s="578" t="s">
        <v>384</v>
      </c>
      <c r="D47" s="578"/>
      <c r="E47" s="578"/>
      <c r="F47" s="578"/>
      <c r="G47" s="578"/>
      <c r="H47" s="578"/>
      <c r="I47" s="578"/>
      <c r="J47" s="217"/>
      <c r="K47" s="217"/>
    </row>
    <row r="48" spans="2:11" ht="31.5" customHeight="1" x14ac:dyDescent="0.2">
      <c r="B48" s="182" t="s">
        <v>288</v>
      </c>
      <c r="C48" s="578"/>
      <c r="D48" s="578"/>
      <c r="E48" s="578"/>
      <c r="F48" s="578"/>
      <c r="G48" s="578"/>
      <c r="H48" s="578"/>
      <c r="I48" s="578"/>
      <c r="J48" s="219"/>
      <c r="K48" s="219"/>
    </row>
    <row r="49" spans="2:11" x14ac:dyDescent="0.2">
      <c r="B49" s="47"/>
      <c r="C49" s="220"/>
      <c r="D49" s="220"/>
      <c r="E49" s="221"/>
      <c r="F49" s="221"/>
      <c r="G49" s="48"/>
      <c r="H49" s="49"/>
      <c r="I49" s="220"/>
      <c r="J49" s="219"/>
      <c r="K49" s="219"/>
    </row>
    <row r="50" spans="2:11" x14ac:dyDescent="0.2">
      <c r="B50" s="47"/>
      <c r="C50" s="220"/>
      <c r="D50" s="220"/>
      <c r="E50" s="221"/>
      <c r="F50" s="221"/>
      <c r="G50" s="48"/>
      <c r="H50" s="49"/>
      <c r="I50" s="220"/>
      <c r="J50" s="219"/>
      <c r="K50" s="219"/>
    </row>
    <row r="51" spans="2:11" x14ac:dyDescent="0.2">
      <c r="B51" s="47"/>
      <c r="C51" s="220"/>
      <c r="D51" s="220"/>
      <c r="E51" s="221"/>
      <c r="F51" s="221"/>
      <c r="G51" s="48"/>
      <c r="H51" s="49"/>
      <c r="I51" s="220"/>
      <c r="J51" s="219"/>
      <c r="K51" s="219"/>
    </row>
    <row r="52" spans="2:11" x14ac:dyDescent="0.2">
      <c r="B52" s="47"/>
      <c r="C52" s="220"/>
      <c r="D52" s="220"/>
      <c r="E52" s="221"/>
      <c r="F52" s="221"/>
      <c r="G52" s="48"/>
      <c r="H52" s="49"/>
      <c r="I52" s="220"/>
      <c r="J52" s="219"/>
      <c r="K52" s="219"/>
    </row>
    <row r="53" spans="2:11" x14ac:dyDescent="0.2">
      <c r="B53" s="47"/>
      <c r="C53" s="220"/>
      <c r="D53" s="220"/>
      <c r="E53" s="221"/>
      <c r="F53" s="221"/>
      <c r="G53" s="48"/>
      <c r="H53" s="49"/>
      <c r="I53" s="220"/>
      <c r="J53" s="219"/>
      <c r="K53" s="219"/>
    </row>
    <row r="54" spans="2:11" ht="25.5" customHeight="1" x14ac:dyDescent="0.2">
      <c r="B54" s="47"/>
      <c r="C54" s="220"/>
      <c r="D54" s="220"/>
      <c r="E54" s="221"/>
      <c r="F54" s="221"/>
      <c r="G54" s="48"/>
      <c r="H54" s="49"/>
      <c r="I54" s="220"/>
      <c r="J54" s="219"/>
      <c r="K54" s="219"/>
    </row>
  </sheetData>
  <sheetProtection algorithmName="SHA-512" hashValue="L7PqUvJ7Lg8L/VLAVqrWlgfOmJsX6xZLVVkZQPEHp2oBFzJQuKo09a7ea9yd06OP95UEWRhKf03crvI8zQgh2w==" saltValue="GYPHbg8JuHZ9UJ1p+USlbw=="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allowBlank="1" showInputMessage="1" showErrorMessage="1" sqref="J10:K10" xr:uid="{7467BCB1-96A9-4848-B613-3A7DBB4344A1}">
      <formula1>$M$21:$M$26</formula1>
    </dataValidation>
    <dataValidation type="list" showDropDown="1" showInputMessage="1" showErrorMessage="1" sqref="K12" xr:uid="{521490C5-E172-45E3-8A6E-DCAC28EB1217}">
      <formula1>O17:O19</formula1>
    </dataValidation>
    <dataValidation type="list" allowBlank="1" showInputMessage="1" showErrorMessage="1" sqref="H12:I12" xr:uid="{48069657-2D00-488C-905C-E207D834AEE4}">
      <formula1>M17:M19</formula1>
    </dataValidation>
    <dataValidation type="list" allowBlank="1" showInputMessage="1" showErrorMessage="1" sqref="C24:E24" xr:uid="{3999C42F-B78A-42B2-9672-555D663A6446}">
      <formula1>$M$12:$M$15</formula1>
    </dataValidation>
    <dataValidation type="list" allowBlank="1" showInputMessage="1" showErrorMessage="1" sqref="C9:F9" xr:uid="{7DEE54DB-6077-41E9-B637-BF95A7CD1F17}">
      <formula1>$M$6:$M$9</formula1>
    </dataValidation>
    <dataValidation type="list" allowBlank="1" showInputMessage="1" showErrorMessage="1" sqref="H13:I13" xr:uid="{7A346E80-1CC2-4AB2-879D-0A9ED06DC180}">
      <formula1>$N$5:$N$8</formula1>
    </dataValidation>
    <dataValidation type="list" allowBlank="1" showInputMessage="1" showErrorMessage="1" sqref="C7 I7" xr:uid="{C363C99A-52BC-4B11-AACA-044D78C0CDA6}">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0416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0416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664237-BA00-4E19-9D4C-97CF951D95E6}">
  <ds:schemaRefs>
    <ds:schemaRef ds:uri="http://schemas.microsoft.com/office/2006/documentManagement/types"/>
    <ds:schemaRef ds:uri="http://schemas.microsoft.com/office/2006/metadata/properties"/>
    <ds:schemaRef ds:uri="08ebe415-1e9a-4b26-acfc-09642d3d19df"/>
    <ds:schemaRef ds:uri="http://www.w3.org/XML/1998/namespace"/>
    <ds:schemaRef ds:uri="http://purl.org/dc/elements/1.1/"/>
    <ds:schemaRef ds:uri="http://purl.org/dc/terms/"/>
    <ds:schemaRef ds:uri="d472a95f-029e-48ed-8556-580ff62e7833"/>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EA1A3-3C27-480B-B2AD-449A025DA5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Sección 3. Metas Producto</vt:lpstr>
      <vt:lpstr>MP - SIT</vt:lpstr>
      <vt:lpstr>Act.Meta_SIT</vt:lpstr>
      <vt:lpstr>META 1</vt:lpstr>
      <vt:lpstr>META 2</vt:lpstr>
      <vt:lpstr>META 3</vt:lpstr>
      <vt:lpstr>META 4</vt:lpstr>
      <vt:lpstr>META 5</vt:lpstr>
      <vt:lpstr>META 6</vt:lpstr>
      <vt:lpstr>META 7</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Kellis Vanessa Gonzalez Solano</dc:creator>
  <cp:lastModifiedBy>Jazmin Torres Rodríguez</cp:lastModifiedBy>
  <cp:lastPrinted>2018-04-10T15:28:46Z</cp:lastPrinted>
  <dcterms:created xsi:type="dcterms:W3CDTF">2010-03-25T16:40:43Z</dcterms:created>
  <dcterms:modified xsi:type="dcterms:W3CDTF">2020-10-01T00:11:01Z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