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updateLinks="never" defaultThemeVersion="124226"/>
  <mc:AlternateContent xmlns:mc="http://schemas.openxmlformats.org/markup-compatibility/2006">
    <mc:Choice Requires="x15">
      <x15ac:absPath xmlns:x15ac="http://schemas.microsoft.com/office/spreadsheetml/2010/11/ac" url="C:\Users\57310\Desktop\IDPYBA\2021\5. MAYO\OBLIGACIÓN 6 ACTUALIZACIÓN Y REPORTE HOJAS DE VIDA PROYECTO\"/>
    </mc:Choice>
  </mc:AlternateContent>
  <xr:revisionPtr revIDLastSave="0" documentId="13_ncr:1_{9BC9902F-770B-471A-9F80-6D7AF0034905}" xr6:coauthVersionLast="46" xr6:coauthVersionMax="46"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9" r:id="rId6"/>
    <sheet name="META No. 4" sheetId="70" r:id="rId7"/>
    <sheet name="META No. 5" sheetId="71" r:id="rId8"/>
    <sheet name="META No. 6" sheetId="68"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 i="68" l="1"/>
  <c r="H27" i="68"/>
  <c r="H30" i="71"/>
  <c r="E27" i="70"/>
  <c r="G27" i="70"/>
  <c r="F27" i="69"/>
  <c r="I27" i="69"/>
  <c r="H31" i="24" l="1"/>
  <c r="H30" i="24"/>
  <c r="I27" i="24" l="1"/>
  <c r="H29" i="24"/>
  <c r="H28" i="24"/>
  <c r="H27" i="24"/>
  <c r="G27" i="24"/>
  <c r="F27" i="24"/>
  <c r="E36" i="68" l="1"/>
  <c r="E35" i="68"/>
  <c r="E31" i="68"/>
  <c r="H35" i="71"/>
  <c r="H31" i="71"/>
  <c r="D28" i="71"/>
  <c r="H29" i="68"/>
  <c r="H30" i="68" s="1"/>
  <c r="G27" i="71"/>
  <c r="F27" i="71"/>
  <c r="H38" i="71"/>
  <c r="H37" i="71"/>
  <c r="H36" i="71"/>
  <c r="H34" i="71"/>
  <c r="H33" i="71"/>
  <c r="H32" i="71"/>
  <c r="H29" i="71"/>
  <c r="H28" i="71"/>
  <c r="H27" i="71"/>
  <c r="H27" i="70"/>
  <c r="H28" i="70" s="1"/>
  <c r="H29" i="70" s="1"/>
  <c r="H30" i="70" s="1"/>
  <c r="H31" i="70" s="1"/>
  <c r="H32" i="70" s="1"/>
  <c r="H33" i="70" s="1"/>
  <c r="H34" i="70" s="1"/>
  <c r="H35" i="70" s="1"/>
  <c r="H36" i="70" s="1"/>
  <c r="H37" i="70" s="1"/>
  <c r="H38" i="70" s="1"/>
  <c r="H38" i="69"/>
  <c r="H37" i="69"/>
  <c r="H36" i="69"/>
  <c r="H35" i="69"/>
  <c r="H34" i="69"/>
  <c r="H33" i="69"/>
  <c r="H32" i="69"/>
  <c r="H31" i="69"/>
  <c r="H30" i="69"/>
  <c r="H27" i="69"/>
  <c r="H28" i="69" s="1"/>
  <c r="H29" i="69" s="1"/>
  <c r="H27" i="67"/>
  <c r="H28" i="67"/>
  <c r="H29" i="67" s="1"/>
  <c r="H30" i="67" s="1"/>
  <c r="H31" i="67" s="1"/>
  <c r="H32" i="67" s="1"/>
  <c r="H33" i="67" s="1"/>
  <c r="H34" i="67" s="1"/>
  <c r="H35" i="67" s="1"/>
  <c r="H36" i="67" s="1"/>
  <c r="H37" i="67" s="1"/>
  <c r="H38" i="67" s="1"/>
  <c r="H32" i="24"/>
  <c r="H33" i="24" s="1"/>
  <c r="H34" i="24" s="1"/>
  <c r="H35" i="24" s="1"/>
  <c r="H36" i="24" s="1"/>
  <c r="H37" i="24" s="1"/>
  <c r="H38" i="24" s="1"/>
  <c r="E38" i="68"/>
  <c r="E37" i="68"/>
  <c r="E34" i="68"/>
  <c r="E33" i="68"/>
  <c r="E32" i="68"/>
  <c r="E30" i="68"/>
  <c r="E29" i="68"/>
  <c r="E28" i="68"/>
  <c r="E27" i="68"/>
  <c r="E38" i="71"/>
  <c r="E37" i="71"/>
  <c r="E36" i="71"/>
  <c r="E34" i="71"/>
  <c r="E33" i="71"/>
  <c r="E32" i="71"/>
  <c r="E30" i="71"/>
  <c r="E29" i="71"/>
  <c r="E28" i="71"/>
  <c r="E27" i="71"/>
  <c r="E38" i="70"/>
  <c r="E37" i="70"/>
  <c r="E36" i="70"/>
  <c r="E35" i="70"/>
  <c r="E34" i="70"/>
  <c r="E33" i="70"/>
  <c r="E32" i="70"/>
  <c r="E31" i="70"/>
  <c r="E30" i="70"/>
  <c r="E29" i="70"/>
  <c r="E28" i="70"/>
  <c r="E38" i="69"/>
  <c r="E37" i="69"/>
  <c r="E36" i="69"/>
  <c r="E35" i="69"/>
  <c r="E34" i="69"/>
  <c r="E33" i="69"/>
  <c r="E32" i="69"/>
  <c r="E31" i="69"/>
  <c r="E30" i="69"/>
  <c r="E29" i="69"/>
  <c r="E28" i="69"/>
  <c r="E27" i="69"/>
  <c r="E38" i="67"/>
  <c r="E37" i="67"/>
  <c r="E36" i="67"/>
  <c r="E35" i="67"/>
  <c r="E34" i="67"/>
  <c r="E33" i="67"/>
  <c r="E32" i="67"/>
  <c r="E31" i="67"/>
  <c r="E30" i="67"/>
  <c r="E29" i="67"/>
  <c r="E28" i="67"/>
  <c r="E27" i="67"/>
  <c r="E38" i="24"/>
  <c r="E37" i="24"/>
  <c r="E36" i="24"/>
  <c r="E35" i="24"/>
  <c r="E34" i="24"/>
  <c r="E33" i="24"/>
  <c r="E32" i="24"/>
  <c r="E31" i="24"/>
  <c r="E30" i="24"/>
  <c r="E29" i="24"/>
  <c r="E28" i="24"/>
  <c r="E27" i="24"/>
  <c r="H31" i="68" l="1"/>
  <c r="H32" i="68" s="1"/>
  <c r="H33" i="68" s="1"/>
  <c r="H34" i="68" s="1"/>
  <c r="H35" i="68" s="1"/>
  <c r="H36" i="68" s="1"/>
  <c r="H37" i="68" s="1"/>
  <c r="H38" i="68" s="1"/>
  <c r="E31" i="71"/>
  <c r="E35" i="71"/>
  <c r="F27" i="70"/>
  <c r="G27" i="69"/>
  <c r="G27" i="68"/>
  <c r="I27" i="68" s="1"/>
  <c r="F27" i="68"/>
  <c r="G27" i="67"/>
  <c r="I27" i="67" s="1"/>
  <c r="F27" i="67"/>
  <c r="I27" i="71" l="1"/>
  <c r="I27" i="70"/>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AB19" i="5" s="1"/>
  <c r="G31" i="47"/>
  <c r="G32" i="47"/>
  <c r="G33" i="47"/>
  <c r="G34" i="47"/>
  <c r="G35" i="47"/>
  <c r="G36" i="47"/>
  <c r="G37" i="47"/>
  <c r="G38" i="47"/>
  <c r="G39" i="47"/>
  <c r="G40" i="47"/>
  <c r="G41" i="47"/>
  <c r="I21" i="5"/>
  <c r="AC21" i="5" s="1"/>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AB21" i="5"/>
  <c r="J13" i="5"/>
  <c r="I13" i="5" s="1"/>
  <c r="J15" i="5"/>
  <c r="I30" i="62"/>
  <c r="D31" i="47" l="1"/>
  <c r="I31" i="47" s="1"/>
  <c r="AC19" i="5"/>
  <c r="D32" i="62"/>
  <c r="I31" i="62"/>
  <c r="H30" i="47"/>
  <c r="D32" i="47"/>
  <c r="L27" i="66"/>
  <c r="M27" i="66" s="1"/>
  <c r="AB13" i="5"/>
  <c r="F32" i="47"/>
  <c r="H31" i="47"/>
  <c r="I32" i="62"/>
  <c r="D33" i="62"/>
  <c r="I15" i="5"/>
  <c r="AA15" i="5"/>
  <c r="AB15" i="5" s="1"/>
  <c r="AC17" i="5"/>
  <c r="F31" i="62"/>
  <c r="F32" i="62" s="1"/>
  <c r="F33" i="62" s="1"/>
  <c r="F34" i="62" s="1"/>
  <c r="F35" i="62" s="1"/>
  <c r="F36" i="62" s="1"/>
  <c r="F37" i="62" s="1"/>
  <c r="F38" i="62" s="1"/>
  <c r="F39" i="62" s="1"/>
  <c r="H30" i="62"/>
  <c r="AC13" i="5"/>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D41" i="47" l="1"/>
  <c r="I41" i="47" s="1"/>
  <c r="I40" i="47"/>
  <c r="I41" i="62"/>
  <c r="H41" i="62"/>
  <c r="F41" i="47"/>
  <c r="H41" i="47" s="1"/>
  <c r="H40"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<sst xmlns="http://schemas.openxmlformats.org/spreadsheetml/2006/main" count="1158" uniqueCount="389">
  <si>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</si>
  <si>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</si>
  <si>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</si>
  <si>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</si>
  <si>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</si>
  <si>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</si>
  <si>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</si>
  <si>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</si>
  <si>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</si>
  <si>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</si>
  <si>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</si>
  <si>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</si>
  <si>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</si>
  <si>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</si>
  <si>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</si>
  <si>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</si>
  <si>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</si>
  <si>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</si>
  <si>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</si>
  <si>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</si>
  <si>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</si>
  <si>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</si>
  <si>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</si>
  <si>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</si>
  <si>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</si>
  <si>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</si>
  <si>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</si>
  <si>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</si>
  <si>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</si>
  <si>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</si>
  <si>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</si>
  <si>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</si>
  <si>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</si>
  <si>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</si>
  <si>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</si>
  <si>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</si>
  <si>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</si>
  <si>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</si>
  <si>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</si>
  <si>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</si>
  <si>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</si>
  <si>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</si>
  <si>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</si>
  <si>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</si>
  <si>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</si>
  <si>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</si>
  <si>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</si>
  <si>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</si>
  <si>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</si>
  <si>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</si>
  <si>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</si>
  <si>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</si>
  <si>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</si>
  <si>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</si>
  <si>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</si>
  <si>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</si>
  <si>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</si>
  <si>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</si>
  <si>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</si>
  <si>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</si>
  <si>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</si>
  <si>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</si>
  <si>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</si>
  <si>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</si>
  <si>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</si>
  <si>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</si>
  <si>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</si>
  <si>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</si>
  <si>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</si>
  <si>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</si>
  <si>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</si>
  <si>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</si>
  <si>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</si>
  <si>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</si>
  <si>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</si>
  <si>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</si>
  <si>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</si>
  <si>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</si>
  <si>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</si>
  <si>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</si>
  <si>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</si>
  <si>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</si>
  <si>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</si>
  <si>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</si>
  <si>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</si>
  <si>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</si>
  <si>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</si>
  <si>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</si>
  <si>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</si>
  <si>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</si>
  <si>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</si>
  <si>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</si>
  <si>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</si>
  <si>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</si>
  <si>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</si>
  <si>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</si>
  <si>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</si>
  <si>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</si>
  <si>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</si>
  <si>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</si>
  <si>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</si>
  <si>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</si>
  <si>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</si>
  <si>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</si>
  <si>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</si>
  <si>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</si>
  <si>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</si>
  <si>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</si>
  <si>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</si>
  <si>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</si>
  <si>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</si>
  <si>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</si>
  <si>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</si>
  <si>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</si>
  <si>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</si>
  <si>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</si>
  <si>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</si>
  <si>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</si>
  <si>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</si>
  <si>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</si>
  <si>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</si>
  <si>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</si>
  <si>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</si>
  <si>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</si>
  <si>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</si>
  <si>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</si>
  <si>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</si>
  <si>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</si>
  <si>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</si>
  <si>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</si>
  <si>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</si>
  <si>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</si>
  <si>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</si>
  <si>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</si>
  <si>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</si>
  <si>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</si>
  <si>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</si>
  <si>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</si>
  <si>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</si>
  <si>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</si>
  <si>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</si>
  <si>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</si>
  <si>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</si>
  <si>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</si>
  <si>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</si>
  <si>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</si>
  <si>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</si>
  <si>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</si>
  <si>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</si>
  <si>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</si>
  <si>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</si>
  <si>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</si>
  <si>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</si>
  <si>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</si>
  <si>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</si>
  <si>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</si>
  <si>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</si>
  <si>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</si>
  <si>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</si>
  <si>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</si>
  <si>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</si>
  <si>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</si>
  <si>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</si>
  <si>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</si>
  <si>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</si>
  <si>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</si>
  <si>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</si>
  <si>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</si>
  <si>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</si>
  <si>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</si>
  <si>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</si>
  <si>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</si>
  <si>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</si>
  <si>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</si>
  <si>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</si>
  <si>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</si>
  <si>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</si>
  <si>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</si>
  <si>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</si>
  <si>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</si>
  <si>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</si>
  <si>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</si>
  <si>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</si>
  <si>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</si>
  <si>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</si>
  <si>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</si>
  <si>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</si>
  <si>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</si>
  <si>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</si>
  <si>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</si>
  <si>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</si>
  <si>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</si>
  <si>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</si>
  <si>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</si>
  <si>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</si>
  <si>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</si>
  <si>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</si>
  <si>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</si>
  <si>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</si>
  <si>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</si>
  <si>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</si>
  <si>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</si>
  <si>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</si>
  <si>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</si>
  <si>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</si>
  <si>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</si>
  <si>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</si>
  <si>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</si>
  <si>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</si>
  <si>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</si>
  <si>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</si>
  <si>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</si>
  <si>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</si>
  <si>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</si>
  <si>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</si>
  <si>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</si>
  <si>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</si>
  <si>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</si>
  <si>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</si>
  <si>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</si>
  <si>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</si>
  <si>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</si>
  <si>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</si>
  <si>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</si>
  <si>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</si>
  <si>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</si>
  <si>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</si>
  <si>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</si>
  <si>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</si>
  <si>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</si>
  <si>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</si>
  <si>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</si>
  <si>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</si>
  <si>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</si>
  <si>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</si>
  <si>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</si>
  <si>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</si>
  <si>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</si>
  <si>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</si>
  <si>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</si>
  <si>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</si>
  <si>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</si>
  <si>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</si>
  <si>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</si>
  <si>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</si>
  <si>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</si>
  <si>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</si>
  <si>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</si>
  <si>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</si>
  <si>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</si>
  <si>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</si>
  <si>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</si>
  <si>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</si>
  <si>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</si>
  <si>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</si>
  <si>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</si>
  <si>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</si>
  <si>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</si>
  <si>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</si>
  <si>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</si>
  <si>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</si>
  <si>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</si>
  <si>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</si>
  <si>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</si>
  <si>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</si>
  <si>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</si>
  <si>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</si>
  <si>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</si>
  <si>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</si>
  <si>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</si>
  <si>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</si>
  <si>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</si>
  <si>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</si>
  <si>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</si>
  <si>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</si>
  <si>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</si>
  <si>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</si>
  <si>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</si>
  <si>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</si>
  <si>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</si>
  <si>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</si>
  <si>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</si>
  <si>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</si>
  <si>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</si>
  <si>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</si>
  <si>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</si>
  <si>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</si>
  <si>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</si>
  <si>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</si>
  <si>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Actualizar 16 reportes en el observatorio de protección y bienestar animal los indicadores que den cuenta del avance de la política pública</t>
  </si>
  <si>
    <t>Subdireccion de Cultura Ciudadana y Gestion del Conocimiento</t>
  </si>
  <si>
    <t>Implementación de un proceso institucional de investigación y gestión del conocimiento para la defensa, protección y bienestar animal en Bogotá</t>
  </si>
  <si>
    <t>505 - Formular y desarrollar dos (2) procesos institucionales de investigación y gestión del conocimiento ambiental y animal</t>
  </si>
  <si>
    <t>01/01/2021</t>
  </si>
  <si>
    <t>Realizar reportes para la actualización de indicadores que den cuenta del avance de la implementación de la Política Pública de Protección y Bienestar Animal 2014 - 2033</t>
  </si>
  <si>
    <t xml:space="preserve">Equipo de investigación de la  Subdirección de Cultura Ciudadana y Gestión del Conocimiento. </t>
  </si>
  <si>
    <t>Reportes Realizados sobre la actualización de indicadores de la Política Pública de Protección y Bienestar Animal / Reportes Programados sobre la actualización de indicadores de la Política Pública de Protección y Bienestar Animal * 100</t>
  </si>
  <si>
    <t>Numero de Reportes</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</si>
  <si>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</si>
  <si>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</si>
  <si>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Numero de Reportes realizados</t>
  </si>
  <si>
    <t>Numero de Reportes programados</t>
  </si>
  <si>
    <t>Los Reportes realizados sobre la actualización de indicadores de la Política Pública de Protección y Bienestar Animal que den soporte para cumplimiento de la meta</t>
  </si>
  <si>
    <t>N.A.</t>
  </si>
  <si>
    <t>Ivan Dario Narvaez Quintero</t>
  </si>
  <si>
    <t>Natalia Parra Osorio</t>
  </si>
  <si>
    <t>Ingrid Elizabeth Torres Rodriguez</t>
  </si>
  <si>
    <t>Elaborar 5 diagnósticos de necesidades de producción de investigación y gestión del conocimiento de la áreas institucionales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</si>
  <si>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</si>
  <si>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</si>
  <si>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</si>
  <si>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</si>
  <si>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</si>
  <si>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</si>
  <si>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</si>
  <si>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</si>
  <si>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Aportar 1 batería de herramientas metodológicas, estudios e investigaciones identificadas en el diagnóstico para dar cuenta de las necesidades de las área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</si>
  <si>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</si>
  <si>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 Equipo de investigación de la  Subdirección de Cultura Ciudadana y Gestión del Conocimiento. </t>
  </si>
  <si>
    <t>Batería de herramientas metodológicas, estudios e investigaciones Programadas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</si>
  <si>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</si>
  <si>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</si>
  <si>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</si>
  <si>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Elaborar 8 productos de investigación que contribuyan a generar conocimiento y acciones respetuosas y justas hacia los animales no humanos</t>
  </si>
  <si>
    <t>Elaborar productos de investigación que contribuyan a generar conocimiento y acciones respetuosas y justas hacia los animales no humanos</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</si>
  <si>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</si>
  <si>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</si>
  <si>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</si>
  <si>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</si>
  <si>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</si>
  <si>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</si>
  <si>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</si>
  <si>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</si>
  <si>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Realizar 5 convenios para el fomento de la investigación y la gestión de conocimiento con instituciones educativas y organizaciones, ambas a nivel nacional e internacional</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</si>
  <si>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</si>
  <si>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</si>
  <si>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</si>
  <si>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</si>
  <si>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</si>
  <si>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</si>
  <si>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</si>
  <si>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</si>
  <si>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</si>
  <si>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Implementar 3 semilleros de investigación que vinculen a la ciudadanía de manera incidente</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</si>
  <si>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</si>
  <si>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</si>
  <si>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</si>
  <si>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</si>
  <si>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</si>
  <si>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</si>
  <si>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</si>
  <si>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</si>
  <si>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</si>
  <si>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No. de Reportes de los indicadores de la política pública actualizados</t>
  </si>
  <si>
    <t>Los Reportes estimados a realizar en la vigencia sobre la actualización de indicadores de la Política Pública de Protección y Bienestar Animal programados para el cumplimiento de la meta</t>
  </si>
  <si>
    <t>Juan Felipe Cardona - Equipo de Investigacion</t>
  </si>
  <si>
    <t>Diagnósticos de necesidades de producción de investigación y gestión del conocimiento de la áreas institucionales elaborados</t>
  </si>
  <si>
    <t>Diagnósticos de necesidades estimados a realizar de producción de investigación y gestión del conocimiento programados para el cumplimiento de la meta</t>
  </si>
  <si>
    <t>Batería para las herramientas metodológicas, estudios e investigaciones identificadas en el diagnóstico para dar cuenta de las necesidades de las áreas actualizada</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</si>
  <si>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</si>
  <si>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</si>
  <si>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</si>
  <si>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Numero de herramientas metodológicas, estudios e investigaciones</t>
  </si>
  <si>
    <t>Productos de investigación que contribuyan a generar conocimiento y acciones respetuosas y justas hacia los animales no humanos Elaborados</t>
  </si>
  <si>
    <t>Convenios para el fomento de la investigación y la gestión de conocimiento con instituciones educativas y organizaciones, ambas a nivel nacional e internacional realizados</t>
  </si>
  <si>
    <t>Semilleros de investigación que vinculen a la ciudadanía de manera incidente implementados</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</si>
  <si>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</si>
  <si>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</si>
  <si>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</si>
  <si>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</si>
  <si>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</si>
  <si>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Desarrollar herramientas técnicas, dinámicas y confiables, a través del manejo y gestión de conocimiento. </t>
  </si>
  <si>
    <t>A corte de este reporte, se realizo el Plan de Trabajo para el diagnostico de necesidades que se deben realizar con el Cronograma, actividades y responsables en la vigencia 2021</t>
  </si>
  <si>
    <t>A corte de este reporte, se realizo la construccion del Plan de Trabajo de la actualizacion de la bateria de herramientas en la etapa de priorizar las necesidades metodológicas de la bateria de herramienta</t>
  </si>
  <si>
    <t>Se realizo el primer reporte de la vigencia 2021, pero el micrositio del Observatorio PYBA se encuentra en la mantenimiento, por lo que esta pendiente su publicacion. Se espera que el micrositio este en funcionamiento y publicar el reporte para la tercera semana de Mayo del 2021</t>
  </si>
  <si>
    <t>Se realizo el primer reporte de indicadores de la Política Pública Distrital de Protección y Bienestar Animal ─PPDPYBA titulado "DEFINICIÓN Y FICHA TÉCNICA DE LA NUEVA BATERÍA DE INDICADORES DE PRODUCTO, GESTIÓN E IMPACTO" Para poder determinar el impacto objetivo y medible de las acciones del IDPYBA en el tema, es necesario, en primer lugar, hacer mediciones de seguimiento y contraste que permitan determinar variaciones en la línea base y, como segundo paso, elaborar nuevos indicadores de impacto que permitan medir otras variables.</t>
  </si>
  <si>
    <r>
      <t xml:space="preserve">Se realizo la construccion del Plan de Trabajo del diagnostico de necesidades en la primera etapa de priorizar las necesidades investigativas del diagnostico. Se ha avanzado en el </t>
    </r>
    <r>
      <rPr>
        <sz val="9"/>
        <color rgb="FFFF0000"/>
        <rFont val="Arial"/>
        <family val="2"/>
      </rPr>
      <t>1,67%</t>
    </r>
    <r>
      <rPr>
        <sz val="9"/>
        <color theme="1"/>
        <rFont val="Arial"/>
        <family val="2"/>
      </rPr>
      <t xml:space="preserve"> por el cumplimiento de esta tarea en el plan de accion.
Durante el transcurso del mes de Abril de la vigencia 2021, se programaron tres (3) fechas para realizar el comité de investigacion para la revision y Presentar resultados de herramienta 2020, determinar y elaborar el cronograma investigativo 2021 y realizar la publicación y actualización del micrositio del Observatorio con el balance 2020 y cronograma 2021.</t>
    </r>
  </si>
  <si>
    <t xml:space="preserve">Por temas de la agenda, se planea realizar el comité de investigacion para  el dia 07 de Mayo del 2021, ya que se esta organizando la agenda de trabajo entre la directora de la entidad, los asesores de direccion, la subdirectora de atencion a la fauna y la subdirectora de cultura ciudadana </t>
  </si>
  <si>
    <t>Ninguno</t>
  </si>
  <si>
    <t>A corte de este reporte, Se comenzaron a realizar las mesas de trabajo con algunas entidades para llegar a un acuerdo entre las partes y generar espacios de investigacion, proteccion y bienestar animal.</t>
  </si>
  <si>
    <t>Ninguno.</t>
  </si>
  <si>
    <t>A corte de este reporte, El semillero de Etica Animal 2, cuenta con el documentos de ejes tematicos, metodologicos, tecnologicos, materiales pedagogicos y participantes definidos para la vigencia 2021, y comenzaron las sesiones del semillero  de “Género, protección y bienestar animal” con los participantes inscritos.</t>
  </si>
  <si>
    <t>Esta pendiente de terminar el documento del diseño tematicos, metodologicos, tecnologicos y materiales pedagogicos del Semillero de Ciencia Animal II: "animales de granja” 
Se viene trabajando, en conjunto con la Fundacion ELIC, un posible cuarto Semillero de Ciencia y ética animal para niños y niñas: "Expedición animal”
Estan pendientes la Definicion de Participantes para los Semilleros de “Ciencia animal 2: una visión de bienestar desde los animales de producción, y “Ética animal 2: Replanteando nuestra relación con los demás animales en el contexto de los colapsos socioecológicos"</t>
  </si>
  <si>
    <t>Por temas de la agenda, se planea realizar el comité de investigacion para  el dia 07 de Mayo del 2021, ya que se esta organizando la agenda de trabajo entre la directora de la entidad, los asesores de direccion, la subdirectora de atencion a la fauna y la subdirectora de cultura ciudadana.
Adicionalmente, esta meta esta directamente ligada a las actividades y resultados de la meta No. 2 "Elaborar 5 diagnósticos de necesidades de producción de investigación y gestión del conocimiento de la áreas institucionales".</t>
  </si>
  <si>
    <t xml:space="preserve">Se realizo la construcción de instrumentos metodológicos para los proyectos del  Índice integral de protección y bienestar animal, y del Programa piloto de manejo armónico de los parques distritales para beneficio de los animales no humanos. </t>
  </si>
  <si>
    <r>
      <t xml:space="preserve">Se elaboro el documento propuesta de Identificación de temas y Elaboración de listado de actores estratégicos para los posibles convenios a realizar esta vigencia 2021, como los son: Secretaría Distrial de Cultura, Secretaría Distrital de Salud, U. Nacional (Grupo de inv: Ecotoxicología, medio ambiente y sociedad), U. Javeriana (Red de investigadores en temas ecológicos y ambientales), Funcadión Humedales de Bogotá (A largo plazo), Fundación Bioethos (Temas de etología y fauna feral) y U. Antioquia (No es Bogotá pero: "Observatorio de violencia interrelacionada"!!)
Se comenzaron a realizar las mesas de trabajo con algunas entidades para llegar a un acuerdo entre las partes y generar espacios de investigacion, proteccion y bienestar animal. Se ha avanzado en el </t>
    </r>
    <r>
      <rPr>
        <sz val="9"/>
        <rFont val="Arial"/>
        <family val="2"/>
      </rPr>
      <t>25,50%</t>
    </r>
    <r>
      <rPr>
        <sz val="9"/>
        <color theme="1"/>
        <rFont val="Arial"/>
        <family val="2"/>
      </rPr>
      <t xml:space="preserve"> por el cumplimiento de esta tarea en el plan de accion.</t>
    </r>
  </si>
  <si>
    <t>Se elaboro documento propuesta del diseño temático de los Cuatro (4) semilleros de investigacion para la vigencia 2021: “Género, protección y bienestar animal”, “Ciencia animal 2: una visión de bienestar desde los animales de producción, y “Ética animal 2: Replanteando nuestra relación con los demás animales en el contexto de los colapsos socioecológicos. Hay un cuarto posible semillero, llamado Semillero de “Ciencia y ética animal para niños y niñas: Expedición animal” depende de la aprobación de un convenio de cooperación con la fundación Escuelas Libres de Investigación Científica para Niños ─ ELIC.
El semillero de Género, protección y bienestar animal y el semillero de Etica Animal 2, cuenta con el documentos de ejes tematicos, metodologicos, tecnologicos, materiales pedagogicos y participantes definidos para la vigencia 2021.
El semillero  de “Género, protección y bienestar animal” inicio sesiones de trabajo con los participantes inscritos.
El semillero de “Ciencia animal 2: una visión de bienestar desde los animales de producción, y el semillero de “Ética animal 2: Replanteando nuestra relación con los demás animales en el contexto de los colapsos socioecológicos" Abrio su convocatoria para inscipciones hasta el 13 de Mayo del 2021.
 Se ha avanzado en el 81% por el cumplimiento de esta tarea en el plan de accion.</t>
  </si>
  <si>
    <t>Se vienen trabajando en tres propuestas de productos de investigacion:
○ Índice integral de protección y bienestar animal: 
○ Programa piloto de manejo armónico de los parques distritales para beneficio de los animales no humanos
○ Estimativo de la abundancia y densidad poblacional de perros (Canis lupus familiaris) deambulantes  en Bogotá, Colombia: una aproximación al bienestar animal
Se construcción de instrumentos metodológicos para los proyectos del Estimativo de la abundancia y densidad poblacional de perros (Canis lupus familiaris) deambulantes  en Bogotá, Colombia: una aproximación al bienestar animal, y del Programa piloto de manejo armónico de los parques distritales para beneficio de los animales no humanos</t>
  </si>
  <si>
    <t>Se realizo el primer reporte de indicadores de la Política Pública Distrital de Protección y Bienestar Animal ─PPDPYBA titulado "AVANCES DISTRITALES EN LA PROTECCIÓN Y BIENESTAR ANIMAL ─ CONSOLIDADO 2020  – 2021 (PRIMER TRIMESTRE)" Para poder determinar el impacto objetivo y medible de las acciones del IDPYBA en el tema, es necesario, en primer lugar, hacer mediciones de seguimiento y contraste que permitan determinar variaciones en la línea base y, como segundo paso, elaborar nuevos indicadores de impacto que permitan medir otras variables. Se ha avanzado en el 21,25% por el cumplimiento de esta tarea en el plan de accion.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</si>
</sst>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 numFmtId="176" formatCode="_(* #,##0.0000_);_(* \(#,##0.0000\);_(* &quot;-&quot;??_);_(@_)"/>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45">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6" fontId="65" fillId="24" borderId="1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171"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67" fontId="65" fillId="24" borderId="10" xfId="1250" applyFont="1" applyFill="1" applyBorder="1" applyAlignment="1" applyProtection="1">
      <alignment horizontal="center" vertical="center"/>
      <protection hidden="1"/>
    </xf>
    <xf numFmtId="172" fontId="9" fillId="24" borderId="20" xfId="1250" applyNumberFormat="1" applyFont="1" applyFill="1" applyBorder="1" applyAlignment="1" applyProtection="1">
      <alignment horizontal="center" vertical="center"/>
      <protection hidden="1"/>
    </xf>
    <xf numFmtId="172" fontId="65" fillId="24" borderId="10" xfId="1250" applyNumberFormat="1" applyFont="1" applyFill="1" applyBorder="1" applyAlignment="1" applyProtection="1">
      <alignment horizontal="center" vertical="center"/>
      <protection hidden="1"/>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2"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3" xfId="1496" applyNumberFormat="1" applyFont="1" applyFill="1" applyBorder="1" applyAlignment="1" applyProtection="1">
      <alignment horizontal="center" vertical="center" wrapText="1"/>
      <protection hidden="1"/>
    </xf>
    <xf numFmtId="3" fontId="9" fillId="24" borderId="47" xfId="1496"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wrapText="1"/>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176" fontId="9" fillId="50" borderId="17" xfId="1250" applyNumberFormat="1" applyFont="1" applyFill="1" applyBorder="1" applyAlignment="1" applyProtection="1">
      <alignment horizontal="center" vertical="center" wrapText="1"/>
      <protection locked="0" hidden="1"/>
    </xf>
    <xf numFmtId="176" fontId="9" fillId="50" borderId="36" xfId="1250" applyNumberFormat="1" applyFont="1" applyFill="1" applyBorder="1" applyAlignment="1" applyProtection="1">
      <alignment horizontal="center" vertical="center" wrapText="1"/>
      <protection locked="0" hidden="1"/>
    </xf>
    <xf numFmtId="176" fontId="9" fillId="50" borderId="19" xfId="1250" applyNumberFormat="1" applyFont="1" applyFill="1" applyBorder="1" applyAlignment="1" applyProtection="1">
      <alignment horizontal="center" vertical="center" wrapText="1"/>
      <protection locked="0" hidden="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Estándar</c:formatCode>
              <c:ptCount val="1"/>
              <c:pt idx="0">
                <c:v>0</c:v>
              </c:pt>
            </c:numLit>
          </c:cat>
          <c:val>
            <c:numLit>
              <c:formatCode>Estándar</c:formatCode>
              <c:ptCount val="1"/>
              <c:pt idx="0">
                <c:v>0</c:v>
              </c:pt>
            </c:numLit>
          </c:val>
          <c:smooth val="0"/>
          <c:extLst>
            <c:ext xmlns:c16="http://schemas.microsoft.com/office/drawing/2014/chart" uri="{C3380CC4-5D6E-409C-BE32-E72D297353CC}">
              <c16:uniqueId val="{00000000-B80D-42CA-AB12-89E4BB064269}"/>
            </c:ext>
          </c:extLst>
        </c:ser>
        <c:ser>
          <c:idx val="1"/>
          <c:order val="1"/>
          <c:tx>
            <c:strRef>
              <c:f>'[4]HV 12'!$D$29</c:f>
              <c:strCache>
                <c:ptCount val="1"/>
                <c:pt idx="0">
                  <c:v>Numerador Acumulado (Variable 1)</c:v>
                </c:pt>
              </c:strCache>
            </c:strRef>
          </c:tx>
          <c:cat>
            <c:numLit>
              <c:formatCode>Estándar</c:formatCode>
              <c:ptCount val="1"/>
              <c:pt idx="0">
                <c:v>0</c:v>
              </c:pt>
            </c:numLit>
          </c:cat>
          <c:val>
            <c:numLit>
              <c:formatCode>Estándar</c:formatCode>
              <c:ptCount val="1"/>
              <c:pt idx="0">
                <c:v>0</c:v>
              </c:pt>
            </c:numLit>
          </c:val>
          <c:smooth val="0"/>
          <c:extLst>
            <c:ext xmlns:c16="http://schemas.microsoft.com/office/drawing/2014/chart" uri="{C3380CC4-5D6E-409C-BE32-E72D297353CC}">
              <c16:uniqueId val="{00000001-B80D-42CA-AB12-89E4BB064269}"/>
            </c:ext>
          </c:extLst>
        </c:ser>
        <c:dLbls>
          <c:showLegendKey val="0"/>
          <c:showVal val="0"/>
          <c:showCatName val="0"/>
          <c:showSerName val="0"/>
          <c:showPercent val="0"/>
          <c:showBubbleSize val="0"/>
        </c:dLbls>
        <c:marker val="1"/>
        <c:smooth val="0"/>
        <c:axId val="233352176"/>
        <c:axId val="233352736"/>
      </c:lineChart>
      <c:catAx>
        <c:axId val="233352176"/>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3352736"/>
        <c:crosses val="autoZero"/>
        <c:auto val="1"/>
        <c:lblAlgn val="ctr"/>
        <c:lblOffset val="100"/>
        <c:noMultiLvlLbl val="0"/>
      </c:catAx>
      <c:valAx>
        <c:axId val="233352736"/>
        <c:scaling>
          <c:orientation val="minMax"/>
        </c:scaling>
        <c:delete val="0"/>
        <c:axPos val="l"/>
        <c:majorGridlines/>
        <c:numFmt formatCode="Estándar"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33521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formatCode="_(* #.##0_);_(* \(#.##0\);_(* &quot;-&quot;??_);_(@_)">
                  <c:v>1</c:v>
                </c:pt>
                <c:pt idx="5" formatCode="_(* #.##0_);_(* \(#.##0\);_(* &quot;-&quot;??_);_(@_)">
                  <c:v>0</c:v>
                </c:pt>
                <c:pt idx="6" formatCode="_(* #.##0_);_(* \(#.##0\);_(* &quot;-&quot;??_);_(@_)">
                  <c:v>0</c:v>
                </c:pt>
                <c:pt idx="7" formatCode="_(* #.##0_);_(* \(#.##0\);_(* &quot;-&quot;??_);_(@_)">
                  <c:v>1</c:v>
                </c:pt>
                <c:pt idx="8" formatCode="_(* #.##0_);_(* \(#.##0\);_(* &quot;-&quot;??_);_(@_)">
                  <c:v>0</c:v>
                </c:pt>
                <c:pt idx="9" formatCode="_(* #.##0_);_(* \(#.##0\);_(* &quot;-&quot;??_);_(@_)">
                  <c:v>0</c:v>
                </c:pt>
                <c:pt idx="10" formatCode="_(* #.##0_);_(* \(#.##0\);_(* &quot;-&quot;??_);_(@_)">
                  <c:v>1</c:v>
                </c:pt>
                <c:pt idx="11" formatCode="_(* #.##0_);_(* \(#.##0\);_(* &quot;-&quot;??_);_(@_)">
                  <c:v>1</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#.##0,00_);_(* \(#.##0,00\);_(* "-"??_);_(@_)</c:formatCode>
                <c:ptCount val="12"/>
                <c:pt idx="0">
                  <c:v>0</c:v>
                </c:pt>
                <c:pt idx="1">
                  <c:v>0</c:v>
                </c:pt>
                <c:pt idx="2">
                  <c:v>0</c:v>
                </c:pt>
                <c:pt idx="3" formatCode="_(* #.##0_);_(* \(#.##0\);_(* &quot;-&quot;??_);_(@_)">
                  <c:v>1</c:v>
                </c:pt>
                <c:pt idx="4">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34462976"/>
        <c:axId val="234463536"/>
      </c:barChart>
      <c:lineChart>
        <c:grouping val="percentStacked"/>
        <c:varyColors val="0"/>
        <c:ser>
          <c:idx val="2"/>
          <c:order val="2"/>
          <c:tx>
            <c:strRef>
              <c:f>'META No. 1'!$H$26</c:f>
              <c:strCache>
                <c:ptCount val="1"/>
                <c:pt idx="0">
                  <c:v>% Avance acumulado</c:v>
                </c:pt>
              </c:strCache>
            </c:strRef>
          </c:tx>
          <c:marker>
            <c:symbol val="none"/>
          </c:marker>
          <c:cat>
            <c:strRef>
              <c:f>'[6]Meta No. 6'!$B$27:$B$32</c:f>
              <c:strCache>
                <c:ptCount val="6"/>
                <c:pt idx="0">
                  <c:v>Julio</c:v>
                </c:pt>
                <c:pt idx="1">
                  <c:v>Agosto</c:v>
                </c:pt>
                <c:pt idx="2">
                  <c:v>Septiembre</c:v>
                </c:pt>
                <c:pt idx="3">
                  <c:v>Octubre</c:v>
                </c:pt>
                <c:pt idx="4">
                  <c:v>Noviembre</c:v>
                </c:pt>
                <c:pt idx="5">
                  <c:v>Diciembre</c:v>
                </c:pt>
              </c:strCache>
            </c:strRef>
          </c:cat>
          <c:val>
            <c:numRef>
              <c:f>'META No. 1'!$H$27:$H$38</c:f>
              <c:numCache>
                <c:formatCode>0,00%</c:formatCode>
                <c:ptCount val="12"/>
                <c:pt idx="0">
                  <c:v>0</c:v>
                </c:pt>
                <c:pt idx="1">
                  <c:v>0</c:v>
                </c:pt>
                <c:pt idx="2">
                  <c:v>0</c:v>
                </c:pt>
                <c:pt idx="3">
                  <c:v>0.25</c:v>
                </c:pt>
                <c:pt idx="4">
                  <c:v>0.25</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34464656"/>
        <c:axId val="234464096"/>
      </c:lineChart>
      <c:catAx>
        <c:axId val="234462976"/>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4463536"/>
        <c:crosses val="autoZero"/>
        <c:auto val="1"/>
        <c:lblAlgn val="ctr"/>
        <c:lblOffset val="100"/>
        <c:noMultiLvlLbl val="0"/>
      </c:catAx>
      <c:valAx>
        <c:axId val="234463536"/>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4462976"/>
        <c:crosses val="autoZero"/>
        <c:crossBetween val="between"/>
      </c:valAx>
      <c:valAx>
        <c:axId val="234464096"/>
        <c:scaling>
          <c:orientation val="minMax"/>
        </c:scaling>
        <c:delete val="0"/>
        <c:axPos val="r"/>
        <c:numFmt formatCode="0%" sourceLinked="1"/>
        <c:majorTickMark val="out"/>
        <c:minorTickMark val="none"/>
        <c:tickLblPos val="nextTo"/>
        <c:crossAx val="234464656"/>
        <c:crosses val="max"/>
        <c:crossBetween val="between"/>
      </c:valAx>
      <c:catAx>
        <c:axId val="234464656"/>
        <c:scaling>
          <c:orientation val="minMax"/>
        </c:scaling>
        <c:delete val="1"/>
        <c:axPos val="b"/>
        <c:numFmt formatCode="Estándar" sourceLinked="1"/>
        <c:majorTickMark val="out"/>
        <c:minorTickMark val="none"/>
        <c:tickLblPos val="nextTo"/>
        <c:crossAx val="234464096"/>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1</c:v>
                </c:pt>
              </c:numCache>
            </c:numRef>
          </c:val>
          <c:extLst>
            <c:ext xmlns:c16="http://schemas.microsoft.com/office/drawing/2014/chart" uri="{C3380CC4-5D6E-409C-BE32-E72D297353CC}">
              <c16:uniqueId val="{00000000-04F0-4129-BEED-175E15B82393}"/>
            </c:ext>
          </c:extLst>
        </c:ser>
        <c:ser>
          <c:idx val="1"/>
          <c:order val="1"/>
          <c:tx>
            <c:strRef>
              <c:f>'META No. 2'!$D$26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c:v>
                </c:pt>
                <c:pt idx="1">
                  <c:v>0</c:v>
                </c:pt>
                <c:pt idx="2">
                  <c:v>0</c:v>
                </c:pt>
                <c:pt idx="3">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34469696"/>
        <c:axId val="234470256"/>
      </c:barChart>
      <c:lineChart>
        <c:grouping val="percentStacked"/>
        <c:varyColors val="0"/>
        <c:ser>
          <c:idx val="2"/>
          <c:order val="2"/>
          <c:tx>
            <c:strRef>
              <c:f>'META No. 2'!$E$26</c:f>
              <c:strCache>
                <c:ptCount val="1"/>
                <c:pt idx="0">
                  <c:v>% Avance frente a la meta mensual</c:v>
                </c:pt>
              </c:strCache>
            </c:strRef>
          </c:tx>
          <c:marker>
            <c:symbol val="none"/>
          </c:marker>
          <c:cat>
            <c:strRef>
              <c:f>'META No.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2'!$E$27:$E$38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34469696"/>
        <c:axId val="234470256"/>
      </c:lineChart>
      <c:catAx>
        <c:axId val="234469696"/>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4470256"/>
        <c:crosses val="autoZero"/>
        <c:auto val="1"/>
        <c:lblAlgn val="ctr"/>
        <c:lblOffset val="100"/>
        <c:noMultiLvlLbl val="0"/>
      </c:catAx>
      <c:valAx>
        <c:axId val="234470256"/>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4469696"/>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2</c:v>
                </c:pt>
              </c:numCache>
            </c:numRef>
          </c:val>
          <c:extLst>
            <c:ext xmlns:c16="http://schemas.microsoft.com/office/drawing/2014/chart" uri="{C3380CC4-5D6E-409C-BE32-E72D297353CC}">
              <c16:uniqueId val="{00000000-04F0-4129-BEED-175E15B82393}"/>
            </c:ext>
          </c:extLst>
        </c:ser>
        <c:ser>
          <c:idx val="1"/>
          <c:order val="1"/>
          <c:tx>
            <c:strRef>
              <c:f>'META No. 3'!$D$26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#.##0,00_);_(* \(#.##0,00\);_(* "-"??_);_(@_)</c:formatCode>
                <c:ptCount val="12"/>
                <c:pt idx="0">
                  <c:v>0</c:v>
                </c:pt>
                <c:pt idx="1">
                  <c:v>0</c:v>
                </c:pt>
                <c:pt idx="2">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36224800"/>
        <c:axId val="236225360"/>
      </c:barChart>
      <c:lineChart>
        <c:grouping val="percentStacked"/>
        <c:varyColors val="0"/>
        <c:ser>
          <c:idx val="2"/>
          <c:order val="2"/>
          <c:tx>
            <c:strRef>
              <c:f>'META No. 3'!$H$26</c:f>
              <c:strCache>
                <c:ptCount val="1"/>
                <c:pt idx="0">
                  <c:v>% Avance acumulado</c:v>
                </c:pt>
              </c:strCache>
            </c:strRef>
          </c:tx>
          <c:marker>
            <c:symbol val="none"/>
          </c:marker>
          <c:cat>
            <c:strRef>
              <c:f>'META No.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36224800"/>
        <c:axId val="236225360"/>
      </c:lineChart>
      <c:catAx>
        <c:axId val="236224800"/>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6225360"/>
        <c:crosses val="autoZero"/>
        <c:auto val="1"/>
        <c:lblAlgn val="ctr"/>
        <c:lblOffset val="100"/>
        <c:noMultiLvlLbl val="0"/>
      </c:catAx>
      <c:valAx>
        <c:axId val="236225360"/>
        <c:scaling>
          <c:orientation val="minMax"/>
          <c:max val="2"/>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622480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#.##0,0_);_(* \(#.##0,0\);_(* "-"??_);_(@_)</c:formatCode>
                <c:ptCount val="12"/>
                <c:pt idx="0">
                  <c:v>0</c:v>
                </c:pt>
                <c:pt idx="1">
                  <c:v>0</c:v>
                </c:pt>
                <c:pt idx="2">
                  <c:v>0</c:v>
                </c:pt>
                <c:pt idx="3">
                  <c:v>0</c:v>
                </c:pt>
                <c:pt idx="4">
                  <c:v>0</c:v>
                </c:pt>
                <c:pt idx="5">
                  <c:v>0</c:v>
                </c:pt>
                <c:pt idx="6">
                  <c:v>0</c:v>
                </c:pt>
                <c:pt idx="7">
                  <c:v>0</c:v>
                </c:pt>
                <c:pt idx="8">
                  <c:v>1</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0-04F0-4129-BEED-175E15B82393}"/>
            </c:ext>
          </c:extLst>
        </c:ser>
        <c:ser>
          <c:idx val="1"/>
          <c:order val="1"/>
          <c:tx>
            <c:strRef>
              <c:f>'META No. 4'!$D$26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#.##0,0_);_(* \(#.##0,0\);_(* "-"??_);_(@_)</c:formatCode>
                <c:ptCount val="12"/>
                <c:pt idx="0">
                  <c:v>0</c:v>
                </c:pt>
                <c:pt idx="1">
                  <c:v>0</c:v>
                </c:pt>
                <c:pt idx="2">
                  <c:v>0</c:v>
                </c:pt>
                <c:pt idx="3">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36841504"/>
        <c:axId val="236842064"/>
      </c:barChart>
      <c:lineChart>
        <c:grouping val="percentStacked"/>
        <c:varyColors val="0"/>
        <c:ser>
          <c:idx val="2"/>
          <c:order val="2"/>
          <c:tx>
            <c:strRef>
              <c:f>'META No. 4'!$H$26</c:f>
              <c:strCache>
                <c:ptCount val="1"/>
                <c:pt idx="0">
                  <c:v>% Avance acumulado</c:v>
                </c:pt>
              </c:strCache>
            </c:strRef>
          </c:tx>
          <c:marker>
            <c:symbol val="none"/>
          </c:marker>
          <c:cat>
            <c:strRef>
              <c:f>'META No.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36843184"/>
        <c:axId val="236842624"/>
      </c:lineChart>
      <c:catAx>
        <c:axId val="236841504"/>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6842064"/>
        <c:crosses val="autoZero"/>
        <c:auto val="1"/>
        <c:lblAlgn val="ctr"/>
        <c:lblOffset val="100"/>
        <c:noMultiLvlLbl val="0"/>
      </c:catAx>
      <c:valAx>
        <c:axId val="236842064"/>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6841504"/>
        <c:crosses val="autoZero"/>
        <c:crossBetween val="between"/>
      </c:valAx>
      <c:valAx>
        <c:axId val="236842624"/>
        <c:scaling>
          <c:orientation val="minMax"/>
        </c:scaling>
        <c:delete val="0"/>
        <c:axPos val="r"/>
        <c:numFmt formatCode="0%" sourceLinked="1"/>
        <c:majorTickMark val="out"/>
        <c:minorTickMark val="none"/>
        <c:tickLblPos val="nextTo"/>
        <c:crossAx val="236843184"/>
        <c:crosses val="max"/>
        <c:crossBetween val="between"/>
      </c:valAx>
      <c:catAx>
        <c:axId val="236843184"/>
        <c:scaling>
          <c:orientation val="minMax"/>
        </c:scaling>
        <c:delete val="1"/>
        <c:axPos val="b"/>
        <c:numFmt formatCode="Estándar" sourceLinked="1"/>
        <c:majorTickMark val="out"/>
        <c:minorTickMark val="none"/>
        <c:tickLblPos val="nextTo"/>
        <c:crossAx val="236842624"/>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#.##0,0_);_(* \(#.##0,0\);_(* "-"??_);_(@_)</c:formatCode>
                <c:ptCount val="12"/>
                <c:pt idx="0">
                  <c:v>0</c:v>
                </c:pt>
                <c:pt idx="1">
                  <c:v>0</c:v>
                </c:pt>
                <c:pt idx="2">
                  <c:v>0</c:v>
                </c:pt>
                <c:pt idx="3" formatCode="_(* #.##0_);_(* \(#.##0\);_(* &quot;-&quot;??_);_(@_)">
                  <c:v>3</c:v>
                </c:pt>
                <c:pt idx="4" formatCode="_(* #.##0_);_(* \(#.##0\);_(* &quot;-&quot;??_);_(@_)">
                  <c:v>3</c:v>
                </c:pt>
                <c:pt idx="5" formatCode="_(* #.##0_);_(* \(#.##0\);_(* &quot;-&quot;??_);_(@_)">
                  <c:v>3</c:v>
                </c:pt>
                <c:pt idx="6" formatCode="_(* #.##0_);_(* \(#.##0\);_(* &quot;-&quot;??_);_(@_)">
                  <c:v>3</c:v>
                </c:pt>
                <c:pt idx="7" formatCode="_(* #.##0_);_(* \(#.##0\);_(* &quot;-&quot;??_);_(@_)">
                  <c:v>3</c:v>
                </c:pt>
                <c:pt idx="8" formatCode="_(* #.##0_);_(* \(#.##0\);_(* &quot;-&quot;??_);_(@_)">
                  <c:v>3</c:v>
                </c:pt>
                <c:pt idx="9" formatCode="_(* #.##0_);_(* \(#.##0\);_(* &quot;-&quot;??_);_(@_)">
                  <c:v>3</c:v>
                </c:pt>
                <c:pt idx="10" formatCode="_(* #.##0_);_(* \(#.##0\);_(* &quot;-&quot;??_);_(@_)">
                  <c:v>3</c:v>
                </c:pt>
                <c:pt idx="11" formatCode="_(* #.##0_);_(* \(#.##0\);_(* &quot;-&quot;??_);_(@_)">
                  <c:v>3</c:v>
                </c:pt>
              </c:numCache>
            </c:numRef>
          </c:val>
          <c:extLst>
            <c:ext xmlns:c16="http://schemas.microsoft.com/office/drawing/2014/chart" uri="{C3380CC4-5D6E-409C-BE32-E72D297353CC}">
              <c16:uniqueId val="{00000000-04F0-4129-BEED-175E15B82393}"/>
            </c:ext>
          </c:extLst>
        </c:ser>
        <c:ser>
          <c:idx val="1"/>
          <c:order val="1"/>
          <c:tx>
            <c:strRef>
              <c:f>'META No. 5'!$D$26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c:v>
                </c:pt>
                <c:pt idx="1">
                  <c:v>0</c:v>
                </c:pt>
                <c:pt idx="2">
                  <c:v>0</c:v>
                </c:pt>
                <c:pt idx="3" formatCode="_(* #.##0_);_(* \(#.##0\);_(* &quot;-&quot;??_);_(@_)">
                  <c:v>1</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37246384"/>
        <c:axId val="237246944"/>
      </c:barChart>
      <c:lineChart>
        <c:grouping val="percentStacked"/>
        <c:varyColors val="0"/>
        <c:ser>
          <c:idx val="2"/>
          <c:order val="2"/>
          <c:tx>
            <c:strRef>
              <c:f>'META No. 5'!$H$26</c:f>
              <c:strCache>
                <c:ptCount val="1"/>
                <c:pt idx="0">
                  <c:v>% Avance acumulado</c:v>
                </c:pt>
              </c:strCache>
            </c:strRef>
          </c:tx>
          <c:marker>
            <c:symbol val="none"/>
          </c:marker>
          <c:cat>
            <c:strRef>
              <c:f>'META No.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0</c:v>
                </c:pt>
                <c:pt idx="1">
                  <c:v>0</c:v>
                </c:pt>
                <c:pt idx="2">
                  <c:v>0</c:v>
                </c:pt>
                <c:pt idx="3">
                  <c:v>0.33333333333333331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37248064"/>
        <c:axId val="237247504"/>
      </c:lineChart>
      <c:catAx>
        <c:axId val="237246384"/>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7246944"/>
        <c:crosses val="autoZero"/>
        <c:auto val="1"/>
        <c:lblAlgn val="ctr"/>
        <c:lblOffset val="100"/>
        <c:noMultiLvlLbl val="0"/>
      </c:catAx>
      <c:valAx>
        <c:axId val="237246944"/>
        <c:scaling>
          <c:orientation val="minMax"/>
          <c:max val="3"/>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246384"/>
        <c:crosses val="autoZero"/>
        <c:crossBetween val="between"/>
      </c:valAx>
      <c:valAx>
        <c:axId val="237247504"/>
        <c:scaling>
          <c:orientation val="minMax"/>
        </c:scaling>
        <c:delete val="0"/>
        <c:axPos val="r"/>
        <c:numFmt formatCode="0%" sourceLinked="1"/>
        <c:majorTickMark val="out"/>
        <c:minorTickMark val="none"/>
        <c:tickLblPos val="nextTo"/>
        <c:crossAx val="237248064"/>
        <c:crosses val="max"/>
        <c:crossBetween val="between"/>
      </c:valAx>
      <c:catAx>
        <c:axId val="237248064"/>
        <c:scaling>
          <c:orientation val="minMax"/>
        </c:scaling>
        <c:delete val="1"/>
        <c:axPos val="b"/>
        <c:numFmt formatCode="Estándar" sourceLinked="1"/>
        <c:majorTickMark val="out"/>
        <c:minorTickMark val="none"/>
        <c:tickLblPos val="nextTo"/>
        <c:crossAx val="237247504"/>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#.##0,0000_);_(* \(#.##0,0000\);_(* "-"??_);_(@_)</c:formatCode>
                <c:ptCount val="12"/>
                <c:pt idx="0">
                  <c:v>1.67E-2</c:v>
                </c:pt>
                <c:pt idx="1">
                  <c:v>0.1</c:v>
                </c:pt>
                <c:pt idx="2">
                  <c:v>0.15</c:v>
                </c:pt>
                <c:pt idx="3">
                  <c:v>6.6699999999999995E-2</c:v>
                </c:pt>
                <c:pt idx="4">
                  <c:v>8.3299999999999999E-2</c:v>
                </c:pt>
                <c:pt idx="5">
                  <c:v>0</c:v>
                </c:pt>
                <c:pt idx="6">
                  <c:v>0.05</c:v>
                </c:pt>
                <c:pt idx="7">
                  <c:v>0</c:v>
                </c:pt>
                <c:pt idx="8">
                  <c:v>0.1</c:v>
                </c:pt>
                <c:pt idx="9">
                  <c:v>0.1</c:v>
                </c:pt>
                <c:pt idx="10">
                  <c:v>0</c:v>
                </c:pt>
                <c:pt idx="11">
                  <c:v>0.33329999999999999</c:v>
                </c:pt>
              </c:numCache>
            </c:numRef>
          </c:val>
          <c:extLst>
            <c:ext xmlns:c16="http://schemas.microsoft.com/office/drawing/2014/chart" uri="{C3380CC4-5D6E-409C-BE32-E72D297353CC}">
              <c16:uniqueId val="{00000000-04F0-4129-BEED-175E15B82393}"/>
            </c:ext>
          </c:extLst>
        </c:ser>
        <c:ser>
          <c:idx val="1"/>
          <c:order val="1"/>
          <c:tx>
            <c:strRef>
              <c:f>'META No. 6'!$D$26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#.##0,0000_);_(* \(#.##0,0000\);_(* "-"??_);_(@_)</c:formatCode>
                <c:ptCount val="12"/>
                <c:pt idx="0">
                  <c:v>1.67E-2</c:v>
                </c:pt>
                <c:pt idx="1">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37253104"/>
        <c:axId val="237253664"/>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1.67E-2</c:v>
                </c:pt>
                <c:pt idx="1">
                  <c:v>1.67E-2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3F7-420C-AFF8-5237CD4D8ACB}"/>
            </c:ext>
          </c:extLst>
        </c:ser>
        <c:dLbls>
          <c:showLegendKey val="0"/>
          <c:showVal val="0"/>
          <c:showCatName val="0"/>
          <c:showSerName val="0"/>
          <c:showPercent val="0"/>
          <c:showBubbleSize val="0"/>
        </c:dLbls>
        <c:marker val="1"/>
        <c:smooth val="0"/>
        <c:axId val="237254784"/>
        <c:axId val="237254224"/>
      </c:lineChart>
      <c:catAx>
        <c:axId val="237253104"/>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7253664"/>
        <c:crosses val="autoZero"/>
        <c:auto val="1"/>
        <c:lblAlgn val="ctr"/>
        <c:lblOffset val="100"/>
        <c:noMultiLvlLbl val="0"/>
      </c:catAx>
      <c:valAx>
        <c:axId val="237253664"/>
        <c:scaling>
          <c:orientation val="minMax"/>
          <c:max val="0.35000000000000003"/>
        </c:scaling>
        <c:delete val="0"/>
        <c:axPos val="l"/>
        <c:majorGridlines/>
        <c:numFmt formatCode="_(* #.##0,0000_);_(* \(#.##0,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253104"/>
        <c:crosses val="autoZero"/>
        <c:crossBetween val="between"/>
      </c:valAx>
      <c:valAx>
        <c:axId val="237254224"/>
        <c:scaling>
          <c:orientation val="minMax"/>
          <c:max val="1"/>
        </c:scaling>
        <c:delete val="0"/>
        <c:axPos val="r"/>
        <c:numFmt formatCode="0,00%" sourceLinked="1"/>
        <c:majorTickMark val="out"/>
        <c:minorTickMark val="none"/>
        <c:tickLblPos val="nextTo"/>
        <c:crossAx val="237254784"/>
        <c:crosses val="max"/>
        <c:crossBetween val="between"/>
      </c:valAx>
      <c:catAx>
        <c:axId val="237254784"/>
        <c:scaling>
          <c:orientation val="minMax"/>
        </c:scaling>
        <c:delete val="1"/>
        <c:axPos val="b"/>
        <c:majorTickMark val="out"/>
        <c:minorTickMark val="none"/>
        <c:tickLblPos val="nextTo"/>
        <c:crossAx val="237254224"/>
        <c:crosses val="autoZero"/>
        <c:auto val="1"/>
        <c:lblAlgn val="ctr"/>
        <c:lblOffset val="100"/>
        <c:noMultiLvlLbl val="0"/>
      </c:catAx>
      <c:spPr>
        <a:noFill/>
        <a:ln w="25400">
          <a:noFill/>
        </a:ln>
      </c:spPr>
    </c:plotArea>
    <c:legend>
      <c:legendPos val="r"/>
      <c:layout>
        <c:manualLayout>
          <c:xMode val="edge"/>
          <c:yMode val="edge"/>
          <c:x val="0.72533924610833944"/>
          <c:y val="0.2200278812694733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B40-48EB-AC33-E81C72C8B609}"/>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B40-48EB-AC33-E81C72C8B609}"/>
            </c:ext>
          </c:extLst>
        </c:ser>
        <c:dLbls>
          <c:showLegendKey val="0"/>
          <c:showVal val="0"/>
          <c:showCatName val="0"/>
          <c:showSerName val="0"/>
          <c:showPercent val="0"/>
          <c:showBubbleSize val="0"/>
        </c:dLbls>
        <c:marker val="1"/>
        <c:smooth val="0"/>
        <c:axId val="237259264"/>
        <c:axId val="237259824"/>
      </c:lineChart>
      <c:catAx>
        <c:axId val="237259264"/>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7259824"/>
        <c:crosses val="autoZero"/>
        <c:auto val="1"/>
        <c:lblAlgn val="ctr"/>
        <c:lblOffset val="100"/>
        <c:noMultiLvlLbl val="0"/>
      </c:catAx>
      <c:valAx>
        <c:axId val="23725982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7259264"/>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847725</xdr:colOff>
      <xdr:row>39</xdr:row>
      <xdr:rowOff>57150</xdr:rowOff>
    </xdr:from>
    <xdr:to>
      <xdr:col>7</xdr:col>
      <xdr:colOff>531019</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695325</xdr:colOff>
      <xdr:row>39</xdr:row>
      <xdr:rowOff>95250</xdr:rowOff>
    </xdr:from>
    <xdr:to>
      <xdr:col>7</xdr:col>
      <xdr:colOff>378619</xdr:colOff>
      <xdr:row>43</xdr:row>
      <xdr:rowOff>375556</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5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809625</xdr:colOff>
      <xdr:row>39</xdr:row>
      <xdr:rowOff>66675</xdr:rowOff>
    </xdr:from>
    <xdr:to>
      <xdr:col>7</xdr:col>
      <xdr:colOff>492919</xdr:colOff>
      <xdr:row>43</xdr:row>
      <xdr:rowOff>346981</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6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590550</xdr:colOff>
      <xdr:row>39</xdr:row>
      <xdr:rowOff>66675</xdr:rowOff>
    </xdr:from>
    <xdr:to>
      <xdr:col>7</xdr:col>
      <xdr:colOff>273844</xdr:colOff>
      <xdr:row>43</xdr:row>
      <xdr:rowOff>346981</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7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638175</xdr:colOff>
      <xdr:row>39</xdr:row>
      <xdr:rowOff>47625</xdr:rowOff>
    </xdr:from>
    <xdr:to>
      <xdr:col>7</xdr:col>
      <xdr:colOff>321469</xdr:colOff>
      <xdr:row>43</xdr:row>
      <xdr:rowOff>327931</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8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3</xdr:col>
      <xdr:colOff>180975</xdr:colOff>
      <xdr:row>39</xdr:row>
      <xdr:rowOff>85725</xdr:rowOff>
    </xdr:from>
    <xdr:to>
      <xdr:col>7</xdr:col>
      <xdr:colOff>835819</xdr:colOff>
      <xdr:row>43</xdr:row>
      <xdr:rowOff>366031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ownloads/PE01-PR06-F03%20Hoja%20del%20indicador%207560%20-%20Diciemb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sheetData sheetId="1"/>
      <sheetData sheetId="2"/>
      <sheetData sheetId="3"/>
      <sheetData sheetId="4"/>
      <sheetData sheetId="5"/>
      <sheetData sheetId="6"/>
      <sheetData sheetId="7"/>
      <sheetData sheetId="8">
        <row r="26">
          <cell r="C26" t="str">
            <v>Magnitud programada mensual</v>
          </cell>
        </row>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235"/>
      <c r="B2" s="235"/>
      <c r="C2" s="232" t="s">
        <v>24</v>
      </c>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62"/>
    </row>
    <row r="3" spans="1:67" s="118" customFormat="1" ht="45.75" customHeight="1" x14ac:dyDescent="0.25">
      <c r="A3" s="235"/>
      <c r="B3" s="235"/>
      <c r="C3" s="232" t="s">
        <v>25</v>
      </c>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63"/>
    </row>
    <row r="4" spans="1:67" s="118" customFormat="1" ht="45.75" customHeight="1" x14ac:dyDescent="0.25">
      <c r="A4" s="235"/>
      <c r="B4" s="235"/>
      <c r="C4" s="232" t="s">
        <v>198</v>
      </c>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63"/>
    </row>
    <row r="5" spans="1:67" s="118" customFormat="1" ht="45.75" customHeight="1" x14ac:dyDescent="0.25">
      <c r="A5" s="235"/>
      <c r="B5" s="235"/>
      <c r="C5" s="242" t="s">
        <v>29</v>
      </c>
      <c r="D5" s="242"/>
      <c r="E5" s="242"/>
      <c r="F5" s="242"/>
      <c r="G5" s="242"/>
      <c r="H5" s="242"/>
      <c r="I5" s="242"/>
      <c r="J5" s="242"/>
      <c r="K5" s="242"/>
      <c r="L5" s="242"/>
      <c r="M5" s="242"/>
      <c r="N5" s="242"/>
      <c r="O5" s="242"/>
      <c r="P5" s="242"/>
      <c r="Q5" s="242"/>
      <c r="R5" s="260" t="s">
        <v>189</v>
      </c>
      <c r="S5" s="260"/>
      <c r="T5" s="260"/>
      <c r="U5" s="260"/>
      <c r="V5" s="260"/>
      <c r="W5" s="260"/>
      <c r="X5" s="260"/>
      <c r="Y5" s="260"/>
      <c r="Z5" s="260"/>
      <c r="AA5" s="260"/>
      <c r="AB5" s="260"/>
      <c r="AC5" s="260"/>
      <c r="AD5" s="260"/>
      <c r="AE5" s="260"/>
      <c r="AF5" s="264"/>
    </row>
    <row r="6" spans="1:67" s="119" customFormat="1" ht="30.75" customHeight="1" x14ac:dyDescent="0.25">
      <c r="D6" s="120"/>
      <c r="K6" s="121"/>
      <c r="AA6" s="122"/>
    </row>
    <row r="7" spans="1:67" s="119" customFormat="1" ht="42" customHeight="1" x14ac:dyDescent="0.25">
      <c r="B7" s="123" t="s">
        <v>32</v>
      </c>
      <c r="C7" s="234" t="e">
        <f>+#REF!</f>
        <v>#REF!</v>
      </c>
      <c r="D7" s="234"/>
      <c r="E7" s="234"/>
      <c r="F7" s="234"/>
      <c r="G7" s="234"/>
      <c r="K7" s="121"/>
      <c r="AA7" s="122"/>
    </row>
    <row r="8" spans="1:67" s="119" customFormat="1" ht="42" customHeight="1" x14ac:dyDescent="0.25">
      <c r="B8" s="123" t="s">
        <v>1</v>
      </c>
      <c r="C8" s="234" t="e">
        <f>+#REF!</f>
        <v>#REF!</v>
      </c>
      <c r="D8" s="234"/>
      <c r="E8" s="234"/>
      <c r="F8" s="234"/>
      <c r="G8" s="234"/>
      <c r="K8" s="121"/>
      <c r="AA8" s="122"/>
    </row>
    <row r="9" spans="1:67" s="119" customFormat="1" ht="42" customHeight="1" x14ac:dyDescent="0.25">
      <c r="B9" s="124" t="s">
        <v>30</v>
      </c>
      <c r="C9" s="234" t="e">
        <f>+#REF!</f>
        <v>#REF!</v>
      </c>
      <c r="D9" s="234"/>
      <c r="E9" s="234"/>
      <c r="F9" s="234"/>
      <c r="G9" s="234"/>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51" t="str">
        <f>+'[1]Sección 1. Metas - Magnitud'!B13</f>
        <v>PLAN DE DESARROLLO - BOGOTÁ MEJOR PARA TODOS 2016-2020</v>
      </c>
      <c r="B11" s="252"/>
      <c r="C11" s="252"/>
      <c r="D11" s="252"/>
      <c r="E11" s="252"/>
      <c r="F11" s="252"/>
      <c r="G11" s="252"/>
      <c r="H11" s="253"/>
      <c r="I11" s="266" t="s">
        <v>36</v>
      </c>
      <c r="J11" s="267"/>
      <c r="K11" s="267"/>
      <c r="L11" s="267"/>
      <c r="M11" s="267"/>
      <c r="N11" s="268"/>
      <c r="O11" s="261" t="s">
        <v>38</v>
      </c>
      <c r="P11" s="261"/>
      <c r="Q11" s="261"/>
      <c r="R11" s="261"/>
      <c r="S11" s="261"/>
      <c r="T11" s="261"/>
      <c r="U11" s="261"/>
      <c r="V11" s="261"/>
      <c r="W11" s="261"/>
      <c r="X11" s="261"/>
      <c r="Y11" s="261"/>
      <c r="Z11" s="261"/>
      <c r="AA11" s="261"/>
      <c r="AB11" s="261"/>
      <c r="AC11" s="261"/>
      <c r="AD11" s="251" t="s">
        <v>18</v>
      </c>
      <c r="AE11" s="252"/>
      <c r="AF11" s="253"/>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33" t="s">
        <v>154</v>
      </c>
      <c r="B13" s="233" t="str">
        <f>+'[2]Sección 1. Metas - Magnitud'!I15</f>
        <v>Demarcar 2.600 kilómetro carril de vías</v>
      </c>
      <c r="C13" s="233">
        <v>224</v>
      </c>
      <c r="D13" s="233" t="s">
        <v>187</v>
      </c>
      <c r="E13" s="233">
        <v>171</v>
      </c>
      <c r="F13" s="265" t="s">
        <v>175</v>
      </c>
      <c r="G13" s="233" t="s">
        <v>152</v>
      </c>
      <c r="H13" s="233" t="s">
        <v>70</v>
      </c>
      <c r="I13" s="243" t="e">
        <f>SUM(J13:N14)</f>
        <v>#REF!</v>
      </c>
      <c r="J13" s="240" t="e">
        <f>+#REF!</f>
        <v>#REF!</v>
      </c>
      <c r="K13" s="269" t="e">
        <f>+#REF!</f>
        <v>#REF!</v>
      </c>
      <c r="L13" s="238" t="e">
        <f>+#REF!</f>
        <v>#REF!</v>
      </c>
      <c r="M13" s="240" t="e">
        <f>+#REF!</f>
        <v>#REF!</v>
      </c>
      <c r="N13" s="240" t="e">
        <f>+#REF!</f>
        <v>#REF!</v>
      </c>
      <c r="O13" s="244" t="e">
        <f>+#REF!</f>
        <v>#REF!</v>
      </c>
      <c r="P13" s="244">
        <v>6.45</v>
      </c>
      <c r="Q13" s="244">
        <v>31.03</v>
      </c>
      <c r="R13" s="244"/>
      <c r="S13" s="244" t="e">
        <f>+#REF!</f>
        <v>#REF!</v>
      </c>
      <c r="T13" s="244" t="e">
        <f>+#REF!</f>
        <v>#REF!</v>
      </c>
      <c r="U13" s="244" t="e">
        <f>+#REF!</f>
        <v>#REF!</v>
      </c>
      <c r="V13" s="244" t="e">
        <f>+#REF!</f>
        <v>#REF!</v>
      </c>
      <c r="W13" s="244" t="e">
        <f>+#REF!</f>
        <v>#REF!</v>
      </c>
      <c r="X13" s="244" t="e">
        <f>+#REF!</f>
        <v>#REF!</v>
      </c>
      <c r="Y13" s="244" t="e">
        <f>+#REF!</f>
        <v>#REF!</v>
      </c>
      <c r="Z13" s="244" t="e">
        <f>+#REF!</f>
        <v>#REF!</v>
      </c>
      <c r="AA13" s="249" t="e">
        <f>SUM(O13:Z14)</f>
        <v>#REF!</v>
      </c>
      <c r="AB13" s="246" t="e">
        <f>+AA13/K13</f>
        <v>#REF!</v>
      </c>
      <c r="AC13" s="246" t="e">
        <f>+(J13+AA13)/I13</f>
        <v>#REF!</v>
      </c>
      <c r="AD13" s="247" t="s">
        <v>219</v>
      </c>
      <c r="AE13" s="236" t="s">
        <v>223</v>
      </c>
      <c r="AF13" s="247"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33"/>
      <c r="B14" s="233"/>
      <c r="C14" s="233"/>
      <c r="D14" s="233"/>
      <c r="E14" s="233"/>
      <c r="F14" s="265"/>
      <c r="G14" s="233"/>
      <c r="H14" s="233"/>
      <c r="I14" s="243"/>
      <c r="J14" s="241"/>
      <c r="K14" s="270"/>
      <c r="L14" s="239"/>
      <c r="M14" s="241"/>
      <c r="N14" s="241"/>
      <c r="O14" s="245"/>
      <c r="P14" s="245"/>
      <c r="Q14" s="245"/>
      <c r="R14" s="245"/>
      <c r="S14" s="245"/>
      <c r="T14" s="245"/>
      <c r="U14" s="245"/>
      <c r="V14" s="245"/>
      <c r="W14" s="245"/>
      <c r="X14" s="245"/>
      <c r="Y14" s="245"/>
      <c r="Z14" s="245"/>
      <c r="AA14" s="250"/>
      <c r="AB14" s="246"/>
      <c r="AC14" s="246"/>
      <c r="AD14" s="248"/>
      <c r="AE14" s="237"/>
      <c r="AF14" s="248"/>
    </row>
    <row r="15" spans="1:67" ht="89.25" customHeight="1" x14ac:dyDescent="0.25">
      <c r="A15" s="233" t="s">
        <v>154</v>
      </c>
      <c r="B15" s="233" t="str">
        <f>+'[2]Sección 1. Metas - Magnitud'!I18</f>
        <v>Instalar 35.000 señales verticales de pedestal</v>
      </c>
      <c r="C15" s="233">
        <v>223</v>
      </c>
      <c r="D15" s="233" t="s">
        <v>188</v>
      </c>
      <c r="E15" s="233">
        <v>170</v>
      </c>
      <c r="F15" s="265" t="s">
        <v>174</v>
      </c>
      <c r="G15" s="233" t="s">
        <v>152</v>
      </c>
      <c r="H15" s="233" t="s">
        <v>70</v>
      </c>
      <c r="I15" s="243" t="e">
        <f>SUM(J15:N16)</f>
        <v>#REF!</v>
      </c>
      <c r="J15" s="258" t="e">
        <f>+#REF!</f>
        <v>#REF!</v>
      </c>
      <c r="K15" s="254" t="e">
        <f>+#REF!</f>
        <v>#REF!</v>
      </c>
      <c r="L15" s="256" t="e">
        <f>+#REF!</f>
        <v>#REF!</v>
      </c>
      <c r="M15" s="258" t="e">
        <f>+#REF!</f>
        <v>#REF!</v>
      </c>
      <c r="N15" s="258" t="e">
        <f>+#REF!</f>
        <v>#REF!</v>
      </c>
      <c r="O15" s="244">
        <v>53</v>
      </c>
      <c r="P15" s="244">
        <v>712</v>
      </c>
      <c r="Q15" s="244">
        <v>881</v>
      </c>
      <c r="R15" s="244"/>
      <c r="S15" s="244" t="e">
        <f>+#REF!</f>
        <v>#REF!</v>
      </c>
      <c r="T15" s="244" t="e">
        <f>+#REF!</f>
        <v>#REF!</v>
      </c>
      <c r="U15" s="244" t="e">
        <f>+#REF!</f>
        <v>#REF!</v>
      </c>
      <c r="V15" s="244" t="e">
        <f>+#REF!</f>
        <v>#REF!</v>
      </c>
      <c r="W15" s="244" t="e">
        <f>+#REF!</f>
        <v>#REF!</v>
      </c>
      <c r="X15" s="244" t="e">
        <f>+#REF!</f>
        <v>#REF!</v>
      </c>
      <c r="Y15" s="244" t="e">
        <f>+#REF!</f>
        <v>#REF!</v>
      </c>
      <c r="Z15" s="244" t="e">
        <f>+#REF!</f>
        <v>#REF!</v>
      </c>
      <c r="AA15" s="249" t="e">
        <f>SUM(O15:Z16)</f>
        <v>#REF!</v>
      </c>
      <c r="AB15" s="246" t="e">
        <f>+AA15/K15</f>
        <v>#REF!</v>
      </c>
      <c r="AC15" s="246" t="e">
        <f>+(J15+AA15)/I15</f>
        <v>#REF!</v>
      </c>
      <c r="AD15" s="247" t="s">
        <v>221</v>
      </c>
      <c r="AE15" s="236" t="s">
        <v>223</v>
      </c>
      <c r="AF15" s="247" t="s">
        <v>222</v>
      </c>
    </row>
    <row r="16" spans="1:67" ht="140.25" customHeight="1" x14ac:dyDescent="0.25">
      <c r="A16" s="233"/>
      <c r="B16" s="233"/>
      <c r="C16" s="233"/>
      <c r="D16" s="233"/>
      <c r="E16" s="233"/>
      <c r="F16" s="265"/>
      <c r="G16" s="233"/>
      <c r="H16" s="233"/>
      <c r="I16" s="243"/>
      <c r="J16" s="259"/>
      <c r="K16" s="255"/>
      <c r="L16" s="257"/>
      <c r="M16" s="259"/>
      <c r="N16" s="259"/>
      <c r="O16" s="245"/>
      <c r="P16" s="245"/>
      <c r="Q16" s="245"/>
      <c r="R16" s="245"/>
      <c r="S16" s="245"/>
      <c r="T16" s="245"/>
      <c r="U16" s="245"/>
      <c r="V16" s="245"/>
      <c r="W16" s="245"/>
      <c r="X16" s="245"/>
      <c r="Y16" s="245"/>
      <c r="Z16" s="245"/>
      <c r="AA16" s="250"/>
      <c r="AB16" s="246"/>
      <c r="AC16" s="246"/>
      <c r="AD16" s="248"/>
      <c r="AE16" s="237"/>
      <c r="AF16" s="248"/>
    </row>
    <row r="17" spans="1:32" ht="62.25" customHeight="1" x14ac:dyDescent="0.25">
      <c r="A17" s="233" t="s">
        <v>154</v>
      </c>
      <c r="B17" s="289" t="str">
        <f>+'[2]Sección 1. Metas - Magnitud'!I45</f>
        <v>Realizar el 100% de las actividades para la segunda fase del Sistema Inteligente de Tranporte - SIT</v>
      </c>
      <c r="C17" s="233">
        <v>231</v>
      </c>
      <c r="D17" s="233" t="s">
        <v>176</v>
      </c>
      <c r="E17" s="233">
        <v>178</v>
      </c>
      <c r="F17" s="265" t="s">
        <v>177</v>
      </c>
      <c r="G17" s="233" t="s">
        <v>151</v>
      </c>
      <c r="H17" s="233" t="s">
        <v>70</v>
      </c>
      <c r="I17" s="271">
        <f>SUM(J17:N18)</f>
        <v>1</v>
      </c>
      <c r="J17" s="300">
        <v>0.05</v>
      </c>
      <c r="K17" s="287">
        <v>0.28999999999999998</v>
      </c>
      <c r="L17" s="290">
        <v>0.25</v>
      </c>
      <c r="M17" s="287">
        <v>0.4</v>
      </c>
      <c r="N17" s="287">
        <v>0.01</v>
      </c>
      <c r="O17" s="292">
        <v>0.19</v>
      </c>
      <c r="P17" s="293"/>
      <c r="Q17" s="293"/>
      <c r="R17" s="296">
        <v>0</v>
      </c>
      <c r="S17" s="297"/>
      <c r="T17" s="297"/>
      <c r="U17" s="275">
        <v>0</v>
      </c>
      <c r="V17" s="276"/>
      <c r="W17" s="276"/>
      <c r="X17" s="275">
        <v>0</v>
      </c>
      <c r="Y17" s="276"/>
      <c r="Z17" s="276"/>
      <c r="AA17" s="279">
        <f>+R17+O17+U17+X17</f>
        <v>0.19</v>
      </c>
      <c r="AB17" s="246">
        <f>+AA17/K17</f>
        <v>0.65517241379310354</v>
      </c>
      <c r="AC17" s="246">
        <f>+(J17+AA17)/I17</f>
        <v>0.24</v>
      </c>
      <c r="AD17" s="273" t="s">
        <v>224</v>
      </c>
      <c r="AE17" s="236" t="s">
        <v>223</v>
      </c>
      <c r="AF17" s="273" t="s">
        <v>225</v>
      </c>
    </row>
    <row r="18" spans="1:32" ht="200.25" customHeight="1" x14ac:dyDescent="0.25">
      <c r="A18" s="233"/>
      <c r="B18" s="289"/>
      <c r="C18" s="233"/>
      <c r="D18" s="233"/>
      <c r="E18" s="233"/>
      <c r="F18" s="265"/>
      <c r="G18" s="233"/>
      <c r="H18" s="233"/>
      <c r="I18" s="272"/>
      <c r="J18" s="301"/>
      <c r="K18" s="288"/>
      <c r="L18" s="291"/>
      <c r="M18" s="288"/>
      <c r="N18" s="288"/>
      <c r="O18" s="294"/>
      <c r="P18" s="295"/>
      <c r="Q18" s="295"/>
      <c r="R18" s="298"/>
      <c r="S18" s="299"/>
      <c r="T18" s="299"/>
      <c r="U18" s="277"/>
      <c r="V18" s="278"/>
      <c r="W18" s="278"/>
      <c r="X18" s="277"/>
      <c r="Y18" s="278"/>
      <c r="Z18" s="278"/>
      <c r="AA18" s="280"/>
      <c r="AB18" s="246"/>
      <c r="AC18" s="246"/>
      <c r="AD18" s="274"/>
      <c r="AE18" s="237"/>
      <c r="AF18" s="274"/>
    </row>
    <row r="19" spans="1:32" ht="62.25" customHeight="1" x14ac:dyDescent="0.25">
      <c r="A19" s="233" t="s">
        <v>154</v>
      </c>
      <c r="B19" s="289" t="str">
        <f>+'[2]Sección 1. Metas - Magnitud'!I48</f>
        <v>Realizar el 100% de las actividades para la segunda fase de Semáforos Inteligentes.</v>
      </c>
      <c r="C19" s="233">
        <v>232</v>
      </c>
      <c r="D19" s="233" t="s">
        <v>178</v>
      </c>
      <c r="E19" s="233">
        <v>179</v>
      </c>
      <c r="F19" s="265" t="s">
        <v>179</v>
      </c>
      <c r="G19" s="233" t="s">
        <v>151</v>
      </c>
      <c r="H19" s="233" t="s">
        <v>70</v>
      </c>
      <c r="I19" s="271">
        <f>SUM(J19:N20)</f>
        <v>1</v>
      </c>
      <c r="J19" s="300">
        <v>0.01</v>
      </c>
      <c r="K19" s="287">
        <v>0.15</v>
      </c>
      <c r="L19" s="290">
        <v>0.42</v>
      </c>
      <c r="M19" s="287">
        <v>0.42</v>
      </c>
      <c r="N19" s="287">
        <v>0</v>
      </c>
      <c r="O19" s="283">
        <v>0.35</v>
      </c>
      <c r="P19" s="284"/>
      <c r="Q19" s="284"/>
      <c r="R19" s="292">
        <v>0</v>
      </c>
      <c r="S19" s="293"/>
      <c r="T19" s="293"/>
      <c r="U19" s="283">
        <v>0</v>
      </c>
      <c r="V19" s="284"/>
      <c r="W19" s="284"/>
      <c r="X19" s="283">
        <v>0</v>
      </c>
      <c r="Y19" s="284"/>
      <c r="Z19" s="284"/>
      <c r="AA19" s="281">
        <f>+R19+O19+U19+X19</f>
        <v>0.35</v>
      </c>
      <c r="AB19" s="246">
        <f>+AA19/K19</f>
        <v>2.3333333333333335</v>
      </c>
      <c r="AC19" s="246">
        <f>+(J19+AA19)/I19</f>
        <v>0.36</v>
      </c>
      <c r="AD19" s="273" t="s">
        <v>227</v>
      </c>
      <c r="AE19" s="236" t="s">
        <v>223</v>
      </c>
      <c r="AF19" s="273" t="s">
        <v>225</v>
      </c>
    </row>
    <row r="20" spans="1:32" ht="298.5" customHeight="1" x14ac:dyDescent="0.25">
      <c r="A20" s="233"/>
      <c r="B20" s="289"/>
      <c r="C20" s="233"/>
      <c r="D20" s="233"/>
      <c r="E20" s="233"/>
      <c r="F20" s="265"/>
      <c r="G20" s="233"/>
      <c r="H20" s="233"/>
      <c r="I20" s="272"/>
      <c r="J20" s="301"/>
      <c r="K20" s="288"/>
      <c r="L20" s="291"/>
      <c r="M20" s="288"/>
      <c r="N20" s="288"/>
      <c r="O20" s="285"/>
      <c r="P20" s="286"/>
      <c r="Q20" s="286"/>
      <c r="R20" s="294"/>
      <c r="S20" s="295"/>
      <c r="T20" s="295"/>
      <c r="U20" s="285"/>
      <c r="V20" s="286"/>
      <c r="W20" s="286"/>
      <c r="X20" s="285"/>
      <c r="Y20" s="286"/>
      <c r="Z20" s="286"/>
      <c r="AA20" s="282"/>
      <c r="AB20" s="246"/>
      <c r="AC20" s="246"/>
      <c r="AD20" s="274"/>
      <c r="AE20" s="237"/>
      <c r="AF20" s="274"/>
    </row>
    <row r="21" spans="1:32" ht="62.25" customHeight="1" x14ac:dyDescent="0.25">
      <c r="A21" s="233" t="s">
        <v>154</v>
      </c>
      <c r="B21" s="289" t="str">
        <f>+'[2]Sección 1. Metas - Magnitud'!I51</f>
        <v>Realizar el 100% de las actividades para la primera fase de Detección Electrónica DEI</v>
      </c>
      <c r="C21" s="233">
        <v>233</v>
      </c>
      <c r="D21" s="233" t="s">
        <v>180</v>
      </c>
      <c r="E21" s="233">
        <v>180</v>
      </c>
      <c r="F21" s="265" t="s">
        <v>181</v>
      </c>
      <c r="G21" s="233" t="s">
        <v>151</v>
      </c>
      <c r="H21" s="233" t="s">
        <v>70</v>
      </c>
      <c r="I21" s="271">
        <f>SUM(J21:N22)</f>
        <v>1</v>
      </c>
      <c r="J21" s="300">
        <v>0.01</v>
      </c>
      <c r="K21" s="287">
        <v>0.1</v>
      </c>
      <c r="L21" s="290">
        <v>0.3</v>
      </c>
      <c r="M21" s="287">
        <v>0.55000000000000004</v>
      </c>
      <c r="N21" s="287">
        <v>0.04</v>
      </c>
      <c r="O21" s="283">
        <v>4.4999999999999998E-2</v>
      </c>
      <c r="P21" s="284"/>
      <c r="Q21" s="284"/>
      <c r="R21" s="283">
        <v>0</v>
      </c>
      <c r="S21" s="284"/>
      <c r="T21" s="284"/>
      <c r="U21" s="283">
        <v>0</v>
      </c>
      <c r="V21" s="284"/>
      <c r="W21" s="284"/>
      <c r="X21" s="283">
        <v>0</v>
      </c>
      <c r="Y21" s="284"/>
      <c r="Z21" s="284"/>
      <c r="AA21" s="281">
        <f>+R21+O21+U21+X21</f>
        <v>4.4999999999999998E-2</v>
      </c>
      <c r="AB21" s="246">
        <f>+AA21/K21</f>
        <v>0.44999999999999996</v>
      </c>
      <c r="AC21" s="246">
        <f>+(J21+AA21)/I21</f>
        <v>5.5E-2</v>
      </c>
      <c r="AD21" s="273" t="s">
        <v>228</v>
      </c>
      <c r="AE21" s="236" t="s">
        <v>223</v>
      </c>
      <c r="AF21" s="273" t="s">
        <v>225</v>
      </c>
    </row>
    <row r="22" spans="1:32" ht="124.5" customHeight="1" x14ac:dyDescent="0.25">
      <c r="A22" s="233"/>
      <c r="B22" s="289"/>
      <c r="C22" s="233"/>
      <c r="D22" s="233"/>
      <c r="E22" s="233"/>
      <c r="F22" s="265"/>
      <c r="G22" s="233"/>
      <c r="H22" s="233"/>
      <c r="I22" s="272"/>
      <c r="J22" s="301"/>
      <c r="K22" s="288"/>
      <c r="L22" s="291"/>
      <c r="M22" s="288"/>
      <c r="N22" s="288"/>
      <c r="O22" s="285"/>
      <c r="P22" s="286"/>
      <c r="Q22" s="286"/>
      <c r="R22" s="285"/>
      <c r="S22" s="286"/>
      <c r="T22" s="286"/>
      <c r="U22" s="285"/>
      <c r="V22" s="286"/>
      <c r="W22" s="286"/>
      <c r="X22" s="285"/>
      <c r="Y22" s="286"/>
      <c r="Z22" s="286"/>
      <c r="AA22" s="282"/>
      <c r="AB22" s="246"/>
      <c r="AC22" s="246"/>
      <c r="AD22" s="274"/>
      <c r="AE22" s="237"/>
      <c r="AF22" s="274"/>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04"/>
      <c r="C2" s="302" t="s">
        <v>24</v>
      </c>
      <c r="D2" s="302"/>
      <c r="E2" s="302"/>
      <c r="F2" s="302"/>
      <c r="G2" s="302"/>
      <c r="H2" s="302"/>
      <c r="I2" s="306"/>
      <c r="J2" s="13"/>
      <c r="K2" s="13"/>
      <c r="M2" s="14" t="s">
        <v>47</v>
      </c>
    </row>
    <row r="3" spans="2:14" ht="25.5" customHeight="1" x14ac:dyDescent="0.2">
      <c r="B3" s="305"/>
      <c r="C3" s="303" t="s">
        <v>25</v>
      </c>
      <c r="D3" s="303"/>
      <c r="E3" s="303"/>
      <c r="F3" s="303"/>
      <c r="G3" s="303"/>
      <c r="H3" s="303"/>
      <c r="I3" s="307"/>
      <c r="J3" s="13"/>
      <c r="K3" s="13"/>
      <c r="M3" s="14" t="s">
        <v>48</v>
      </c>
    </row>
    <row r="4" spans="2:14" ht="25.5" customHeight="1" x14ac:dyDescent="0.2">
      <c r="B4" s="305"/>
      <c r="C4" s="303" t="s">
        <v>49</v>
      </c>
      <c r="D4" s="303"/>
      <c r="E4" s="303"/>
      <c r="F4" s="303"/>
      <c r="G4" s="303"/>
      <c r="H4" s="303"/>
      <c r="I4" s="307"/>
      <c r="J4" s="13"/>
      <c r="K4" s="13"/>
      <c r="M4" s="14" t="s">
        <v>50</v>
      </c>
    </row>
    <row r="5" spans="2:14" ht="25.5" customHeight="1" x14ac:dyDescent="0.2">
      <c r="B5" s="305"/>
      <c r="C5" s="303" t="s">
        <v>51</v>
      </c>
      <c r="D5" s="303"/>
      <c r="E5" s="303"/>
      <c r="F5" s="303"/>
      <c r="G5" s="308" t="s">
        <v>52</v>
      </c>
      <c r="H5" s="308"/>
      <c r="I5" s="307"/>
      <c r="J5" s="13"/>
      <c r="K5" s="13"/>
      <c r="M5" s="14" t="s">
        <v>53</v>
      </c>
    </row>
    <row r="6" spans="2:14" ht="23.25" customHeight="1" x14ac:dyDescent="0.2">
      <c r="B6" s="309" t="s">
        <v>54</v>
      </c>
      <c r="C6" s="310"/>
      <c r="D6" s="310"/>
      <c r="E6" s="310"/>
      <c r="F6" s="310"/>
      <c r="G6" s="310"/>
      <c r="H6" s="310"/>
      <c r="I6" s="311"/>
      <c r="J6" s="15"/>
      <c r="K6" s="15"/>
    </row>
    <row r="7" spans="2:14" ht="24" customHeight="1" x14ac:dyDescent="0.2">
      <c r="B7" s="312" t="s">
        <v>55</v>
      </c>
      <c r="C7" s="313"/>
      <c r="D7" s="313"/>
      <c r="E7" s="313"/>
      <c r="F7" s="313"/>
      <c r="G7" s="313"/>
      <c r="H7" s="313"/>
      <c r="I7" s="314"/>
      <c r="J7" s="16"/>
      <c r="K7" s="16"/>
    </row>
    <row r="8" spans="2:14" ht="24" customHeight="1" x14ac:dyDescent="0.2">
      <c r="B8" s="315" t="s">
        <v>56</v>
      </c>
      <c r="C8" s="316"/>
      <c r="D8" s="316"/>
      <c r="E8" s="316"/>
      <c r="F8" s="316"/>
      <c r="G8" s="316"/>
      <c r="H8" s="316"/>
      <c r="I8" s="317"/>
      <c r="J8" s="58"/>
      <c r="K8" s="58"/>
      <c r="N8" s="6" t="s">
        <v>57</v>
      </c>
    </row>
    <row r="9" spans="2:14" ht="30.75" customHeight="1" x14ac:dyDescent="0.2">
      <c r="B9" s="98" t="s">
        <v>58</v>
      </c>
      <c r="C9" s="59">
        <v>14</v>
      </c>
      <c r="D9" s="323" t="s">
        <v>59</v>
      </c>
      <c r="E9" s="323"/>
      <c r="F9" s="324" t="s">
        <v>207</v>
      </c>
      <c r="G9" s="325"/>
      <c r="H9" s="325"/>
      <c r="I9" s="326"/>
      <c r="J9" s="17"/>
      <c r="K9" s="17"/>
      <c r="M9" s="14" t="s">
        <v>60</v>
      </c>
      <c r="N9" s="6" t="s">
        <v>61</v>
      </c>
    </row>
    <row r="10" spans="2:14" ht="30.75" customHeight="1" x14ac:dyDescent="0.2">
      <c r="B10" s="20" t="s">
        <v>62</v>
      </c>
      <c r="C10" s="60" t="s">
        <v>81</v>
      </c>
      <c r="D10" s="327" t="s">
        <v>63</v>
      </c>
      <c r="E10" s="328"/>
      <c r="F10" s="318" t="s">
        <v>155</v>
      </c>
      <c r="G10" s="319"/>
      <c r="H10" s="18" t="s">
        <v>64</v>
      </c>
      <c r="I10" s="76" t="s">
        <v>81</v>
      </c>
      <c r="J10" s="19"/>
      <c r="K10" s="19"/>
      <c r="M10" s="14" t="s">
        <v>65</v>
      </c>
      <c r="N10" s="6" t="s">
        <v>66</v>
      </c>
    </row>
    <row r="11" spans="2:14" ht="30.75" customHeight="1" x14ac:dyDescent="0.2">
      <c r="B11" s="20" t="s">
        <v>67</v>
      </c>
      <c r="C11" s="320" t="s">
        <v>156</v>
      </c>
      <c r="D11" s="320"/>
      <c r="E11" s="320"/>
      <c r="F11" s="320"/>
      <c r="G11" s="18" t="s">
        <v>68</v>
      </c>
      <c r="H11" s="321">
        <v>1032</v>
      </c>
      <c r="I11" s="322"/>
      <c r="J11" s="21"/>
      <c r="K11" s="21"/>
      <c r="M11" s="14" t="s">
        <v>69</v>
      </c>
      <c r="N11" s="6" t="s">
        <v>70</v>
      </c>
    </row>
    <row r="12" spans="2:14" ht="30.75" customHeight="1" x14ac:dyDescent="0.2">
      <c r="B12" s="20" t="s">
        <v>71</v>
      </c>
      <c r="C12" s="329" t="s">
        <v>65</v>
      </c>
      <c r="D12" s="329"/>
      <c r="E12" s="329"/>
      <c r="F12" s="329"/>
      <c r="G12" s="18" t="s">
        <v>72</v>
      </c>
      <c r="H12" s="535" t="s">
        <v>165</v>
      </c>
      <c r="I12" s="536"/>
      <c r="J12" s="22"/>
      <c r="K12" s="22"/>
      <c r="M12" s="23" t="s">
        <v>73</v>
      </c>
    </row>
    <row r="13" spans="2:14" ht="30.75" customHeight="1" x14ac:dyDescent="0.2">
      <c r="B13" s="20" t="s">
        <v>74</v>
      </c>
      <c r="C13" s="332" t="s">
        <v>45</v>
      </c>
      <c r="D13" s="332"/>
      <c r="E13" s="332"/>
      <c r="F13" s="332"/>
      <c r="G13" s="332"/>
      <c r="H13" s="332"/>
      <c r="I13" s="333"/>
      <c r="J13" s="24"/>
      <c r="K13" s="24"/>
      <c r="M13" s="23"/>
    </row>
    <row r="14" spans="2:14" ht="30.75" customHeight="1" x14ac:dyDescent="0.2">
      <c r="B14" s="20" t="s">
        <v>75</v>
      </c>
      <c r="C14" s="318" t="s">
        <v>153</v>
      </c>
      <c r="D14" s="319"/>
      <c r="E14" s="319"/>
      <c r="F14" s="319"/>
      <c r="G14" s="319"/>
      <c r="H14" s="319"/>
      <c r="I14" s="334"/>
      <c r="J14" s="19"/>
      <c r="K14" s="19"/>
      <c r="M14" s="23"/>
      <c r="N14" s="6" t="s">
        <v>76</v>
      </c>
    </row>
    <row r="15" spans="2:14" ht="30.75" customHeight="1" x14ac:dyDescent="0.2">
      <c r="B15" s="20" t="s">
        <v>77</v>
      </c>
      <c r="C15" s="324" t="s">
        <v>166</v>
      </c>
      <c r="D15" s="325"/>
      <c r="E15" s="325"/>
      <c r="F15" s="517"/>
      <c r="G15" s="18" t="s">
        <v>78</v>
      </c>
      <c r="H15" s="336" t="s">
        <v>91</v>
      </c>
      <c r="I15" s="337"/>
      <c r="J15" s="19"/>
      <c r="K15" s="19"/>
      <c r="M15" s="23" t="s">
        <v>80</v>
      </c>
      <c r="N15" s="6" t="s">
        <v>81</v>
      </c>
    </row>
    <row r="16" spans="2:14" ht="30.75" customHeight="1" x14ac:dyDescent="0.2">
      <c r="B16" s="20" t="s">
        <v>82</v>
      </c>
      <c r="C16" s="338" t="s">
        <v>215</v>
      </c>
      <c r="D16" s="339"/>
      <c r="E16" s="339"/>
      <c r="F16" s="339"/>
      <c r="G16" s="18" t="s">
        <v>83</v>
      </c>
      <c r="H16" s="336" t="s">
        <v>70</v>
      </c>
      <c r="I16" s="337"/>
      <c r="J16" s="19"/>
      <c r="K16" s="19"/>
      <c r="M16" s="23" t="s">
        <v>84</v>
      </c>
    </row>
    <row r="17" spans="2:14" ht="36" customHeight="1" x14ac:dyDescent="0.2">
      <c r="B17" s="20" t="s">
        <v>85</v>
      </c>
      <c r="C17" s="528" t="s">
        <v>167</v>
      </c>
      <c r="D17" s="529"/>
      <c r="E17" s="529"/>
      <c r="F17" s="529"/>
      <c r="G17" s="529"/>
      <c r="H17" s="529"/>
      <c r="I17" s="530"/>
      <c r="J17" s="24"/>
      <c r="K17" s="24"/>
      <c r="M17" s="23" t="s">
        <v>86</v>
      </c>
      <c r="N17" s="6" t="s">
        <v>39</v>
      </c>
    </row>
    <row r="18" spans="2:14" ht="30.75" customHeight="1" x14ac:dyDescent="0.2">
      <c r="B18" s="20" t="s">
        <v>87</v>
      </c>
      <c r="C18" s="324" t="s">
        <v>168</v>
      </c>
      <c r="D18" s="325"/>
      <c r="E18" s="325"/>
      <c r="F18" s="325"/>
      <c r="G18" s="325"/>
      <c r="H18" s="325"/>
      <c r="I18" s="326"/>
      <c r="J18" s="25"/>
      <c r="K18" s="25"/>
      <c r="M18" s="23" t="s">
        <v>88</v>
      </c>
      <c r="N18" s="6" t="s">
        <v>40</v>
      </c>
    </row>
    <row r="19" spans="2:14" ht="30.75" customHeight="1" x14ac:dyDescent="0.2">
      <c r="B19" s="20" t="s">
        <v>89</v>
      </c>
      <c r="C19" s="525" t="s">
        <v>200</v>
      </c>
      <c r="D19" s="526"/>
      <c r="E19" s="526"/>
      <c r="F19" s="526"/>
      <c r="G19" s="526"/>
      <c r="H19" s="526"/>
      <c r="I19" s="527"/>
      <c r="J19" s="26"/>
      <c r="K19" s="26"/>
      <c r="M19" s="23"/>
      <c r="N19" s="6" t="s">
        <v>41</v>
      </c>
    </row>
    <row r="20" spans="2:14" ht="30.75" customHeight="1" x14ac:dyDescent="0.2">
      <c r="B20" s="20" t="s">
        <v>90</v>
      </c>
      <c r="C20" s="531" t="s">
        <v>152</v>
      </c>
      <c r="D20" s="532"/>
      <c r="E20" s="532"/>
      <c r="F20" s="532"/>
      <c r="G20" s="532"/>
      <c r="H20" s="532"/>
      <c r="I20" s="533"/>
      <c r="J20" s="27"/>
      <c r="K20" s="27"/>
      <c r="M20" s="23" t="s">
        <v>91</v>
      </c>
      <c r="N20" s="6" t="s">
        <v>42</v>
      </c>
    </row>
    <row r="21" spans="2:14" ht="27.75" customHeight="1" x14ac:dyDescent="0.2">
      <c r="B21" s="343" t="s">
        <v>92</v>
      </c>
      <c r="C21" s="345" t="s">
        <v>93</v>
      </c>
      <c r="D21" s="345"/>
      <c r="E21" s="345"/>
      <c r="F21" s="346" t="s">
        <v>94</v>
      </c>
      <c r="G21" s="346"/>
      <c r="H21" s="346"/>
      <c r="I21" s="347"/>
      <c r="J21" s="28"/>
      <c r="K21" s="28"/>
      <c r="M21" s="23" t="s">
        <v>79</v>
      </c>
      <c r="N21" s="6" t="s">
        <v>43</v>
      </c>
    </row>
    <row r="22" spans="2:14" ht="27" customHeight="1" x14ac:dyDescent="0.2">
      <c r="B22" s="344"/>
      <c r="C22" s="525" t="s">
        <v>169</v>
      </c>
      <c r="D22" s="526"/>
      <c r="E22" s="534"/>
      <c r="F22" s="525" t="s">
        <v>171</v>
      </c>
      <c r="G22" s="526"/>
      <c r="H22" s="526"/>
      <c r="I22" s="527"/>
      <c r="J22" s="26"/>
      <c r="K22" s="26"/>
      <c r="M22" s="23" t="s">
        <v>95</v>
      </c>
      <c r="N22" s="6" t="s">
        <v>44</v>
      </c>
    </row>
    <row r="23" spans="2:14" ht="39.75" customHeight="1" x14ac:dyDescent="0.2">
      <c r="B23" s="20" t="s">
        <v>96</v>
      </c>
      <c r="C23" s="318" t="s">
        <v>152</v>
      </c>
      <c r="D23" s="319"/>
      <c r="E23" s="521"/>
      <c r="F23" s="318" t="s">
        <v>152</v>
      </c>
      <c r="G23" s="319"/>
      <c r="H23" s="319"/>
      <c r="I23" s="334"/>
      <c r="J23" s="19"/>
      <c r="K23" s="19"/>
      <c r="M23" s="23"/>
      <c r="N23" s="6" t="s">
        <v>45</v>
      </c>
    </row>
    <row r="24" spans="2:14" ht="44.25" customHeight="1" x14ac:dyDescent="0.2">
      <c r="B24" s="20" t="s">
        <v>97</v>
      </c>
      <c r="C24" s="522" t="s">
        <v>170</v>
      </c>
      <c r="D24" s="523"/>
      <c r="E24" s="524"/>
      <c r="F24" s="525" t="s">
        <v>172</v>
      </c>
      <c r="G24" s="526"/>
      <c r="H24" s="526"/>
      <c r="I24" s="527"/>
      <c r="J24" s="25"/>
      <c r="K24" s="25"/>
      <c r="M24" s="29"/>
      <c r="N24" s="6" t="s">
        <v>46</v>
      </c>
    </row>
    <row r="25" spans="2:14" ht="29.25" customHeight="1" x14ac:dyDescent="0.2">
      <c r="B25" s="20" t="s">
        <v>98</v>
      </c>
      <c r="C25" s="360" t="s">
        <v>215</v>
      </c>
      <c r="D25" s="361"/>
      <c r="E25" s="362"/>
      <c r="F25" s="18" t="s">
        <v>99</v>
      </c>
      <c r="G25" s="518">
        <v>74</v>
      </c>
      <c r="H25" s="519"/>
      <c r="I25" s="520"/>
      <c r="J25" s="30"/>
      <c r="K25" s="30"/>
      <c r="M25" s="29"/>
    </row>
    <row r="26" spans="2:14" ht="27" customHeight="1" x14ac:dyDescent="0.2">
      <c r="B26" s="20" t="s">
        <v>100</v>
      </c>
      <c r="C26" s="324" t="s">
        <v>216</v>
      </c>
      <c r="D26" s="325"/>
      <c r="E26" s="517"/>
      <c r="F26" s="18" t="s">
        <v>101</v>
      </c>
      <c r="G26" s="518">
        <v>0</v>
      </c>
      <c r="H26" s="519"/>
      <c r="I26" s="520"/>
      <c r="J26" s="31"/>
      <c r="K26" s="31"/>
      <c r="M26" s="29"/>
    </row>
    <row r="27" spans="2:14" ht="47.25" customHeight="1" x14ac:dyDescent="0.2">
      <c r="B27" s="97" t="s">
        <v>102</v>
      </c>
      <c r="C27" s="318" t="s">
        <v>86</v>
      </c>
      <c r="D27" s="319"/>
      <c r="E27" s="521"/>
      <c r="F27" s="32" t="s">
        <v>103</v>
      </c>
      <c r="G27" s="367" t="s">
        <v>182</v>
      </c>
      <c r="H27" s="368"/>
      <c r="I27" s="369"/>
      <c r="J27" s="28"/>
      <c r="K27" s="28"/>
      <c r="M27" s="29"/>
    </row>
    <row r="28" spans="2:14" ht="30" customHeight="1" x14ac:dyDescent="0.2">
      <c r="B28" s="373" t="s">
        <v>104</v>
      </c>
      <c r="C28" s="374"/>
      <c r="D28" s="374"/>
      <c r="E28" s="374"/>
      <c r="F28" s="374"/>
      <c r="G28" s="374"/>
      <c r="H28" s="374"/>
      <c r="I28" s="375"/>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78"/>
      <c r="D42" s="378"/>
      <c r="E42" s="378"/>
      <c r="F42" s="378"/>
      <c r="G42" s="378"/>
      <c r="H42" s="378"/>
      <c r="I42" s="379"/>
      <c r="J42" s="39"/>
      <c r="K42" s="39"/>
    </row>
    <row r="43" spans="2:11" ht="29.25" customHeight="1" x14ac:dyDescent="0.2">
      <c r="B43" s="373" t="s">
        <v>126</v>
      </c>
      <c r="C43" s="374"/>
      <c r="D43" s="374"/>
      <c r="E43" s="374"/>
      <c r="F43" s="374"/>
      <c r="G43" s="374"/>
      <c r="H43" s="374"/>
      <c r="I43" s="375"/>
      <c r="J43" s="58"/>
      <c r="K43" s="58"/>
    </row>
    <row r="44" spans="2:11" ht="32.25" customHeight="1" x14ac:dyDescent="0.2">
      <c r="B44" s="348"/>
      <c r="C44" s="349"/>
      <c r="D44" s="349"/>
      <c r="E44" s="349"/>
      <c r="F44" s="349"/>
      <c r="G44" s="349"/>
      <c r="H44" s="349"/>
      <c r="I44" s="350"/>
      <c r="J44" s="58"/>
      <c r="K44" s="58"/>
    </row>
    <row r="45" spans="2:11" ht="32.25" customHeight="1" x14ac:dyDescent="0.2">
      <c r="B45" s="351"/>
      <c r="C45" s="352"/>
      <c r="D45" s="352"/>
      <c r="E45" s="352"/>
      <c r="F45" s="352"/>
      <c r="G45" s="352"/>
      <c r="H45" s="352"/>
      <c r="I45" s="353"/>
      <c r="J45" s="39"/>
      <c r="K45" s="39"/>
    </row>
    <row r="46" spans="2:11" ht="32.25" customHeight="1" x14ac:dyDescent="0.2">
      <c r="B46" s="351"/>
      <c r="C46" s="352"/>
      <c r="D46" s="352"/>
      <c r="E46" s="352"/>
      <c r="F46" s="352"/>
      <c r="G46" s="352"/>
      <c r="H46" s="352"/>
      <c r="I46" s="353"/>
      <c r="J46" s="39"/>
      <c r="K46" s="39"/>
    </row>
    <row r="47" spans="2:11" ht="32.25" customHeight="1" x14ac:dyDescent="0.2">
      <c r="B47" s="351"/>
      <c r="C47" s="352"/>
      <c r="D47" s="352"/>
      <c r="E47" s="352"/>
      <c r="F47" s="352"/>
      <c r="G47" s="352"/>
      <c r="H47" s="352"/>
      <c r="I47" s="353"/>
      <c r="J47" s="39"/>
      <c r="K47" s="39"/>
    </row>
    <row r="48" spans="2:11" ht="32.25" customHeight="1" x14ac:dyDescent="0.2">
      <c r="B48" s="354"/>
      <c r="C48" s="355"/>
      <c r="D48" s="355"/>
      <c r="E48" s="355"/>
      <c r="F48" s="355"/>
      <c r="G48" s="355"/>
      <c r="H48" s="355"/>
      <c r="I48" s="356"/>
      <c r="J48" s="40"/>
      <c r="K48" s="40"/>
    </row>
    <row r="49" spans="2:11" ht="79.5" customHeight="1" x14ac:dyDescent="0.2">
      <c r="B49" s="20" t="s">
        <v>127</v>
      </c>
      <c r="C49" s="511"/>
      <c r="D49" s="512"/>
      <c r="E49" s="512"/>
      <c r="F49" s="512"/>
      <c r="G49" s="512"/>
      <c r="H49" s="512"/>
      <c r="I49" s="513"/>
      <c r="J49" s="41"/>
      <c r="K49" s="41"/>
    </row>
    <row r="50" spans="2:11" ht="26.25" customHeight="1" x14ac:dyDescent="0.2">
      <c r="B50" s="20" t="s">
        <v>128</v>
      </c>
      <c r="C50" s="514"/>
      <c r="D50" s="515"/>
      <c r="E50" s="515"/>
      <c r="F50" s="515"/>
      <c r="G50" s="515"/>
      <c r="H50" s="515"/>
      <c r="I50" s="516"/>
      <c r="J50" s="41"/>
      <c r="K50" s="41"/>
    </row>
    <row r="51" spans="2:11" ht="64.5" customHeight="1" x14ac:dyDescent="0.2">
      <c r="B51" s="127" t="s">
        <v>129</v>
      </c>
      <c r="C51" s="511"/>
      <c r="D51" s="512"/>
      <c r="E51" s="512"/>
      <c r="F51" s="512"/>
      <c r="G51" s="512"/>
      <c r="H51" s="512"/>
      <c r="I51" s="513"/>
      <c r="J51" s="41"/>
      <c r="K51" s="41"/>
    </row>
    <row r="52" spans="2:11" ht="29.25" customHeight="1" x14ac:dyDescent="0.2">
      <c r="B52" s="373" t="s">
        <v>130</v>
      </c>
      <c r="C52" s="374"/>
      <c r="D52" s="374"/>
      <c r="E52" s="374"/>
      <c r="F52" s="374"/>
      <c r="G52" s="374"/>
      <c r="H52" s="374"/>
      <c r="I52" s="375"/>
      <c r="J52" s="41"/>
      <c r="K52" s="41"/>
    </row>
    <row r="53" spans="2:11" ht="33" customHeight="1" x14ac:dyDescent="0.2">
      <c r="B53" s="383" t="s">
        <v>131</v>
      </c>
      <c r="C53" s="128" t="s">
        <v>132</v>
      </c>
      <c r="D53" s="384" t="s">
        <v>133</v>
      </c>
      <c r="E53" s="384"/>
      <c r="F53" s="384"/>
      <c r="G53" s="384" t="s">
        <v>134</v>
      </c>
      <c r="H53" s="384"/>
      <c r="I53" s="385"/>
      <c r="J53" s="42"/>
      <c r="K53" s="42"/>
    </row>
    <row r="54" spans="2:11" ht="31.5" customHeight="1" x14ac:dyDescent="0.2">
      <c r="B54" s="383"/>
      <c r="C54" s="107"/>
      <c r="D54" s="378"/>
      <c r="E54" s="378"/>
      <c r="F54" s="378"/>
      <c r="G54" s="386"/>
      <c r="H54" s="386"/>
      <c r="I54" s="387"/>
      <c r="J54" s="42"/>
      <c r="K54" s="42"/>
    </row>
    <row r="55" spans="2:11" ht="31.5" customHeight="1" x14ac:dyDescent="0.2">
      <c r="B55" s="127" t="s">
        <v>135</v>
      </c>
      <c r="C55" s="509" t="s">
        <v>173</v>
      </c>
      <c r="D55" s="510"/>
      <c r="E55" s="400" t="s">
        <v>136</v>
      </c>
      <c r="F55" s="400"/>
      <c r="G55" s="399" t="s">
        <v>158</v>
      </c>
      <c r="H55" s="399"/>
      <c r="I55" s="401"/>
      <c r="J55" s="44"/>
      <c r="K55" s="44"/>
    </row>
    <row r="56" spans="2:11" ht="31.5" customHeight="1" x14ac:dyDescent="0.2">
      <c r="B56" s="127" t="s">
        <v>137</v>
      </c>
      <c r="C56" s="378" t="str">
        <f>+'[3]HV 1'!C56:D56</f>
        <v>NICOLAS ADOLFO CORREAL HUERTAS</v>
      </c>
      <c r="D56" s="378"/>
      <c r="E56" s="402" t="s">
        <v>138</v>
      </c>
      <c r="F56" s="402"/>
      <c r="G56" s="399" t="str">
        <f>+'[7]HV 1'!G59:I59</f>
        <v>DIANA VIDAL</v>
      </c>
      <c r="H56" s="399"/>
      <c r="I56" s="401"/>
      <c r="J56" s="44"/>
      <c r="K56" s="44"/>
    </row>
    <row r="57" spans="2:11" ht="31.5" customHeight="1" x14ac:dyDescent="0.2">
      <c r="B57" s="127" t="s">
        <v>139</v>
      </c>
      <c r="C57" s="378"/>
      <c r="D57" s="378"/>
      <c r="E57" s="388" t="s">
        <v>140</v>
      </c>
      <c r="F57" s="389"/>
      <c r="G57" s="392"/>
      <c r="H57" s="393"/>
      <c r="I57" s="394"/>
      <c r="J57" s="45"/>
      <c r="K57" s="45"/>
    </row>
    <row r="58" spans="2:11" ht="31.5" customHeight="1" thickBot="1" x14ac:dyDescent="0.25">
      <c r="B58" s="78" t="s">
        <v>141</v>
      </c>
      <c r="C58" s="398"/>
      <c r="D58" s="398"/>
      <c r="E58" s="390"/>
      <c r="F58" s="391"/>
      <c r="G58" s="395"/>
      <c r="H58" s="396"/>
      <c r="I58" s="397"/>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07"/>
      <c r="C1" s="410" t="s">
        <v>24</v>
      </c>
      <c r="D1" s="411"/>
      <c r="E1" s="411"/>
      <c r="F1" s="411"/>
      <c r="G1" s="411"/>
      <c r="H1" s="412"/>
      <c r="I1" s="413"/>
      <c r="J1" s="414"/>
    </row>
    <row r="2" spans="2:11" ht="18" customHeight="1" thickBot="1" x14ac:dyDescent="0.3">
      <c r="B2" s="408"/>
      <c r="C2" s="419" t="s">
        <v>25</v>
      </c>
      <c r="D2" s="420"/>
      <c r="E2" s="420"/>
      <c r="F2" s="420"/>
      <c r="G2" s="420"/>
      <c r="H2" s="421"/>
      <c r="I2" s="415"/>
      <c r="J2" s="416"/>
    </row>
    <row r="3" spans="2:11" ht="18" customHeight="1" thickBot="1" x14ac:dyDescent="0.3">
      <c r="B3" s="408"/>
      <c r="C3" s="419" t="s">
        <v>183</v>
      </c>
      <c r="D3" s="420"/>
      <c r="E3" s="420"/>
      <c r="F3" s="420"/>
      <c r="G3" s="420"/>
      <c r="H3" s="421"/>
      <c r="I3" s="415"/>
      <c r="J3" s="416"/>
    </row>
    <row r="4" spans="2:11" ht="18" customHeight="1" thickBot="1" x14ac:dyDescent="0.3">
      <c r="B4" s="409"/>
      <c r="C4" s="419" t="s">
        <v>143</v>
      </c>
      <c r="D4" s="420"/>
      <c r="E4" s="420"/>
      <c r="F4" s="421"/>
      <c r="G4" s="422" t="s">
        <v>190</v>
      </c>
      <c r="H4" s="423"/>
      <c r="I4" s="417"/>
      <c r="J4" s="418"/>
    </row>
    <row r="5" spans="2:11" ht="18" customHeight="1" thickBot="1" x14ac:dyDescent="0.3">
      <c r="B5" s="51"/>
      <c r="C5" s="52"/>
      <c r="D5" s="52"/>
      <c r="E5" s="52"/>
      <c r="F5" s="52"/>
      <c r="G5" s="52"/>
      <c r="H5" s="52"/>
      <c r="I5" s="52"/>
      <c r="J5" s="53"/>
    </row>
    <row r="6" spans="2:11" ht="51.75" customHeight="1" thickBot="1" x14ac:dyDescent="0.3">
      <c r="B6" s="1" t="s">
        <v>199</v>
      </c>
      <c r="C6" s="426" t="str">
        <f>+'[5]Sección 1. Metas - Magnitud'!C7</f>
        <v>1032 - Gestión y control de tránsito y transporte</v>
      </c>
      <c r="D6" s="427"/>
      <c r="E6" s="428"/>
      <c r="F6" s="54"/>
      <c r="G6" s="52"/>
      <c r="H6" s="52"/>
      <c r="I6" s="52"/>
      <c r="J6" s="53"/>
    </row>
    <row r="7" spans="2:11" ht="32.25" customHeight="1" thickBot="1" x14ac:dyDescent="0.3">
      <c r="B7" s="2" t="s">
        <v>0</v>
      </c>
      <c r="C7" s="426" t="str">
        <f>+'[5]Sección 1. Metas - Magnitud'!C8:F8</f>
        <v>Dirección de Control y Vigilancia</v>
      </c>
      <c r="D7" s="427"/>
      <c r="E7" s="428"/>
      <c r="F7" s="54"/>
      <c r="G7" s="52"/>
      <c r="H7" s="52"/>
      <c r="I7" s="52"/>
      <c r="J7" s="53"/>
    </row>
    <row r="8" spans="2:11" ht="32.25" customHeight="1" thickBot="1" x14ac:dyDescent="0.3">
      <c r="B8" s="2" t="s">
        <v>144</v>
      </c>
      <c r="C8" s="426" t="str">
        <f>+'[5]Sección 1. Metas - Magnitud'!C9:F9</f>
        <v>Subsecretaría de Servicios de la Movilidad</v>
      </c>
      <c r="D8" s="427"/>
      <c r="E8" s="428"/>
      <c r="F8" s="4"/>
      <c r="G8" s="52"/>
      <c r="H8" s="52"/>
      <c r="I8" s="52"/>
      <c r="J8" s="53"/>
    </row>
    <row r="9" spans="2:11" ht="33.75" customHeight="1" thickBot="1" x14ac:dyDescent="0.3">
      <c r="B9" s="2" t="s">
        <v>28</v>
      </c>
      <c r="C9" s="426" t="s">
        <v>184</v>
      </c>
      <c r="D9" s="427"/>
      <c r="E9" s="428"/>
      <c r="F9" s="54"/>
      <c r="G9" s="52"/>
      <c r="H9" s="52"/>
      <c r="I9" s="52"/>
      <c r="J9" s="53"/>
    </row>
    <row r="10" spans="2:11" ht="33.75" customHeight="1" thickBot="1" x14ac:dyDescent="0.3">
      <c r="B10" s="100" t="s">
        <v>197</v>
      </c>
      <c r="C10" s="426" t="str">
        <f>+'[7]HV 14'!F9</f>
        <v>14. Realizar 241 visitas administrativas y de seguimiento a empresas prestadoras del servicio público de transporte.</v>
      </c>
      <c r="D10" s="427"/>
      <c r="E10" s="428"/>
      <c r="F10" s="54"/>
      <c r="G10" s="52"/>
      <c r="H10" s="52"/>
      <c r="I10" s="52"/>
      <c r="J10" s="53"/>
    </row>
    <row r="11" spans="2:11" ht="34.5" customHeight="1" x14ac:dyDescent="0.25"/>
    <row r="12" spans="2:11" ht="21.75" customHeight="1" x14ac:dyDescent="0.25">
      <c r="B12" s="436" t="s">
        <v>218</v>
      </c>
      <c r="C12" s="437"/>
      <c r="D12" s="437"/>
      <c r="E12" s="437"/>
      <c r="F12" s="437"/>
      <c r="G12" s="437"/>
      <c r="H12" s="438"/>
      <c r="I12" s="543" t="s">
        <v>145</v>
      </c>
      <c r="J12" s="544"/>
      <c r="K12" s="544"/>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41"/>
    </row>
    <row r="16" spans="2:11" x14ac:dyDescent="0.25">
      <c r="B16" s="148"/>
      <c r="C16" s="149"/>
      <c r="D16" s="150"/>
      <c r="E16" s="151"/>
      <c r="F16" s="149"/>
      <c r="G16" s="150"/>
      <c r="H16" s="152"/>
      <c r="I16" s="153"/>
      <c r="J16" s="154"/>
      <c r="K16" s="542"/>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37" t="s">
        <v>17</v>
      </c>
      <c r="C19" s="538"/>
      <c r="D19" s="163">
        <f>SUM(D15:D16)</f>
        <v>0</v>
      </c>
      <c r="E19" s="539" t="s">
        <v>17</v>
      </c>
      <c r="F19" s="540"/>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04"/>
      <c r="C2" s="302" t="s">
        <v>24</v>
      </c>
      <c r="D2" s="302"/>
      <c r="E2" s="302"/>
      <c r="F2" s="302"/>
      <c r="G2" s="302"/>
      <c r="H2" s="302"/>
      <c r="I2" s="306"/>
      <c r="J2" s="13"/>
      <c r="K2" s="13"/>
      <c r="M2" s="14" t="s">
        <v>47</v>
      </c>
    </row>
    <row r="3" spans="2:14" ht="25.5" customHeight="1" x14ac:dyDescent="0.2">
      <c r="B3" s="305"/>
      <c r="C3" s="303" t="s">
        <v>25</v>
      </c>
      <c r="D3" s="303"/>
      <c r="E3" s="303"/>
      <c r="F3" s="303"/>
      <c r="G3" s="303"/>
      <c r="H3" s="303"/>
      <c r="I3" s="307"/>
      <c r="J3" s="13"/>
      <c r="K3" s="13"/>
      <c r="M3" s="14" t="s">
        <v>48</v>
      </c>
    </row>
    <row r="4" spans="2:14" ht="25.5" customHeight="1" x14ac:dyDescent="0.2">
      <c r="B4" s="305"/>
      <c r="C4" s="303" t="s">
        <v>49</v>
      </c>
      <c r="D4" s="303"/>
      <c r="E4" s="303"/>
      <c r="F4" s="303"/>
      <c r="G4" s="303"/>
      <c r="H4" s="303"/>
      <c r="I4" s="307"/>
      <c r="J4" s="13"/>
      <c r="K4" s="13"/>
      <c r="M4" s="14" t="s">
        <v>50</v>
      </c>
    </row>
    <row r="5" spans="2:14" ht="25.5" customHeight="1" x14ac:dyDescent="0.2">
      <c r="B5" s="305"/>
      <c r="C5" s="303" t="s">
        <v>51</v>
      </c>
      <c r="D5" s="303"/>
      <c r="E5" s="303"/>
      <c r="F5" s="303"/>
      <c r="G5" s="308" t="s">
        <v>52</v>
      </c>
      <c r="H5" s="308"/>
      <c r="I5" s="307"/>
      <c r="J5" s="13"/>
      <c r="K5" s="13"/>
      <c r="M5" s="14" t="s">
        <v>53</v>
      </c>
    </row>
    <row r="6" spans="2:14" ht="23.25" customHeight="1" x14ac:dyDescent="0.2">
      <c r="B6" s="309" t="s">
        <v>54</v>
      </c>
      <c r="C6" s="310"/>
      <c r="D6" s="310"/>
      <c r="E6" s="310"/>
      <c r="F6" s="310"/>
      <c r="G6" s="310"/>
      <c r="H6" s="310"/>
      <c r="I6" s="311"/>
      <c r="J6" s="15"/>
      <c r="K6" s="15"/>
    </row>
    <row r="7" spans="2:14" ht="24" customHeight="1" x14ac:dyDescent="0.2">
      <c r="B7" s="312" t="s">
        <v>55</v>
      </c>
      <c r="C7" s="313"/>
      <c r="D7" s="313"/>
      <c r="E7" s="313"/>
      <c r="F7" s="313"/>
      <c r="G7" s="313"/>
      <c r="H7" s="313"/>
      <c r="I7" s="314"/>
      <c r="J7" s="16"/>
      <c r="K7" s="16"/>
    </row>
    <row r="8" spans="2:14" ht="24" customHeight="1" x14ac:dyDescent="0.2">
      <c r="B8" s="315" t="s">
        <v>56</v>
      </c>
      <c r="C8" s="316"/>
      <c r="D8" s="316"/>
      <c r="E8" s="316"/>
      <c r="F8" s="316"/>
      <c r="G8" s="316"/>
      <c r="H8" s="316"/>
      <c r="I8" s="317"/>
      <c r="J8" s="58"/>
      <c r="K8" s="58"/>
      <c r="N8" s="6" t="s">
        <v>57</v>
      </c>
    </row>
    <row r="9" spans="2:14" ht="30.75" customHeight="1" x14ac:dyDescent="0.2">
      <c r="B9" s="113" t="s">
        <v>58</v>
      </c>
      <c r="C9" s="59">
        <v>231</v>
      </c>
      <c r="D9" s="323" t="s">
        <v>59</v>
      </c>
      <c r="E9" s="323"/>
      <c r="F9" s="324" t="s">
        <v>201</v>
      </c>
      <c r="G9" s="325"/>
      <c r="H9" s="325"/>
      <c r="I9" s="326"/>
      <c r="J9" s="17"/>
      <c r="K9" s="17"/>
      <c r="M9" s="14" t="s">
        <v>60</v>
      </c>
      <c r="N9" s="6" t="s">
        <v>61</v>
      </c>
    </row>
    <row r="10" spans="2:14" ht="30.75" customHeight="1" x14ac:dyDescent="0.2">
      <c r="B10" s="20" t="s">
        <v>62</v>
      </c>
      <c r="C10" s="60" t="s">
        <v>81</v>
      </c>
      <c r="D10" s="327" t="s">
        <v>63</v>
      </c>
      <c r="E10" s="328"/>
      <c r="F10" s="318" t="s">
        <v>155</v>
      </c>
      <c r="G10" s="319"/>
      <c r="H10" s="18" t="s">
        <v>64</v>
      </c>
      <c r="I10" s="115" t="s">
        <v>81</v>
      </c>
      <c r="J10" s="19"/>
      <c r="K10" s="19"/>
      <c r="M10" s="14" t="s">
        <v>65</v>
      </c>
      <c r="N10" s="6" t="s">
        <v>66</v>
      </c>
    </row>
    <row r="11" spans="2:14" ht="30.75" customHeight="1" x14ac:dyDescent="0.2">
      <c r="B11" s="20" t="s">
        <v>67</v>
      </c>
      <c r="C11" s="320" t="s">
        <v>156</v>
      </c>
      <c r="D11" s="320"/>
      <c r="E11" s="320"/>
      <c r="F11" s="320"/>
      <c r="G11" s="18" t="s">
        <v>68</v>
      </c>
      <c r="H11" s="321">
        <v>1032</v>
      </c>
      <c r="I11" s="322"/>
      <c r="J11" s="21"/>
      <c r="K11" s="21"/>
      <c r="M11" s="14" t="s">
        <v>69</v>
      </c>
      <c r="N11" s="6" t="s">
        <v>70</v>
      </c>
    </row>
    <row r="12" spans="2:14" ht="30.75" customHeight="1" x14ac:dyDescent="0.2">
      <c r="B12" s="20" t="s">
        <v>71</v>
      </c>
      <c r="C12" s="329" t="s">
        <v>65</v>
      </c>
      <c r="D12" s="329"/>
      <c r="E12" s="329"/>
      <c r="F12" s="329"/>
      <c r="G12" s="18" t="s">
        <v>72</v>
      </c>
      <c r="H12" s="330" t="s">
        <v>157</v>
      </c>
      <c r="I12" s="331"/>
      <c r="J12" s="22"/>
      <c r="K12" s="22"/>
      <c r="M12" s="23" t="s">
        <v>73</v>
      </c>
    </row>
    <row r="13" spans="2:14" ht="30.75" customHeight="1" x14ac:dyDescent="0.2">
      <c r="B13" s="20" t="s">
        <v>74</v>
      </c>
      <c r="C13" s="332" t="s">
        <v>45</v>
      </c>
      <c r="D13" s="332"/>
      <c r="E13" s="332"/>
      <c r="F13" s="332"/>
      <c r="G13" s="332"/>
      <c r="H13" s="332"/>
      <c r="I13" s="333"/>
      <c r="J13" s="24"/>
      <c r="K13" s="24"/>
      <c r="M13" s="23"/>
    </row>
    <row r="14" spans="2:14" ht="30.75" customHeight="1" x14ac:dyDescent="0.2">
      <c r="B14" s="20" t="s">
        <v>75</v>
      </c>
      <c r="C14" s="318" t="s">
        <v>202</v>
      </c>
      <c r="D14" s="319"/>
      <c r="E14" s="319"/>
      <c r="F14" s="319"/>
      <c r="G14" s="319"/>
      <c r="H14" s="319"/>
      <c r="I14" s="334"/>
      <c r="J14" s="19"/>
      <c r="K14" s="19"/>
      <c r="M14" s="23"/>
      <c r="N14" s="6" t="s">
        <v>76</v>
      </c>
    </row>
    <row r="15" spans="2:14" ht="30.75" customHeight="1" x14ac:dyDescent="0.2">
      <c r="B15" s="20" t="s">
        <v>77</v>
      </c>
      <c r="C15" s="335" t="s">
        <v>203</v>
      </c>
      <c r="D15" s="335"/>
      <c r="E15" s="335"/>
      <c r="F15" s="335"/>
      <c r="G15" s="18" t="s">
        <v>78</v>
      </c>
      <c r="H15" s="336" t="s">
        <v>91</v>
      </c>
      <c r="I15" s="337"/>
      <c r="J15" s="19"/>
      <c r="K15" s="19"/>
      <c r="M15" s="23" t="s">
        <v>80</v>
      </c>
      <c r="N15" s="6" t="s">
        <v>81</v>
      </c>
    </row>
    <row r="16" spans="2:14" ht="30.75" customHeight="1" x14ac:dyDescent="0.2">
      <c r="B16" s="20" t="s">
        <v>82</v>
      </c>
      <c r="C16" s="338" t="s">
        <v>215</v>
      </c>
      <c r="D16" s="339"/>
      <c r="E16" s="339"/>
      <c r="F16" s="339"/>
      <c r="G16" s="18" t="s">
        <v>83</v>
      </c>
      <c r="H16" s="336" t="s">
        <v>70</v>
      </c>
      <c r="I16" s="337"/>
      <c r="J16" s="19"/>
      <c r="K16" s="19"/>
      <c r="M16" s="23" t="s">
        <v>84</v>
      </c>
    </row>
    <row r="17" spans="2:14" ht="36" customHeight="1" x14ac:dyDescent="0.2">
      <c r="B17" s="20" t="s">
        <v>85</v>
      </c>
      <c r="C17" s="332" t="s">
        <v>204</v>
      </c>
      <c r="D17" s="332"/>
      <c r="E17" s="332"/>
      <c r="F17" s="332"/>
      <c r="G17" s="332"/>
      <c r="H17" s="332"/>
      <c r="I17" s="333"/>
      <c r="J17" s="24"/>
      <c r="K17" s="24"/>
      <c r="M17" s="23" t="s">
        <v>86</v>
      </c>
      <c r="N17" s="6" t="s">
        <v>39</v>
      </c>
    </row>
    <row r="18" spans="2:14" ht="30.75" customHeight="1" x14ac:dyDescent="0.2">
      <c r="B18" s="20" t="s">
        <v>87</v>
      </c>
      <c r="C18" s="335" t="s">
        <v>163</v>
      </c>
      <c r="D18" s="335"/>
      <c r="E18" s="335"/>
      <c r="F18" s="335"/>
      <c r="G18" s="335"/>
      <c r="H18" s="335"/>
      <c r="I18" s="340"/>
      <c r="J18" s="25"/>
      <c r="K18" s="25"/>
      <c r="M18" s="23" t="s">
        <v>88</v>
      </c>
      <c r="N18" s="6" t="s">
        <v>40</v>
      </c>
    </row>
    <row r="19" spans="2:14" ht="30.75" customHeight="1" x14ac:dyDescent="0.2">
      <c r="B19" s="20" t="s">
        <v>89</v>
      </c>
      <c r="C19" s="335" t="s">
        <v>159</v>
      </c>
      <c r="D19" s="335"/>
      <c r="E19" s="335"/>
      <c r="F19" s="335"/>
      <c r="G19" s="335"/>
      <c r="H19" s="335"/>
      <c r="I19" s="340"/>
      <c r="J19" s="26"/>
      <c r="K19" s="26"/>
      <c r="M19" s="23"/>
      <c r="N19" s="6" t="s">
        <v>41</v>
      </c>
    </row>
    <row r="20" spans="2:14" ht="30.75" customHeight="1" x14ac:dyDescent="0.2">
      <c r="B20" s="20" t="s">
        <v>90</v>
      </c>
      <c r="C20" s="341" t="s">
        <v>151</v>
      </c>
      <c r="D20" s="341"/>
      <c r="E20" s="341"/>
      <c r="F20" s="341"/>
      <c r="G20" s="341"/>
      <c r="H20" s="341"/>
      <c r="I20" s="342"/>
      <c r="J20" s="27"/>
      <c r="K20" s="27"/>
      <c r="M20" s="23" t="s">
        <v>91</v>
      </c>
      <c r="N20" s="6" t="s">
        <v>42</v>
      </c>
    </row>
    <row r="21" spans="2:14" ht="27.75" customHeight="1" x14ac:dyDescent="0.2">
      <c r="B21" s="343" t="s">
        <v>92</v>
      </c>
      <c r="C21" s="345" t="s">
        <v>93</v>
      </c>
      <c r="D21" s="345"/>
      <c r="E21" s="345"/>
      <c r="F21" s="346" t="s">
        <v>94</v>
      </c>
      <c r="G21" s="346"/>
      <c r="H21" s="346"/>
      <c r="I21" s="347"/>
      <c r="J21" s="28"/>
      <c r="K21" s="28"/>
      <c r="M21" s="23" t="s">
        <v>79</v>
      </c>
      <c r="N21" s="6" t="s">
        <v>43</v>
      </c>
    </row>
    <row r="22" spans="2:14" ht="27" customHeight="1" x14ac:dyDescent="0.2">
      <c r="B22" s="344"/>
      <c r="C22" s="335" t="s">
        <v>160</v>
      </c>
      <c r="D22" s="335"/>
      <c r="E22" s="335"/>
      <c r="F22" s="335" t="s">
        <v>161</v>
      </c>
      <c r="G22" s="335"/>
      <c r="H22" s="335"/>
      <c r="I22" s="340"/>
      <c r="J22" s="26"/>
      <c r="K22" s="26"/>
      <c r="M22" s="23" t="s">
        <v>95</v>
      </c>
      <c r="N22" s="6" t="s">
        <v>44</v>
      </c>
    </row>
    <row r="23" spans="2:14" ht="39.75" customHeight="1" x14ac:dyDescent="0.2">
      <c r="B23" s="20" t="s">
        <v>96</v>
      </c>
      <c r="C23" s="336" t="s">
        <v>151</v>
      </c>
      <c r="D23" s="336"/>
      <c r="E23" s="336"/>
      <c r="F23" s="336" t="s">
        <v>151</v>
      </c>
      <c r="G23" s="336"/>
      <c r="H23" s="336"/>
      <c r="I23" s="337"/>
      <c r="J23" s="19"/>
      <c r="K23" s="19"/>
      <c r="M23" s="23"/>
      <c r="N23" s="6" t="s">
        <v>45</v>
      </c>
    </row>
    <row r="24" spans="2:14" ht="44.25" customHeight="1" x14ac:dyDescent="0.2">
      <c r="B24" s="20" t="s">
        <v>97</v>
      </c>
      <c r="C24" s="357" t="s">
        <v>205</v>
      </c>
      <c r="D24" s="358"/>
      <c r="E24" s="359"/>
      <c r="F24" s="324" t="s">
        <v>206</v>
      </c>
      <c r="G24" s="325"/>
      <c r="H24" s="325"/>
      <c r="I24" s="326"/>
      <c r="J24" s="25"/>
      <c r="K24" s="25"/>
      <c r="M24" s="29"/>
      <c r="N24" s="6" t="s">
        <v>46</v>
      </c>
    </row>
    <row r="25" spans="2:14" ht="29.25" customHeight="1" x14ac:dyDescent="0.2">
      <c r="B25" s="20" t="s">
        <v>98</v>
      </c>
      <c r="C25" s="360" t="s">
        <v>215</v>
      </c>
      <c r="D25" s="361"/>
      <c r="E25" s="362"/>
      <c r="F25" s="18" t="s">
        <v>99</v>
      </c>
      <c r="G25" s="363">
        <v>0.3</v>
      </c>
      <c r="H25" s="364"/>
      <c r="I25" s="365"/>
      <c r="J25" s="30"/>
      <c r="K25" s="30"/>
      <c r="M25" s="29"/>
    </row>
    <row r="26" spans="2:14" ht="27" customHeight="1" x14ac:dyDescent="0.2">
      <c r="B26" s="20" t="s">
        <v>100</v>
      </c>
      <c r="C26" s="324" t="s">
        <v>216</v>
      </c>
      <c r="D26" s="325"/>
      <c r="E26" s="366"/>
      <c r="F26" s="18" t="s">
        <v>101</v>
      </c>
      <c r="G26" s="367">
        <v>0.3</v>
      </c>
      <c r="H26" s="368"/>
      <c r="I26" s="369"/>
      <c r="J26" s="31"/>
      <c r="K26" s="31"/>
      <c r="M26" s="29"/>
    </row>
    <row r="27" spans="2:14" ht="47.25" customHeight="1" x14ac:dyDescent="0.2">
      <c r="B27" s="112" t="s">
        <v>102</v>
      </c>
      <c r="C27" s="370" t="s">
        <v>86</v>
      </c>
      <c r="D27" s="371"/>
      <c r="E27" s="372"/>
      <c r="F27" s="32" t="s">
        <v>103</v>
      </c>
      <c r="G27" s="367" t="s">
        <v>182</v>
      </c>
      <c r="H27" s="368"/>
      <c r="I27" s="369"/>
      <c r="J27" s="28"/>
      <c r="K27" s="28"/>
      <c r="M27" s="29"/>
    </row>
    <row r="28" spans="2:14" ht="30" customHeight="1" x14ac:dyDescent="0.2">
      <c r="B28" s="373" t="s">
        <v>104</v>
      </c>
      <c r="C28" s="374"/>
      <c r="D28" s="374"/>
      <c r="E28" s="374"/>
      <c r="F28" s="374"/>
      <c r="G28" s="374"/>
      <c r="H28" s="374"/>
      <c r="I28" s="375"/>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76" t="s">
        <v>224</v>
      </c>
      <c r="D42" s="376"/>
      <c r="E42" s="376"/>
      <c r="F42" s="376"/>
      <c r="G42" s="376"/>
      <c r="H42" s="376"/>
      <c r="I42" s="377"/>
      <c r="J42" s="39"/>
      <c r="K42" s="39"/>
    </row>
    <row r="43" spans="2:11" ht="29.25" customHeight="1" x14ac:dyDescent="0.2">
      <c r="B43" s="373" t="s">
        <v>126</v>
      </c>
      <c r="C43" s="374"/>
      <c r="D43" s="374"/>
      <c r="E43" s="374"/>
      <c r="F43" s="374"/>
      <c r="G43" s="374"/>
      <c r="H43" s="374"/>
      <c r="I43" s="375"/>
      <c r="J43" s="58"/>
      <c r="K43" s="58"/>
    </row>
    <row r="44" spans="2:11" ht="32.25" customHeight="1" x14ac:dyDescent="0.2">
      <c r="B44" s="348"/>
      <c r="C44" s="349"/>
      <c r="D44" s="349"/>
      <c r="E44" s="349"/>
      <c r="F44" s="349"/>
      <c r="G44" s="349"/>
      <c r="H44" s="349"/>
      <c r="I44" s="350"/>
      <c r="J44" s="58"/>
      <c r="K44" s="58"/>
    </row>
    <row r="45" spans="2:11" ht="32.25" customHeight="1" x14ac:dyDescent="0.2">
      <c r="B45" s="351"/>
      <c r="C45" s="352"/>
      <c r="D45" s="352"/>
      <c r="E45" s="352"/>
      <c r="F45" s="352"/>
      <c r="G45" s="352"/>
      <c r="H45" s="352"/>
      <c r="I45" s="353"/>
      <c r="J45" s="39"/>
      <c r="K45" s="39"/>
    </row>
    <row r="46" spans="2:11" ht="32.25" customHeight="1" x14ac:dyDescent="0.2">
      <c r="B46" s="351"/>
      <c r="C46" s="352"/>
      <c r="D46" s="352"/>
      <c r="E46" s="352"/>
      <c r="F46" s="352"/>
      <c r="G46" s="352"/>
      <c r="H46" s="352"/>
      <c r="I46" s="353"/>
      <c r="J46" s="39"/>
      <c r="K46" s="39"/>
    </row>
    <row r="47" spans="2:11" ht="32.25" customHeight="1" x14ac:dyDescent="0.2">
      <c r="B47" s="351"/>
      <c r="C47" s="352"/>
      <c r="D47" s="352"/>
      <c r="E47" s="352"/>
      <c r="F47" s="352"/>
      <c r="G47" s="352"/>
      <c r="H47" s="352"/>
      <c r="I47" s="353"/>
      <c r="J47" s="39"/>
      <c r="K47" s="39"/>
    </row>
    <row r="48" spans="2:11" ht="32.25" customHeight="1" x14ac:dyDescent="0.2">
      <c r="B48" s="354"/>
      <c r="C48" s="355"/>
      <c r="D48" s="355"/>
      <c r="E48" s="355"/>
      <c r="F48" s="355"/>
      <c r="G48" s="355"/>
      <c r="H48" s="355"/>
      <c r="I48" s="356"/>
      <c r="J48" s="40"/>
      <c r="K48" s="40"/>
    </row>
    <row r="49" spans="2:11" ht="83.25" customHeight="1" x14ac:dyDescent="0.2">
      <c r="B49" s="20" t="s">
        <v>127</v>
      </c>
      <c r="C49" s="376" t="s">
        <v>224</v>
      </c>
      <c r="D49" s="376"/>
      <c r="E49" s="376"/>
      <c r="F49" s="376"/>
      <c r="G49" s="376"/>
      <c r="H49" s="376"/>
      <c r="I49" s="377"/>
      <c r="J49" s="41"/>
      <c r="K49" s="41"/>
    </row>
    <row r="50" spans="2:11" ht="34.5" customHeight="1" x14ac:dyDescent="0.2">
      <c r="B50" s="20" t="s">
        <v>128</v>
      </c>
      <c r="C50" s="378" t="s">
        <v>182</v>
      </c>
      <c r="D50" s="378"/>
      <c r="E50" s="378"/>
      <c r="F50" s="378"/>
      <c r="G50" s="378"/>
      <c r="H50" s="378"/>
      <c r="I50" s="379"/>
      <c r="J50" s="41"/>
      <c r="K50" s="41"/>
    </row>
    <row r="51" spans="2:11" ht="34.5" customHeight="1" x14ac:dyDescent="0.2">
      <c r="B51" s="114" t="s">
        <v>129</v>
      </c>
      <c r="C51" s="380" t="s">
        <v>225</v>
      </c>
      <c r="D51" s="381"/>
      <c r="E51" s="381"/>
      <c r="F51" s="381"/>
      <c r="G51" s="381"/>
      <c r="H51" s="381"/>
      <c r="I51" s="382"/>
      <c r="J51" s="41"/>
      <c r="K51" s="41"/>
    </row>
    <row r="52" spans="2:11" ht="29.25" customHeight="1" x14ac:dyDescent="0.2">
      <c r="B52" s="373" t="s">
        <v>130</v>
      </c>
      <c r="C52" s="374"/>
      <c r="D52" s="374"/>
      <c r="E52" s="374"/>
      <c r="F52" s="374"/>
      <c r="G52" s="374"/>
      <c r="H52" s="374"/>
      <c r="I52" s="375"/>
      <c r="J52" s="41"/>
      <c r="K52" s="41"/>
    </row>
    <row r="53" spans="2:11" ht="33" customHeight="1" x14ac:dyDescent="0.2">
      <c r="B53" s="383" t="s">
        <v>131</v>
      </c>
      <c r="C53" s="111" t="s">
        <v>132</v>
      </c>
      <c r="D53" s="384" t="s">
        <v>133</v>
      </c>
      <c r="E53" s="384"/>
      <c r="F53" s="384"/>
      <c r="G53" s="384" t="s">
        <v>134</v>
      </c>
      <c r="H53" s="384"/>
      <c r="I53" s="385"/>
      <c r="J53" s="42"/>
      <c r="K53" s="42"/>
    </row>
    <row r="54" spans="2:11" ht="31.5" customHeight="1" x14ac:dyDescent="0.2">
      <c r="B54" s="383"/>
      <c r="C54" s="43"/>
      <c r="D54" s="378"/>
      <c r="E54" s="378"/>
      <c r="F54" s="378"/>
      <c r="G54" s="386"/>
      <c r="H54" s="386"/>
      <c r="I54" s="387"/>
      <c r="J54" s="42"/>
      <c r="K54" s="42"/>
    </row>
    <row r="55" spans="2:11" ht="31.5" customHeight="1" x14ac:dyDescent="0.2">
      <c r="B55" s="114" t="s">
        <v>135</v>
      </c>
      <c r="C55" s="399" t="s">
        <v>164</v>
      </c>
      <c r="D55" s="399"/>
      <c r="E55" s="400" t="s">
        <v>136</v>
      </c>
      <c r="F55" s="400"/>
      <c r="G55" s="399" t="s">
        <v>186</v>
      </c>
      <c r="H55" s="399"/>
      <c r="I55" s="401"/>
      <c r="J55" s="44"/>
      <c r="K55" s="44"/>
    </row>
    <row r="56" spans="2:11" ht="31.5" customHeight="1" x14ac:dyDescent="0.2">
      <c r="B56" s="114" t="s">
        <v>137</v>
      </c>
      <c r="C56" s="378" t="str">
        <f>+'[3]HV 1'!C56:D56</f>
        <v>NICOLAS ADOLFO CORREAL HUERTAS</v>
      </c>
      <c r="D56" s="378"/>
      <c r="E56" s="402" t="s">
        <v>138</v>
      </c>
      <c r="F56" s="402"/>
      <c r="G56" s="399" t="str">
        <f>+'[4]HV 1'!G56:I56</f>
        <v>DIANA VIDAL</v>
      </c>
      <c r="H56" s="399"/>
      <c r="I56" s="401"/>
      <c r="J56" s="44"/>
      <c r="K56" s="44"/>
    </row>
    <row r="57" spans="2:11" ht="31.5" customHeight="1" x14ac:dyDescent="0.2">
      <c r="B57" s="114" t="s">
        <v>139</v>
      </c>
      <c r="C57" s="378"/>
      <c r="D57" s="378"/>
      <c r="E57" s="388" t="s">
        <v>140</v>
      </c>
      <c r="F57" s="389"/>
      <c r="G57" s="392"/>
      <c r="H57" s="393"/>
      <c r="I57" s="394"/>
      <c r="J57" s="45"/>
      <c r="K57" s="45"/>
    </row>
    <row r="58" spans="2:11" ht="31.5" customHeight="1" thickBot="1" x14ac:dyDescent="0.25">
      <c r="B58" s="78" t="s">
        <v>141</v>
      </c>
      <c r="C58" s="398"/>
      <c r="D58" s="398"/>
      <c r="E58" s="390"/>
      <c r="F58" s="391"/>
      <c r="G58" s="395"/>
      <c r="H58" s="396"/>
      <c r="I58" s="397"/>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07"/>
      <c r="C1" s="410" t="s">
        <v>24</v>
      </c>
      <c r="D1" s="411"/>
      <c r="E1" s="411"/>
      <c r="F1" s="411"/>
      <c r="G1" s="411"/>
      <c r="H1" s="412"/>
      <c r="I1" s="413"/>
      <c r="J1" s="414"/>
    </row>
    <row r="2" spans="2:13" ht="18" customHeight="1" thickBot="1" x14ac:dyDescent="0.3">
      <c r="B2" s="408"/>
      <c r="C2" s="419" t="s">
        <v>25</v>
      </c>
      <c r="D2" s="420"/>
      <c r="E2" s="420"/>
      <c r="F2" s="420"/>
      <c r="G2" s="420"/>
      <c r="H2" s="421"/>
      <c r="I2" s="415"/>
      <c r="J2" s="416"/>
    </row>
    <row r="3" spans="2:13" ht="18" customHeight="1" thickBot="1" x14ac:dyDescent="0.3">
      <c r="B3" s="408"/>
      <c r="C3" s="419" t="s">
        <v>142</v>
      </c>
      <c r="D3" s="420"/>
      <c r="E3" s="420"/>
      <c r="F3" s="420"/>
      <c r="G3" s="420"/>
      <c r="H3" s="421"/>
      <c r="I3" s="415"/>
      <c r="J3" s="416"/>
    </row>
    <row r="4" spans="2:13" ht="18" customHeight="1" thickBot="1" x14ac:dyDescent="0.3">
      <c r="B4" s="409"/>
      <c r="C4" s="419" t="s">
        <v>143</v>
      </c>
      <c r="D4" s="420"/>
      <c r="E4" s="420"/>
      <c r="F4" s="421"/>
      <c r="G4" s="422" t="s">
        <v>190</v>
      </c>
      <c r="H4" s="423"/>
      <c r="I4" s="417"/>
      <c r="J4" s="418"/>
    </row>
    <row r="5" spans="2:13" ht="18" customHeight="1" thickBot="1" x14ac:dyDescent="0.3">
      <c r="B5" s="51"/>
      <c r="C5" s="52"/>
      <c r="D5" s="52"/>
      <c r="E5" s="52"/>
      <c r="F5" s="52"/>
      <c r="G5" s="52"/>
      <c r="H5" s="52"/>
      <c r="I5" s="52"/>
      <c r="J5" s="53"/>
    </row>
    <row r="6" spans="2:13" ht="51.75" customHeight="1" thickBot="1" x14ac:dyDescent="0.3">
      <c r="B6" s="1" t="s">
        <v>185</v>
      </c>
      <c r="C6" s="426" t="str">
        <f>+'[5]Sección 1. Metas - Magnitud'!C7</f>
        <v>1032 - Gestión y control de tránsito y transporte</v>
      </c>
      <c r="D6" s="427"/>
      <c r="E6" s="428"/>
      <c r="F6" s="54"/>
      <c r="G6" s="52"/>
      <c r="H6" s="52"/>
      <c r="I6" s="52"/>
      <c r="J6" s="53"/>
    </row>
    <row r="7" spans="2:13" ht="32.25" customHeight="1" thickBot="1" x14ac:dyDescent="0.3">
      <c r="B7" s="2" t="s">
        <v>0</v>
      </c>
      <c r="C7" s="426" t="str">
        <f>+'[5]Sección 1. Metas - Magnitud'!C8:F8</f>
        <v>Dirección de Control y Vigilancia</v>
      </c>
      <c r="D7" s="427"/>
      <c r="E7" s="428"/>
      <c r="F7" s="54"/>
      <c r="G7" s="52"/>
      <c r="H7" s="52"/>
      <c r="I7" s="52"/>
      <c r="J7" s="53"/>
    </row>
    <row r="8" spans="2:13" ht="32.25" customHeight="1" thickBot="1" x14ac:dyDescent="0.3">
      <c r="B8" s="2" t="s">
        <v>144</v>
      </c>
      <c r="C8" s="426" t="str">
        <f>+'[5]Sección 1. Metas - Magnitud'!C9:F9</f>
        <v>Subsecretaría de Servicios de la Movilidad</v>
      </c>
      <c r="D8" s="427"/>
      <c r="E8" s="428"/>
      <c r="F8" s="4"/>
      <c r="G8" s="52"/>
      <c r="H8" s="52"/>
      <c r="I8" s="52"/>
      <c r="J8" s="53"/>
    </row>
    <row r="9" spans="2:13" ht="33.75" customHeight="1" thickBot="1" x14ac:dyDescent="0.3">
      <c r="B9" s="2" t="s">
        <v>28</v>
      </c>
      <c r="C9" s="426" t="s">
        <v>184</v>
      </c>
      <c r="D9" s="427"/>
      <c r="E9" s="428"/>
      <c r="F9" s="54"/>
      <c r="G9" s="52"/>
      <c r="H9" s="52"/>
      <c r="I9" s="52"/>
      <c r="J9" s="53"/>
    </row>
    <row r="10" spans="2:13" ht="32.25" customHeight="1" thickBot="1" x14ac:dyDescent="0.3">
      <c r="B10" s="2" t="s">
        <v>197</v>
      </c>
      <c r="C10" s="426" t="s">
        <v>202</v>
      </c>
      <c r="D10" s="427"/>
      <c r="E10" s="428"/>
    </row>
    <row r="12" spans="2:13" x14ac:dyDescent="0.25">
      <c r="B12" s="436" t="s">
        <v>217</v>
      </c>
      <c r="C12" s="437"/>
      <c r="D12" s="437"/>
      <c r="E12" s="437"/>
      <c r="F12" s="437"/>
      <c r="G12" s="437"/>
      <c r="H12" s="438"/>
      <c r="I12" s="430" t="s">
        <v>145</v>
      </c>
      <c r="J12" s="431"/>
      <c r="K12" s="431"/>
    </row>
    <row r="13" spans="2:13" s="56" customFormat="1" ht="30" customHeight="1" x14ac:dyDescent="0.25">
      <c r="B13" s="424" t="s">
        <v>146</v>
      </c>
      <c r="C13" s="424" t="s">
        <v>147</v>
      </c>
      <c r="D13" s="424" t="s">
        <v>196</v>
      </c>
      <c r="E13" s="424" t="s">
        <v>148</v>
      </c>
      <c r="F13" s="424" t="s">
        <v>149</v>
      </c>
      <c r="G13" s="424" t="s">
        <v>191</v>
      </c>
      <c r="H13" s="424" t="s">
        <v>192</v>
      </c>
      <c r="I13" s="432" t="s">
        <v>193</v>
      </c>
      <c r="J13" s="434" t="s">
        <v>194</v>
      </c>
      <c r="K13" s="429" t="s">
        <v>195</v>
      </c>
    </row>
    <row r="14" spans="2:13" s="56" customFormat="1" x14ac:dyDescent="0.25">
      <c r="B14" s="425"/>
      <c r="C14" s="425"/>
      <c r="D14" s="425"/>
      <c r="E14" s="425"/>
      <c r="F14" s="425"/>
      <c r="G14" s="425"/>
      <c r="H14" s="425"/>
      <c r="I14" s="433"/>
      <c r="J14" s="435"/>
      <c r="K14" s="429"/>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403" t="s">
        <v>17</v>
      </c>
      <c r="C18" s="404"/>
      <c r="D18" s="57">
        <f>SUM(D15:D17)</f>
        <v>0.25</v>
      </c>
      <c r="E18" s="405" t="s">
        <v>17</v>
      </c>
      <c r="F18" s="406"/>
      <c r="G18" s="57">
        <f>SUM(G15:G17)</f>
        <v>0.25</v>
      </c>
      <c r="H18" s="167"/>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zoomScaleNormal="100" workbookViewId="0">
      <selection activeCell="C1" sqref="C1:H1"/>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3.1406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39"/>
      <c r="C1" s="445" t="s">
        <v>25</v>
      </c>
      <c r="D1" s="445"/>
      <c r="E1" s="445"/>
      <c r="F1" s="445"/>
      <c r="G1" s="445"/>
      <c r="H1" s="445"/>
      <c r="I1" s="440"/>
      <c r="J1" s="171"/>
      <c r="K1" s="171"/>
      <c r="M1" s="173" t="s">
        <v>47</v>
      </c>
    </row>
    <row r="2" spans="2:14" ht="37.5" customHeight="1" x14ac:dyDescent="0.2">
      <c r="B2" s="439"/>
      <c r="C2" s="445" t="s">
        <v>239</v>
      </c>
      <c r="D2" s="445"/>
      <c r="E2" s="445"/>
      <c r="F2" s="445"/>
      <c r="G2" s="445"/>
      <c r="H2" s="445"/>
      <c r="I2" s="440"/>
      <c r="J2" s="171"/>
      <c r="K2" s="171"/>
      <c r="M2" s="173" t="s">
        <v>48</v>
      </c>
    </row>
    <row r="3" spans="2:14" ht="37.5" customHeight="1" x14ac:dyDescent="0.2">
      <c r="B3" s="439"/>
      <c r="C3" s="445" t="s">
        <v>240</v>
      </c>
      <c r="D3" s="445"/>
      <c r="E3" s="445"/>
      <c r="F3" s="445" t="s">
        <v>241</v>
      </c>
      <c r="G3" s="445"/>
      <c r="H3" s="445"/>
      <c r="I3" s="440"/>
      <c r="J3" s="171"/>
      <c r="K3" s="171"/>
      <c r="M3" s="173" t="s">
        <v>50</v>
      </c>
    </row>
    <row r="4" spans="2:14" ht="23.25" customHeight="1" x14ac:dyDescent="0.2">
      <c r="B4" s="446"/>
      <c r="C4" s="446"/>
      <c r="D4" s="446"/>
      <c r="E4" s="446"/>
      <c r="F4" s="446"/>
      <c r="G4" s="446"/>
      <c r="H4" s="446"/>
      <c r="I4" s="446"/>
      <c r="J4" s="176"/>
      <c r="K4" s="176"/>
    </row>
    <row r="5" spans="2:14" ht="24" customHeight="1" x14ac:dyDescent="0.2">
      <c r="B5" s="447" t="s">
        <v>234</v>
      </c>
      <c r="C5" s="447"/>
      <c r="D5" s="447"/>
      <c r="E5" s="447"/>
      <c r="F5" s="447"/>
      <c r="G5" s="447"/>
      <c r="H5" s="447"/>
      <c r="I5" s="447"/>
      <c r="J5" s="177"/>
      <c r="K5" s="177"/>
      <c r="N5" s="178" t="s">
        <v>57</v>
      </c>
    </row>
    <row r="6" spans="2:14" ht="30.75" customHeight="1" x14ac:dyDescent="0.2">
      <c r="B6" s="179" t="s">
        <v>242</v>
      </c>
      <c r="C6" s="180">
        <v>1</v>
      </c>
      <c r="D6" s="448" t="s">
        <v>243</v>
      </c>
      <c r="E6" s="448"/>
      <c r="F6" s="449" t="s">
        <v>289</v>
      </c>
      <c r="G6" s="449"/>
      <c r="H6" s="449"/>
      <c r="I6" s="449"/>
      <c r="J6" s="181"/>
      <c r="K6" s="181"/>
      <c r="M6" s="173" t="s">
        <v>60</v>
      </c>
      <c r="N6" s="178" t="s">
        <v>61</v>
      </c>
    </row>
    <row r="7" spans="2:14" ht="30.75" customHeight="1" x14ac:dyDescent="0.2">
      <c r="B7" s="179" t="s">
        <v>244</v>
      </c>
      <c r="C7" s="180" t="s">
        <v>81</v>
      </c>
      <c r="D7" s="448" t="s">
        <v>245</v>
      </c>
      <c r="E7" s="448"/>
      <c r="F7" s="449" t="s">
        <v>290</v>
      </c>
      <c r="G7" s="449"/>
      <c r="H7" s="182" t="s">
        <v>246</v>
      </c>
      <c r="I7" s="180" t="s">
        <v>81</v>
      </c>
      <c r="J7" s="183"/>
      <c r="K7" s="183"/>
      <c r="M7" s="173" t="s">
        <v>65</v>
      </c>
      <c r="N7" s="178" t="s">
        <v>66</v>
      </c>
    </row>
    <row r="8" spans="2:14" ht="30.75" customHeight="1" x14ac:dyDescent="0.2">
      <c r="B8" s="179" t="s">
        <v>247</v>
      </c>
      <c r="C8" s="449" t="s">
        <v>291</v>
      </c>
      <c r="D8" s="449"/>
      <c r="E8" s="449"/>
      <c r="F8" s="449"/>
      <c r="G8" s="182" t="s">
        <v>248</v>
      </c>
      <c r="H8" s="451">
        <v>7555</v>
      </c>
      <c r="I8" s="451"/>
      <c r="J8" s="184"/>
      <c r="K8" s="184"/>
      <c r="M8" s="173" t="s">
        <v>69</v>
      </c>
      <c r="N8" s="178" t="s">
        <v>70</v>
      </c>
    </row>
    <row r="9" spans="2:14" ht="30.75" customHeight="1" x14ac:dyDescent="0.2">
      <c r="B9" s="179" t="s">
        <v>48</v>
      </c>
      <c r="C9" s="452" t="s">
        <v>65</v>
      </c>
      <c r="D9" s="452"/>
      <c r="E9" s="452"/>
      <c r="F9" s="452"/>
      <c r="G9" s="182" t="s">
        <v>249</v>
      </c>
      <c r="H9" s="453" t="s">
        <v>157</v>
      </c>
      <c r="I9" s="453"/>
      <c r="J9" s="185"/>
      <c r="K9" s="185"/>
      <c r="M9" s="186" t="s">
        <v>73</v>
      </c>
    </row>
    <row r="10" spans="2:14" ht="30.75" customHeight="1" x14ac:dyDescent="0.2">
      <c r="B10" s="179" t="s">
        <v>250</v>
      </c>
      <c r="C10" s="449" t="s">
        <v>371</v>
      </c>
      <c r="D10" s="449"/>
      <c r="E10" s="449"/>
      <c r="F10" s="449"/>
      <c r="G10" s="449"/>
      <c r="H10" s="449"/>
      <c r="I10" s="449"/>
      <c r="J10" s="187"/>
      <c r="K10" s="187"/>
      <c r="M10" s="186"/>
    </row>
    <row r="11" spans="2:14" ht="30.75" customHeight="1" x14ac:dyDescent="0.2">
      <c r="B11" s="179" t="s">
        <v>251</v>
      </c>
      <c r="C11" s="454" t="s">
        <v>292</v>
      </c>
      <c r="D11" s="454"/>
      <c r="E11" s="454"/>
      <c r="F11" s="454"/>
      <c r="G11" s="454"/>
      <c r="H11" s="454"/>
      <c r="I11" s="454"/>
      <c r="J11" s="183"/>
      <c r="K11" s="183"/>
      <c r="M11" s="186"/>
      <c r="N11" s="178" t="s">
        <v>76</v>
      </c>
    </row>
    <row r="12" spans="2:14" ht="30.75" customHeight="1" x14ac:dyDescent="0.2">
      <c r="B12" s="179" t="s">
        <v>254</v>
      </c>
      <c r="C12" s="450" t="s">
        <v>353</v>
      </c>
      <c r="D12" s="450"/>
      <c r="E12" s="450"/>
      <c r="F12" s="450"/>
      <c r="G12" s="182" t="s">
        <v>252</v>
      </c>
      <c r="H12" s="455" t="s">
        <v>91</v>
      </c>
      <c r="I12" s="455"/>
      <c r="J12" s="183"/>
      <c r="K12" s="183"/>
      <c r="M12" s="186" t="s">
        <v>80</v>
      </c>
      <c r="N12" s="178" t="s">
        <v>81</v>
      </c>
    </row>
    <row r="13" spans="2:14" ht="30.75" customHeight="1" x14ac:dyDescent="0.2">
      <c r="B13" s="179" t="s">
        <v>255</v>
      </c>
      <c r="C13" s="456" t="s">
        <v>293</v>
      </c>
      <c r="D13" s="456"/>
      <c r="E13" s="456"/>
      <c r="F13" s="456"/>
      <c r="G13" s="182" t="s">
        <v>253</v>
      </c>
      <c r="H13" s="454" t="s">
        <v>70</v>
      </c>
      <c r="I13" s="454"/>
      <c r="J13" s="183"/>
      <c r="K13" s="183"/>
      <c r="M13" s="186" t="s">
        <v>84</v>
      </c>
    </row>
    <row r="14" spans="2:14" ht="64.5" customHeight="1" x14ac:dyDescent="0.2">
      <c r="B14" s="179" t="s">
        <v>256</v>
      </c>
      <c r="C14" s="457" t="s">
        <v>294</v>
      </c>
      <c r="D14" s="457"/>
      <c r="E14" s="457"/>
      <c r="F14" s="457"/>
      <c r="G14" s="457"/>
      <c r="H14" s="457"/>
      <c r="I14" s="457"/>
      <c r="J14" s="187"/>
      <c r="K14" s="187"/>
      <c r="M14" s="186" t="s">
        <v>86</v>
      </c>
      <c r="N14" s="178"/>
    </row>
    <row r="15" spans="2:14" ht="30.75" customHeight="1" x14ac:dyDescent="0.2">
      <c r="B15" s="179" t="s">
        <v>257</v>
      </c>
      <c r="C15" s="450" t="s">
        <v>295</v>
      </c>
      <c r="D15" s="450"/>
      <c r="E15" s="450"/>
      <c r="F15" s="450"/>
      <c r="G15" s="450"/>
      <c r="H15" s="450"/>
      <c r="I15" s="450"/>
      <c r="J15" s="188"/>
      <c r="K15" s="188"/>
      <c r="M15" s="186" t="s">
        <v>88</v>
      </c>
      <c r="N15" s="178"/>
    </row>
    <row r="16" spans="2:14" ht="30.75" customHeight="1" x14ac:dyDescent="0.2">
      <c r="B16" s="179" t="s">
        <v>258</v>
      </c>
      <c r="C16" s="449" t="s">
        <v>296</v>
      </c>
      <c r="D16" s="449"/>
      <c r="E16" s="449"/>
      <c r="F16" s="449"/>
      <c r="G16" s="449"/>
      <c r="H16" s="449"/>
      <c r="I16" s="449"/>
      <c r="J16" s="189"/>
      <c r="K16" s="189"/>
      <c r="M16" s="186"/>
      <c r="N16" s="178"/>
    </row>
    <row r="17" spans="2:14" ht="30.75" customHeight="1" x14ac:dyDescent="0.2">
      <c r="B17" s="179" t="s">
        <v>259</v>
      </c>
      <c r="C17" s="454" t="s">
        <v>297</v>
      </c>
      <c r="D17" s="458"/>
      <c r="E17" s="458"/>
      <c r="F17" s="458"/>
      <c r="G17" s="458"/>
      <c r="H17" s="458"/>
      <c r="I17" s="458"/>
      <c r="J17" s="190"/>
      <c r="K17" s="190"/>
      <c r="M17" s="186" t="s">
        <v>91</v>
      </c>
      <c r="N17" s="178"/>
    </row>
    <row r="18" spans="2:14" ht="18" customHeight="1" x14ac:dyDescent="0.2">
      <c r="B18" s="459" t="s">
        <v>265</v>
      </c>
      <c r="C18" s="460" t="s">
        <v>237</v>
      </c>
      <c r="D18" s="460"/>
      <c r="E18" s="460"/>
      <c r="F18" s="461" t="s">
        <v>238</v>
      </c>
      <c r="G18" s="461"/>
      <c r="H18" s="461"/>
      <c r="I18" s="461"/>
      <c r="J18" s="191"/>
      <c r="K18" s="191"/>
      <c r="M18" s="186" t="s">
        <v>79</v>
      </c>
      <c r="N18" s="178"/>
    </row>
    <row r="19" spans="2:14" ht="39.75" customHeight="1" x14ac:dyDescent="0.2">
      <c r="B19" s="459"/>
      <c r="C19" s="449" t="s">
        <v>298</v>
      </c>
      <c r="D19" s="449"/>
      <c r="E19" s="449"/>
      <c r="F19" s="449" t="s">
        <v>299</v>
      </c>
      <c r="G19" s="449"/>
      <c r="H19" s="449"/>
      <c r="I19" s="449"/>
      <c r="J19" s="189"/>
      <c r="K19" s="189"/>
      <c r="M19" s="186" t="s">
        <v>95</v>
      </c>
      <c r="N19" s="178"/>
    </row>
    <row r="20" spans="2:14" ht="39.75" customHeight="1" x14ac:dyDescent="0.2">
      <c r="B20" s="192" t="s">
        <v>266</v>
      </c>
      <c r="C20" s="442" t="s">
        <v>300</v>
      </c>
      <c r="D20" s="443"/>
      <c r="E20" s="444"/>
      <c r="F20" s="455" t="s">
        <v>301</v>
      </c>
      <c r="G20" s="455"/>
      <c r="H20" s="455"/>
      <c r="I20" s="465"/>
      <c r="J20" s="183"/>
      <c r="K20" s="183"/>
      <c r="M20" s="186"/>
      <c r="N20" s="178"/>
    </row>
    <row r="21" spans="2:14" ht="42" customHeight="1" x14ac:dyDescent="0.2">
      <c r="B21" s="192" t="s">
        <v>267</v>
      </c>
      <c r="C21" s="466" t="s">
        <v>302</v>
      </c>
      <c r="D21" s="467"/>
      <c r="E21" s="468"/>
      <c r="F21" s="469" t="s">
        <v>354</v>
      </c>
      <c r="G21" s="470"/>
      <c r="H21" s="470"/>
      <c r="I21" s="471"/>
      <c r="J21" s="188"/>
      <c r="K21" s="188"/>
      <c r="M21" s="193"/>
      <c r="N21" s="178"/>
    </row>
    <row r="22" spans="2:14" ht="23.25" customHeight="1" x14ac:dyDescent="0.2">
      <c r="B22" s="192" t="s">
        <v>268</v>
      </c>
      <c r="C22" s="472">
        <v>44197</v>
      </c>
      <c r="D22" s="473"/>
      <c r="E22" s="474"/>
      <c r="F22" s="182" t="s">
        <v>271</v>
      </c>
      <c r="G22" s="194">
        <v>2</v>
      </c>
      <c r="H22" s="182" t="s">
        <v>275</v>
      </c>
      <c r="I22" s="195">
        <v>2</v>
      </c>
      <c r="J22" s="196"/>
      <c r="K22" s="196"/>
      <c r="M22" s="193"/>
    </row>
    <row r="23" spans="2:14" ht="27" customHeight="1" x14ac:dyDescent="0.2">
      <c r="B23" s="192" t="s">
        <v>269</v>
      </c>
      <c r="C23" s="472">
        <v>44561</v>
      </c>
      <c r="D23" s="473"/>
      <c r="E23" s="474"/>
      <c r="F23" s="182" t="s">
        <v>272</v>
      </c>
      <c r="G23" s="475">
        <v>4</v>
      </c>
      <c r="H23" s="476"/>
      <c r="I23" s="477"/>
      <c r="J23" s="197"/>
      <c r="K23" s="197"/>
      <c r="M23" s="193"/>
    </row>
    <row r="24" spans="2:14" ht="30.75" customHeight="1" x14ac:dyDescent="0.2">
      <c r="B24" s="198" t="s">
        <v>270</v>
      </c>
      <c r="C24" s="478" t="s">
        <v>88</v>
      </c>
      <c r="D24" s="479"/>
      <c r="E24" s="480"/>
      <c r="F24" s="199" t="s">
        <v>274</v>
      </c>
      <c r="G24" s="469" t="s">
        <v>303</v>
      </c>
      <c r="H24" s="470"/>
      <c r="I24" s="481"/>
      <c r="J24" s="191"/>
      <c r="K24" s="191"/>
      <c r="M24" s="193"/>
    </row>
    <row r="25" spans="2:14" ht="22.5" customHeight="1" x14ac:dyDescent="0.2">
      <c r="B25" s="482" t="s">
        <v>235</v>
      </c>
      <c r="C25" s="483"/>
      <c r="D25" s="483"/>
      <c r="E25" s="483"/>
      <c r="F25" s="483"/>
      <c r="G25" s="483"/>
      <c r="H25" s="483"/>
      <c r="I25" s="484"/>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5">
        <f>SUM(C27:C38)</f>
        <v>4</v>
      </c>
      <c r="G27" s="485">
        <f>SUM(D27:D38)</f>
        <v>1</v>
      </c>
      <c r="H27" s="207">
        <f>+(D27*100%)/$G$23</f>
        <v>0</v>
      </c>
      <c r="I27" s="485">
        <f>G27+I22</f>
        <v>3</v>
      </c>
      <c r="J27" s="208"/>
      <c r="K27" s="208"/>
      <c r="M27" s="193"/>
    </row>
    <row r="28" spans="2:14" ht="19.5" customHeight="1" x14ac:dyDescent="0.2">
      <c r="B28" s="204" t="s">
        <v>114</v>
      </c>
      <c r="C28" s="227">
        <v>0</v>
      </c>
      <c r="D28" s="228">
        <v>0</v>
      </c>
      <c r="E28" s="206">
        <f t="shared" ref="E28:E38" si="0">IF(OR(C28=0,C28=""),0,D28/C28)</f>
        <v>0</v>
      </c>
      <c r="F28" s="486"/>
      <c r="G28" s="486"/>
      <c r="H28" s="207">
        <f>+IF(D28="","",((D28*100%)/$G$23)+H27)</f>
        <v>0</v>
      </c>
      <c r="I28" s="486"/>
      <c r="J28" s="208"/>
      <c r="K28" s="208"/>
      <c r="M28" s="193"/>
    </row>
    <row r="29" spans="2:14" ht="19.5" customHeight="1" x14ac:dyDescent="0.2">
      <c r="B29" s="204" t="s">
        <v>115</v>
      </c>
      <c r="C29" s="227">
        <v>0</v>
      </c>
      <c r="D29" s="228">
        <v>0</v>
      </c>
      <c r="E29" s="206">
        <f t="shared" si="0"/>
        <v>0</v>
      </c>
      <c r="F29" s="486"/>
      <c r="G29" s="486"/>
      <c r="H29" s="207">
        <f>+IF(D29="","",((D29*100%)/$G$23)+H28)</f>
        <v>0</v>
      </c>
      <c r="I29" s="486"/>
      <c r="J29" s="208"/>
      <c r="K29" s="208"/>
      <c r="M29" s="193"/>
    </row>
    <row r="30" spans="2:14" ht="19.5" customHeight="1" x14ac:dyDescent="0.2">
      <c r="B30" s="204" t="s">
        <v>116</v>
      </c>
      <c r="C30" s="227">
        <v>0</v>
      </c>
      <c r="D30" s="230">
        <v>1</v>
      </c>
      <c r="E30" s="206">
        <f t="shared" si="0"/>
        <v>0</v>
      </c>
      <c r="F30" s="486"/>
      <c r="G30" s="486"/>
      <c r="H30" s="207">
        <f>+IF(D30="","",((D30*100%)/$G$23)+H29)</f>
        <v>0.25</v>
      </c>
      <c r="I30" s="486"/>
      <c r="J30" s="208"/>
      <c r="K30" s="208"/>
    </row>
    <row r="31" spans="2:14" ht="19.5" customHeight="1" x14ac:dyDescent="0.2">
      <c r="B31" s="204" t="s">
        <v>117</v>
      </c>
      <c r="C31" s="231">
        <v>1</v>
      </c>
      <c r="D31" s="228">
        <v>0</v>
      </c>
      <c r="E31" s="206">
        <f t="shared" si="0"/>
        <v>0</v>
      </c>
      <c r="F31" s="486"/>
      <c r="G31" s="486"/>
      <c r="H31" s="207">
        <f>+IF(D31="","",((D31*100%)/$G$23)+H30)</f>
        <v>0.25</v>
      </c>
      <c r="I31" s="486"/>
      <c r="J31" s="208"/>
      <c r="K31" s="208"/>
    </row>
    <row r="32" spans="2:14" ht="19.5" customHeight="1" x14ac:dyDescent="0.2">
      <c r="B32" s="204" t="s">
        <v>118</v>
      </c>
      <c r="C32" s="231">
        <v>0</v>
      </c>
      <c r="D32" s="228"/>
      <c r="E32" s="206">
        <f t="shared" si="0"/>
        <v>0</v>
      </c>
      <c r="F32" s="486"/>
      <c r="G32" s="486"/>
      <c r="H32" s="207" t="str">
        <f t="shared" ref="H32:H38" si="1">+IF(D32="","",((D32*100%)/$G$23)+H31)</f>
        <v/>
      </c>
      <c r="I32" s="486"/>
      <c r="J32" s="208"/>
      <c r="K32" s="208"/>
    </row>
    <row r="33" spans="2:11" ht="19.5" customHeight="1" x14ac:dyDescent="0.2">
      <c r="B33" s="204" t="s">
        <v>119</v>
      </c>
      <c r="C33" s="231">
        <v>0</v>
      </c>
      <c r="D33" s="228"/>
      <c r="E33" s="206">
        <f t="shared" si="0"/>
        <v>0</v>
      </c>
      <c r="F33" s="486"/>
      <c r="G33" s="486"/>
      <c r="H33" s="207" t="str">
        <f t="shared" si="1"/>
        <v/>
      </c>
      <c r="I33" s="486"/>
      <c r="J33" s="208"/>
      <c r="K33" s="208"/>
    </row>
    <row r="34" spans="2:11" ht="19.5" customHeight="1" x14ac:dyDescent="0.2">
      <c r="B34" s="204" t="s">
        <v>120</v>
      </c>
      <c r="C34" s="231">
        <v>1</v>
      </c>
      <c r="D34" s="228"/>
      <c r="E34" s="206">
        <f t="shared" si="0"/>
        <v>0</v>
      </c>
      <c r="F34" s="486"/>
      <c r="G34" s="486"/>
      <c r="H34" s="207" t="str">
        <f t="shared" si="1"/>
        <v/>
      </c>
      <c r="I34" s="486"/>
      <c r="J34" s="208"/>
      <c r="K34" s="208"/>
    </row>
    <row r="35" spans="2:11" ht="19.5" customHeight="1" x14ac:dyDescent="0.2">
      <c r="B35" s="204" t="s">
        <v>121</v>
      </c>
      <c r="C35" s="231">
        <v>0</v>
      </c>
      <c r="D35" s="228"/>
      <c r="E35" s="206">
        <f t="shared" si="0"/>
        <v>0</v>
      </c>
      <c r="F35" s="486"/>
      <c r="G35" s="486"/>
      <c r="H35" s="207" t="str">
        <f t="shared" si="1"/>
        <v/>
      </c>
      <c r="I35" s="486"/>
      <c r="J35" s="208"/>
      <c r="K35" s="208"/>
    </row>
    <row r="36" spans="2:11" ht="19.5" customHeight="1" x14ac:dyDescent="0.2">
      <c r="B36" s="204" t="s">
        <v>122</v>
      </c>
      <c r="C36" s="231">
        <v>0</v>
      </c>
      <c r="D36" s="228"/>
      <c r="E36" s="206">
        <f t="shared" si="0"/>
        <v>0</v>
      </c>
      <c r="F36" s="486"/>
      <c r="G36" s="486"/>
      <c r="H36" s="207" t="str">
        <f t="shared" si="1"/>
        <v/>
      </c>
      <c r="I36" s="486"/>
      <c r="J36" s="208"/>
      <c r="K36" s="208"/>
    </row>
    <row r="37" spans="2:11" ht="19.5" customHeight="1" x14ac:dyDescent="0.2">
      <c r="B37" s="204" t="s">
        <v>123</v>
      </c>
      <c r="C37" s="231">
        <v>1</v>
      </c>
      <c r="D37" s="228"/>
      <c r="E37" s="206">
        <f t="shared" si="0"/>
        <v>0</v>
      </c>
      <c r="F37" s="486"/>
      <c r="G37" s="486"/>
      <c r="H37" s="207" t="str">
        <f t="shared" si="1"/>
        <v/>
      </c>
      <c r="I37" s="486"/>
      <c r="J37" s="208"/>
      <c r="K37" s="208"/>
    </row>
    <row r="38" spans="2:11" ht="19.5" customHeight="1" x14ac:dyDescent="0.2">
      <c r="B38" s="204" t="s">
        <v>124</v>
      </c>
      <c r="C38" s="231">
        <v>1</v>
      </c>
      <c r="D38" s="228"/>
      <c r="E38" s="206">
        <f t="shared" si="0"/>
        <v>0</v>
      </c>
      <c r="F38" s="487"/>
      <c r="G38" s="487"/>
      <c r="H38" s="207" t="str">
        <f t="shared" si="1"/>
        <v/>
      </c>
      <c r="I38" s="487"/>
      <c r="J38" s="208"/>
      <c r="K38" s="208"/>
    </row>
    <row r="39" spans="2:11" ht="57.75" customHeight="1" x14ac:dyDescent="0.2">
      <c r="B39" s="209" t="s">
        <v>277</v>
      </c>
      <c r="C39" s="462" t="s">
        <v>375</v>
      </c>
      <c r="D39" s="463"/>
      <c r="E39" s="463"/>
      <c r="F39" s="463"/>
      <c r="G39" s="463"/>
      <c r="H39" s="463"/>
      <c r="I39" s="464"/>
      <c r="J39" s="210"/>
      <c r="K39" s="210"/>
    </row>
    <row r="40" spans="2:11" ht="34.5" customHeight="1" x14ac:dyDescent="0.2">
      <c r="B40" s="491"/>
      <c r="C40" s="492"/>
      <c r="D40" s="492"/>
      <c r="E40" s="492"/>
      <c r="F40" s="492"/>
      <c r="G40" s="492"/>
      <c r="H40" s="492"/>
      <c r="I40" s="493"/>
      <c r="J40" s="177"/>
      <c r="K40" s="177"/>
    </row>
    <row r="41" spans="2:11" ht="34.5" customHeight="1" x14ac:dyDescent="0.2">
      <c r="B41" s="494"/>
      <c r="C41" s="495"/>
      <c r="D41" s="495"/>
      <c r="E41" s="495"/>
      <c r="F41" s="495"/>
      <c r="G41" s="495"/>
      <c r="H41" s="495"/>
      <c r="I41" s="496"/>
      <c r="J41" s="210"/>
      <c r="K41" s="210"/>
    </row>
    <row r="42" spans="2:11" ht="34.5" customHeight="1" x14ac:dyDescent="0.2">
      <c r="B42" s="494"/>
      <c r="C42" s="495"/>
      <c r="D42" s="495"/>
      <c r="E42" s="495"/>
      <c r="F42" s="495"/>
      <c r="G42" s="495"/>
      <c r="H42" s="495"/>
      <c r="I42" s="496"/>
      <c r="J42" s="210"/>
      <c r="K42" s="210"/>
    </row>
    <row r="43" spans="2:11" ht="34.5" customHeight="1" x14ac:dyDescent="0.2">
      <c r="B43" s="494"/>
      <c r="C43" s="495"/>
      <c r="D43" s="495"/>
      <c r="E43" s="495"/>
      <c r="F43" s="495"/>
      <c r="G43" s="495"/>
      <c r="H43" s="495"/>
      <c r="I43" s="496"/>
      <c r="J43" s="210"/>
      <c r="K43" s="210"/>
    </row>
    <row r="44" spans="2:11" ht="34.5" customHeight="1" x14ac:dyDescent="0.2">
      <c r="B44" s="497"/>
      <c r="C44" s="498"/>
      <c r="D44" s="498"/>
      <c r="E44" s="498"/>
      <c r="F44" s="498"/>
      <c r="G44" s="498"/>
      <c r="H44" s="498"/>
      <c r="I44" s="499"/>
      <c r="J44" s="176"/>
      <c r="K44" s="176"/>
    </row>
    <row r="45" spans="2:11" ht="85.5" customHeight="1" x14ac:dyDescent="0.2">
      <c r="B45" s="179" t="s">
        <v>278</v>
      </c>
      <c r="C45" s="500" t="s">
        <v>388</v>
      </c>
      <c r="D45" s="501"/>
      <c r="E45" s="501"/>
      <c r="F45" s="501"/>
      <c r="G45" s="501"/>
      <c r="H45" s="501"/>
      <c r="I45" s="502"/>
      <c r="J45" s="211"/>
      <c r="K45" s="211"/>
    </row>
    <row r="46" spans="2:11" ht="32.25" customHeight="1" x14ac:dyDescent="0.2">
      <c r="B46" s="179" t="s">
        <v>279</v>
      </c>
      <c r="C46" s="500" t="s">
        <v>374</v>
      </c>
      <c r="D46" s="501"/>
      <c r="E46" s="501"/>
      <c r="F46" s="501"/>
      <c r="G46" s="501"/>
      <c r="H46" s="501"/>
      <c r="I46" s="502"/>
      <c r="J46" s="211"/>
      <c r="K46" s="211"/>
    </row>
    <row r="47" spans="2:11" ht="66" customHeight="1" x14ac:dyDescent="0.2">
      <c r="B47" s="212" t="s">
        <v>280</v>
      </c>
      <c r="C47" s="503" t="s">
        <v>366</v>
      </c>
      <c r="D47" s="504"/>
      <c r="E47" s="504"/>
      <c r="F47" s="504"/>
      <c r="G47" s="504"/>
      <c r="H47" s="504"/>
      <c r="I47" s="505"/>
      <c r="J47" s="211"/>
      <c r="K47" s="211"/>
    </row>
    <row r="48" spans="2:11" ht="22.5" customHeight="1" x14ac:dyDescent="0.2">
      <c r="B48" s="483" t="s">
        <v>236</v>
      </c>
      <c r="C48" s="483"/>
      <c r="D48" s="483"/>
      <c r="E48" s="483"/>
      <c r="F48" s="483"/>
      <c r="G48" s="483"/>
      <c r="H48" s="483"/>
      <c r="I48" s="483"/>
      <c r="J48" s="211"/>
      <c r="K48" s="211"/>
    </row>
    <row r="49" spans="2:11" ht="22.5" customHeight="1" x14ac:dyDescent="0.2">
      <c r="B49" s="488" t="s">
        <v>281</v>
      </c>
      <c r="C49" s="213" t="s">
        <v>282</v>
      </c>
      <c r="D49" s="490" t="s">
        <v>283</v>
      </c>
      <c r="E49" s="490"/>
      <c r="F49" s="490"/>
      <c r="G49" s="490" t="s">
        <v>284</v>
      </c>
      <c r="H49" s="490"/>
      <c r="I49" s="490"/>
      <c r="J49" s="214"/>
      <c r="K49" s="214"/>
    </row>
    <row r="50" spans="2:11" ht="30.75" customHeight="1" x14ac:dyDescent="0.2">
      <c r="B50" s="489"/>
      <c r="C50" s="215"/>
      <c r="D50" s="441"/>
      <c r="E50" s="441"/>
      <c r="F50" s="441"/>
      <c r="G50" s="441"/>
      <c r="H50" s="441"/>
      <c r="I50" s="441"/>
      <c r="J50" s="214"/>
      <c r="K50" s="214"/>
    </row>
    <row r="51" spans="2:11" ht="32.25" customHeight="1" x14ac:dyDescent="0.2">
      <c r="B51" s="216" t="s">
        <v>285</v>
      </c>
      <c r="C51" s="441" t="s">
        <v>355</v>
      </c>
      <c r="D51" s="441"/>
      <c r="E51" s="441"/>
      <c r="F51" s="441"/>
      <c r="G51" s="441"/>
      <c r="H51" s="441"/>
      <c r="I51" s="441"/>
      <c r="J51" s="217"/>
      <c r="K51" s="217"/>
    </row>
    <row r="52" spans="2:11" ht="28.5" customHeight="1" x14ac:dyDescent="0.2">
      <c r="B52" s="182" t="s">
        <v>286</v>
      </c>
      <c r="C52" s="442" t="s">
        <v>304</v>
      </c>
      <c r="D52" s="443"/>
      <c r="E52" s="443"/>
      <c r="F52" s="443"/>
      <c r="G52" s="443"/>
      <c r="H52" s="443"/>
      <c r="I52" s="444"/>
      <c r="J52" s="217"/>
      <c r="K52" s="217"/>
    </row>
    <row r="53" spans="2:11" ht="30" customHeight="1" x14ac:dyDescent="0.2">
      <c r="B53" s="212" t="s">
        <v>287</v>
      </c>
      <c r="C53" s="441" t="s">
        <v>305</v>
      </c>
      <c r="D53" s="441"/>
      <c r="E53" s="441"/>
      <c r="F53" s="441"/>
      <c r="G53" s="441"/>
      <c r="H53" s="441"/>
      <c r="I53" s="441"/>
      <c r="J53" s="218"/>
      <c r="K53" s="218"/>
    </row>
    <row r="54" spans="2:11" ht="31.5" customHeight="1" x14ac:dyDescent="0.2">
      <c r="B54" s="212" t="s">
        <v>288</v>
      </c>
      <c r="C54" s="441" t="s">
        <v>306</v>
      </c>
      <c r="D54" s="441"/>
      <c r="E54" s="441"/>
      <c r="F54" s="441"/>
      <c r="G54" s="441"/>
      <c r="H54" s="441"/>
      <c r="I54" s="441"/>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LOWVWSxHCrY/9pu2oswOBy6+kaWGHL9f3OtgSfF+KgqGmQVeTVezTyV0ff4nt/hI/tZY/jOhLj7i2YGgSiiWOg==" saltValue="KZgauxPQMwhq4JWyZRqhlA=="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zoomScaleNormal="100" workbookViewId="0">
      <selection activeCell="C1" sqref="C1:H1"/>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39"/>
      <c r="C1" s="445" t="s">
        <v>25</v>
      </c>
      <c r="D1" s="445"/>
      <c r="E1" s="445"/>
      <c r="F1" s="445"/>
      <c r="G1" s="445"/>
      <c r="H1" s="445"/>
      <c r="I1" s="440"/>
      <c r="J1" s="171"/>
      <c r="K1" s="171"/>
      <c r="M1" s="173" t="s">
        <v>47</v>
      </c>
    </row>
    <row r="2" spans="2:14" ht="37.5" customHeight="1" x14ac:dyDescent="0.2">
      <c r="B2" s="439"/>
      <c r="C2" s="445" t="s">
        <v>239</v>
      </c>
      <c r="D2" s="445"/>
      <c r="E2" s="445"/>
      <c r="F2" s="445"/>
      <c r="G2" s="445"/>
      <c r="H2" s="445"/>
      <c r="I2" s="440"/>
      <c r="J2" s="171"/>
      <c r="K2" s="171"/>
      <c r="M2" s="173" t="s">
        <v>48</v>
      </c>
    </row>
    <row r="3" spans="2:14" ht="37.5" customHeight="1" x14ac:dyDescent="0.2">
      <c r="B3" s="439"/>
      <c r="C3" s="445" t="s">
        <v>240</v>
      </c>
      <c r="D3" s="445"/>
      <c r="E3" s="445"/>
      <c r="F3" s="445" t="s">
        <v>241</v>
      </c>
      <c r="G3" s="445"/>
      <c r="H3" s="445"/>
      <c r="I3" s="440"/>
      <c r="J3" s="171"/>
      <c r="K3" s="171"/>
      <c r="M3" s="173" t="s">
        <v>50</v>
      </c>
    </row>
    <row r="4" spans="2:14" ht="23.25" customHeight="1" x14ac:dyDescent="0.2">
      <c r="B4" s="446"/>
      <c r="C4" s="446"/>
      <c r="D4" s="446"/>
      <c r="E4" s="446"/>
      <c r="F4" s="446"/>
      <c r="G4" s="446"/>
      <c r="H4" s="446"/>
      <c r="I4" s="446"/>
      <c r="J4" s="176"/>
      <c r="K4" s="176"/>
    </row>
    <row r="5" spans="2:14" ht="24" customHeight="1" x14ac:dyDescent="0.2">
      <c r="B5" s="447" t="s">
        <v>234</v>
      </c>
      <c r="C5" s="447"/>
      <c r="D5" s="447"/>
      <c r="E5" s="447"/>
      <c r="F5" s="447"/>
      <c r="G5" s="447"/>
      <c r="H5" s="447"/>
      <c r="I5" s="447"/>
      <c r="J5" s="177"/>
      <c r="K5" s="177"/>
      <c r="N5" s="178" t="s">
        <v>57</v>
      </c>
    </row>
    <row r="6" spans="2:14" ht="30.75" customHeight="1" x14ac:dyDescent="0.2">
      <c r="B6" s="179" t="s">
        <v>242</v>
      </c>
      <c r="C6" s="180">
        <v>2</v>
      </c>
      <c r="D6" s="448" t="s">
        <v>243</v>
      </c>
      <c r="E6" s="448"/>
      <c r="F6" s="449" t="s">
        <v>307</v>
      </c>
      <c r="G6" s="449"/>
      <c r="H6" s="449"/>
      <c r="I6" s="449"/>
      <c r="J6" s="181"/>
      <c r="K6" s="181"/>
      <c r="M6" s="173" t="s">
        <v>60</v>
      </c>
      <c r="N6" s="178" t="s">
        <v>61</v>
      </c>
    </row>
    <row r="7" spans="2:14" ht="30.75" customHeight="1" x14ac:dyDescent="0.2">
      <c r="B7" s="179" t="s">
        <v>244</v>
      </c>
      <c r="C7" s="180" t="s">
        <v>81</v>
      </c>
      <c r="D7" s="448" t="s">
        <v>245</v>
      </c>
      <c r="E7" s="448"/>
      <c r="F7" s="449" t="s">
        <v>290</v>
      </c>
      <c r="G7" s="449"/>
      <c r="H7" s="182" t="s">
        <v>246</v>
      </c>
      <c r="I7" s="180" t="s">
        <v>81</v>
      </c>
      <c r="J7" s="183"/>
      <c r="K7" s="183"/>
      <c r="M7" s="173" t="s">
        <v>65</v>
      </c>
      <c r="N7" s="178" t="s">
        <v>66</v>
      </c>
    </row>
    <row r="8" spans="2:14" ht="30.75" customHeight="1" x14ac:dyDescent="0.2">
      <c r="B8" s="179" t="s">
        <v>247</v>
      </c>
      <c r="C8" s="449" t="s">
        <v>291</v>
      </c>
      <c r="D8" s="449"/>
      <c r="E8" s="449"/>
      <c r="F8" s="449"/>
      <c r="G8" s="182" t="s">
        <v>248</v>
      </c>
      <c r="H8" s="451">
        <v>7555</v>
      </c>
      <c r="I8" s="451"/>
      <c r="J8" s="184"/>
      <c r="K8" s="184"/>
      <c r="M8" s="173" t="s">
        <v>69</v>
      </c>
      <c r="N8" s="178" t="s">
        <v>70</v>
      </c>
    </row>
    <row r="9" spans="2:14" ht="30.75" customHeight="1" x14ac:dyDescent="0.2">
      <c r="B9" s="179" t="s">
        <v>48</v>
      </c>
      <c r="C9" s="452" t="s">
        <v>65</v>
      </c>
      <c r="D9" s="452"/>
      <c r="E9" s="452"/>
      <c r="F9" s="452"/>
      <c r="G9" s="182" t="s">
        <v>249</v>
      </c>
      <c r="H9" s="453" t="s">
        <v>157</v>
      </c>
      <c r="I9" s="453"/>
      <c r="J9" s="185"/>
      <c r="K9" s="185"/>
      <c r="M9" s="186" t="s">
        <v>73</v>
      </c>
    </row>
    <row r="10" spans="2:14" ht="30.75" customHeight="1" x14ac:dyDescent="0.2">
      <c r="B10" s="179" t="s">
        <v>250</v>
      </c>
      <c r="C10" s="449" t="s">
        <v>371</v>
      </c>
      <c r="D10" s="449"/>
      <c r="E10" s="449"/>
      <c r="F10" s="449"/>
      <c r="G10" s="449"/>
      <c r="H10" s="449"/>
      <c r="I10" s="449"/>
      <c r="J10" s="187"/>
      <c r="K10" s="187"/>
      <c r="M10" s="186"/>
    </row>
    <row r="11" spans="2:14" ht="30.75" customHeight="1" x14ac:dyDescent="0.2">
      <c r="B11" s="179" t="s">
        <v>251</v>
      </c>
      <c r="C11" s="454" t="s">
        <v>292</v>
      </c>
      <c r="D11" s="454"/>
      <c r="E11" s="454"/>
      <c r="F11" s="454"/>
      <c r="G11" s="454"/>
      <c r="H11" s="454"/>
      <c r="I11" s="454"/>
      <c r="J11" s="183"/>
      <c r="K11" s="183"/>
      <c r="M11" s="186"/>
      <c r="N11" s="178" t="s">
        <v>76</v>
      </c>
    </row>
    <row r="12" spans="2:14" ht="30.75" customHeight="1" x14ac:dyDescent="0.2">
      <c r="B12" s="179" t="s">
        <v>254</v>
      </c>
      <c r="C12" s="450" t="s">
        <v>356</v>
      </c>
      <c r="D12" s="450"/>
      <c r="E12" s="450"/>
      <c r="F12" s="450"/>
      <c r="G12" s="182" t="s">
        <v>252</v>
      </c>
      <c r="H12" s="455" t="s">
        <v>91</v>
      </c>
      <c r="I12" s="455"/>
      <c r="J12" s="183"/>
      <c r="K12" s="183"/>
      <c r="M12" s="186" t="s">
        <v>80</v>
      </c>
      <c r="N12" s="178" t="s">
        <v>81</v>
      </c>
    </row>
    <row r="13" spans="2:14" ht="30.75" customHeight="1" x14ac:dyDescent="0.2">
      <c r="B13" s="179" t="s">
        <v>255</v>
      </c>
      <c r="C13" s="456" t="s">
        <v>293</v>
      </c>
      <c r="D13" s="456"/>
      <c r="E13" s="456"/>
      <c r="F13" s="456"/>
      <c r="G13" s="182" t="s">
        <v>253</v>
      </c>
      <c r="H13" s="454" t="s">
        <v>70</v>
      </c>
      <c r="I13" s="454"/>
      <c r="J13" s="183"/>
      <c r="K13" s="183"/>
      <c r="M13" s="186" t="s">
        <v>84</v>
      </c>
    </row>
    <row r="14" spans="2:14" ht="64.5" customHeight="1" x14ac:dyDescent="0.2">
      <c r="B14" s="179" t="s">
        <v>256</v>
      </c>
      <c r="C14" s="457" t="s">
        <v>308</v>
      </c>
      <c r="D14" s="457"/>
      <c r="E14" s="457"/>
      <c r="F14" s="457"/>
      <c r="G14" s="457"/>
      <c r="H14" s="457"/>
      <c r="I14" s="457"/>
      <c r="J14" s="187"/>
      <c r="K14" s="187"/>
      <c r="M14" s="186" t="s">
        <v>86</v>
      </c>
      <c r="N14" s="178"/>
    </row>
    <row r="15" spans="2:14" ht="30.75" customHeight="1" x14ac:dyDescent="0.2">
      <c r="B15" s="179" t="s">
        <v>257</v>
      </c>
      <c r="C15" s="450" t="s">
        <v>295</v>
      </c>
      <c r="D15" s="450"/>
      <c r="E15" s="450"/>
      <c r="F15" s="450"/>
      <c r="G15" s="450"/>
      <c r="H15" s="450"/>
      <c r="I15" s="450"/>
      <c r="J15" s="188"/>
      <c r="K15" s="188"/>
      <c r="M15" s="186" t="s">
        <v>88</v>
      </c>
      <c r="N15" s="178"/>
    </row>
    <row r="16" spans="2:14" ht="30.75" customHeight="1" x14ac:dyDescent="0.2">
      <c r="B16" s="179" t="s">
        <v>258</v>
      </c>
      <c r="C16" s="449" t="s">
        <v>309</v>
      </c>
      <c r="D16" s="449"/>
      <c r="E16" s="449"/>
      <c r="F16" s="449"/>
      <c r="G16" s="449"/>
      <c r="H16" s="449"/>
      <c r="I16" s="449"/>
      <c r="J16" s="189"/>
      <c r="K16" s="189"/>
      <c r="M16" s="186"/>
      <c r="N16" s="178"/>
    </row>
    <row r="17" spans="2:14" ht="30.75" customHeight="1" x14ac:dyDescent="0.2">
      <c r="B17" s="179" t="s">
        <v>259</v>
      </c>
      <c r="C17" s="454" t="s">
        <v>310</v>
      </c>
      <c r="D17" s="458"/>
      <c r="E17" s="458"/>
      <c r="F17" s="458"/>
      <c r="G17" s="458"/>
      <c r="H17" s="458"/>
      <c r="I17" s="458"/>
      <c r="J17" s="190"/>
      <c r="K17" s="190"/>
      <c r="M17" s="186" t="s">
        <v>91</v>
      </c>
      <c r="N17" s="178"/>
    </row>
    <row r="18" spans="2:14" ht="18" customHeight="1" x14ac:dyDescent="0.2">
      <c r="B18" s="459" t="s">
        <v>265</v>
      </c>
      <c r="C18" s="460" t="s">
        <v>237</v>
      </c>
      <c r="D18" s="460"/>
      <c r="E18" s="460"/>
      <c r="F18" s="461" t="s">
        <v>238</v>
      </c>
      <c r="G18" s="461"/>
      <c r="H18" s="461"/>
      <c r="I18" s="461"/>
      <c r="J18" s="191"/>
      <c r="K18" s="191"/>
      <c r="M18" s="186" t="s">
        <v>79</v>
      </c>
      <c r="N18" s="178"/>
    </row>
    <row r="19" spans="2:14" ht="39.75" customHeight="1" x14ac:dyDescent="0.2">
      <c r="B19" s="459"/>
      <c r="C19" s="449" t="s">
        <v>311</v>
      </c>
      <c r="D19" s="449"/>
      <c r="E19" s="449"/>
      <c r="F19" s="449" t="s">
        <v>312</v>
      </c>
      <c r="G19" s="449"/>
      <c r="H19" s="449"/>
      <c r="I19" s="449"/>
      <c r="J19" s="189"/>
      <c r="K19" s="189"/>
      <c r="M19" s="186" t="s">
        <v>95</v>
      </c>
      <c r="N19" s="178"/>
    </row>
    <row r="20" spans="2:14" ht="39.75" customHeight="1" x14ac:dyDescent="0.2">
      <c r="B20" s="192" t="s">
        <v>266</v>
      </c>
      <c r="C20" s="442" t="s">
        <v>313</v>
      </c>
      <c r="D20" s="443"/>
      <c r="E20" s="444"/>
      <c r="F20" s="455" t="s">
        <v>314</v>
      </c>
      <c r="G20" s="455"/>
      <c r="H20" s="455"/>
      <c r="I20" s="465"/>
      <c r="J20" s="183"/>
      <c r="K20" s="183"/>
      <c r="M20" s="186"/>
      <c r="N20" s="178"/>
    </row>
    <row r="21" spans="2:14" ht="42" customHeight="1" x14ac:dyDescent="0.2">
      <c r="B21" s="192" t="s">
        <v>267</v>
      </c>
      <c r="C21" s="466" t="s">
        <v>315</v>
      </c>
      <c r="D21" s="467"/>
      <c r="E21" s="468"/>
      <c r="F21" s="469" t="s">
        <v>357</v>
      </c>
      <c r="G21" s="470"/>
      <c r="H21" s="470"/>
      <c r="I21" s="471"/>
      <c r="J21" s="188"/>
      <c r="K21" s="188"/>
      <c r="M21" s="193"/>
      <c r="N21" s="178"/>
    </row>
    <row r="22" spans="2:14" ht="23.25" customHeight="1" x14ac:dyDescent="0.2">
      <c r="B22" s="192" t="s">
        <v>268</v>
      </c>
      <c r="C22" s="472">
        <v>44197</v>
      </c>
      <c r="D22" s="473"/>
      <c r="E22" s="474"/>
      <c r="F22" s="182" t="s">
        <v>271</v>
      </c>
      <c r="G22" s="194">
        <v>1</v>
      </c>
      <c r="H22" s="182" t="s">
        <v>275</v>
      </c>
      <c r="I22" s="195">
        <v>1</v>
      </c>
      <c r="J22" s="196"/>
      <c r="K22" s="196"/>
      <c r="M22" s="193"/>
    </row>
    <row r="23" spans="2:14" ht="27" customHeight="1" x14ac:dyDescent="0.2">
      <c r="B23" s="192" t="s">
        <v>269</v>
      </c>
      <c r="C23" s="472">
        <v>44561</v>
      </c>
      <c r="D23" s="473"/>
      <c r="E23" s="474"/>
      <c r="F23" s="182" t="s">
        <v>272</v>
      </c>
      <c r="G23" s="475">
        <v>1</v>
      </c>
      <c r="H23" s="476"/>
      <c r="I23" s="477"/>
      <c r="J23" s="197"/>
      <c r="K23" s="197"/>
      <c r="M23" s="193"/>
    </row>
    <row r="24" spans="2:14" ht="30.75" customHeight="1" x14ac:dyDescent="0.2">
      <c r="B24" s="198" t="s">
        <v>270</v>
      </c>
      <c r="C24" s="478" t="s">
        <v>88</v>
      </c>
      <c r="D24" s="479"/>
      <c r="E24" s="480"/>
      <c r="F24" s="199" t="s">
        <v>274</v>
      </c>
      <c r="G24" s="469" t="s">
        <v>303</v>
      </c>
      <c r="H24" s="470"/>
      <c r="I24" s="481"/>
      <c r="J24" s="191"/>
      <c r="K24" s="191"/>
      <c r="M24" s="193"/>
    </row>
    <row r="25" spans="2:14" ht="22.5" customHeight="1" x14ac:dyDescent="0.2">
      <c r="B25" s="482" t="s">
        <v>235</v>
      </c>
      <c r="C25" s="483"/>
      <c r="D25" s="483"/>
      <c r="E25" s="483"/>
      <c r="F25" s="483"/>
      <c r="G25" s="483"/>
      <c r="H25" s="483"/>
      <c r="I25" s="484"/>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5">
        <f>SUM(C27:C38)</f>
        <v>1</v>
      </c>
      <c r="G27" s="485">
        <f>SUM(D27:D38)</f>
        <v>0</v>
      </c>
      <c r="H27" s="207">
        <f>+(D27*100%)/$G$23</f>
        <v>0</v>
      </c>
      <c r="I27" s="485">
        <f>G27+I22</f>
        <v>1</v>
      </c>
      <c r="J27" s="208"/>
      <c r="K27" s="208"/>
      <c r="M27" s="193"/>
    </row>
    <row r="28" spans="2:14" ht="19.5" customHeight="1" x14ac:dyDescent="0.2">
      <c r="B28" s="204" t="s">
        <v>114</v>
      </c>
      <c r="C28" s="227">
        <v>0</v>
      </c>
      <c r="D28" s="228">
        <v>0</v>
      </c>
      <c r="E28" s="206">
        <f t="shared" ref="E28:E38" si="0">IF(OR(C28=0,C28=""),0,D28/C28)</f>
        <v>0</v>
      </c>
      <c r="F28" s="486"/>
      <c r="G28" s="486"/>
      <c r="H28" s="207">
        <f>+IF(D28="","",((D28*100%)/$G$23)+H27)</f>
        <v>0</v>
      </c>
      <c r="I28" s="486"/>
      <c r="J28" s="208"/>
      <c r="K28" s="208"/>
      <c r="M28" s="193"/>
    </row>
    <row r="29" spans="2:14" ht="19.5" customHeight="1" x14ac:dyDescent="0.2">
      <c r="B29" s="204" t="s">
        <v>115</v>
      </c>
      <c r="C29" s="227">
        <v>0</v>
      </c>
      <c r="D29" s="228">
        <v>0</v>
      </c>
      <c r="E29" s="206">
        <f t="shared" si="0"/>
        <v>0</v>
      </c>
      <c r="F29" s="486"/>
      <c r="G29" s="486"/>
      <c r="H29" s="207">
        <f t="shared" ref="H29:H38" si="1">+IF(D29="","",((D29*100%)/$G$23)+H28)</f>
        <v>0</v>
      </c>
      <c r="I29" s="486"/>
      <c r="J29" s="208"/>
      <c r="K29" s="208"/>
      <c r="M29" s="193"/>
    </row>
    <row r="30" spans="2:14" ht="19.5" customHeight="1" x14ac:dyDescent="0.2">
      <c r="B30" s="204" t="s">
        <v>116</v>
      </c>
      <c r="C30" s="227">
        <v>0</v>
      </c>
      <c r="D30" s="228">
        <v>0</v>
      </c>
      <c r="E30" s="206">
        <f t="shared" si="0"/>
        <v>0</v>
      </c>
      <c r="F30" s="486"/>
      <c r="G30" s="486"/>
      <c r="H30" s="207">
        <f t="shared" si="1"/>
        <v>0</v>
      </c>
      <c r="I30" s="486"/>
      <c r="J30" s="208"/>
      <c r="K30" s="208"/>
    </row>
    <row r="31" spans="2:14" ht="19.5" customHeight="1" x14ac:dyDescent="0.2">
      <c r="B31" s="204" t="s">
        <v>117</v>
      </c>
      <c r="C31" s="227">
        <v>0</v>
      </c>
      <c r="D31" s="228"/>
      <c r="E31" s="206">
        <f t="shared" si="0"/>
        <v>0</v>
      </c>
      <c r="F31" s="486"/>
      <c r="G31" s="486"/>
      <c r="H31" s="207" t="str">
        <f t="shared" si="1"/>
        <v/>
      </c>
      <c r="I31" s="486"/>
      <c r="J31" s="208"/>
      <c r="K31" s="208"/>
    </row>
    <row r="32" spans="2:14" ht="19.5" customHeight="1" x14ac:dyDescent="0.2">
      <c r="B32" s="204" t="s">
        <v>118</v>
      </c>
      <c r="C32" s="227">
        <v>0</v>
      </c>
      <c r="D32" s="228"/>
      <c r="E32" s="206">
        <f t="shared" si="0"/>
        <v>0</v>
      </c>
      <c r="F32" s="486"/>
      <c r="G32" s="486"/>
      <c r="H32" s="207" t="str">
        <f t="shared" si="1"/>
        <v/>
      </c>
      <c r="I32" s="486"/>
      <c r="J32" s="208"/>
      <c r="K32" s="208"/>
    </row>
    <row r="33" spans="2:11" ht="19.5" customHeight="1" x14ac:dyDescent="0.2">
      <c r="B33" s="204" t="s">
        <v>119</v>
      </c>
      <c r="C33" s="227">
        <v>0</v>
      </c>
      <c r="D33" s="228"/>
      <c r="E33" s="206">
        <f t="shared" si="0"/>
        <v>0</v>
      </c>
      <c r="F33" s="486"/>
      <c r="G33" s="486"/>
      <c r="H33" s="207" t="str">
        <f t="shared" si="1"/>
        <v/>
      </c>
      <c r="I33" s="486"/>
      <c r="J33" s="208"/>
      <c r="K33" s="208"/>
    </row>
    <row r="34" spans="2:11" ht="19.5" customHeight="1" x14ac:dyDescent="0.2">
      <c r="B34" s="204" t="s">
        <v>120</v>
      </c>
      <c r="C34" s="227">
        <v>0</v>
      </c>
      <c r="D34" s="228"/>
      <c r="E34" s="206">
        <f t="shared" si="0"/>
        <v>0</v>
      </c>
      <c r="F34" s="486"/>
      <c r="G34" s="486"/>
      <c r="H34" s="207" t="str">
        <f t="shared" si="1"/>
        <v/>
      </c>
      <c r="I34" s="486"/>
      <c r="J34" s="208"/>
      <c r="K34" s="208"/>
    </row>
    <row r="35" spans="2:11" ht="19.5" customHeight="1" x14ac:dyDescent="0.2">
      <c r="B35" s="204" t="s">
        <v>121</v>
      </c>
      <c r="C35" s="227">
        <v>0</v>
      </c>
      <c r="D35" s="228"/>
      <c r="E35" s="206">
        <f t="shared" si="0"/>
        <v>0</v>
      </c>
      <c r="F35" s="486"/>
      <c r="G35" s="486"/>
      <c r="H35" s="207" t="str">
        <f t="shared" si="1"/>
        <v/>
      </c>
      <c r="I35" s="486"/>
      <c r="J35" s="208"/>
      <c r="K35" s="208"/>
    </row>
    <row r="36" spans="2:11" ht="19.5" customHeight="1" x14ac:dyDescent="0.2">
      <c r="B36" s="204" t="s">
        <v>122</v>
      </c>
      <c r="C36" s="229">
        <v>0</v>
      </c>
      <c r="D36" s="228"/>
      <c r="E36" s="206">
        <f t="shared" si="0"/>
        <v>0</v>
      </c>
      <c r="F36" s="486"/>
      <c r="G36" s="486"/>
      <c r="H36" s="207" t="str">
        <f t="shared" si="1"/>
        <v/>
      </c>
      <c r="I36" s="486"/>
      <c r="J36" s="208"/>
      <c r="K36" s="208"/>
    </row>
    <row r="37" spans="2:11" ht="19.5" customHeight="1" x14ac:dyDescent="0.2">
      <c r="B37" s="204" t="s">
        <v>123</v>
      </c>
      <c r="C37" s="229">
        <v>0</v>
      </c>
      <c r="D37" s="228"/>
      <c r="E37" s="206">
        <f t="shared" si="0"/>
        <v>0</v>
      </c>
      <c r="F37" s="486"/>
      <c r="G37" s="486"/>
      <c r="H37" s="207" t="str">
        <f t="shared" si="1"/>
        <v/>
      </c>
      <c r="I37" s="486"/>
      <c r="J37" s="208"/>
      <c r="K37" s="208"/>
    </row>
    <row r="38" spans="2:11" ht="19.5" customHeight="1" x14ac:dyDescent="0.2">
      <c r="B38" s="204" t="s">
        <v>124</v>
      </c>
      <c r="C38" s="229">
        <v>1</v>
      </c>
      <c r="D38" s="228"/>
      <c r="E38" s="206">
        <f t="shared" si="0"/>
        <v>0</v>
      </c>
      <c r="F38" s="487"/>
      <c r="G38" s="487"/>
      <c r="H38" s="207" t="str">
        <f t="shared" si="1"/>
        <v/>
      </c>
      <c r="I38" s="487"/>
      <c r="J38" s="208"/>
      <c r="K38" s="208"/>
    </row>
    <row r="39" spans="2:11" ht="52.5" customHeight="1" x14ac:dyDescent="0.2">
      <c r="B39" s="209" t="s">
        <v>277</v>
      </c>
      <c r="C39" s="462" t="s">
        <v>372</v>
      </c>
      <c r="D39" s="463"/>
      <c r="E39" s="463"/>
      <c r="F39" s="463"/>
      <c r="G39" s="463"/>
      <c r="H39" s="463"/>
      <c r="I39" s="464"/>
      <c r="J39" s="210"/>
      <c r="K39" s="210"/>
    </row>
    <row r="40" spans="2:11" ht="34.5" customHeight="1" x14ac:dyDescent="0.2">
      <c r="B40" s="491"/>
      <c r="C40" s="492"/>
      <c r="D40" s="492"/>
      <c r="E40" s="492"/>
      <c r="F40" s="492"/>
      <c r="G40" s="492"/>
      <c r="H40" s="492"/>
      <c r="I40" s="493"/>
      <c r="J40" s="177"/>
      <c r="K40" s="177"/>
    </row>
    <row r="41" spans="2:11" ht="34.5" customHeight="1" x14ac:dyDescent="0.2">
      <c r="B41" s="494"/>
      <c r="C41" s="495"/>
      <c r="D41" s="495"/>
      <c r="E41" s="495"/>
      <c r="F41" s="495"/>
      <c r="G41" s="495"/>
      <c r="H41" s="495"/>
      <c r="I41" s="496"/>
      <c r="J41" s="210"/>
      <c r="K41" s="210"/>
    </row>
    <row r="42" spans="2:11" ht="34.5" customHeight="1" x14ac:dyDescent="0.2">
      <c r="B42" s="494"/>
      <c r="C42" s="495"/>
      <c r="D42" s="495"/>
      <c r="E42" s="495"/>
      <c r="F42" s="495"/>
      <c r="G42" s="495"/>
      <c r="H42" s="495"/>
      <c r="I42" s="496"/>
      <c r="J42" s="210"/>
      <c r="K42" s="210"/>
    </row>
    <row r="43" spans="2:11" ht="34.5" customHeight="1" x14ac:dyDescent="0.2">
      <c r="B43" s="494"/>
      <c r="C43" s="495"/>
      <c r="D43" s="495"/>
      <c r="E43" s="495"/>
      <c r="F43" s="495"/>
      <c r="G43" s="495"/>
      <c r="H43" s="495"/>
      <c r="I43" s="496"/>
      <c r="J43" s="210"/>
      <c r="K43" s="210"/>
    </row>
    <row r="44" spans="2:11" ht="34.5" customHeight="1" x14ac:dyDescent="0.2">
      <c r="B44" s="497"/>
      <c r="C44" s="498"/>
      <c r="D44" s="498"/>
      <c r="E44" s="498"/>
      <c r="F44" s="498"/>
      <c r="G44" s="498"/>
      <c r="H44" s="498"/>
      <c r="I44" s="499"/>
      <c r="J44" s="176"/>
      <c r="K44" s="176"/>
    </row>
    <row r="45" spans="2:11" ht="82.5" customHeight="1" x14ac:dyDescent="0.2">
      <c r="B45" s="179" t="s">
        <v>278</v>
      </c>
      <c r="C45" s="500" t="s">
        <v>376</v>
      </c>
      <c r="D45" s="501"/>
      <c r="E45" s="501"/>
      <c r="F45" s="501"/>
      <c r="G45" s="501"/>
      <c r="H45" s="501"/>
      <c r="I45" s="502"/>
      <c r="J45" s="211"/>
      <c r="K45" s="211"/>
    </row>
    <row r="46" spans="2:11" ht="32.25" customHeight="1" x14ac:dyDescent="0.2">
      <c r="B46" s="179" t="s">
        <v>279</v>
      </c>
      <c r="C46" s="500" t="s">
        <v>377</v>
      </c>
      <c r="D46" s="501"/>
      <c r="E46" s="501"/>
      <c r="F46" s="501"/>
      <c r="G46" s="501"/>
      <c r="H46" s="501"/>
      <c r="I46" s="502"/>
      <c r="J46" s="211"/>
      <c r="K46" s="211"/>
    </row>
    <row r="47" spans="2:11" ht="66" customHeight="1" x14ac:dyDescent="0.2">
      <c r="B47" s="212" t="s">
        <v>280</v>
      </c>
      <c r="C47" s="503" t="s">
        <v>367</v>
      </c>
      <c r="D47" s="504"/>
      <c r="E47" s="504"/>
      <c r="F47" s="504"/>
      <c r="G47" s="504"/>
      <c r="H47" s="504"/>
      <c r="I47" s="505"/>
      <c r="J47" s="211"/>
      <c r="K47" s="211"/>
    </row>
    <row r="48" spans="2:11" ht="22.5" customHeight="1" x14ac:dyDescent="0.2">
      <c r="B48" s="483" t="s">
        <v>236</v>
      </c>
      <c r="C48" s="483"/>
      <c r="D48" s="483"/>
      <c r="E48" s="483"/>
      <c r="F48" s="483"/>
      <c r="G48" s="483"/>
      <c r="H48" s="483"/>
      <c r="I48" s="483"/>
      <c r="J48" s="211"/>
      <c r="K48" s="211"/>
    </row>
    <row r="49" spans="2:11" ht="22.5" customHeight="1" x14ac:dyDescent="0.2">
      <c r="B49" s="488" t="s">
        <v>281</v>
      </c>
      <c r="C49" s="213" t="s">
        <v>282</v>
      </c>
      <c r="D49" s="490" t="s">
        <v>283</v>
      </c>
      <c r="E49" s="490"/>
      <c r="F49" s="490"/>
      <c r="G49" s="490" t="s">
        <v>284</v>
      </c>
      <c r="H49" s="490"/>
      <c r="I49" s="490"/>
      <c r="J49" s="214"/>
      <c r="K49" s="214"/>
    </row>
    <row r="50" spans="2:11" ht="30.75" customHeight="1" x14ac:dyDescent="0.2">
      <c r="B50" s="489"/>
      <c r="C50" s="215"/>
      <c r="D50" s="441"/>
      <c r="E50" s="441"/>
      <c r="F50" s="441"/>
      <c r="G50" s="441"/>
      <c r="H50" s="441"/>
      <c r="I50" s="441"/>
      <c r="J50" s="214"/>
      <c r="K50" s="214"/>
    </row>
    <row r="51" spans="2:11" ht="32.25" customHeight="1" x14ac:dyDescent="0.2">
      <c r="B51" s="216" t="s">
        <v>285</v>
      </c>
      <c r="C51" s="441" t="s">
        <v>355</v>
      </c>
      <c r="D51" s="441"/>
      <c r="E51" s="441"/>
      <c r="F51" s="441"/>
      <c r="G51" s="441"/>
      <c r="H51" s="441"/>
      <c r="I51" s="441"/>
      <c r="J51" s="217"/>
      <c r="K51" s="217"/>
    </row>
    <row r="52" spans="2:11" ht="28.5" customHeight="1" x14ac:dyDescent="0.2">
      <c r="B52" s="182" t="s">
        <v>286</v>
      </c>
      <c r="C52" s="442" t="s">
        <v>304</v>
      </c>
      <c r="D52" s="443"/>
      <c r="E52" s="443"/>
      <c r="F52" s="443"/>
      <c r="G52" s="443"/>
      <c r="H52" s="443"/>
      <c r="I52" s="444"/>
      <c r="J52" s="217"/>
      <c r="K52" s="217"/>
    </row>
    <row r="53" spans="2:11" ht="30" customHeight="1" x14ac:dyDescent="0.2">
      <c r="B53" s="212" t="s">
        <v>287</v>
      </c>
      <c r="C53" s="441" t="s">
        <v>305</v>
      </c>
      <c r="D53" s="441"/>
      <c r="E53" s="441"/>
      <c r="F53" s="441"/>
      <c r="G53" s="441"/>
      <c r="H53" s="441"/>
      <c r="I53" s="441"/>
      <c r="J53" s="218"/>
      <c r="K53" s="218"/>
    </row>
    <row r="54" spans="2:11" ht="31.5" customHeight="1" x14ac:dyDescent="0.2">
      <c r="B54" s="212" t="s">
        <v>288</v>
      </c>
      <c r="C54" s="441" t="s">
        <v>306</v>
      </c>
      <c r="D54" s="441"/>
      <c r="E54" s="441"/>
      <c r="F54" s="441"/>
      <c r="G54" s="441"/>
      <c r="H54" s="441"/>
      <c r="I54" s="441"/>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4BJlrttD1SPDJNEqye565Bx9kMyR2VjKLPt+zT/S4883DnCEl9I+Pu6WbmN+KbvtLe3GR2a+FqpR8CeuZy7ICA==" saltValue="/glVZH5hXeC1oWn1X6WN6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B1" zoomScaleNormal="100" workbookViewId="0">
      <selection activeCell="C1" sqref="C1:H1"/>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39"/>
      <c r="C1" s="445" t="s">
        <v>25</v>
      </c>
      <c r="D1" s="445"/>
      <c r="E1" s="445"/>
      <c r="F1" s="445"/>
      <c r="G1" s="445"/>
      <c r="H1" s="445"/>
      <c r="I1" s="440"/>
      <c r="J1" s="171"/>
      <c r="K1" s="171"/>
      <c r="M1" s="173" t="s">
        <v>47</v>
      </c>
    </row>
    <row r="2" spans="2:14" ht="37.5" customHeight="1" x14ac:dyDescent="0.2">
      <c r="B2" s="439"/>
      <c r="C2" s="445" t="s">
        <v>239</v>
      </c>
      <c r="D2" s="445"/>
      <c r="E2" s="445"/>
      <c r="F2" s="445"/>
      <c r="G2" s="445"/>
      <c r="H2" s="445"/>
      <c r="I2" s="440"/>
      <c r="J2" s="171"/>
      <c r="K2" s="171"/>
      <c r="M2" s="173" t="s">
        <v>48</v>
      </c>
    </row>
    <row r="3" spans="2:14" ht="37.5" customHeight="1" x14ac:dyDescent="0.2">
      <c r="B3" s="439"/>
      <c r="C3" s="445" t="s">
        <v>240</v>
      </c>
      <c r="D3" s="445"/>
      <c r="E3" s="445"/>
      <c r="F3" s="445" t="s">
        <v>241</v>
      </c>
      <c r="G3" s="445"/>
      <c r="H3" s="445"/>
      <c r="I3" s="440"/>
      <c r="J3" s="171"/>
      <c r="K3" s="171"/>
      <c r="M3" s="173" t="s">
        <v>50</v>
      </c>
    </row>
    <row r="4" spans="2:14" ht="23.25" customHeight="1" x14ac:dyDescent="0.2">
      <c r="B4" s="446"/>
      <c r="C4" s="446"/>
      <c r="D4" s="446"/>
      <c r="E4" s="446"/>
      <c r="F4" s="446"/>
      <c r="G4" s="446"/>
      <c r="H4" s="446"/>
      <c r="I4" s="446"/>
      <c r="J4" s="176"/>
      <c r="K4" s="176"/>
    </row>
    <row r="5" spans="2:14" ht="24" customHeight="1" x14ac:dyDescent="0.2">
      <c r="B5" s="447" t="s">
        <v>234</v>
      </c>
      <c r="C5" s="447"/>
      <c r="D5" s="447"/>
      <c r="E5" s="447"/>
      <c r="F5" s="447"/>
      <c r="G5" s="447"/>
      <c r="H5" s="447"/>
      <c r="I5" s="447"/>
      <c r="J5" s="177"/>
      <c r="K5" s="177"/>
      <c r="N5" s="178" t="s">
        <v>57</v>
      </c>
    </row>
    <row r="6" spans="2:14" ht="30.75" customHeight="1" x14ac:dyDescent="0.2">
      <c r="B6" s="179" t="s">
        <v>242</v>
      </c>
      <c r="C6" s="180">
        <v>3</v>
      </c>
      <c r="D6" s="448" t="s">
        <v>243</v>
      </c>
      <c r="E6" s="448"/>
      <c r="F6" s="449" t="s">
        <v>323</v>
      </c>
      <c r="G6" s="449"/>
      <c r="H6" s="449"/>
      <c r="I6" s="449"/>
      <c r="J6" s="181"/>
      <c r="K6" s="181"/>
      <c r="M6" s="173" t="s">
        <v>60</v>
      </c>
      <c r="N6" s="178" t="s">
        <v>61</v>
      </c>
    </row>
    <row r="7" spans="2:14" ht="30.75" customHeight="1" x14ac:dyDescent="0.2">
      <c r="B7" s="179" t="s">
        <v>244</v>
      </c>
      <c r="C7" s="180" t="s">
        <v>81</v>
      </c>
      <c r="D7" s="448" t="s">
        <v>245</v>
      </c>
      <c r="E7" s="448"/>
      <c r="F7" s="449" t="s">
        <v>290</v>
      </c>
      <c r="G7" s="449"/>
      <c r="H7" s="182" t="s">
        <v>246</v>
      </c>
      <c r="I7" s="180" t="s">
        <v>81</v>
      </c>
      <c r="J7" s="183"/>
      <c r="K7" s="183"/>
      <c r="M7" s="173" t="s">
        <v>65</v>
      </c>
      <c r="N7" s="178" t="s">
        <v>66</v>
      </c>
    </row>
    <row r="8" spans="2:14" ht="30.75" customHeight="1" x14ac:dyDescent="0.2">
      <c r="B8" s="179" t="s">
        <v>247</v>
      </c>
      <c r="C8" s="449" t="s">
        <v>291</v>
      </c>
      <c r="D8" s="449"/>
      <c r="E8" s="449"/>
      <c r="F8" s="449"/>
      <c r="G8" s="182" t="s">
        <v>248</v>
      </c>
      <c r="H8" s="451">
        <v>7555</v>
      </c>
      <c r="I8" s="451"/>
      <c r="J8" s="184"/>
      <c r="K8" s="184"/>
      <c r="M8" s="173" t="s">
        <v>69</v>
      </c>
      <c r="N8" s="178" t="s">
        <v>70</v>
      </c>
    </row>
    <row r="9" spans="2:14" ht="30.75" customHeight="1" x14ac:dyDescent="0.2">
      <c r="B9" s="179" t="s">
        <v>48</v>
      </c>
      <c r="C9" s="452" t="s">
        <v>65</v>
      </c>
      <c r="D9" s="452"/>
      <c r="E9" s="452"/>
      <c r="F9" s="452"/>
      <c r="G9" s="182" t="s">
        <v>249</v>
      </c>
      <c r="H9" s="453" t="s">
        <v>157</v>
      </c>
      <c r="I9" s="453"/>
      <c r="J9" s="185"/>
      <c r="K9" s="185"/>
      <c r="M9" s="186" t="s">
        <v>73</v>
      </c>
    </row>
    <row r="10" spans="2:14" ht="30.75" customHeight="1" x14ac:dyDescent="0.2">
      <c r="B10" s="179" t="s">
        <v>250</v>
      </c>
      <c r="C10" s="449" t="s">
        <v>371</v>
      </c>
      <c r="D10" s="449"/>
      <c r="E10" s="449"/>
      <c r="F10" s="449"/>
      <c r="G10" s="449"/>
      <c r="H10" s="449"/>
      <c r="I10" s="449"/>
      <c r="J10" s="187"/>
      <c r="K10" s="187"/>
      <c r="M10" s="186"/>
    </row>
    <row r="11" spans="2:14" ht="30.75" customHeight="1" x14ac:dyDescent="0.2">
      <c r="B11" s="179" t="s">
        <v>251</v>
      </c>
      <c r="C11" s="454" t="s">
        <v>292</v>
      </c>
      <c r="D11" s="454"/>
      <c r="E11" s="454"/>
      <c r="F11" s="454"/>
      <c r="G11" s="454"/>
      <c r="H11" s="454"/>
      <c r="I11" s="454"/>
      <c r="J11" s="183"/>
      <c r="K11" s="183"/>
      <c r="M11" s="186"/>
      <c r="N11" s="178" t="s">
        <v>76</v>
      </c>
    </row>
    <row r="12" spans="2:14" ht="30.75" customHeight="1" x14ac:dyDescent="0.2">
      <c r="B12" s="179" t="s">
        <v>254</v>
      </c>
      <c r="C12" s="450" t="s">
        <v>363</v>
      </c>
      <c r="D12" s="450"/>
      <c r="E12" s="450"/>
      <c r="F12" s="450"/>
      <c r="G12" s="182" t="s">
        <v>252</v>
      </c>
      <c r="H12" s="455" t="s">
        <v>91</v>
      </c>
      <c r="I12" s="455"/>
      <c r="J12" s="183"/>
      <c r="K12" s="183"/>
      <c r="M12" s="186" t="s">
        <v>80</v>
      </c>
      <c r="N12" s="178" t="s">
        <v>81</v>
      </c>
    </row>
    <row r="13" spans="2:14" ht="30.75" customHeight="1" x14ac:dyDescent="0.2">
      <c r="B13" s="179" t="s">
        <v>255</v>
      </c>
      <c r="C13" s="456" t="s">
        <v>293</v>
      </c>
      <c r="D13" s="456"/>
      <c r="E13" s="456"/>
      <c r="F13" s="456"/>
      <c r="G13" s="182" t="s">
        <v>253</v>
      </c>
      <c r="H13" s="454" t="s">
        <v>70</v>
      </c>
      <c r="I13" s="454"/>
      <c r="J13" s="183"/>
      <c r="K13" s="183"/>
      <c r="M13" s="186" t="s">
        <v>84</v>
      </c>
    </row>
    <row r="14" spans="2:14" ht="64.5" customHeight="1" x14ac:dyDescent="0.2">
      <c r="B14" s="179" t="s">
        <v>256</v>
      </c>
      <c r="C14" s="457" t="s">
        <v>324</v>
      </c>
      <c r="D14" s="457"/>
      <c r="E14" s="457"/>
      <c r="F14" s="457"/>
      <c r="G14" s="457"/>
      <c r="H14" s="457"/>
      <c r="I14" s="457"/>
      <c r="J14" s="187"/>
      <c r="K14" s="187"/>
      <c r="M14" s="186" t="s">
        <v>86</v>
      </c>
      <c r="N14" s="178"/>
    </row>
    <row r="15" spans="2:14" ht="30.75" customHeight="1" x14ac:dyDescent="0.2">
      <c r="B15" s="179" t="s">
        <v>257</v>
      </c>
      <c r="C15" s="450" t="s">
        <v>318</v>
      </c>
      <c r="D15" s="450"/>
      <c r="E15" s="450"/>
      <c r="F15" s="450"/>
      <c r="G15" s="450"/>
      <c r="H15" s="450"/>
      <c r="I15" s="450"/>
      <c r="J15" s="188"/>
      <c r="K15" s="188"/>
      <c r="M15" s="186" t="s">
        <v>88</v>
      </c>
      <c r="N15" s="178"/>
    </row>
    <row r="16" spans="2:14" ht="30.75" customHeight="1" x14ac:dyDescent="0.2">
      <c r="B16" s="179" t="s">
        <v>258</v>
      </c>
      <c r="C16" s="449" t="s">
        <v>325</v>
      </c>
      <c r="D16" s="449"/>
      <c r="E16" s="449"/>
      <c r="F16" s="449"/>
      <c r="G16" s="449"/>
      <c r="H16" s="449"/>
      <c r="I16" s="449"/>
      <c r="J16" s="189"/>
      <c r="K16" s="189"/>
      <c r="M16" s="186"/>
      <c r="N16" s="178"/>
    </row>
    <row r="17" spans="2:14" ht="30.75" customHeight="1" x14ac:dyDescent="0.2">
      <c r="B17" s="179" t="s">
        <v>259</v>
      </c>
      <c r="C17" s="454" t="s">
        <v>326</v>
      </c>
      <c r="D17" s="458"/>
      <c r="E17" s="458"/>
      <c r="F17" s="458"/>
      <c r="G17" s="458"/>
      <c r="H17" s="458"/>
      <c r="I17" s="458"/>
      <c r="J17" s="190"/>
      <c r="K17" s="190"/>
      <c r="M17" s="186" t="s">
        <v>91</v>
      </c>
      <c r="N17" s="178"/>
    </row>
    <row r="18" spans="2:14" ht="18" customHeight="1" x14ac:dyDescent="0.2">
      <c r="B18" s="459" t="s">
        <v>265</v>
      </c>
      <c r="C18" s="460" t="s">
        <v>237</v>
      </c>
      <c r="D18" s="460"/>
      <c r="E18" s="460"/>
      <c r="F18" s="461" t="s">
        <v>238</v>
      </c>
      <c r="G18" s="461"/>
      <c r="H18" s="461"/>
      <c r="I18" s="461"/>
      <c r="J18" s="191"/>
      <c r="K18" s="191"/>
      <c r="M18" s="186" t="s">
        <v>79</v>
      </c>
      <c r="N18" s="178"/>
    </row>
    <row r="19" spans="2:14" ht="39.75" customHeight="1" x14ac:dyDescent="0.2">
      <c r="B19" s="459"/>
      <c r="C19" s="449" t="s">
        <v>327</v>
      </c>
      <c r="D19" s="449"/>
      <c r="E19" s="449"/>
      <c r="F19" s="449" t="s">
        <v>328</v>
      </c>
      <c r="G19" s="449"/>
      <c r="H19" s="449"/>
      <c r="I19" s="449"/>
      <c r="J19" s="189"/>
      <c r="K19" s="189"/>
      <c r="M19" s="186" t="s">
        <v>95</v>
      </c>
      <c r="N19" s="178"/>
    </row>
    <row r="20" spans="2:14" ht="39.75" customHeight="1" x14ac:dyDescent="0.2">
      <c r="B20" s="192" t="s">
        <v>266</v>
      </c>
      <c r="C20" s="469" t="s">
        <v>329</v>
      </c>
      <c r="D20" s="470"/>
      <c r="E20" s="481"/>
      <c r="F20" s="455" t="s">
        <v>330</v>
      </c>
      <c r="G20" s="455"/>
      <c r="H20" s="455"/>
      <c r="I20" s="465"/>
      <c r="J20" s="183"/>
      <c r="K20" s="183"/>
      <c r="M20" s="186"/>
      <c r="N20" s="178"/>
    </row>
    <row r="21" spans="2:14" ht="42" customHeight="1" x14ac:dyDescent="0.2">
      <c r="B21" s="192" t="s">
        <v>267</v>
      </c>
      <c r="C21" s="466" t="s">
        <v>331</v>
      </c>
      <c r="D21" s="467"/>
      <c r="E21" s="468"/>
      <c r="F21" s="469" t="s">
        <v>332</v>
      </c>
      <c r="G21" s="470"/>
      <c r="H21" s="470"/>
      <c r="I21" s="471"/>
      <c r="J21" s="188"/>
      <c r="K21" s="188"/>
      <c r="M21" s="193"/>
      <c r="N21" s="178"/>
    </row>
    <row r="22" spans="2:14" ht="23.25" customHeight="1" x14ac:dyDescent="0.2">
      <c r="B22" s="192" t="s">
        <v>268</v>
      </c>
      <c r="C22" s="472">
        <v>44197</v>
      </c>
      <c r="D22" s="473"/>
      <c r="E22" s="474"/>
      <c r="F22" s="182" t="s">
        <v>271</v>
      </c>
      <c r="G22" s="194">
        <v>1</v>
      </c>
      <c r="H22" s="182" t="s">
        <v>275</v>
      </c>
      <c r="I22" s="195">
        <v>1</v>
      </c>
      <c r="J22" s="196"/>
      <c r="K22" s="196"/>
      <c r="M22" s="193"/>
    </row>
    <row r="23" spans="2:14" ht="27" customHeight="1" x14ac:dyDescent="0.2">
      <c r="B23" s="192" t="s">
        <v>269</v>
      </c>
      <c r="C23" s="472">
        <v>44561</v>
      </c>
      <c r="D23" s="473"/>
      <c r="E23" s="474"/>
      <c r="F23" s="182" t="s">
        <v>272</v>
      </c>
      <c r="G23" s="475">
        <v>2</v>
      </c>
      <c r="H23" s="476"/>
      <c r="I23" s="477"/>
      <c r="J23" s="197"/>
      <c r="K23" s="197"/>
      <c r="M23" s="193"/>
    </row>
    <row r="24" spans="2:14" ht="30.75" customHeight="1" x14ac:dyDescent="0.2">
      <c r="B24" s="198" t="s">
        <v>270</v>
      </c>
      <c r="C24" s="478" t="s">
        <v>88</v>
      </c>
      <c r="D24" s="479"/>
      <c r="E24" s="480"/>
      <c r="F24" s="199" t="s">
        <v>274</v>
      </c>
      <c r="G24" s="469" t="s">
        <v>303</v>
      </c>
      <c r="H24" s="470"/>
      <c r="I24" s="481"/>
      <c r="J24" s="191"/>
      <c r="K24" s="191"/>
      <c r="M24" s="193"/>
    </row>
    <row r="25" spans="2:14" ht="22.5" customHeight="1" x14ac:dyDescent="0.2">
      <c r="B25" s="482" t="s">
        <v>235</v>
      </c>
      <c r="C25" s="483"/>
      <c r="D25" s="483"/>
      <c r="E25" s="483"/>
      <c r="F25" s="483"/>
      <c r="G25" s="483"/>
      <c r="H25" s="483"/>
      <c r="I25" s="484"/>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5">
        <f>SUM(C27:C38)</f>
        <v>2</v>
      </c>
      <c r="G27" s="485">
        <f>SUM(D27:D38)</f>
        <v>0</v>
      </c>
      <c r="H27" s="207">
        <f>+(D27*100%)/$G$23</f>
        <v>0</v>
      </c>
      <c r="I27" s="485">
        <f>G27+I22</f>
        <v>1</v>
      </c>
      <c r="J27" s="208"/>
      <c r="K27" s="208"/>
      <c r="M27" s="193"/>
    </row>
    <row r="28" spans="2:14" ht="19.5" customHeight="1" x14ac:dyDescent="0.2">
      <c r="B28" s="204" t="s">
        <v>114</v>
      </c>
      <c r="C28" s="227">
        <v>0</v>
      </c>
      <c r="D28" s="228">
        <v>0</v>
      </c>
      <c r="E28" s="206">
        <f t="shared" ref="E28:E38" si="0">IF(OR(C28=0,C28=""),0,D28/C28)</f>
        <v>0</v>
      </c>
      <c r="F28" s="486"/>
      <c r="G28" s="486"/>
      <c r="H28" s="207">
        <f>+IF(D28="","",((D28*100%)/$G$23)+H27)</f>
        <v>0</v>
      </c>
      <c r="I28" s="486"/>
      <c r="J28" s="208"/>
      <c r="K28" s="208"/>
      <c r="M28" s="193"/>
    </row>
    <row r="29" spans="2:14" ht="19.5" customHeight="1" x14ac:dyDescent="0.2">
      <c r="B29" s="204" t="s">
        <v>115</v>
      </c>
      <c r="C29" s="227">
        <v>0</v>
      </c>
      <c r="D29" s="228">
        <v>0</v>
      </c>
      <c r="E29" s="206">
        <f t="shared" si="0"/>
        <v>0</v>
      </c>
      <c r="F29" s="486"/>
      <c r="G29" s="486"/>
      <c r="H29" s="207">
        <f t="shared" ref="H29:H38" si="1">+IF(D29="","",((D29*100%)/$G$23)+H28)</f>
        <v>0</v>
      </c>
      <c r="I29" s="486"/>
      <c r="J29" s="208"/>
      <c r="K29" s="208"/>
      <c r="M29" s="193"/>
    </row>
    <row r="30" spans="2:14" ht="19.5" customHeight="1" x14ac:dyDescent="0.2">
      <c r="B30" s="204" t="s">
        <v>116</v>
      </c>
      <c r="C30" s="227">
        <v>0</v>
      </c>
      <c r="D30" s="228"/>
      <c r="E30" s="206">
        <f t="shared" si="0"/>
        <v>0</v>
      </c>
      <c r="F30" s="486"/>
      <c r="G30" s="486"/>
      <c r="H30" s="207" t="str">
        <f t="shared" si="1"/>
        <v/>
      </c>
      <c r="I30" s="486"/>
      <c r="J30" s="208"/>
      <c r="K30" s="208"/>
    </row>
    <row r="31" spans="2:14" ht="19.5" customHeight="1" x14ac:dyDescent="0.2">
      <c r="B31" s="204" t="s">
        <v>117</v>
      </c>
      <c r="C31" s="227">
        <v>0</v>
      </c>
      <c r="D31" s="228"/>
      <c r="E31" s="206">
        <f t="shared" si="0"/>
        <v>0</v>
      </c>
      <c r="F31" s="486"/>
      <c r="G31" s="486"/>
      <c r="H31" s="207" t="str">
        <f t="shared" si="1"/>
        <v/>
      </c>
      <c r="I31" s="486"/>
      <c r="J31" s="208"/>
      <c r="K31" s="208"/>
    </row>
    <row r="32" spans="2:14" ht="19.5" customHeight="1" x14ac:dyDescent="0.2">
      <c r="B32" s="204" t="s">
        <v>118</v>
      </c>
      <c r="C32" s="227">
        <v>0</v>
      </c>
      <c r="D32" s="228"/>
      <c r="E32" s="206">
        <f t="shared" si="0"/>
        <v>0</v>
      </c>
      <c r="F32" s="486"/>
      <c r="G32" s="486"/>
      <c r="H32" s="207" t="str">
        <f t="shared" si="1"/>
        <v/>
      </c>
      <c r="I32" s="486"/>
      <c r="J32" s="208"/>
      <c r="K32" s="208"/>
    </row>
    <row r="33" spans="2:11" ht="19.5" customHeight="1" x14ac:dyDescent="0.2">
      <c r="B33" s="204" t="s">
        <v>119</v>
      </c>
      <c r="C33" s="227">
        <v>0</v>
      </c>
      <c r="D33" s="228"/>
      <c r="E33" s="206">
        <f t="shared" si="0"/>
        <v>0</v>
      </c>
      <c r="F33" s="486"/>
      <c r="G33" s="486"/>
      <c r="H33" s="207" t="str">
        <f t="shared" si="1"/>
        <v/>
      </c>
      <c r="I33" s="486"/>
      <c r="J33" s="208"/>
      <c r="K33" s="208"/>
    </row>
    <row r="34" spans="2:11" ht="19.5" customHeight="1" x14ac:dyDescent="0.2">
      <c r="B34" s="204" t="s">
        <v>120</v>
      </c>
      <c r="C34" s="227">
        <v>0</v>
      </c>
      <c r="D34" s="228"/>
      <c r="E34" s="206">
        <f t="shared" si="0"/>
        <v>0</v>
      </c>
      <c r="F34" s="486"/>
      <c r="G34" s="486"/>
      <c r="H34" s="207" t="str">
        <f t="shared" si="1"/>
        <v/>
      </c>
      <c r="I34" s="486"/>
      <c r="J34" s="208"/>
      <c r="K34" s="208"/>
    </row>
    <row r="35" spans="2:11" ht="19.5" customHeight="1" x14ac:dyDescent="0.2">
      <c r="B35" s="204" t="s">
        <v>121</v>
      </c>
      <c r="C35" s="227">
        <v>0</v>
      </c>
      <c r="D35" s="228"/>
      <c r="E35" s="206">
        <f t="shared" si="0"/>
        <v>0</v>
      </c>
      <c r="F35" s="486"/>
      <c r="G35" s="486"/>
      <c r="H35" s="207" t="str">
        <f t="shared" si="1"/>
        <v/>
      </c>
      <c r="I35" s="486"/>
      <c r="J35" s="208"/>
      <c r="K35" s="208"/>
    </row>
    <row r="36" spans="2:11" ht="19.5" customHeight="1" x14ac:dyDescent="0.2">
      <c r="B36" s="204" t="s">
        <v>122</v>
      </c>
      <c r="C36" s="229">
        <v>0</v>
      </c>
      <c r="D36" s="228"/>
      <c r="E36" s="206">
        <f t="shared" si="0"/>
        <v>0</v>
      </c>
      <c r="F36" s="486"/>
      <c r="G36" s="486"/>
      <c r="H36" s="207" t="str">
        <f t="shared" si="1"/>
        <v/>
      </c>
      <c r="I36" s="486"/>
      <c r="J36" s="208"/>
      <c r="K36" s="208"/>
    </row>
    <row r="37" spans="2:11" ht="19.5" customHeight="1" x14ac:dyDescent="0.2">
      <c r="B37" s="204" t="s">
        <v>123</v>
      </c>
      <c r="C37" s="229">
        <v>0</v>
      </c>
      <c r="D37" s="228"/>
      <c r="E37" s="206">
        <f t="shared" si="0"/>
        <v>0</v>
      </c>
      <c r="F37" s="486"/>
      <c r="G37" s="486"/>
      <c r="H37" s="207" t="str">
        <f t="shared" si="1"/>
        <v/>
      </c>
      <c r="I37" s="486"/>
      <c r="J37" s="208"/>
      <c r="K37" s="208"/>
    </row>
    <row r="38" spans="2:11" ht="19.5" customHeight="1" x14ac:dyDescent="0.2">
      <c r="B38" s="204" t="s">
        <v>124</v>
      </c>
      <c r="C38" s="229">
        <v>2</v>
      </c>
      <c r="D38" s="228"/>
      <c r="E38" s="206">
        <f t="shared" si="0"/>
        <v>0</v>
      </c>
      <c r="F38" s="487"/>
      <c r="G38" s="487"/>
      <c r="H38" s="207" t="str">
        <f t="shared" si="1"/>
        <v/>
      </c>
      <c r="I38" s="487"/>
      <c r="J38" s="208"/>
      <c r="K38" s="208"/>
    </row>
    <row r="39" spans="2:11" ht="52.5" customHeight="1" x14ac:dyDescent="0.2">
      <c r="B39" s="209" t="s">
        <v>277</v>
      </c>
      <c r="C39" s="462" t="s">
        <v>384</v>
      </c>
      <c r="D39" s="463"/>
      <c r="E39" s="463"/>
      <c r="F39" s="463"/>
      <c r="G39" s="463"/>
      <c r="H39" s="463"/>
      <c r="I39" s="464"/>
      <c r="J39" s="210"/>
      <c r="K39" s="210"/>
    </row>
    <row r="40" spans="2:11" ht="34.5" customHeight="1" x14ac:dyDescent="0.2">
      <c r="B40" s="491"/>
      <c r="C40" s="492"/>
      <c r="D40" s="492"/>
      <c r="E40" s="492"/>
      <c r="F40" s="492"/>
      <c r="G40" s="492"/>
      <c r="H40" s="492"/>
      <c r="I40" s="493"/>
      <c r="J40" s="177"/>
      <c r="K40" s="177"/>
    </row>
    <row r="41" spans="2:11" ht="34.5" customHeight="1" x14ac:dyDescent="0.2">
      <c r="B41" s="494"/>
      <c r="C41" s="495"/>
      <c r="D41" s="495"/>
      <c r="E41" s="495"/>
      <c r="F41" s="495"/>
      <c r="G41" s="495"/>
      <c r="H41" s="495"/>
      <c r="I41" s="496"/>
      <c r="J41" s="210"/>
      <c r="K41" s="210"/>
    </row>
    <row r="42" spans="2:11" ht="34.5" customHeight="1" x14ac:dyDescent="0.2">
      <c r="B42" s="494"/>
      <c r="C42" s="495"/>
      <c r="D42" s="495"/>
      <c r="E42" s="495"/>
      <c r="F42" s="495"/>
      <c r="G42" s="495"/>
      <c r="H42" s="495"/>
      <c r="I42" s="496"/>
      <c r="J42" s="210"/>
      <c r="K42" s="210"/>
    </row>
    <row r="43" spans="2:11" ht="34.5" customHeight="1" x14ac:dyDescent="0.2">
      <c r="B43" s="494"/>
      <c r="C43" s="495"/>
      <c r="D43" s="495"/>
      <c r="E43" s="495"/>
      <c r="F43" s="495"/>
      <c r="G43" s="495"/>
      <c r="H43" s="495"/>
      <c r="I43" s="496"/>
      <c r="J43" s="210"/>
      <c r="K43" s="210"/>
    </row>
    <row r="44" spans="2:11" ht="34.5" customHeight="1" x14ac:dyDescent="0.2">
      <c r="B44" s="497"/>
      <c r="C44" s="498"/>
      <c r="D44" s="498"/>
      <c r="E44" s="498"/>
      <c r="F44" s="498"/>
      <c r="G44" s="498"/>
      <c r="H44" s="498"/>
      <c r="I44" s="499"/>
      <c r="J44" s="176"/>
      <c r="K44" s="176"/>
    </row>
    <row r="45" spans="2:11" ht="109.5" customHeight="1" x14ac:dyDescent="0.2">
      <c r="B45" s="179" t="s">
        <v>278</v>
      </c>
      <c r="C45" s="500" t="s">
        <v>387</v>
      </c>
      <c r="D45" s="501"/>
      <c r="E45" s="501"/>
      <c r="F45" s="501"/>
      <c r="G45" s="501"/>
      <c r="H45" s="501"/>
      <c r="I45" s="502"/>
      <c r="J45" s="211"/>
      <c r="K45" s="211"/>
    </row>
    <row r="46" spans="2:11" ht="32.25" customHeight="1" x14ac:dyDescent="0.2">
      <c r="B46" s="179" t="s">
        <v>279</v>
      </c>
      <c r="C46" s="500" t="s">
        <v>378</v>
      </c>
      <c r="D46" s="501"/>
      <c r="E46" s="501"/>
      <c r="F46" s="501"/>
      <c r="G46" s="501"/>
      <c r="H46" s="501"/>
      <c r="I46" s="502"/>
      <c r="J46" s="211"/>
      <c r="K46" s="211"/>
    </row>
    <row r="47" spans="2:11" ht="66" customHeight="1" x14ac:dyDescent="0.2">
      <c r="B47" s="212" t="s">
        <v>280</v>
      </c>
      <c r="C47" s="503" t="s">
        <v>368</v>
      </c>
      <c r="D47" s="504"/>
      <c r="E47" s="504"/>
      <c r="F47" s="504"/>
      <c r="G47" s="504"/>
      <c r="H47" s="504"/>
      <c r="I47" s="505"/>
      <c r="J47" s="211"/>
      <c r="K47" s="211"/>
    </row>
    <row r="48" spans="2:11" ht="22.5" customHeight="1" x14ac:dyDescent="0.2">
      <c r="B48" s="483" t="s">
        <v>236</v>
      </c>
      <c r="C48" s="483"/>
      <c r="D48" s="483"/>
      <c r="E48" s="483"/>
      <c r="F48" s="483"/>
      <c r="G48" s="483"/>
      <c r="H48" s="483"/>
      <c r="I48" s="483"/>
      <c r="J48" s="211"/>
      <c r="K48" s="211"/>
    </row>
    <row r="49" spans="2:11" ht="22.5" customHeight="1" x14ac:dyDescent="0.2">
      <c r="B49" s="488" t="s">
        <v>281</v>
      </c>
      <c r="C49" s="213" t="s">
        <v>282</v>
      </c>
      <c r="D49" s="490" t="s">
        <v>283</v>
      </c>
      <c r="E49" s="490"/>
      <c r="F49" s="490"/>
      <c r="G49" s="490" t="s">
        <v>284</v>
      </c>
      <c r="H49" s="490"/>
      <c r="I49" s="490"/>
      <c r="J49" s="214"/>
      <c r="K49" s="214"/>
    </row>
    <row r="50" spans="2:11" ht="30.75" customHeight="1" x14ac:dyDescent="0.2">
      <c r="B50" s="489"/>
      <c r="C50" s="215"/>
      <c r="D50" s="441"/>
      <c r="E50" s="441"/>
      <c r="F50" s="441"/>
      <c r="G50" s="441"/>
      <c r="H50" s="441"/>
      <c r="I50" s="441"/>
      <c r="J50" s="214"/>
      <c r="K50" s="214"/>
    </row>
    <row r="51" spans="2:11" ht="32.25" customHeight="1" x14ac:dyDescent="0.2">
      <c r="B51" s="216" t="s">
        <v>285</v>
      </c>
      <c r="C51" s="441" t="s">
        <v>355</v>
      </c>
      <c r="D51" s="441"/>
      <c r="E51" s="441"/>
      <c r="F51" s="441"/>
      <c r="G51" s="441"/>
      <c r="H51" s="441"/>
      <c r="I51" s="441"/>
      <c r="J51" s="217"/>
      <c r="K51" s="217"/>
    </row>
    <row r="52" spans="2:11" ht="28.5" customHeight="1" x14ac:dyDescent="0.2">
      <c r="B52" s="182" t="s">
        <v>286</v>
      </c>
      <c r="C52" s="442" t="s">
        <v>304</v>
      </c>
      <c r="D52" s="443"/>
      <c r="E52" s="443"/>
      <c r="F52" s="443"/>
      <c r="G52" s="443"/>
      <c r="H52" s="443"/>
      <c r="I52" s="444"/>
      <c r="J52" s="217"/>
      <c r="K52" s="217"/>
    </row>
    <row r="53" spans="2:11" ht="30" customHeight="1" x14ac:dyDescent="0.2">
      <c r="B53" s="212" t="s">
        <v>287</v>
      </c>
      <c r="C53" s="441" t="s">
        <v>305</v>
      </c>
      <c r="D53" s="441"/>
      <c r="E53" s="441"/>
      <c r="F53" s="441"/>
      <c r="G53" s="441"/>
      <c r="H53" s="441"/>
      <c r="I53" s="441"/>
      <c r="J53" s="218"/>
      <c r="K53" s="218"/>
    </row>
    <row r="54" spans="2:11" ht="31.5" customHeight="1" x14ac:dyDescent="0.2">
      <c r="B54" s="212" t="s">
        <v>288</v>
      </c>
      <c r="C54" s="441" t="s">
        <v>306</v>
      </c>
      <c r="D54" s="441"/>
      <c r="E54" s="441"/>
      <c r="F54" s="441"/>
      <c r="G54" s="441"/>
      <c r="H54" s="441"/>
      <c r="I54" s="441"/>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LwcNUfynxJd/3lXRtOXAsjKy0SSBhD9Xf0T4uHlefApGFZECFbcWbRufvLeX/CCFxeh1SKh5mCgzOVj8/C7mUA==" saltValue="+KGlTOH4TUG6VivNBpO8l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zoomScaleNormal="100" workbookViewId="0">
      <selection activeCell="C1" sqref="C1:H1"/>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39"/>
      <c r="C1" s="445" t="s">
        <v>25</v>
      </c>
      <c r="D1" s="445"/>
      <c r="E1" s="445"/>
      <c r="F1" s="445"/>
      <c r="G1" s="445"/>
      <c r="H1" s="445"/>
      <c r="I1" s="440"/>
      <c r="J1" s="171"/>
      <c r="K1" s="171"/>
      <c r="M1" s="173" t="s">
        <v>47</v>
      </c>
    </row>
    <row r="2" spans="2:14" ht="37.5" customHeight="1" x14ac:dyDescent="0.2">
      <c r="B2" s="439"/>
      <c r="C2" s="445" t="s">
        <v>239</v>
      </c>
      <c r="D2" s="445"/>
      <c r="E2" s="445"/>
      <c r="F2" s="445"/>
      <c r="G2" s="445"/>
      <c r="H2" s="445"/>
      <c r="I2" s="440"/>
      <c r="J2" s="171"/>
      <c r="K2" s="171"/>
      <c r="M2" s="173" t="s">
        <v>48</v>
      </c>
    </row>
    <row r="3" spans="2:14" ht="37.5" customHeight="1" x14ac:dyDescent="0.2">
      <c r="B3" s="439"/>
      <c r="C3" s="445" t="s">
        <v>240</v>
      </c>
      <c r="D3" s="445"/>
      <c r="E3" s="445"/>
      <c r="F3" s="445" t="s">
        <v>241</v>
      </c>
      <c r="G3" s="445"/>
      <c r="H3" s="445"/>
      <c r="I3" s="440"/>
      <c r="J3" s="171"/>
      <c r="K3" s="171"/>
      <c r="M3" s="173" t="s">
        <v>50</v>
      </c>
    </row>
    <row r="4" spans="2:14" ht="23.25" customHeight="1" x14ac:dyDescent="0.2">
      <c r="B4" s="446"/>
      <c r="C4" s="446"/>
      <c r="D4" s="446"/>
      <c r="E4" s="446"/>
      <c r="F4" s="446"/>
      <c r="G4" s="446"/>
      <c r="H4" s="446"/>
      <c r="I4" s="446"/>
      <c r="J4" s="176"/>
      <c r="K4" s="176"/>
    </row>
    <row r="5" spans="2:14" ht="24" customHeight="1" x14ac:dyDescent="0.2">
      <c r="B5" s="447" t="s">
        <v>234</v>
      </c>
      <c r="C5" s="447"/>
      <c r="D5" s="447"/>
      <c r="E5" s="447"/>
      <c r="F5" s="447"/>
      <c r="G5" s="447"/>
      <c r="H5" s="447"/>
      <c r="I5" s="447"/>
      <c r="J5" s="177"/>
      <c r="K5" s="177"/>
      <c r="N5" s="178" t="s">
        <v>57</v>
      </c>
    </row>
    <row r="6" spans="2:14" ht="30.75" customHeight="1" x14ac:dyDescent="0.2">
      <c r="B6" s="179" t="s">
        <v>242</v>
      </c>
      <c r="C6" s="180">
        <v>4</v>
      </c>
      <c r="D6" s="448" t="s">
        <v>243</v>
      </c>
      <c r="E6" s="448"/>
      <c r="F6" s="449" t="s">
        <v>333</v>
      </c>
      <c r="G6" s="449"/>
      <c r="H6" s="449"/>
      <c r="I6" s="449"/>
      <c r="J6" s="181"/>
      <c r="K6" s="181"/>
      <c r="M6" s="173" t="s">
        <v>60</v>
      </c>
      <c r="N6" s="178" t="s">
        <v>61</v>
      </c>
    </row>
    <row r="7" spans="2:14" ht="30.75" customHeight="1" x14ac:dyDescent="0.2">
      <c r="B7" s="179" t="s">
        <v>244</v>
      </c>
      <c r="C7" s="180" t="s">
        <v>81</v>
      </c>
      <c r="D7" s="448" t="s">
        <v>245</v>
      </c>
      <c r="E7" s="448"/>
      <c r="F7" s="449" t="s">
        <v>290</v>
      </c>
      <c r="G7" s="449"/>
      <c r="H7" s="182" t="s">
        <v>246</v>
      </c>
      <c r="I7" s="180" t="s">
        <v>81</v>
      </c>
      <c r="J7" s="183"/>
      <c r="K7" s="183"/>
      <c r="M7" s="173" t="s">
        <v>65</v>
      </c>
      <c r="N7" s="178" t="s">
        <v>66</v>
      </c>
    </row>
    <row r="8" spans="2:14" ht="30.75" customHeight="1" x14ac:dyDescent="0.2">
      <c r="B8" s="179" t="s">
        <v>247</v>
      </c>
      <c r="C8" s="449" t="s">
        <v>291</v>
      </c>
      <c r="D8" s="449"/>
      <c r="E8" s="449"/>
      <c r="F8" s="449"/>
      <c r="G8" s="182" t="s">
        <v>248</v>
      </c>
      <c r="H8" s="451">
        <v>7555</v>
      </c>
      <c r="I8" s="451"/>
      <c r="J8" s="184"/>
      <c r="K8" s="184"/>
      <c r="M8" s="173" t="s">
        <v>69</v>
      </c>
      <c r="N8" s="178" t="s">
        <v>70</v>
      </c>
    </row>
    <row r="9" spans="2:14" ht="30.75" customHeight="1" x14ac:dyDescent="0.2">
      <c r="B9" s="179" t="s">
        <v>48</v>
      </c>
      <c r="C9" s="452" t="s">
        <v>65</v>
      </c>
      <c r="D9" s="452"/>
      <c r="E9" s="452"/>
      <c r="F9" s="452"/>
      <c r="G9" s="182" t="s">
        <v>249</v>
      </c>
      <c r="H9" s="453" t="s">
        <v>157</v>
      </c>
      <c r="I9" s="453"/>
      <c r="J9" s="185"/>
      <c r="K9" s="185"/>
      <c r="M9" s="186" t="s">
        <v>73</v>
      </c>
    </row>
    <row r="10" spans="2:14" ht="30.75" customHeight="1" x14ac:dyDescent="0.2">
      <c r="B10" s="179" t="s">
        <v>250</v>
      </c>
      <c r="C10" s="449" t="s">
        <v>371</v>
      </c>
      <c r="D10" s="449"/>
      <c r="E10" s="449"/>
      <c r="F10" s="449"/>
      <c r="G10" s="449"/>
      <c r="H10" s="449"/>
      <c r="I10" s="449"/>
      <c r="J10" s="187"/>
      <c r="K10" s="187"/>
      <c r="M10" s="186"/>
    </row>
    <row r="11" spans="2:14" ht="30.75" customHeight="1" x14ac:dyDescent="0.2">
      <c r="B11" s="179" t="s">
        <v>251</v>
      </c>
      <c r="C11" s="454" t="s">
        <v>292</v>
      </c>
      <c r="D11" s="454"/>
      <c r="E11" s="454"/>
      <c r="F11" s="454"/>
      <c r="G11" s="454"/>
      <c r="H11" s="454"/>
      <c r="I11" s="454"/>
      <c r="J11" s="183"/>
      <c r="K11" s="183"/>
      <c r="M11" s="186"/>
      <c r="N11" s="178" t="s">
        <v>76</v>
      </c>
    </row>
    <row r="12" spans="2:14" ht="30.75" customHeight="1" x14ac:dyDescent="0.2">
      <c r="B12" s="179" t="s">
        <v>254</v>
      </c>
      <c r="C12" s="450" t="s">
        <v>364</v>
      </c>
      <c r="D12" s="450"/>
      <c r="E12" s="450"/>
      <c r="F12" s="450"/>
      <c r="G12" s="182" t="s">
        <v>252</v>
      </c>
      <c r="H12" s="455" t="s">
        <v>91</v>
      </c>
      <c r="I12" s="455"/>
      <c r="J12" s="183"/>
      <c r="K12" s="183"/>
      <c r="M12" s="186" t="s">
        <v>80</v>
      </c>
      <c r="N12" s="178" t="s">
        <v>81</v>
      </c>
    </row>
    <row r="13" spans="2:14" ht="30.75" customHeight="1" x14ac:dyDescent="0.2">
      <c r="B13" s="179" t="s">
        <v>255</v>
      </c>
      <c r="C13" s="456" t="s">
        <v>293</v>
      </c>
      <c r="D13" s="456"/>
      <c r="E13" s="456"/>
      <c r="F13" s="456"/>
      <c r="G13" s="182" t="s">
        <v>253</v>
      </c>
      <c r="H13" s="454" t="s">
        <v>70</v>
      </c>
      <c r="I13" s="454"/>
      <c r="J13" s="183"/>
      <c r="K13" s="183"/>
      <c r="M13" s="186" t="s">
        <v>84</v>
      </c>
    </row>
    <row r="14" spans="2:14" ht="64.5" customHeight="1" x14ac:dyDescent="0.2">
      <c r="B14" s="179" t="s">
        <v>256</v>
      </c>
      <c r="C14" s="457" t="s">
        <v>334</v>
      </c>
      <c r="D14" s="457"/>
      <c r="E14" s="457"/>
      <c r="F14" s="457"/>
      <c r="G14" s="457"/>
      <c r="H14" s="457"/>
      <c r="I14" s="457"/>
      <c r="J14" s="187"/>
      <c r="K14" s="187"/>
      <c r="M14" s="186" t="s">
        <v>86</v>
      </c>
      <c r="N14" s="178"/>
    </row>
    <row r="15" spans="2:14" ht="30.75" customHeight="1" x14ac:dyDescent="0.2">
      <c r="B15" s="179" t="s">
        <v>257</v>
      </c>
      <c r="C15" s="450" t="s">
        <v>318</v>
      </c>
      <c r="D15" s="450"/>
      <c r="E15" s="450"/>
      <c r="F15" s="450"/>
      <c r="G15" s="450"/>
      <c r="H15" s="450"/>
      <c r="I15" s="450"/>
      <c r="J15" s="188"/>
      <c r="K15" s="188"/>
      <c r="M15" s="186" t="s">
        <v>88</v>
      </c>
      <c r="N15" s="178"/>
    </row>
    <row r="16" spans="2:14" ht="30.75" customHeight="1" x14ac:dyDescent="0.2">
      <c r="B16" s="179" t="s">
        <v>258</v>
      </c>
      <c r="C16" s="449" t="s">
        <v>335</v>
      </c>
      <c r="D16" s="449"/>
      <c r="E16" s="449"/>
      <c r="F16" s="449"/>
      <c r="G16" s="449"/>
      <c r="H16" s="449"/>
      <c r="I16" s="449"/>
      <c r="J16" s="189"/>
      <c r="K16" s="189"/>
      <c r="M16" s="186"/>
      <c r="N16" s="178"/>
    </row>
    <row r="17" spans="2:14" ht="30.75" customHeight="1" x14ac:dyDescent="0.2">
      <c r="B17" s="179" t="s">
        <v>259</v>
      </c>
      <c r="C17" s="454" t="s">
        <v>336</v>
      </c>
      <c r="D17" s="458"/>
      <c r="E17" s="458"/>
      <c r="F17" s="458"/>
      <c r="G17" s="458"/>
      <c r="H17" s="458"/>
      <c r="I17" s="458"/>
      <c r="J17" s="190"/>
      <c r="K17" s="190"/>
      <c r="M17" s="186" t="s">
        <v>91</v>
      </c>
      <c r="N17" s="178"/>
    </row>
    <row r="18" spans="2:14" ht="18" customHeight="1" x14ac:dyDescent="0.2">
      <c r="B18" s="459" t="s">
        <v>265</v>
      </c>
      <c r="C18" s="460" t="s">
        <v>237</v>
      </c>
      <c r="D18" s="460"/>
      <c r="E18" s="460"/>
      <c r="F18" s="461" t="s">
        <v>238</v>
      </c>
      <c r="G18" s="461"/>
      <c r="H18" s="461"/>
      <c r="I18" s="461"/>
      <c r="J18" s="191"/>
      <c r="K18" s="191"/>
      <c r="M18" s="186" t="s">
        <v>79</v>
      </c>
      <c r="N18" s="178"/>
    </row>
    <row r="19" spans="2:14" ht="39.75" customHeight="1" x14ac:dyDescent="0.2">
      <c r="B19" s="459"/>
      <c r="C19" s="449" t="s">
        <v>337</v>
      </c>
      <c r="D19" s="449"/>
      <c r="E19" s="449"/>
      <c r="F19" s="449" t="s">
        <v>338</v>
      </c>
      <c r="G19" s="449"/>
      <c r="H19" s="449"/>
      <c r="I19" s="449"/>
      <c r="J19" s="189"/>
      <c r="K19" s="189"/>
      <c r="M19" s="186" t="s">
        <v>95</v>
      </c>
      <c r="N19" s="178"/>
    </row>
    <row r="20" spans="2:14" ht="39.75" customHeight="1" x14ac:dyDescent="0.2">
      <c r="B20" s="192" t="s">
        <v>266</v>
      </c>
      <c r="C20" s="469" t="s">
        <v>339</v>
      </c>
      <c r="D20" s="470"/>
      <c r="E20" s="481"/>
      <c r="F20" s="455" t="s">
        <v>340</v>
      </c>
      <c r="G20" s="455"/>
      <c r="H20" s="455"/>
      <c r="I20" s="465"/>
      <c r="J20" s="183"/>
      <c r="K20" s="183"/>
      <c r="M20" s="186"/>
      <c r="N20" s="178"/>
    </row>
    <row r="21" spans="2:14" ht="42" customHeight="1" x14ac:dyDescent="0.2">
      <c r="B21" s="192" t="s">
        <v>267</v>
      </c>
      <c r="C21" s="466" t="s">
        <v>341</v>
      </c>
      <c r="D21" s="467"/>
      <c r="E21" s="468"/>
      <c r="F21" s="469" t="s">
        <v>342</v>
      </c>
      <c r="G21" s="470"/>
      <c r="H21" s="470"/>
      <c r="I21" s="471"/>
      <c r="J21" s="188"/>
      <c r="K21" s="188"/>
      <c r="M21" s="193"/>
      <c r="N21" s="178"/>
    </row>
    <row r="22" spans="2:14" ht="23.25" customHeight="1" x14ac:dyDescent="0.2">
      <c r="B22" s="192" t="s">
        <v>268</v>
      </c>
      <c r="C22" s="472">
        <v>44197</v>
      </c>
      <c r="D22" s="473"/>
      <c r="E22" s="474"/>
      <c r="F22" s="182" t="s">
        <v>271</v>
      </c>
      <c r="G22" s="194">
        <v>1</v>
      </c>
      <c r="H22" s="182" t="s">
        <v>275</v>
      </c>
      <c r="I22" s="195">
        <v>1</v>
      </c>
      <c r="J22" s="196"/>
      <c r="K22" s="196"/>
      <c r="M22" s="193"/>
    </row>
    <row r="23" spans="2:14" ht="27" customHeight="1" x14ac:dyDescent="0.2">
      <c r="B23" s="192" t="s">
        <v>269</v>
      </c>
      <c r="C23" s="472">
        <v>44561</v>
      </c>
      <c r="D23" s="473"/>
      <c r="E23" s="474"/>
      <c r="F23" s="182" t="s">
        <v>272</v>
      </c>
      <c r="G23" s="475">
        <v>1</v>
      </c>
      <c r="H23" s="476"/>
      <c r="I23" s="477"/>
      <c r="J23" s="197"/>
      <c r="K23" s="197"/>
      <c r="M23" s="193"/>
    </row>
    <row r="24" spans="2:14" ht="30.75" customHeight="1" x14ac:dyDescent="0.2">
      <c r="B24" s="198" t="s">
        <v>270</v>
      </c>
      <c r="C24" s="478" t="s">
        <v>88</v>
      </c>
      <c r="D24" s="479"/>
      <c r="E24" s="480"/>
      <c r="F24" s="199" t="s">
        <v>274</v>
      </c>
      <c r="G24" s="469" t="s">
        <v>303</v>
      </c>
      <c r="H24" s="470"/>
      <c r="I24" s="481"/>
      <c r="J24" s="191"/>
      <c r="K24" s="191"/>
      <c r="M24" s="193"/>
    </row>
    <row r="25" spans="2:14" ht="22.5" customHeight="1" x14ac:dyDescent="0.2">
      <c r="B25" s="482" t="s">
        <v>235</v>
      </c>
      <c r="C25" s="483"/>
      <c r="D25" s="483"/>
      <c r="E25" s="483"/>
      <c r="F25" s="483"/>
      <c r="G25" s="483"/>
      <c r="H25" s="483"/>
      <c r="I25" s="484"/>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7">
        <v>0</v>
      </c>
      <c r="E27" s="206">
        <f>IF(OR(C27=0,C27=""),0,D27/C27)</f>
        <v>0</v>
      </c>
      <c r="F27" s="485">
        <f>SUM(C27:C38)</f>
        <v>1</v>
      </c>
      <c r="G27" s="485">
        <f>SUM(D27:D38)</f>
        <v>0</v>
      </c>
      <c r="H27" s="207">
        <f>+(D27*100%)/$G$23</f>
        <v>0</v>
      </c>
      <c r="I27" s="485">
        <f>G27+I22</f>
        <v>1</v>
      </c>
      <c r="J27" s="208"/>
      <c r="K27" s="208"/>
      <c r="M27" s="193"/>
    </row>
    <row r="28" spans="2:14" ht="19.5" customHeight="1" x14ac:dyDescent="0.2">
      <c r="B28" s="204" t="s">
        <v>114</v>
      </c>
      <c r="C28" s="227">
        <v>0</v>
      </c>
      <c r="D28" s="227">
        <v>0</v>
      </c>
      <c r="E28" s="206">
        <f t="shared" ref="E28:E38" si="0">IF(OR(C28=0,C28=""),0,D28/C28)</f>
        <v>0</v>
      </c>
      <c r="F28" s="486"/>
      <c r="G28" s="486"/>
      <c r="H28" s="207">
        <f>+IF(D28="","",((D28*100%)/$G$23)+H27)</f>
        <v>0</v>
      </c>
      <c r="I28" s="486"/>
      <c r="J28" s="208"/>
      <c r="K28" s="208"/>
      <c r="M28" s="193"/>
    </row>
    <row r="29" spans="2:14" ht="19.5" customHeight="1" x14ac:dyDescent="0.2">
      <c r="B29" s="204" t="s">
        <v>115</v>
      </c>
      <c r="C29" s="227">
        <v>0</v>
      </c>
      <c r="D29" s="227">
        <v>0</v>
      </c>
      <c r="E29" s="206">
        <f t="shared" si="0"/>
        <v>0</v>
      </c>
      <c r="F29" s="486"/>
      <c r="G29" s="486"/>
      <c r="H29" s="207">
        <f t="shared" ref="H29:H38" si="1">+IF(D29="","",((D29*100%)/$G$23)+H28)</f>
        <v>0</v>
      </c>
      <c r="I29" s="486"/>
      <c r="J29" s="208"/>
      <c r="K29" s="208"/>
      <c r="M29" s="193"/>
    </row>
    <row r="30" spans="2:14" ht="19.5" customHeight="1" x14ac:dyDescent="0.2">
      <c r="B30" s="204" t="s">
        <v>116</v>
      </c>
      <c r="C30" s="227">
        <v>0</v>
      </c>
      <c r="D30" s="227">
        <v>0</v>
      </c>
      <c r="E30" s="206">
        <f t="shared" si="0"/>
        <v>0</v>
      </c>
      <c r="F30" s="486"/>
      <c r="G30" s="486"/>
      <c r="H30" s="207">
        <f t="shared" si="1"/>
        <v>0</v>
      </c>
      <c r="I30" s="486"/>
      <c r="J30" s="208"/>
      <c r="K30" s="208"/>
    </row>
    <row r="31" spans="2:14" ht="19.5" customHeight="1" x14ac:dyDescent="0.2">
      <c r="B31" s="204" t="s">
        <v>117</v>
      </c>
      <c r="C31" s="227">
        <v>0</v>
      </c>
      <c r="D31" s="227"/>
      <c r="E31" s="206">
        <f t="shared" si="0"/>
        <v>0</v>
      </c>
      <c r="F31" s="486"/>
      <c r="G31" s="486"/>
      <c r="H31" s="207" t="str">
        <f t="shared" si="1"/>
        <v/>
      </c>
      <c r="I31" s="486"/>
      <c r="J31" s="208"/>
      <c r="K31" s="208"/>
    </row>
    <row r="32" spans="2:14" ht="19.5" customHeight="1" x14ac:dyDescent="0.2">
      <c r="B32" s="204" t="s">
        <v>118</v>
      </c>
      <c r="C32" s="227">
        <v>0</v>
      </c>
      <c r="D32" s="227"/>
      <c r="E32" s="206">
        <f t="shared" si="0"/>
        <v>0</v>
      </c>
      <c r="F32" s="486"/>
      <c r="G32" s="486"/>
      <c r="H32" s="207" t="str">
        <f t="shared" si="1"/>
        <v/>
      </c>
      <c r="I32" s="486"/>
      <c r="J32" s="208"/>
      <c r="K32" s="208"/>
    </row>
    <row r="33" spans="2:11" ht="19.5" customHeight="1" x14ac:dyDescent="0.2">
      <c r="B33" s="204" t="s">
        <v>119</v>
      </c>
      <c r="C33" s="227">
        <v>0</v>
      </c>
      <c r="D33" s="227"/>
      <c r="E33" s="206">
        <f t="shared" si="0"/>
        <v>0</v>
      </c>
      <c r="F33" s="486"/>
      <c r="G33" s="486"/>
      <c r="H33" s="207" t="str">
        <f t="shared" si="1"/>
        <v/>
      </c>
      <c r="I33" s="486"/>
      <c r="J33" s="208"/>
      <c r="K33" s="208"/>
    </row>
    <row r="34" spans="2:11" ht="19.5" customHeight="1" x14ac:dyDescent="0.2">
      <c r="B34" s="204" t="s">
        <v>120</v>
      </c>
      <c r="C34" s="227">
        <v>0</v>
      </c>
      <c r="D34" s="227"/>
      <c r="E34" s="206">
        <f t="shared" si="0"/>
        <v>0</v>
      </c>
      <c r="F34" s="486"/>
      <c r="G34" s="486"/>
      <c r="H34" s="207" t="str">
        <f t="shared" si="1"/>
        <v/>
      </c>
      <c r="I34" s="486"/>
      <c r="J34" s="208"/>
      <c r="K34" s="208"/>
    </row>
    <row r="35" spans="2:11" ht="19.5" customHeight="1" x14ac:dyDescent="0.2">
      <c r="B35" s="204" t="s">
        <v>121</v>
      </c>
      <c r="C35" s="227">
        <v>1</v>
      </c>
      <c r="D35" s="227"/>
      <c r="E35" s="206">
        <f t="shared" si="0"/>
        <v>0</v>
      </c>
      <c r="F35" s="486"/>
      <c r="G35" s="486"/>
      <c r="H35" s="207" t="str">
        <f t="shared" si="1"/>
        <v/>
      </c>
      <c r="I35" s="486"/>
      <c r="J35" s="208"/>
      <c r="K35" s="208"/>
    </row>
    <row r="36" spans="2:11" ht="19.5" customHeight="1" x14ac:dyDescent="0.2">
      <c r="B36" s="204" t="s">
        <v>122</v>
      </c>
      <c r="C36" s="229">
        <v>0</v>
      </c>
      <c r="D36" s="229"/>
      <c r="E36" s="206">
        <f t="shared" si="0"/>
        <v>0</v>
      </c>
      <c r="F36" s="486"/>
      <c r="G36" s="486"/>
      <c r="H36" s="207" t="str">
        <f t="shared" si="1"/>
        <v/>
      </c>
      <c r="I36" s="486"/>
      <c r="J36" s="208"/>
      <c r="K36" s="208"/>
    </row>
    <row r="37" spans="2:11" ht="19.5" customHeight="1" x14ac:dyDescent="0.2">
      <c r="B37" s="204" t="s">
        <v>123</v>
      </c>
      <c r="C37" s="229">
        <v>0</v>
      </c>
      <c r="D37" s="229"/>
      <c r="E37" s="206">
        <f t="shared" si="0"/>
        <v>0</v>
      </c>
      <c r="F37" s="486"/>
      <c r="G37" s="486"/>
      <c r="H37" s="207" t="str">
        <f t="shared" si="1"/>
        <v/>
      </c>
      <c r="I37" s="486"/>
      <c r="J37" s="208"/>
      <c r="K37" s="208"/>
    </row>
    <row r="38" spans="2:11" ht="19.5" customHeight="1" x14ac:dyDescent="0.2">
      <c r="B38" s="204" t="s">
        <v>124</v>
      </c>
      <c r="C38" s="229">
        <v>0</v>
      </c>
      <c r="D38" s="229"/>
      <c r="E38" s="206">
        <f t="shared" si="0"/>
        <v>0</v>
      </c>
      <c r="F38" s="487"/>
      <c r="G38" s="487"/>
      <c r="H38" s="207" t="str">
        <f t="shared" si="1"/>
        <v/>
      </c>
      <c r="I38" s="487"/>
      <c r="J38" s="208"/>
      <c r="K38" s="208"/>
    </row>
    <row r="39" spans="2:11" ht="52.5" customHeight="1" x14ac:dyDescent="0.2">
      <c r="B39" s="209" t="s">
        <v>277</v>
      </c>
      <c r="C39" s="462" t="s">
        <v>379</v>
      </c>
      <c r="D39" s="463"/>
      <c r="E39" s="463"/>
      <c r="F39" s="463"/>
      <c r="G39" s="463"/>
      <c r="H39" s="463"/>
      <c r="I39" s="464"/>
      <c r="J39" s="210"/>
      <c r="K39" s="210"/>
    </row>
    <row r="40" spans="2:11" ht="34.5" customHeight="1" x14ac:dyDescent="0.2">
      <c r="B40" s="491"/>
      <c r="C40" s="492"/>
      <c r="D40" s="492"/>
      <c r="E40" s="492"/>
      <c r="F40" s="492"/>
      <c r="G40" s="492"/>
      <c r="H40" s="492"/>
      <c r="I40" s="493"/>
      <c r="J40" s="177"/>
      <c r="K40" s="177"/>
    </row>
    <row r="41" spans="2:11" ht="34.5" customHeight="1" x14ac:dyDescent="0.2">
      <c r="B41" s="494"/>
      <c r="C41" s="495"/>
      <c r="D41" s="495"/>
      <c r="E41" s="495"/>
      <c r="F41" s="495"/>
      <c r="G41" s="495"/>
      <c r="H41" s="495"/>
      <c r="I41" s="496"/>
      <c r="J41" s="210"/>
      <c r="K41" s="210"/>
    </row>
    <row r="42" spans="2:11" ht="34.5" customHeight="1" x14ac:dyDescent="0.2">
      <c r="B42" s="494"/>
      <c r="C42" s="495"/>
      <c r="D42" s="495"/>
      <c r="E42" s="495"/>
      <c r="F42" s="495"/>
      <c r="G42" s="495"/>
      <c r="H42" s="495"/>
      <c r="I42" s="496"/>
      <c r="J42" s="210"/>
      <c r="K42" s="210"/>
    </row>
    <row r="43" spans="2:11" ht="34.5" customHeight="1" x14ac:dyDescent="0.2">
      <c r="B43" s="494"/>
      <c r="C43" s="495"/>
      <c r="D43" s="495"/>
      <c r="E43" s="495"/>
      <c r="F43" s="495"/>
      <c r="G43" s="495"/>
      <c r="H43" s="495"/>
      <c r="I43" s="496"/>
      <c r="J43" s="210"/>
      <c r="K43" s="210"/>
    </row>
    <row r="44" spans="2:11" ht="34.5" customHeight="1" x14ac:dyDescent="0.2">
      <c r="B44" s="497"/>
      <c r="C44" s="498"/>
      <c r="D44" s="498"/>
      <c r="E44" s="498"/>
      <c r="F44" s="498"/>
      <c r="G44" s="498"/>
      <c r="H44" s="498"/>
      <c r="I44" s="499"/>
      <c r="J44" s="176"/>
      <c r="K44" s="176"/>
    </row>
    <row r="45" spans="2:11" ht="93.75" customHeight="1" x14ac:dyDescent="0.2">
      <c r="B45" s="179" t="s">
        <v>278</v>
      </c>
      <c r="C45" s="500" t="s">
        <v>385</v>
      </c>
      <c r="D45" s="501"/>
      <c r="E45" s="501"/>
      <c r="F45" s="501"/>
      <c r="G45" s="501"/>
      <c r="H45" s="501"/>
      <c r="I45" s="502"/>
      <c r="J45" s="211"/>
      <c r="K45" s="211"/>
    </row>
    <row r="46" spans="2:11" ht="42" customHeight="1" x14ac:dyDescent="0.2">
      <c r="B46" s="179" t="s">
        <v>279</v>
      </c>
      <c r="C46" s="500" t="s">
        <v>380</v>
      </c>
      <c r="D46" s="501"/>
      <c r="E46" s="501"/>
      <c r="F46" s="501"/>
      <c r="G46" s="501"/>
      <c r="H46" s="501"/>
      <c r="I46" s="502"/>
      <c r="J46" s="211"/>
      <c r="K46" s="211"/>
    </row>
    <row r="47" spans="2:11" ht="66" customHeight="1" x14ac:dyDescent="0.2">
      <c r="B47" s="212" t="s">
        <v>280</v>
      </c>
      <c r="C47" s="503" t="s">
        <v>369</v>
      </c>
      <c r="D47" s="504"/>
      <c r="E47" s="504"/>
      <c r="F47" s="504"/>
      <c r="G47" s="504"/>
      <c r="H47" s="504"/>
      <c r="I47" s="505"/>
      <c r="J47" s="211"/>
      <c r="K47" s="211"/>
    </row>
    <row r="48" spans="2:11" ht="22.5" customHeight="1" x14ac:dyDescent="0.2">
      <c r="B48" s="483" t="s">
        <v>236</v>
      </c>
      <c r="C48" s="483"/>
      <c r="D48" s="483"/>
      <c r="E48" s="483"/>
      <c r="F48" s="483"/>
      <c r="G48" s="483"/>
      <c r="H48" s="483"/>
      <c r="I48" s="483"/>
      <c r="J48" s="211"/>
      <c r="K48" s="211"/>
    </row>
    <row r="49" spans="2:11" ht="22.5" customHeight="1" x14ac:dyDescent="0.2">
      <c r="B49" s="488" t="s">
        <v>281</v>
      </c>
      <c r="C49" s="213" t="s">
        <v>282</v>
      </c>
      <c r="D49" s="490" t="s">
        <v>283</v>
      </c>
      <c r="E49" s="490"/>
      <c r="F49" s="490"/>
      <c r="G49" s="490" t="s">
        <v>284</v>
      </c>
      <c r="H49" s="490"/>
      <c r="I49" s="490"/>
      <c r="J49" s="214"/>
      <c r="K49" s="214"/>
    </row>
    <row r="50" spans="2:11" ht="30.75" customHeight="1" x14ac:dyDescent="0.2">
      <c r="B50" s="489"/>
      <c r="C50" s="215"/>
      <c r="D50" s="441"/>
      <c r="E50" s="441"/>
      <c r="F50" s="441"/>
      <c r="G50" s="441"/>
      <c r="H50" s="441"/>
      <c r="I50" s="441"/>
      <c r="J50" s="214"/>
      <c r="K50" s="214"/>
    </row>
    <row r="51" spans="2:11" ht="32.25" customHeight="1" x14ac:dyDescent="0.2">
      <c r="B51" s="216" t="s">
        <v>285</v>
      </c>
      <c r="C51" s="441" t="s">
        <v>355</v>
      </c>
      <c r="D51" s="441"/>
      <c r="E51" s="441"/>
      <c r="F51" s="441"/>
      <c r="G51" s="441"/>
      <c r="H51" s="441"/>
      <c r="I51" s="441"/>
      <c r="J51" s="217"/>
      <c r="K51" s="217"/>
    </row>
    <row r="52" spans="2:11" ht="28.5" customHeight="1" x14ac:dyDescent="0.2">
      <c r="B52" s="182" t="s">
        <v>286</v>
      </c>
      <c r="C52" s="442" t="s">
        <v>304</v>
      </c>
      <c r="D52" s="443"/>
      <c r="E52" s="443"/>
      <c r="F52" s="443"/>
      <c r="G52" s="443"/>
      <c r="H52" s="443"/>
      <c r="I52" s="444"/>
      <c r="J52" s="217"/>
      <c r="K52" s="217"/>
    </row>
    <row r="53" spans="2:11" ht="30" customHeight="1" x14ac:dyDescent="0.2">
      <c r="B53" s="212" t="s">
        <v>287</v>
      </c>
      <c r="C53" s="441" t="s">
        <v>305</v>
      </c>
      <c r="D53" s="441"/>
      <c r="E53" s="441"/>
      <c r="F53" s="441"/>
      <c r="G53" s="441"/>
      <c r="H53" s="441"/>
      <c r="I53" s="441"/>
      <c r="J53" s="218"/>
      <c r="K53" s="218"/>
    </row>
    <row r="54" spans="2:11" ht="31.5" customHeight="1" x14ac:dyDescent="0.2">
      <c r="B54" s="212" t="s">
        <v>288</v>
      </c>
      <c r="C54" s="441" t="s">
        <v>306</v>
      </c>
      <c r="D54" s="441"/>
      <c r="E54" s="441"/>
      <c r="F54" s="441"/>
      <c r="G54" s="441"/>
      <c r="H54" s="441"/>
      <c r="I54" s="441"/>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MDEeQ7oa3fMVhYAXsa0VbXLotEvdl3VK6yjsaShqlLjJrW2PME75N9vtSlzch/ykzMMuUj0fOAFgJcwD/JLSqg==" saltValue="BlTKWa+0el4p5kAOGEVW6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zoomScaleNormal="100" workbookViewId="0">
      <selection activeCell="C1" sqref="C1:H1"/>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39"/>
      <c r="C1" s="445" t="s">
        <v>25</v>
      </c>
      <c r="D1" s="445"/>
      <c r="E1" s="445"/>
      <c r="F1" s="445"/>
      <c r="G1" s="445"/>
      <c r="H1" s="445"/>
      <c r="I1" s="440"/>
      <c r="J1" s="171"/>
      <c r="K1" s="171"/>
      <c r="M1" s="173" t="s">
        <v>47</v>
      </c>
    </row>
    <row r="2" spans="2:14" ht="37.5" customHeight="1" x14ac:dyDescent="0.2">
      <c r="B2" s="439"/>
      <c r="C2" s="445" t="s">
        <v>239</v>
      </c>
      <c r="D2" s="445"/>
      <c r="E2" s="445"/>
      <c r="F2" s="445"/>
      <c r="G2" s="445"/>
      <c r="H2" s="445"/>
      <c r="I2" s="440"/>
      <c r="J2" s="171"/>
      <c r="K2" s="171"/>
      <c r="M2" s="173" t="s">
        <v>48</v>
      </c>
    </row>
    <row r="3" spans="2:14" ht="37.5" customHeight="1" x14ac:dyDescent="0.2">
      <c r="B3" s="439"/>
      <c r="C3" s="445" t="s">
        <v>240</v>
      </c>
      <c r="D3" s="445"/>
      <c r="E3" s="445"/>
      <c r="F3" s="445" t="s">
        <v>241</v>
      </c>
      <c r="G3" s="445"/>
      <c r="H3" s="445"/>
      <c r="I3" s="440"/>
      <c r="J3" s="171"/>
      <c r="K3" s="171"/>
      <c r="M3" s="173" t="s">
        <v>50</v>
      </c>
    </row>
    <row r="4" spans="2:14" ht="23.25" customHeight="1" x14ac:dyDescent="0.2">
      <c r="B4" s="446"/>
      <c r="C4" s="446"/>
      <c r="D4" s="446"/>
      <c r="E4" s="446"/>
      <c r="F4" s="446"/>
      <c r="G4" s="446"/>
      <c r="H4" s="446"/>
      <c r="I4" s="446"/>
      <c r="J4" s="176"/>
      <c r="K4" s="176"/>
    </row>
    <row r="5" spans="2:14" ht="24" customHeight="1" x14ac:dyDescent="0.2">
      <c r="B5" s="447" t="s">
        <v>234</v>
      </c>
      <c r="C5" s="447"/>
      <c r="D5" s="447"/>
      <c r="E5" s="447"/>
      <c r="F5" s="447"/>
      <c r="G5" s="447"/>
      <c r="H5" s="447"/>
      <c r="I5" s="447"/>
      <c r="J5" s="177"/>
      <c r="K5" s="177"/>
      <c r="N5" s="178" t="s">
        <v>57</v>
      </c>
    </row>
    <row r="6" spans="2:14" ht="30.75" customHeight="1" x14ac:dyDescent="0.2">
      <c r="B6" s="179" t="s">
        <v>242</v>
      </c>
      <c r="C6" s="180">
        <v>5</v>
      </c>
      <c r="D6" s="448" t="s">
        <v>243</v>
      </c>
      <c r="E6" s="448"/>
      <c r="F6" s="449" t="s">
        <v>343</v>
      </c>
      <c r="G6" s="449"/>
      <c r="H6" s="449"/>
      <c r="I6" s="449"/>
      <c r="J6" s="181"/>
      <c r="K6" s="181"/>
      <c r="M6" s="173" t="s">
        <v>60</v>
      </c>
      <c r="N6" s="178" t="s">
        <v>61</v>
      </c>
    </row>
    <row r="7" spans="2:14" ht="30.75" customHeight="1" x14ac:dyDescent="0.2">
      <c r="B7" s="179" t="s">
        <v>244</v>
      </c>
      <c r="C7" s="180" t="s">
        <v>81</v>
      </c>
      <c r="D7" s="448" t="s">
        <v>245</v>
      </c>
      <c r="E7" s="448"/>
      <c r="F7" s="449" t="s">
        <v>290</v>
      </c>
      <c r="G7" s="449"/>
      <c r="H7" s="182" t="s">
        <v>246</v>
      </c>
      <c r="I7" s="180" t="s">
        <v>76</v>
      </c>
      <c r="J7" s="183"/>
      <c r="K7" s="183"/>
      <c r="M7" s="173" t="s">
        <v>65</v>
      </c>
      <c r="N7" s="178" t="s">
        <v>66</v>
      </c>
    </row>
    <row r="8" spans="2:14" ht="30.75" customHeight="1" x14ac:dyDescent="0.2">
      <c r="B8" s="179" t="s">
        <v>247</v>
      </c>
      <c r="C8" s="449" t="s">
        <v>291</v>
      </c>
      <c r="D8" s="449"/>
      <c r="E8" s="449"/>
      <c r="F8" s="449"/>
      <c r="G8" s="182" t="s">
        <v>248</v>
      </c>
      <c r="H8" s="451">
        <v>7555</v>
      </c>
      <c r="I8" s="451"/>
      <c r="J8" s="184"/>
      <c r="K8" s="184"/>
      <c r="M8" s="173" t="s">
        <v>69</v>
      </c>
      <c r="N8" s="178" t="s">
        <v>70</v>
      </c>
    </row>
    <row r="9" spans="2:14" ht="30.75" customHeight="1" x14ac:dyDescent="0.2">
      <c r="B9" s="179" t="s">
        <v>48</v>
      </c>
      <c r="C9" s="452" t="s">
        <v>65</v>
      </c>
      <c r="D9" s="452"/>
      <c r="E9" s="452"/>
      <c r="F9" s="452"/>
      <c r="G9" s="182" t="s">
        <v>249</v>
      </c>
      <c r="H9" s="453" t="s">
        <v>157</v>
      </c>
      <c r="I9" s="453"/>
      <c r="J9" s="185"/>
      <c r="K9" s="185"/>
      <c r="M9" s="186" t="s">
        <v>73</v>
      </c>
    </row>
    <row r="10" spans="2:14" ht="30.75" customHeight="1" x14ac:dyDescent="0.2">
      <c r="B10" s="179" t="s">
        <v>250</v>
      </c>
      <c r="C10" s="449" t="s">
        <v>371</v>
      </c>
      <c r="D10" s="449"/>
      <c r="E10" s="449"/>
      <c r="F10" s="449"/>
      <c r="G10" s="449"/>
      <c r="H10" s="449"/>
      <c r="I10" s="449"/>
      <c r="J10" s="187"/>
      <c r="K10" s="187"/>
      <c r="M10" s="186"/>
    </row>
    <row r="11" spans="2:14" ht="30.75" customHeight="1" x14ac:dyDescent="0.2">
      <c r="B11" s="179" t="s">
        <v>251</v>
      </c>
      <c r="C11" s="454" t="s">
        <v>292</v>
      </c>
      <c r="D11" s="454"/>
      <c r="E11" s="454"/>
      <c r="F11" s="454"/>
      <c r="G11" s="454"/>
      <c r="H11" s="454"/>
      <c r="I11" s="454"/>
      <c r="J11" s="183"/>
      <c r="K11" s="183"/>
      <c r="M11" s="186"/>
      <c r="N11" s="178" t="s">
        <v>76</v>
      </c>
    </row>
    <row r="12" spans="2:14" ht="30.75" customHeight="1" x14ac:dyDescent="0.2">
      <c r="B12" s="179" t="s">
        <v>254</v>
      </c>
      <c r="C12" s="450" t="s">
        <v>365</v>
      </c>
      <c r="D12" s="450"/>
      <c r="E12" s="450"/>
      <c r="F12" s="450"/>
      <c r="G12" s="182" t="s">
        <v>252</v>
      </c>
      <c r="H12" s="455" t="s">
        <v>91</v>
      </c>
      <c r="I12" s="455"/>
      <c r="J12" s="183"/>
      <c r="K12" s="183"/>
      <c r="M12" s="186" t="s">
        <v>80</v>
      </c>
      <c r="N12" s="178" t="s">
        <v>81</v>
      </c>
    </row>
    <row r="13" spans="2:14" ht="30.75" customHeight="1" x14ac:dyDescent="0.2">
      <c r="B13" s="179" t="s">
        <v>255</v>
      </c>
      <c r="C13" s="456" t="s">
        <v>293</v>
      </c>
      <c r="D13" s="456"/>
      <c r="E13" s="456"/>
      <c r="F13" s="456"/>
      <c r="G13" s="182" t="s">
        <v>253</v>
      </c>
      <c r="H13" s="454" t="s">
        <v>57</v>
      </c>
      <c r="I13" s="454"/>
      <c r="J13" s="183"/>
      <c r="K13" s="183"/>
      <c r="M13" s="186" t="s">
        <v>84</v>
      </c>
    </row>
    <row r="14" spans="2:14" ht="64.5" customHeight="1" x14ac:dyDescent="0.2">
      <c r="B14" s="179" t="s">
        <v>256</v>
      </c>
      <c r="C14" s="457" t="s">
        <v>344</v>
      </c>
      <c r="D14" s="457"/>
      <c r="E14" s="457"/>
      <c r="F14" s="457"/>
      <c r="G14" s="457"/>
      <c r="H14" s="457"/>
      <c r="I14" s="457"/>
      <c r="J14" s="187"/>
      <c r="K14" s="187"/>
      <c r="M14" s="186" t="s">
        <v>86</v>
      </c>
      <c r="N14" s="178"/>
    </row>
    <row r="15" spans="2:14" ht="30.75" customHeight="1" x14ac:dyDescent="0.2">
      <c r="B15" s="179" t="s">
        <v>257</v>
      </c>
      <c r="C15" s="450" t="s">
        <v>318</v>
      </c>
      <c r="D15" s="450"/>
      <c r="E15" s="450"/>
      <c r="F15" s="450"/>
      <c r="G15" s="450"/>
      <c r="H15" s="450"/>
      <c r="I15" s="450"/>
      <c r="J15" s="188"/>
      <c r="K15" s="188"/>
      <c r="M15" s="186" t="s">
        <v>88</v>
      </c>
      <c r="N15" s="178"/>
    </row>
    <row r="16" spans="2:14" ht="30.75" customHeight="1" x14ac:dyDescent="0.2">
      <c r="B16" s="179" t="s">
        <v>258</v>
      </c>
      <c r="C16" s="449" t="s">
        <v>345</v>
      </c>
      <c r="D16" s="449"/>
      <c r="E16" s="449"/>
      <c r="F16" s="449"/>
      <c r="G16" s="449"/>
      <c r="H16" s="449"/>
      <c r="I16" s="449"/>
      <c r="J16" s="189"/>
      <c r="K16" s="189"/>
      <c r="M16" s="186"/>
      <c r="N16" s="178"/>
    </row>
    <row r="17" spans="2:14" ht="30.75" customHeight="1" x14ac:dyDescent="0.2">
      <c r="B17" s="179" t="s">
        <v>259</v>
      </c>
      <c r="C17" s="454" t="s">
        <v>346</v>
      </c>
      <c r="D17" s="458"/>
      <c r="E17" s="458"/>
      <c r="F17" s="458"/>
      <c r="G17" s="458"/>
      <c r="H17" s="458"/>
      <c r="I17" s="458"/>
      <c r="J17" s="190"/>
      <c r="K17" s="190"/>
      <c r="M17" s="186" t="s">
        <v>91</v>
      </c>
      <c r="N17" s="178"/>
    </row>
    <row r="18" spans="2:14" ht="18" customHeight="1" x14ac:dyDescent="0.2">
      <c r="B18" s="459" t="s">
        <v>265</v>
      </c>
      <c r="C18" s="460" t="s">
        <v>237</v>
      </c>
      <c r="D18" s="460"/>
      <c r="E18" s="460"/>
      <c r="F18" s="461" t="s">
        <v>238</v>
      </c>
      <c r="G18" s="461"/>
      <c r="H18" s="461"/>
      <c r="I18" s="461"/>
      <c r="J18" s="191"/>
      <c r="K18" s="191"/>
      <c r="M18" s="186" t="s">
        <v>79</v>
      </c>
      <c r="N18" s="178"/>
    </row>
    <row r="19" spans="2:14" ht="39.75" customHeight="1" x14ac:dyDescent="0.2">
      <c r="B19" s="459"/>
      <c r="C19" s="449" t="s">
        <v>347</v>
      </c>
      <c r="D19" s="449"/>
      <c r="E19" s="449"/>
      <c r="F19" s="449" t="s">
        <v>348</v>
      </c>
      <c r="G19" s="449"/>
      <c r="H19" s="449"/>
      <c r="I19" s="449"/>
      <c r="J19" s="189"/>
      <c r="K19" s="189"/>
      <c r="M19" s="186" t="s">
        <v>95</v>
      </c>
      <c r="N19" s="178"/>
    </row>
    <row r="20" spans="2:14" ht="39.75" customHeight="1" x14ac:dyDescent="0.2">
      <c r="B20" s="192" t="s">
        <v>266</v>
      </c>
      <c r="C20" s="469" t="s">
        <v>349</v>
      </c>
      <c r="D20" s="470"/>
      <c r="E20" s="481"/>
      <c r="F20" s="455" t="s">
        <v>350</v>
      </c>
      <c r="G20" s="455"/>
      <c r="H20" s="455"/>
      <c r="I20" s="465"/>
      <c r="J20" s="183"/>
      <c r="K20" s="183"/>
      <c r="M20" s="186"/>
      <c r="N20" s="178"/>
    </row>
    <row r="21" spans="2:14" ht="42" customHeight="1" x14ac:dyDescent="0.2">
      <c r="B21" s="192" t="s">
        <v>267</v>
      </c>
      <c r="C21" s="466" t="s">
        <v>351</v>
      </c>
      <c r="D21" s="467"/>
      <c r="E21" s="468"/>
      <c r="F21" s="469" t="s">
        <v>352</v>
      </c>
      <c r="G21" s="470"/>
      <c r="H21" s="470"/>
      <c r="I21" s="471"/>
      <c r="J21" s="188"/>
      <c r="K21" s="188"/>
      <c r="M21" s="193"/>
      <c r="N21" s="178"/>
    </row>
    <row r="22" spans="2:14" ht="23.25" customHeight="1" x14ac:dyDescent="0.2">
      <c r="B22" s="192" t="s">
        <v>268</v>
      </c>
      <c r="C22" s="472">
        <v>44197</v>
      </c>
      <c r="D22" s="473"/>
      <c r="E22" s="474"/>
      <c r="F22" s="182" t="s">
        <v>271</v>
      </c>
      <c r="G22" s="194">
        <v>3</v>
      </c>
      <c r="H22" s="182" t="s">
        <v>275</v>
      </c>
      <c r="I22" s="195">
        <v>3</v>
      </c>
      <c r="J22" s="196"/>
      <c r="K22" s="196"/>
      <c r="M22" s="193"/>
    </row>
    <row r="23" spans="2:14" ht="27" customHeight="1" x14ac:dyDescent="0.2">
      <c r="B23" s="192" t="s">
        <v>269</v>
      </c>
      <c r="C23" s="472">
        <v>44561</v>
      </c>
      <c r="D23" s="473"/>
      <c r="E23" s="474"/>
      <c r="F23" s="182" t="s">
        <v>272</v>
      </c>
      <c r="G23" s="475">
        <v>3</v>
      </c>
      <c r="H23" s="476"/>
      <c r="I23" s="477"/>
      <c r="J23" s="197"/>
      <c r="K23" s="197"/>
      <c r="M23" s="193"/>
    </row>
    <row r="24" spans="2:14" ht="30.75" customHeight="1" x14ac:dyDescent="0.2">
      <c r="B24" s="198" t="s">
        <v>270</v>
      </c>
      <c r="C24" s="478" t="s">
        <v>88</v>
      </c>
      <c r="D24" s="479"/>
      <c r="E24" s="480"/>
      <c r="F24" s="199" t="s">
        <v>274</v>
      </c>
      <c r="G24" s="469" t="s">
        <v>303</v>
      </c>
      <c r="H24" s="470"/>
      <c r="I24" s="481"/>
      <c r="J24" s="191"/>
      <c r="K24" s="191"/>
      <c r="M24" s="193"/>
    </row>
    <row r="25" spans="2:14" ht="22.5" customHeight="1" x14ac:dyDescent="0.2">
      <c r="B25" s="482" t="s">
        <v>235</v>
      </c>
      <c r="C25" s="483"/>
      <c r="D25" s="483"/>
      <c r="E25" s="483"/>
      <c r="F25" s="483"/>
      <c r="G25" s="483"/>
      <c r="H25" s="483"/>
      <c r="I25" s="484"/>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5">
        <f>+C30</f>
        <v>3</v>
      </c>
      <c r="G27" s="485">
        <f>+D30</f>
        <v>1</v>
      </c>
      <c r="H27" s="207">
        <f>+IF(OR(D27=0,D27=""),0%,D27/C27)</f>
        <v>0</v>
      </c>
      <c r="I27" s="485">
        <f>G27+I22</f>
        <v>4</v>
      </c>
      <c r="J27" s="208"/>
      <c r="K27" s="208"/>
      <c r="M27" s="193"/>
    </row>
    <row r="28" spans="2:14" ht="19.5" customHeight="1" x14ac:dyDescent="0.2">
      <c r="B28" s="204" t="s">
        <v>114</v>
      </c>
      <c r="C28" s="227">
        <v>0</v>
      </c>
      <c r="D28" s="228">
        <f>+C28</f>
        <v>0</v>
      </c>
      <c r="E28" s="206">
        <f t="shared" ref="E28:E38" si="0">IF(OR(C28=0,C28=""),0,D28/C28)</f>
        <v>0</v>
      </c>
      <c r="F28" s="486"/>
      <c r="G28" s="486"/>
      <c r="H28" s="207">
        <f t="shared" ref="H28:H38" si="1">+IF(OR(D28=0,D28=""),0%,D28/C28)</f>
        <v>0</v>
      </c>
      <c r="I28" s="486"/>
      <c r="J28" s="208"/>
      <c r="K28" s="208"/>
      <c r="M28" s="193"/>
    </row>
    <row r="29" spans="2:14" ht="19.5" customHeight="1" x14ac:dyDescent="0.2">
      <c r="B29" s="204" t="s">
        <v>115</v>
      </c>
      <c r="C29" s="227">
        <v>0</v>
      </c>
      <c r="D29" s="228">
        <v>0</v>
      </c>
      <c r="E29" s="206">
        <f t="shared" si="0"/>
        <v>0</v>
      </c>
      <c r="F29" s="486"/>
      <c r="G29" s="486"/>
      <c r="H29" s="207">
        <f t="shared" si="1"/>
        <v>0</v>
      </c>
      <c r="I29" s="486"/>
      <c r="J29" s="208"/>
      <c r="K29" s="208"/>
      <c r="M29" s="193"/>
    </row>
    <row r="30" spans="2:14" ht="19.5" customHeight="1" x14ac:dyDescent="0.2">
      <c r="B30" s="204" t="s">
        <v>116</v>
      </c>
      <c r="C30" s="231">
        <v>3</v>
      </c>
      <c r="D30" s="230">
        <v>1</v>
      </c>
      <c r="E30" s="206">
        <f t="shared" si="0"/>
        <v>0.33333333333333331</v>
      </c>
      <c r="F30" s="486"/>
      <c r="G30" s="486"/>
      <c r="H30" s="207">
        <f>+IF(OR(D30=0,D30=""),0%,D30/C30)</f>
        <v>0.33333333333333331</v>
      </c>
      <c r="I30" s="486"/>
      <c r="J30" s="208"/>
      <c r="K30" s="208"/>
    </row>
    <row r="31" spans="2:14" ht="19.5" customHeight="1" x14ac:dyDescent="0.2">
      <c r="B31" s="204" t="s">
        <v>117</v>
      </c>
      <c r="C31" s="231">
        <v>3</v>
      </c>
      <c r="D31" s="230"/>
      <c r="E31" s="206">
        <f t="shared" si="0"/>
        <v>0</v>
      </c>
      <c r="F31" s="486"/>
      <c r="G31" s="486"/>
      <c r="H31" s="207">
        <f t="shared" si="1"/>
        <v>0</v>
      </c>
      <c r="I31" s="486"/>
      <c r="J31" s="208"/>
      <c r="K31" s="208"/>
    </row>
    <row r="32" spans="2:14" ht="19.5" customHeight="1" x14ac:dyDescent="0.2">
      <c r="B32" s="204" t="s">
        <v>118</v>
      </c>
      <c r="C32" s="231">
        <v>3</v>
      </c>
      <c r="D32" s="230"/>
      <c r="E32" s="206">
        <f t="shared" si="0"/>
        <v>0</v>
      </c>
      <c r="F32" s="486"/>
      <c r="G32" s="486"/>
      <c r="H32" s="207">
        <f t="shared" si="1"/>
        <v>0</v>
      </c>
      <c r="I32" s="486"/>
      <c r="J32" s="208"/>
      <c r="K32" s="208"/>
    </row>
    <row r="33" spans="2:11" ht="19.5" customHeight="1" x14ac:dyDescent="0.2">
      <c r="B33" s="204" t="s">
        <v>119</v>
      </c>
      <c r="C33" s="231">
        <v>3</v>
      </c>
      <c r="D33" s="230"/>
      <c r="E33" s="206">
        <f t="shared" si="0"/>
        <v>0</v>
      </c>
      <c r="F33" s="486"/>
      <c r="G33" s="486"/>
      <c r="H33" s="207">
        <f t="shared" si="1"/>
        <v>0</v>
      </c>
      <c r="I33" s="486"/>
      <c r="J33" s="208"/>
      <c r="K33" s="208"/>
    </row>
    <row r="34" spans="2:11" ht="19.5" customHeight="1" x14ac:dyDescent="0.2">
      <c r="B34" s="204" t="s">
        <v>120</v>
      </c>
      <c r="C34" s="231">
        <v>3</v>
      </c>
      <c r="D34" s="230"/>
      <c r="E34" s="206">
        <f t="shared" si="0"/>
        <v>0</v>
      </c>
      <c r="F34" s="486"/>
      <c r="G34" s="486"/>
      <c r="H34" s="207">
        <f t="shared" si="1"/>
        <v>0</v>
      </c>
      <c r="I34" s="486"/>
      <c r="J34" s="208"/>
      <c r="K34" s="208"/>
    </row>
    <row r="35" spans="2:11" ht="19.5" customHeight="1" x14ac:dyDescent="0.2">
      <c r="B35" s="204" t="s">
        <v>121</v>
      </c>
      <c r="C35" s="231">
        <v>3</v>
      </c>
      <c r="D35" s="230"/>
      <c r="E35" s="206">
        <f t="shared" si="0"/>
        <v>0</v>
      </c>
      <c r="F35" s="486"/>
      <c r="G35" s="486"/>
      <c r="H35" s="207">
        <f t="shared" si="1"/>
        <v>0</v>
      </c>
      <c r="I35" s="486"/>
      <c r="J35" s="208"/>
      <c r="K35" s="208"/>
    </row>
    <row r="36" spans="2:11" ht="19.5" customHeight="1" x14ac:dyDescent="0.2">
      <c r="B36" s="204" t="s">
        <v>122</v>
      </c>
      <c r="C36" s="231">
        <v>3</v>
      </c>
      <c r="D36" s="230"/>
      <c r="E36" s="206">
        <f t="shared" si="0"/>
        <v>0</v>
      </c>
      <c r="F36" s="486"/>
      <c r="G36" s="486"/>
      <c r="H36" s="207">
        <f t="shared" si="1"/>
        <v>0</v>
      </c>
      <c r="I36" s="486"/>
      <c r="J36" s="208"/>
      <c r="K36" s="208"/>
    </row>
    <row r="37" spans="2:11" ht="19.5" customHeight="1" x14ac:dyDescent="0.2">
      <c r="B37" s="204" t="s">
        <v>123</v>
      </c>
      <c r="C37" s="231">
        <v>3</v>
      </c>
      <c r="D37" s="230"/>
      <c r="E37" s="206">
        <f t="shared" si="0"/>
        <v>0</v>
      </c>
      <c r="F37" s="486"/>
      <c r="G37" s="486"/>
      <c r="H37" s="207">
        <f t="shared" si="1"/>
        <v>0</v>
      </c>
      <c r="I37" s="486"/>
      <c r="J37" s="208"/>
      <c r="K37" s="208"/>
    </row>
    <row r="38" spans="2:11" ht="19.5" customHeight="1" x14ac:dyDescent="0.2">
      <c r="B38" s="204" t="s">
        <v>124</v>
      </c>
      <c r="C38" s="231">
        <v>3</v>
      </c>
      <c r="D38" s="230"/>
      <c r="E38" s="206">
        <f t="shared" si="0"/>
        <v>0</v>
      </c>
      <c r="F38" s="487"/>
      <c r="G38" s="487"/>
      <c r="H38" s="207">
        <f t="shared" si="1"/>
        <v>0</v>
      </c>
      <c r="I38" s="487"/>
      <c r="J38" s="208"/>
      <c r="K38" s="208"/>
    </row>
    <row r="39" spans="2:11" ht="52.5" customHeight="1" x14ac:dyDescent="0.2">
      <c r="B39" s="209" t="s">
        <v>277</v>
      </c>
      <c r="C39" s="462" t="s">
        <v>381</v>
      </c>
      <c r="D39" s="463"/>
      <c r="E39" s="463"/>
      <c r="F39" s="463"/>
      <c r="G39" s="463"/>
      <c r="H39" s="463"/>
      <c r="I39" s="464"/>
      <c r="J39" s="210"/>
      <c r="K39" s="210"/>
    </row>
    <row r="40" spans="2:11" ht="34.5" customHeight="1" x14ac:dyDescent="0.2">
      <c r="B40" s="491"/>
      <c r="C40" s="492"/>
      <c r="D40" s="492"/>
      <c r="E40" s="492"/>
      <c r="F40" s="492"/>
      <c r="G40" s="492"/>
      <c r="H40" s="492"/>
      <c r="I40" s="493"/>
      <c r="J40" s="177"/>
      <c r="K40" s="177"/>
    </row>
    <row r="41" spans="2:11" ht="34.5" customHeight="1" x14ac:dyDescent="0.2">
      <c r="B41" s="494"/>
      <c r="C41" s="495"/>
      <c r="D41" s="495"/>
      <c r="E41" s="495"/>
      <c r="F41" s="495"/>
      <c r="G41" s="495"/>
      <c r="H41" s="495"/>
      <c r="I41" s="496"/>
      <c r="J41" s="210"/>
      <c r="K41" s="210"/>
    </row>
    <row r="42" spans="2:11" ht="34.5" customHeight="1" x14ac:dyDescent="0.2">
      <c r="B42" s="494"/>
      <c r="C42" s="495"/>
      <c r="D42" s="495"/>
      <c r="E42" s="495"/>
      <c r="F42" s="495"/>
      <c r="G42" s="495"/>
      <c r="H42" s="495"/>
      <c r="I42" s="496"/>
      <c r="J42" s="210"/>
      <c r="K42" s="210"/>
    </row>
    <row r="43" spans="2:11" ht="34.5" customHeight="1" x14ac:dyDescent="0.2">
      <c r="B43" s="494"/>
      <c r="C43" s="495"/>
      <c r="D43" s="495"/>
      <c r="E43" s="495"/>
      <c r="F43" s="495"/>
      <c r="G43" s="495"/>
      <c r="H43" s="495"/>
      <c r="I43" s="496"/>
      <c r="J43" s="210"/>
      <c r="K43" s="210"/>
    </row>
    <row r="44" spans="2:11" ht="34.5" customHeight="1" x14ac:dyDescent="0.2">
      <c r="B44" s="497"/>
      <c r="C44" s="498"/>
      <c r="D44" s="498"/>
      <c r="E44" s="498"/>
      <c r="F44" s="498"/>
      <c r="G44" s="498"/>
      <c r="H44" s="498"/>
      <c r="I44" s="499"/>
      <c r="J44" s="176"/>
      <c r="K44" s="176"/>
    </row>
    <row r="45" spans="2:11" ht="178.5" customHeight="1" x14ac:dyDescent="0.2">
      <c r="B45" s="179" t="s">
        <v>278</v>
      </c>
      <c r="C45" s="500" t="s">
        <v>386</v>
      </c>
      <c r="D45" s="501"/>
      <c r="E45" s="501"/>
      <c r="F45" s="501"/>
      <c r="G45" s="501"/>
      <c r="H45" s="501"/>
      <c r="I45" s="502"/>
      <c r="J45" s="211"/>
      <c r="K45" s="211"/>
    </row>
    <row r="46" spans="2:11" ht="83.25" customHeight="1" x14ac:dyDescent="0.2">
      <c r="B46" s="179" t="s">
        <v>279</v>
      </c>
      <c r="C46" s="500" t="s">
        <v>382</v>
      </c>
      <c r="D46" s="501"/>
      <c r="E46" s="501"/>
      <c r="F46" s="501"/>
      <c r="G46" s="501"/>
      <c r="H46" s="501"/>
      <c r="I46" s="502"/>
      <c r="J46" s="211"/>
      <c r="K46" s="211"/>
    </row>
    <row r="47" spans="2:11" ht="66" customHeight="1" x14ac:dyDescent="0.2">
      <c r="B47" s="212" t="s">
        <v>280</v>
      </c>
      <c r="C47" s="503" t="s">
        <v>370</v>
      </c>
      <c r="D47" s="504"/>
      <c r="E47" s="504"/>
      <c r="F47" s="504"/>
      <c r="G47" s="504"/>
      <c r="H47" s="504"/>
      <c r="I47" s="505"/>
      <c r="J47" s="211"/>
      <c r="K47" s="211"/>
    </row>
    <row r="48" spans="2:11" ht="22.5" customHeight="1" x14ac:dyDescent="0.2">
      <c r="B48" s="483" t="s">
        <v>236</v>
      </c>
      <c r="C48" s="483"/>
      <c r="D48" s="483"/>
      <c r="E48" s="483"/>
      <c r="F48" s="483"/>
      <c r="G48" s="483"/>
      <c r="H48" s="483"/>
      <c r="I48" s="483"/>
      <c r="J48" s="211"/>
      <c r="K48" s="211"/>
    </row>
    <row r="49" spans="2:11" ht="22.5" customHeight="1" x14ac:dyDescent="0.2">
      <c r="B49" s="488" t="s">
        <v>281</v>
      </c>
      <c r="C49" s="213" t="s">
        <v>282</v>
      </c>
      <c r="D49" s="490" t="s">
        <v>283</v>
      </c>
      <c r="E49" s="490"/>
      <c r="F49" s="490"/>
      <c r="G49" s="490" t="s">
        <v>284</v>
      </c>
      <c r="H49" s="490"/>
      <c r="I49" s="490"/>
      <c r="J49" s="214"/>
      <c r="K49" s="214"/>
    </row>
    <row r="50" spans="2:11" ht="30.75" customHeight="1" x14ac:dyDescent="0.2">
      <c r="B50" s="489"/>
      <c r="C50" s="215"/>
      <c r="D50" s="441"/>
      <c r="E50" s="441"/>
      <c r="F50" s="441"/>
      <c r="G50" s="441"/>
      <c r="H50" s="441"/>
      <c r="I50" s="441"/>
      <c r="J50" s="214"/>
      <c r="K50" s="214"/>
    </row>
    <row r="51" spans="2:11" ht="32.25" customHeight="1" x14ac:dyDescent="0.2">
      <c r="B51" s="216" t="s">
        <v>285</v>
      </c>
      <c r="C51" s="441" t="s">
        <v>355</v>
      </c>
      <c r="D51" s="441"/>
      <c r="E51" s="441"/>
      <c r="F51" s="441"/>
      <c r="G51" s="441"/>
      <c r="H51" s="441"/>
      <c r="I51" s="441"/>
      <c r="J51" s="217"/>
      <c r="K51" s="217"/>
    </row>
    <row r="52" spans="2:11" ht="28.5" customHeight="1" x14ac:dyDescent="0.2">
      <c r="B52" s="182" t="s">
        <v>286</v>
      </c>
      <c r="C52" s="442" t="s">
        <v>304</v>
      </c>
      <c r="D52" s="443"/>
      <c r="E52" s="443"/>
      <c r="F52" s="443"/>
      <c r="G52" s="443"/>
      <c r="H52" s="443"/>
      <c r="I52" s="444"/>
      <c r="J52" s="217"/>
      <c r="K52" s="217"/>
    </row>
    <row r="53" spans="2:11" ht="30" customHeight="1" x14ac:dyDescent="0.2">
      <c r="B53" s="212" t="s">
        <v>287</v>
      </c>
      <c r="C53" s="441" t="s">
        <v>305</v>
      </c>
      <c r="D53" s="441"/>
      <c r="E53" s="441"/>
      <c r="F53" s="441"/>
      <c r="G53" s="441"/>
      <c r="H53" s="441"/>
      <c r="I53" s="441"/>
      <c r="J53" s="218"/>
      <c r="K53" s="218"/>
    </row>
    <row r="54" spans="2:11" ht="31.5" customHeight="1" x14ac:dyDescent="0.2">
      <c r="B54" s="212" t="s">
        <v>288</v>
      </c>
      <c r="C54" s="441" t="s">
        <v>306</v>
      </c>
      <c r="D54" s="441"/>
      <c r="E54" s="441"/>
      <c r="F54" s="441"/>
      <c r="G54" s="441"/>
      <c r="H54" s="441"/>
      <c r="I54" s="441"/>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pnBJI+xs76vA0niegfwjfKxkwuexuXpjPW6TR8Rvw99Ja3T25s0cEYKkSsBF1kw8NBREqUIZ2iFGo6535DoTDg==" saltValue="hPKRqwUF71DTSCLIHRkSK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J10:K10" xr:uid="{00000000-0002-0000-0700-000002000000}">
      <formula1>$M$21:$M$28</formula1>
    </dataValidation>
    <dataValidation type="list" allowBlank="1" showInputMessage="1" showErrorMessage="1" sqref="C9:F9" xr:uid="{00000000-0002-0000-0700-000003000000}">
      <formula1>$M$6:$M$9</formula1>
    </dataValidation>
    <dataValidation type="list" allowBlank="1" showInputMessage="1" showErrorMessage="1" sqref="C24:E24" xr:uid="{00000000-0002-0000-0700-000004000000}">
      <formula1>$M$12:$M$15</formula1>
    </dataValidation>
    <dataValidation type="list" allowBlank="1" showInputMessage="1" showErrorMessage="1" sqref="H12:I12" xr:uid="{00000000-0002-0000-0700-000005000000}">
      <formula1>M17:M19</formula1>
    </dataValidation>
    <dataValidation type="list" showDropDown="1" showInputMessage="1" showErrorMessage="1" sqref="K12" xr:uid="{00000000-0002-0000-07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B1" zoomScaleNormal="100" workbookViewId="0">
      <selection activeCell="C1" sqref="C1:H1"/>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39"/>
      <c r="C1" s="445" t="s">
        <v>25</v>
      </c>
      <c r="D1" s="445"/>
      <c r="E1" s="445"/>
      <c r="F1" s="445"/>
      <c r="G1" s="445"/>
      <c r="H1" s="445"/>
      <c r="I1" s="440"/>
      <c r="J1" s="171"/>
      <c r="K1" s="171"/>
      <c r="M1" s="173" t="s">
        <v>47</v>
      </c>
    </row>
    <row r="2" spans="2:14" ht="37.5" customHeight="1" x14ac:dyDescent="0.2">
      <c r="B2" s="439"/>
      <c r="C2" s="445" t="s">
        <v>239</v>
      </c>
      <c r="D2" s="445"/>
      <c r="E2" s="445"/>
      <c r="F2" s="445"/>
      <c r="G2" s="445"/>
      <c r="H2" s="445"/>
      <c r="I2" s="440"/>
      <c r="J2" s="171"/>
      <c r="K2" s="171"/>
      <c r="M2" s="173" t="s">
        <v>48</v>
      </c>
    </row>
    <row r="3" spans="2:14" ht="37.5" customHeight="1" x14ac:dyDescent="0.2">
      <c r="B3" s="439"/>
      <c r="C3" s="445" t="s">
        <v>240</v>
      </c>
      <c r="D3" s="445"/>
      <c r="E3" s="445"/>
      <c r="F3" s="445" t="s">
        <v>241</v>
      </c>
      <c r="G3" s="445"/>
      <c r="H3" s="445"/>
      <c r="I3" s="440"/>
      <c r="J3" s="171"/>
      <c r="K3" s="171"/>
      <c r="M3" s="173" t="s">
        <v>50</v>
      </c>
    </row>
    <row r="4" spans="2:14" ht="23.25" customHeight="1" x14ac:dyDescent="0.2">
      <c r="B4" s="446"/>
      <c r="C4" s="446"/>
      <c r="D4" s="446"/>
      <c r="E4" s="446"/>
      <c r="F4" s="446"/>
      <c r="G4" s="446"/>
      <c r="H4" s="446"/>
      <c r="I4" s="446"/>
      <c r="J4" s="176"/>
      <c r="K4" s="176"/>
    </row>
    <row r="5" spans="2:14" ht="24" customHeight="1" x14ac:dyDescent="0.2">
      <c r="B5" s="447" t="s">
        <v>234</v>
      </c>
      <c r="C5" s="447"/>
      <c r="D5" s="447"/>
      <c r="E5" s="447"/>
      <c r="F5" s="447"/>
      <c r="G5" s="447"/>
      <c r="H5" s="447"/>
      <c r="I5" s="447"/>
      <c r="J5" s="177"/>
      <c r="K5" s="177"/>
      <c r="N5" s="178" t="s">
        <v>57</v>
      </c>
    </row>
    <row r="6" spans="2:14" ht="30.75" customHeight="1" x14ac:dyDescent="0.2">
      <c r="B6" s="179" t="s">
        <v>242</v>
      </c>
      <c r="C6" s="180">
        <v>6</v>
      </c>
      <c r="D6" s="448" t="s">
        <v>243</v>
      </c>
      <c r="E6" s="448"/>
      <c r="F6" s="449" t="s">
        <v>316</v>
      </c>
      <c r="G6" s="449"/>
      <c r="H6" s="449"/>
      <c r="I6" s="449"/>
      <c r="J6" s="181"/>
      <c r="K6" s="181"/>
      <c r="M6" s="173" t="s">
        <v>60</v>
      </c>
      <c r="N6" s="178" t="s">
        <v>61</v>
      </c>
    </row>
    <row r="7" spans="2:14" ht="30.75" customHeight="1" x14ac:dyDescent="0.2">
      <c r="B7" s="179" t="s">
        <v>244</v>
      </c>
      <c r="C7" s="180" t="s">
        <v>81</v>
      </c>
      <c r="D7" s="448" t="s">
        <v>245</v>
      </c>
      <c r="E7" s="448"/>
      <c r="F7" s="449" t="s">
        <v>290</v>
      </c>
      <c r="G7" s="449"/>
      <c r="H7" s="182" t="s">
        <v>246</v>
      </c>
      <c r="I7" s="180" t="s">
        <v>81</v>
      </c>
      <c r="J7" s="183"/>
      <c r="K7" s="183"/>
      <c r="M7" s="173" t="s">
        <v>65</v>
      </c>
      <c r="N7" s="178" t="s">
        <v>66</v>
      </c>
    </row>
    <row r="8" spans="2:14" ht="30.75" customHeight="1" x14ac:dyDescent="0.2">
      <c r="B8" s="179" t="s">
        <v>247</v>
      </c>
      <c r="C8" s="449" t="s">
        <v>291</v>
      </c>
      <c r="D8" s="449"/>
      <c r="E8" s="449"/>
      <c r="F8" s="449"/>
      <c r="G8" s="182" t="s">
        <v>248</v>
      </c>
      <c r="H8" s="451">
        <v>7555</v>
      </c>
      <c r="I8" s="451"/>
      <c r="J8" s="184"/>
      <c r="K8" s="184"/>
      <c r="M8" s="173" t="s">
        <v>69</v>
      </c>
      <c r="N8" s="178" t="s">
        <v>70</v>
      </c>
    </row>
    <row r="9" spans="2:14" ht="30.75" customHeight="1" x14ac:dyDescent="0.2">
      <c r="B9" s="179" t="s">
        <v>48</v>
      </c>
      <c r="C9" s="452" t="s">
        <v>65</v>
      </c>
      <c r="D9" s="452"/>
      <c r="E9" s="452"/>
      <c r="F9" s="452"/>
      <c r="G9" s="182" t="s">
        <v>249</v>
      </c>
      <c r="H9" s="453" t="s">
        <v>157</v>
      </c>
      <c r="I9" s="453"/>
      <c r="J9" s="185"/>
      <c r="K9" s="185"/>
      <c r="M9" s="186" t="s">
        <v>73</v>
      </c>
    </row>
    <row r="10" spans="2:14" ht="30.75" customHeight="1" x14ac:dyDescent="0.2">
      <c r="B10" s="179" t="s">
        <v>250</v>
      </c>
      <c r="C10" s="449" t="s">
        <v>371</v>
      </c>
      <c r="D10" s="449"/>
      <c r="E10" s="449"/>
      <c r="F10" s="449"/>
      <c r="G10" s="449"/>
      <c r="H10" s="449"/>
      <c r="I10" s="449"/>
      <c r="J10" s="187"/>
      <c r="K10" s="187"/>
      <c r="M10" s="186"/>
    </row>
    <row r="11" spans="2:14" ht="30.75" customHeight="1" x14ac:dyDescent="0.2">
      <c r="B11" s="179" t="s">
        <v>251</v>
      </c>
      <c r="C11" s="454" t="s">
        <v>292</v>
      </c>
      <c r="D11" s="454"/>
      <c r="E11" s="454"/>
      <c r="F11" s="454"/>
      <c r="G11" s="454"/>
      <c r="H11" s="454"/>
      <c r="I11" s="454"/>
      <c r="J11" s="183"/>
      <c r="K11" s="183"/>
      <c r="M11" s="186"/>
      <c r="N11" s="178" t="s">
        <v>76</v>
      </c>
    </row>
    <row r="12" spans="2:14" ht="30.75" customHeight="1" x14ac:dyDescent="0.2">
      <c r="B12" s="179" t="s">
        <v>254</v>
      </c>
      <c r="C12" s="450" t="s">
        <v>358</v>
      </c>
      <c r="D12" s="450"/>
      <c r="E12" s="450"/>
      <c r="F12" s="450"/>
      <c r="G12" s="182" t="s">
        <v>252</v>
      </c>
      <c r="H12" s="455" t="s">
        <v>91</v>
      </c>
      <c r="I12" s="455"/>
      <c r="J12" s="183"/>
      <c r="K12" s="183"/>
      <c r="M12" s="186" t="s">
        <v>80</v>
      </c>
      <c r="N12" s="178" t="s">
        <v>81</v>
      </c>
    </row>
    <row r="13" spans="2:14" ht="30.75" customHeight="1" x14ac:dyDescent="0.2">
      <c r="B13" s="179" t="s">
        <v>255</v>
      </c>
      <c r="C13" s="456" t="s">
        <v>293</v>
      </c>
      <c r="D13" s="456"/>
      <c r="E13" s="456"/>
      <c r="F13" s="456"/>
      <c r="G13" s="182" t="s">
        <v>253</v>
      </c>
      <c r="H13" s="454" t="s">
        <v>57</v>
      </c>
      <c r="I13" s="454"/>
      <c r="J13" s="183"/>
      <c r="K13" s="183"/>
      <c r="M13" s="186" t="s">
        <v>84</v>
      </c>
    </row>
    <row r="14" spans="2:14" ht="64.5" customHeight="1" x14ac:dyDescent="0.2">
      <c r="B14" s="179" t="s">
        <v>256</v>
      </c>
      <c r="C14" s="457" t="s">
        <v>317</v>
      </c>
      <c r="D14" s="457"/>
      <c r="E14" s="457"/>
      <c r="F14" s="457"/>
      <c r="G14" s="457"/>
      <c r="H14" s="457"/>
      <c r="I14" s="457"/>
      <c r="J14" s="187"/>
      <c r="K14" s="187"/>
      <c r="M14" s="186" t="s">
        <v>86</v>
      </c>
      <c r="N14" s="178"/>
    </row>
    <row r="15" spans="2:14" ht="30.75" customHeight="1" x14ac:dyDescent="0.2">
      <c r="B15" s="179" t="s">
        <v>257</v>
      </c>
      <c r="C15" s="450" t="s">
        <v>318</v>
      </c>
      <c r="D15" s="450"/>
      <c r="E15" s="450"/>
      <c r="F15" s="450"/>
      <c r="G15" s="450"/>
      <c r="H15" s="450"/>
      <c r="I15" s="450"/>
      <c r="J15" s="188"/>
      <c r="K15" s="188"/>
      <c r="M15" s="186" t="s">
        <v>88</v>
      </c>
      <c r="N15" s="178"/>
    </row>
    <row r="16" spans="2:14" ht="30.75" customHeight="1" x14ac:dyDescent="0.2">
      <c r="B16" s="179" t="s">
        <v>258</v>
      </c>
      <c r="C16" s="449" t="s">
        <v>359</v>
      </c>
      <c r="D16" s="449"/>
      <c r="E16" s="449"/>
      <c r="F16" s="449"/>
      <c r="G16" s="449"/>
      <c r="H16" s="449"/>
      <c r="I16" s="449"/>
      <c r="J16" s="189"/>
      <c r="K16" s="189"/>
      <c r="M16" s="186"/>
      <c r="N16" s="178"/>
    </row>
    <row r="17" spans="2:14" ht="30.75" customHeight="1" x14ac:dyDescent="0.2">
      <c r="B17" s="179" t="s">
        <v>259</v>
      </c>
      <c r="C17" s="454" t="s">
        <v>360</v>
      </c>
      <c r="D17" s="458"/>
      <c r="E17" s="458"/>
      <c r="F17" s="458"/>
      <c r="G17" s="458"/>
      <c r="H17" s="458"/>
      <c r="I17" s="458"/>
      <c r="J17" s="190"/>
      <c r="K17" s="190"/>
      <c r="M17" s="186" t="s">
        <v>91</v>
      </c>
      <c r="N17" s="178"/>
    </row>
    <row r="18" spans="2:14" ht="18" customHeight="1" x14ac:dyDescent="0.2">
      <c r="B18" s="459" t="s">
        <v>265</v>
      </c>
      <c r="C18" s="460" t="s">
        <v>237</v>
      </c>
      <c r="D18" s="460"/>
      <c r="E18" s="460"/>
      <c r="F18" s="461" t="s">
        <v>238</v>
      </c>
      <c r="G18" s="461"/>
      <c r="H18" s="461"/>
      <c r="I18" s="461"/>
      <c r="J18" s="191"/>
      <c r="K18" s="191"/>
      <c r="M18" s="186" t="s">
        <v>79</v>
      </c>
      <c r="N18" s="178"/>
    </row>
    <row r="19" spans="2:14" ht="39.75" customHeight="1" x14ac:dyDescent="0.2">
      <c r="B19" s="459"/>
      <c r="C19" s="449" t="s">
        <v>361</v>
      </c>
      <c r="D19" s="449"/>
      <c r="E19" s="449"/>
      <c r="F19" s="449" t="s">
        <v>319</v>
      </c>
      <c r="G19" s="449"/>
      <c r="H19" s="449"/>
      <c r="I19" s="449"/>
      <c r="J19" s="189"/>
      <c r="K19" s="189"/>
      <c r="M19" s="186" t="s">
        <v>95</v>
      </c>
      <c r="N19" s="178"/>
    </row>
    <row r="20" spans="2:14" ht="39.75" customHeight="1" x14ac:dyDescent="0.2">
      <c r="B20" s="192" t="s">
        <v>266</v>
      </c>
      <c r="C20" s="469" t="s">
        <v>362</v>
      </c>
      <c r="D20" s="470"/>
      <c r="E20" s="481"/>
      <c r="F20" s="455" t="s">
        <v>320</v>
      </c>
      <c r="G20" s="455"/>
      <c r="H20" s="455"/>
      <c r="I20" s="465"/>
      <c r="J20" s="183"/>
      <c r="K20" s="183"/>
      <c r="M20" s="186"/>
      <c r="N20" s="178"/>
    </row>
    <row r="21" spans="2:14" ht="42" customHeight="1" x14ac:dyDescent="0.2">
      <c r="B21" s="192" t="s">
        <v>267</v>
      </c>
      <c r="C21" s="466" t="s">
        <v>321</v>
      </c>
      <c r="D21" s="467"/>
      <c r="E21" s="468"/>
      <c r="F21" s="469" t="s">
        <v>322</v>
      </c>
      <c r="G21" s="470"/>
      <c r="H21" s="470"/>
      <c r="I21" s="471"/>
      <c r="J21" s="188"/>
      <c r="K21" s="188"/>
      <c r="M21" s="193"/>
      <c r="N21" s="178"/>
    </row>
    <row r="22" spans="2:14" ht="23.25" customHeight="1" x14ac:dyDescent="0.2">
      <c r="B22" s="192" t="s">
        <v>268</v>
      </c>
      <c r="C22" s="472">
        <v>44197</v>
      </c>
      <c r="D22" s="473"/>
      <c r="E22" s="474"/>
      <c r="F22" s="182" t="s">
        <v>271</v>
      </c>
      <c r="G22" s="194">
        <v>1</v>
      </c>
      <c r="H22" s="182" t="s">
        <v>275</v>
      </c>
      <c r="I22" s="195">
        <v>1</v>
      </c>
      <c r="J22" s="196"/>
      <c r="K22" s="196"/>
      <c r="M22" s="193"/>
    </row>
    <row r="23" spans="2:14" ht="27" customHeight="1" x14ac:dyDescent="0.2">
      <c r="B23" s="192" t="s">
        <v>269</v>
      </c>
      <c r="C23" s="472">
        <v>44561</v>
      </c>
      <c r="D23" s="473"/>
      <c r="E23" s="474"/>
      <c r="F23" s="182" t="s">
        <v>272</v>
      </c>
      <c r="G23" s="475">
        <v>1</v>
      </c>
      <c r="H23" s="476"/>
      <c r="I23" s="477"/>
      <c r="J23" s="197"/>
      <c r="K23" s="197"/>
      <c r="M23" s="193"/>
    </row>
    <row r="24" spans="2:14" ht="30.75" customHeight="1" x14ac:dyDescent="0.2">
      <c r="B24" s="198" t="s">
        <v>270</v>
      </c>
      <c r="C24" s="478" t="s">
        <v>88</v>
      </c>
      <c r="D24" s="479"/>
      <c r="E24" s="480"/>
      <c r="F24" s="199" t="s">
        <v>274</v>
      </c>
      <c r="G24" s="469" t="s">
        <v>303</v>
      </c>
      <c r="H24" s="470"/>
      <c r="I24" s="481"/>
      <c r="J24" s="191"/>
      <c r="K24" s="191"/>
      <c r="M24" s="193"/>
    </row>
    <row r="25" spans="2:14" ht="22.5" customHeight="1" x14ac:dyDescent="0.2">
      <c r="B25" s="482" t="s">
        <v>235</v>
      </c>
      <c r="C25" s="483"/>
      <c r="D25" s="483"/>
      <c r="E25" s="483"/>
      <c r="F25" s="483"/>
      <c r="G25" s="483"/>
      <c r="H25" s="483"/>
      <c r="I25" s="484"/>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1.67E-2</v>
      </c>
      <c r="D27" s="205">
        <v>1.67E-2</v>
      </c>
      <c r="E27" s="206">
        <f>IF(OR(C27=0,C27=""),0,D27/C27)</f>
        <v>1</v>
      </c>
      <c r="F27" s="485">
        <f>SUM(C27:C38)</f>
        <v>1</v>
      </c>
      <c r="G27" s="506">
        <f>SUM(D27:D38)</f>
        <v>1.67E-2</v>
      </c>
      <c r="H27" s="207">
        <f>+(D27*100%)/$G$23</f>
        <v>1.67E-2</v>
      </c>
      <c r="I27" s="485">
        <f>G27+I22</f>
        <v>1.0166999999999999</v>
      </c>
      <c r="J27" s="208"/>
      <c r="K27" s="208"/>
      <c r="M27" s="193"/>
    </row>
    <row r="28" spans="2:14" ht="19.5" customHeight="1" x14ac:dyDescent="0.2">
      <c r="B28" s="204" t="s">
        <v>114</v>
      </c>
      <c r="C28" s="205">
        <v>0.1</v>
      </c>
      <c r="D28" s="205">
        <v>0</v>
      </c>
      <c r="E28" s="206">
        <f t="shared" ref="E28:E38" si="0">IF(OR(C28=0,C28=""),0,D28/C28)</f>
        <v>0</v>
      </c>
      <c r="F28" s="486"/>
      <c r="G28" s="507"/>
      <c r="H28" s="207">
        <f>+IF(D28="","",((D28*100%)/$G$23)+H27)</f>
        <v>1.67E-2</v>
      </c>
      <c r="I28" s="486"/>
      <c r="J28" s="208"/>
      <c r="K28" s="208"/>
      <c r="M28" s="193"/>
    </row>
    <row r="29" spans="2:14" ht="19.5" customHeight="1" x14ac:dyDescent="0.2">
      <c r="B29" s="204" t="s">
        <v>115</v>
      </c>
      <c r="C29" s="205">
        <v>0.15</v>
      </c>
      <c r="D29" s="205"/>
      <c r="E29" s="206">
        <f t="shared" si="0"/>
        <v>0</v>
      </c>
      <c r="F29" s="486"/>
      <c r="G29" s="507"/>
      <c r="H29" s="207" t="str">
        <f t="shared" ref="H29:H38" si="1">+IF(D29="","",((D29*100%)/$G$23)+H28)</f>
        <v/>
      </c>
      <c r="I29" s="486"/>
      <c r="J29" s="208"/>
      <c r="K29" s="208"/>
      <c r="M29" s="193"/>
    </row>
    <row r="30" spans="2:14" ht="19.5" customHeight="1" x14ac:dyDescent="0.2">
      <c r="B30" s="204" t="s">
        <v>116</v>
      </c>
      <c r="C30" s="205">
        <v>6.6699999999999995E-2</v>
      </c>
      <c r="D30" s="205"/>
      <c r="E30" s="206">
        <f t="shared" si="0"/>
        <v>0</v>
      </c>
      <c r="F30" s="486"/>
      <c r="G30" s="507"/>
      <c r="H30" s="207" t="str">
        <f t="shared" si="1"/>
        <v/>
      </c>
      <c r="I30" s="486"/>
      <c r="J30" s="208"/>
      <c r="K30" s="208"/>
    </row>
    <row r="31" spans="2:14" ht="19.5" customHeight="1" x14ac:dyDescent="0.2">
      <c r="B31" s="204" t="s">
        <v>117</v>
      </c>
      <c r="C31" s="205">
        <v>8.3299999999999999E-2</v>
      </c>
      <c r="D31" s="205"/>
      <c r="E31" s="206">
        <f t="shared" si="0"/>
        <v>0</v>
      </c>
      <c r="F31" s="486"/>
      <c r="G31" s="507"/>
      <c r="H31" s="207" t="str">
        <f t="shared" si="1"/>
        <v/>
      </c>
      <c r="I31" s="486"/>
      <c r="J31" s="208"/>
      <c r="K31" s="208"/>
    </row>
    <row r="32" spans="2:14" ht="19.5" customHeight="1" x14ac:dyDescent="0.2">
      <c r="B32" s="204" t="s">
        <v>118</v>
      </c>
      <c r="C32" s="205">
        <v>0</v>
      </c>
      <c r="D32" s="205"/>
      <c r="E32" s="206">
        <f t="shared" si="0"/>
        <v>0</v>
      </c>
      <c r="F32" s="486"/>
      <c r="G32" s="507"/>
      <c r="H32" s="207" t="str">
        <f t="shared" si="1"/>
        <v/>
      </c>
      <c r="I32" s="486"/>
      <c r="J32" s="208"/>
      <c r="K32" s="208"/>
    </row>
    <row r="33" spans="2:11" ht="19.5" customHeight="1" x14ac:dyDescent="0.2">
      <c r="B33" s="204" t="s">
        <v>119</v>
      </c>
      <c r="C33" s="205">
        <v>0.05</v>
      </c>
      <c r="D33" s="205"/>
      <c r="E33" s="206">
        <f t="shared" si="0"/>
        <v>0</v>
      </c>
      <c r="F33" s="486"/>
      <c r="G33" s="507"/>
      <c r="H33" s="207" t="str">
        <f t="shared" si="1"/>
        <v/>
      </c>
      <c r="I33" s="486"/>
      <c r="J33" s="208"/>
      <c r="K33" s="208"/>
    </row>
    <row r="34" spans="2:11" ht="19.5" customHeight="1" x14ac:dyDescent="0.2">
      <c r="B34" s="204" t="s">
        <v>120</v>
      </c>
      <c r="C34" s="205">
        <v>0</v>
      </c>
      <c r="D34" s="205"/>
      <c r="E34" s="206">
        <f t="shared" si="0"/>
        <v>0</v>
      </c>
      <c r="F34" s="486"/>
      <c r="G34" s="507"/>
      <c r="H34" s="207" t="str">
        <f t="shared" si="1"/>
        <v/>
      </c>
      <c r="I34" s="486"/>
      <c r="J34" s="208"/>
      <c r="K34" s="208"/>
    </row>
    <row r="35" spans="2:11" ht="19.5" customHeight="1" x14ac:dyDescent="0.2">
      <c r="B35" s="204" t="s">
        <v>121</v>
      </c>
      <c r="C35" s="205">
        <v>0.1</v>
      </c>
      <c r="D35" s="205"/>
      <c r="E35" s="206">
        <f t="shared" si="0"/>
        <v>0</v>
      </c>
      <c r="F35" s="486"/>
      <c r="G35" s="507"/>
      <c r="H35" s="207" t="str">
        <f t="shared" si="1"/>
        <v/>
      </c>
      <c r="I35" s="486"/>
      <c r="J35" s="208"/>
      <c r="K35" s="208"/>
    </row>
    <row r="36" spans="2:11" ht="19.5" customHeight="1" x14ac:dyDescent="0.2">
      <c r="B36" s="204" t="s">
        <v>122</v>
      </c>
      <c r="C36" s="205">
        <v>0.1</v>
      </c>
      <c r="D36" s="205"/>
      <c r="E36" s="206">
        <f t="shared" si="0"/>
        <v>0</v>
      </c>
      <c r="F36" s="486"/>
      <c r="G36" s="507"/>
      <c r="H36" s="207" t="str">
        <f t="shared" si="1"/>
        <v/>
      </c>
      <c r="I36" s="486"/>
      <c r="J36" s="208"/>
      <c r="K36" s="208"/>
    </row>
    <row r="37" spans="2:11" ht="19.5" customHeight="1" x14ac:dyDescent="0.2">
      <c r="B37" s="204" t="s">
        <v>123</v>
      </c>
      <c r="C37" s="205">
        <v>0</v>
      </c>
      <c r="D37" s="205"/>
      <c r="E37" s="206">
        <f t="shared" si="0"/>
        <v>0</v>
      </c>
      <c r="F37" s="486"/>
      <c r="G37" s="507"/>
      <c r="H37" s="207" t="str">
        <f t="shared" si="1"/>
        <v/>
      </c>
      <c r="I37" s="486"/>
      <c r="J37" s="208"/>
      <c r="K37" s="208"/>
    </row>
    <row r="38" spans="2:11" ht="19.5" customHeight="1" x14ac:dyDescent="0.2">
      <c r="B38" s="204" t="s">
        <v>124</v>
      </c>
      <c r="C38" s="205">
        <v>0.33329999999999999</v>
      </c>
      <c r="D38" s="205"/>
      <c r="E38" s="206">
        <f t="shared" si="0"/>
        <v>0</v>
      </c>
      <c r="F38" s="487"/>
      <c r="G38" s="508"/>
      <c r="H38" s="207" t="str">
        <f t="shared" si="1"/>
        <v/>
      </c>
      <c r="I38" s="487"/>
      <c r="J38" s="208"/>
      <c r="K38" s="208"/>
    </row>
    <row r="39" spans="2:11" ht="52.5" customHeight="1" x14ac:dyDescent="0.2">
      <c r="B39" s="209" t="s">
        <v>277</v>
      </c>
      <c r="C39" s="462" t="s">
        <v>373</v>
      </c>
      <c r="D39" s="463"/>
      <c r="E39" s="463"/>
      <c r="F39" s="463"/>
      <c r="G39" s="463"/>
      <c r="H39" s="463"/>
      <c r="I39" s="464"/>
      <c r="J39" s="210"/>
      <c r="K39" s="210"/>
    </row>
    <row r="40" spans="2:11" ht="34.5" customHeight="1" x14ac:dyDescent="0.2">
      <c r="B40" s="491"/>
      <c r="C40" s="492"/>
      <c r="D40" s="492"/>
      <c r="E40" s="492"/>
      <c r="F40" s="492"/>
      <c r="G40" s="492"/>
      <c r="H40" s="492"/>
      <c r="I40" s="493"/>
      <c r="J40" s="177"/>
      <c r="K40" s="177"/>
    </row>
    <row r="41" spans="2:11" ht="34.5" customHeight="1" x14ac:dyDescent="0.2">
      <c r="B41" s="494"/>
      <c r="C41" s="495"/>
      <c r="D41" s="495"/>
      <c r="E41" s="495"/>
      <c r="F41" s="495"/>
      <c r="G41" s="495"/>
      <c r="H41" s="495"/>
      <c r="I41" s="496"/>
      <c r="J41" s="210"/>
      <c r="K41" s="210"/>
    </row>
    <row r="42" spans="2:11" ht="34.5" customHeight="1" x14ac:dyDescent="0.2">
      <c r="B42" s="494"/>
      <c r="C42" s="495"/>
      <c r="D42" s="495"/>
      <c r="E42" s="495"/>
      <c r="F42" s="495"/>
      <c r="G42" s="495"/>
      <c r="H42" s="495"/>
      <c r="I42" s="496"/>
      <c r="J42" s="210"/>
      <c r="K42" s="210"/>
    </row>
    <row r="43" spans="2:11" ht="34.5" customHeight="1" x14ac:dyDescent="0.2">
      <c r="B43" s="494"/>
      <c r="C43" s="495"/>
      <c r="D43" s="495"/>
      <c r="E43" s="495"/>
      <c r="F43" s="495"/>
      <c r="G43" s="495"/>
      <c r="H43" s="495"/>
      <c r="I43" s="496"/>
      <c r="J43" s="210"/>
      <c r="K43" s="210"/>
    </row>
    <row r="44" spans="2:11" ht="34.5" customHeight="1" x14ac:dyDescent="0.2">
      <c r="B44" s="497"/>
      <c r="C44" s="498"/>
      <c r="D44" s="498"/>
      <c r="E44" s="498"/>
      <c r="F44" s="498"/>
      <c r="G44" s="498"/>
      <c r="H44" s="498"/>
      <c r="I44" s="499"/>
      <c r="J44" s="176"/>
      <c r="K44" s="176"/>
    </row>
    <row r="45" spans="2:11" ht="78.75" customHeight="1" x14ac:dyDescent="0.2">
      <c r="B45" s="179" t="s">
        <v>278</v>
      </c>
      <c r="C45" s="500" t="s">
        <v>376</v>
      </c>
      <c r="D45" s="501"/>
      <c r="E45" s="501"/>
      <c r="F45" s="501"/>
      <c r="G45" s="501"/>
      <c r="H45" s="501"/>
      <c r="I45" s="502"/>
      <c r="J45" s="211"/>
      <c r="K45" s="211"/>
    </row>
    <row r="46" spans="2:11" ht="62.25" customHeight="1" x14ac:dyDescent="0.2">
      <c r="B46" s="179" t="s">
        <v>279</v>
      </c>
      <c r="C46" s="500" t="s">
        <v>383</v>
      </c>
      <c r="D46" s="501"/>
      <c r="E46" s="501"/>
      <c r="F46" s="501"/>
      <c r="G46" s="501"/>
      <c r="H46" s="501"/>
      <c r="I46" s="502"/>
      <c r="J46" s="211"/>
      <c r="K46" s="211"/>
    </row>
    <row r="47" spans="2:11" ht="66" customHeight="1" x14ac:dyDescent="0.2">
      <c r="B47" s="212" t="s">
        <v>280</v>
      </c>
      <c r="C47" s="503" t="s">
        <v>367</v>
      </c>
      <c r="D47" s="504"/>
      <c r="E47" s="504"/>
      <c r="F47" s="504"/>
      <c r="G47" s="504"/>
      <c r="H47" s="504"/>
      <c r="I47" s="505"/>
      <c r="J47" s="211"/>
      <c r="K47" s="211"/>
    </row>
    <row r="48" spans="2:11" ht="22.5" customHeight="1" x14ac:dyDescent="0.2">
      <c r="B48" s="483" t="s">
        <v>236</v>
      </c>
      <c r="C48" s="483"/>
      <c r="D48" s="483"/>
      <c r="E48" s="483"/>
      <c r="F48" s="483"/>
      <c r="G48" s="483"/>
      <c r="H48" s="483"/>
      <c r="I48" s="483"/>
      <c r="J48" s="211"/>
      <c r="K48" s="211"/>
    </row>
    <row r="49" spans="2:11" ht="22.5" customHeight="1" x14ac:dyDescent="0.2">
      <c r="B49" s="488" t="s">
        <v>281</v>
      </c>
      <c r="C49" s="213" t="s">
        <v>282</v>
      </c>
      <c r="D49" s="490" t="s">
        <v>283</v>
      </c>
      <c r="E49" s="490"/>
      <c r="F49" s="490"/>
      <c r="G49" s="490" t="s">
        <v>284</v>
      </c>
      <c r="H49" s="490"/>
      <c r="I49" s="490"/>
      <c r="J49" s="214"/>
      <c r="K49" s="214"/>
    </row>
    <row r="50" spans="2:11" ht="30.75" customHeight="1" x14ac:dyDescent="0.2">
      <c r="B50" s="489"/>
      <c r="C50" s="215"/>
      <c r="D50" s="441"/>
      <c r="E50" s="441"/>
      <c r="F50" s="441"/>
      <c r="G50" s="441"/>
      <c r="H50" s="441"/>
      <c r="I50" s="441"/>
      <c r="J50" s="214"/>
      <c r="K50" s="214"/>
    </row>
    <row r="51" spans="2:11" ht="32.25" customHeight="1" x14ac:dyDescent="0.2">
      <c r="B51" s="216" t="s">
        <v>285</v>
      </c>
      <c r="C51" s="441" t="s">
        <v>355</v>
      </c>
      <c r="D51" s="441"/>
      <c r="E51" s="441"/>
      <c r="F51" s="441"/>
      <c r="G51" s="441"/>
      <c r="H51" s="441"/>
      <c r="I51" s="441"/>
      <c r="J51" s="217"/>
      <c r="K51" s="217"/>
    </row>
    <row r="52" spans="2:11" ht="28.5" customHeight="1" x14ac:dyDescent="0.2">
      <c r="B52" s="182" t="s">
        <v>286</v>
      </c>
      <c r="C52" s="442" t="s">
        <v>304</v>
      </c>
      <c r="D52" s="443"/>
      <c r="E52" s="443"/>
      <c r="F52" s="443"/>
      <c r="G52" s="443"/>
      <c r="H52" s="443"/>
      <c r="I52" s="444"/>
      <c r="J52" s="217"/>
      <c r="K52" s="217"/>
    </row>
    <row r="53" spans="2:11" ht="30" customHeight="1" x14ac:dyDescent="0.2">
      <c r="B53" s="212" t="s">
        <v>287</v>
      </c>
      <c r="C53" s="441" t="s">
        <v>305</v>
      </c>
      <c r="D53" s="441"/>
      <c r="E53" s="441"/>
      <c r="F53" s="441"/>
      <c r="G53" s="441"/>
      <c r="H53" s="441"/>
      <c r="I53" s="441"/>
      <c r="J53" s="218"/>
      <c r="K53" s="218"/>
    </row>
    <row r="54" spans="2:11" ht="31.5" customHeight="1" x14ac:dyDescent="0.2">
      <c r="B54" s="212" t="s">
        <v>288</v>
      </c>
      <c r="C54" s="441" t="s">
        <v>306</v>
      </c>
      <c r="D54" s="441"/>
      <c r="E54" s="441"/>
      <c r="F54" s="441"/>
      <c r="G54" s="441"/>
      <c r="H54" s="441"/>
      <c r="I54" s="441"/>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zHC2GQx82gO2jjb0kE7dGt8z/ifu4n5Oe9uryvkGvKtpSZQ+cfeaUKH/YS3rEIA42QQA/L0B/MOLKGMeuHOHmQ==" saltValue="Njxx1rPGFUjIchNe1dh7F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800-000000000000}">
      <formula1>O17:O19</formula1>
    </dataValidation>
    <dataValidation type="list" allowBlank="1" showInputMessage="1" showErrorMessage="1" sqref="H12:I12" xr:uid="{00000000-0002-0000-0800-000001000000}">
      <formula1>M17:M19</formula1>
    </dataValidation>
    <dataValidation type="list" allowBlank="1" showInputMessage="1" showErrorMessage="1" sqref="C24:E24" xr:uid="{00000000-0002-0000-0800-000002000000}">
      <formula1>$M$12:$M$15</formula1>
    </dataValidation>
    <dataValidation type="list" allowBlank="1" showInputMessage="1" showErrorMessage="1" sqref="C9:F9" xr:uid="{00000000-0002-0000-0800-000003000000}">
      <formula1>$M$6:$M$9</formula1>
    </dataValidation>
    <dataValidation type="list" allowBlank="1" showInputMessage="1" showErrorMessage="1" sqref="J10:K10" xr:uid="{00000000-0002-0000-0800-000004000000}">
      <formula1>$M$21:$M$28</formula1>
    </dataValidation>
    <dataValidation type="list" allowBlank="1" showInputMessage="1" showErrorMessage="1" sqref="H13:I13" xr:uid="{00000000-0002-0000-0800-000005000000}">
      <formula1>$N$5:$N$8</formula1>
    </dataValidation>
    <dataValidation type="list" allowBlank="1" showInputMessage="1" showErrorMessage="1" sqref="C7 I7" xr:uid="{00000000-0002-0000-08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3F664237-BA00-4E19-9D4C-97CF951D95E6}">
  <ds:schemaRefs>
    <ds:schemaRef ds:uri="http://schemas.microsoft.com/office/2006/metadata/properties"/>
    <ds:schemaRef ds:uri="http://www.w3.org/XML/1998/namespace"/>
    <ds:schemaRef ds:uri="http://purl.org/dc/dcmitype/"/>
    <ds:schemaRef ds:uri="http://purl.org/dc/terms/"/>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08ebe415-1e9a-4b26-acfc-09642d3d19df"/>
    <ds:schemaRef ds:uri="d472a95f-029e-48ed-8556-580ff62e78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57310</cp:lastModifiedBy>
  <cp:lastPrinted>2018-04-10T15:28:46Z</cp:lastPrinted>
  <dcterms:created xsi:type="dcterms:W3CDTF">2010-03-25T16:40:43Z</dcterms:created>
  <dcterms:modified xsi:type="dcterms:W3CDTF">2021-05-11T20:28:10Z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