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4"/>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8" documentId="13_ncr:1_{CBB4C0B3-09DF-488C-BF09-819D9A81BB49}" xr6:coauthVersionLast="47" xr6:coauthVersionMax="47" xr10:uidLastSave="{13832519-479E-4226-8764-C6D33E51DE36}"/>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T10" i="1"/>
  <c r="R10" i="1"/>
  <c r="AD9" i="1"/>
  <c r="AB9" i="1"/>
  <c r="AE9" i="1" s="1"/>
  <c r="Z9" i="1"/>
  <c r="Y9" i="1"/>
  <c r="S9" i="1"/>
  <c r="T9" i="1" s="1"/>
  <c r="R9" i="1"/>
  <c r="Q9" i="1"/>
  <c r="L9" i="1"/>
  <c r="M9" i="1" s="1"/>
  <c r="AD8" i="1"/>
  <c r="AB8" i="1"/>
  <c r="Z8" i="1"/>
  <c r="Y8" i="1"/>
  <c r="AE8" i="1" l="1"/>
  <c r="AI9" i="1"/>
  <c r="AK9" i="1" s="1"/>
  <c r="U9" i="1"/>
  <c r="AE10" i="1"/>
  <c r="N9" i="1"/>
  <c r="V9" i="1" l="1"/>
  <c r="W9" i="1" s="1"/>
  <c r="AI10" i="1"/>
  <c r="AN9" i="1" s="1"/>
  <c r="AM9" i="1" s="1"/>
  <c r="AJ9" i="1"/>
  <c r="AL9" i="1"/>
  <c r="AO9" i="1" l="1"/>
  <c r="AD7" i="1"/>
  <c r="AB7" i="1"/>
  <c r="S7" i="1"/>
  <c r="AE7" i="1" l="1"/>
  <c r="Z7" i="1"/>
  <c r="Y7" i="1"/>
  <c r="T7" i="1"/>
  <c r="T8" i="1"/>
  <c r="Q7" i="1"/>
  <c r="R7" i="1" s="1"/>
  <c r="R8" i="1"/>
  <c r="L7" i="1"/>
  <c r="M7" i="1" s="1"/>
  <c r="AI7" i="1" l="1"/>
  <c r="N7" i="1"/>
  <c r="U7" i="1"/>
  <c r="AI8" i="1" l="1"/>
  <c r="AN7" i="1" s="1"/>
  <c r="AM7" i="1" s="1"/>
  <c r="AK7" i="1"/>
  <c r="AL7" i="1" s="1"/>
  <c r="V7" i="1"/>
  <c r="W7" i="1" s="1"/>
  <c r="AJ7" i="1" l="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<sst xmlns="http://schemas.openxmlformats.org/spreadsheetml/2006/main" count="606" uniqueCount="242">
  <si>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</si>
  <si>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</si>
  <si>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</si>
  <si>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</si>
  <si>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</si>
  <si>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</si>
  <si>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</si>
  <si>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</si>
  <si>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</si>
  <si>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</si>
  <si>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</si>
  <si>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</si>
  <si>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</si>
  <si>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</si>
  <si>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</si>
  <si>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</si>
  <si>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</si>
  <si>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</si>
  <si>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</si>
  <si>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</si>
  <si>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</si>
  <si>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</si>
  <si>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</si>
  <si>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</si>
  <si>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</si>
  <si>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</si>
  <si>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</si>
  <si>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</si>
  <si>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</si>
  <si>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</si>
  <si>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</si>
  <si>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</si>
  <si>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</si>
  <si>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</si>
  <si>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</si>
  <si>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</si>
  <si>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</si>
  <si>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</si>
  <si>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</si>
  <si>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</si>
  <si>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</si>
  <si>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</si>
  <si>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</si>
  <si>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</si>
  <si>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</si>
  <si>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</si>
  <si>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</si>
  <si>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</si>
  <si>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</si>
  <si>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</si>
  <si>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</si>
  <si>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</si>
  <si>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</si>
  <si>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</si>
  <si>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Subdirección Gestion Corporativa-Atencion al Ciudadano</t>
  </si>
  <si>
    <r>
      <rPr>
        <b/>
        <sz val="11"/>
        <rFont val="Arial"/>
        <family val="2"/>
      </rPr>
      <t xml:space="preserve">Objetivo estratégico: </t>
    </r>
    <r>
      <rPr>
        <sz val="11"/>
        <rFont val="Arial"/>
        <family val="2"/>
      </rPr>
      <t xml:space="preserve">
Garantizar accesibilidad a la información institucional a los grupos de valor, a través de los mecanismos y canales que disponga el Instituto
</t>
    </r>
    <r>
      <rPr>
        <b/>
        <sz val="11"/>
        <rFont val="Arial"/>
        <family val="2"/>
      </rPr>
      <t>Objetivo del proceso:</t>
    </r>
    <r>
      <rPr>
        <sz val="11"/>
        <rFont val="Arial"/>
        <family val="2"/>
      </rPr>
      <t xml:space="preserve">
Brindar la atención oportuna a las partes interesadas del Instituto, mediante la implementación de lineamientos para la atención y servicio de cara al ciudadano, el tramite a peticiones, quejas, reclamos, sugerencias y denuncias y las  actividades requeridas para la divulgación de la información pública relacionada con la misionalidad del Instituto, con el fin de aumentar la satisfacción  de las partes interesadas a través de los planes de mejora</t>
    </r>
  </si>
  <si>
    <t>Inicia con la solicitud de orientacion y/o reecepcion de la peticion, queja, reclamos, sugerencias y denuncias, ejecutadas por las partes interesadas a traves de los canales de atencion habilitados por el Instituto, continua con su tramite, seguimiento y control a la respuesta y va hasta la evaluacion de la percepcion ciudadana frente al servicio</t>
  </si>
  <si>
    <t>Afectación reputacional</t>
  </si>
  <si>
    <t>Imposibilidad de acceso a un servicio o programa del Instituto negando un derecho</t>
  </si>
  <si>
    <t>Debido a entrega de información actualizada de un servicio o programa del Instituto</t>
  </si>
  <si>
    <t>Posibilidad  afectación reputacional debido a entrega de información actualizada de un servicio o programa del Instituto, negando un derecho de acceso a las partes interesadas</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</si>
  <si>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</si>
  <si>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</si>
  <si>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</si>
  <si>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La Profesional Apoyo a la subdirección  Especializada de la Subdireccion de Gestion Corporativa-Atención al Ciudadano organizara capacitación y verificación de la información de los programas y servicios del Idpyba a los contratista y/o funcionarios de Atención al ciudadano</t>
  </si>
  <si>
    <t>Preventivo</t>
  </si>
  <si>
    <t>Manual</t>
  </si>
  <si>
    <t>Documentado</t>
  </si>
  <si>
    <t>Aleatoria</t>
  </si>
  <si>
    <t>Con registro</t>
  </si>
  <si>
    <t>Reducir: Despues de realizar un analisis y cosiderar que el nivel de riesgo es alto, se determina tratarlo mediante transferencia o mitigacion del mismo</t>
  </si>
  <si>
    <t>Realización de capacitación y medicion del entendimiento a la misma  con el objetivo de verificar la información de los programas y servicios del Instituto a los contratista y/o funcionarios de Atención al ciudadano.</t>
  </si>
  <si>
    <t>La Profesional Apoyo a la subdirección  Especializada de la Subdireccion de Gestion Corporativa-Atención al Ciudadano</t>
  </si>
  <si>
    <t xml:space="preserve">1/01/2023 a 30/06/2023
1/07/2023 a 31/12/2023
</t>
  </si>
  <si>
    <t>En curso</t>
  </si>
  <si>
    <t xml:space="preserve">2 Capacitaciones al año en información de los programas y servicios del Idpyba a los contratista y/o funcionarios de Atención al ciudadano. y medicion del conocimiento de la misma
</t>
  </si>
  <si>
    <t>La Profesional Apoyo a la subdirección  Especializada de la Subdireccion de Gestion Corporativa-Atención al Ciudadanoemitira un correo mensual solicitando la confirmación o modificación de la información que se suministra las partes interesadas sobre los servicio del Instituto.</t>
  </si>
  <si>
    <t>Continua</t>
  </si>
  <si>
    <t>Emisión de correo mensual solicitando la confirmación o modificación de la información que se suministra las partes interesadas sobre los servicio del Instituto.</t>
  </si>
  <si>
    <t xml:space="preserve">
12 correos de solicitando la confirmación o modificación de la información que se suministra las partes interesadas sobre los servicio del Instituto.</t>
  </si>
  <si>
    <t>Afectación reputacional y Sanciones disciplinarias</t>
  </si>
  <si>
    <t>Sanciones disciplinarias y afectación reputacional debido a el Incumplimiento de normatividad asociada a peticiones, quejas, reclamos, sugerencias y denuncias</t>
  </si>
  <si>
    <t>Gestión y seguimiento a las diferentes peticiones, quejas, reclamos, sugerencias y denuncias</t>
  </si>
  <si>
    <t>Posibilidad  de afectación reputacional y sanciones disciplinarias debido al incumplimiento en tiempo de respuesta definidas normativamente asociada a peticiones, quejas, reclamos, sugerencias y denuncias, debido a la no efectividad de la gestión y seguimiento de los mismos.</t>
  </si>
  <si>
    <t>24 a 500 veces por año</t>
  </si>
  <si>
    <t xml:space="preserve">La Profesional Apoyo a la subdirección  Especializada de la Subdireccion de Gestion Corporativa-Atención al Ciudadano realiza seguimiento semanal a las diferentes peticiones, quejas, reclamos, sugerencias y denuncias; enviando alertas preventivas a los responsables de gestionar y haciendo seguimiento a las mismas </t>
  </si>
  <si>
    <t xml:space="preserve">Seguimiento semanal a las diferentes peticiones, quejas, reclamos, sugerencias y denuncias; enviando alertas preventivas a los responsables de gestionar </t>
  </si>
  <si>
    <t xml:space="preserve">Cuatro correos semanales al mes
</t>
  </si>
  <si>
    <t>La Profesional Apoyo a la subdirección  Especializada de la Subdireccion de Gestion Corporativa-Atención al Ciudadano genera Informe mensual de seguimiento a las peticiones, quejas, reclamos, sugerencias y denuncias; generando plan de mejoramiento en el mes de enero, continuando con el seguimiento al mismo en la vigencia</t>
  </si>
  <si>
    <t>Correctivo</t>
  </si>
  <si>
    <t>Presentación de  Informe mensual de seguimiento a las solicitudes y plan de mejoramiento  con su respectivo seguimiento</t>
  </si>
  <si>
    <t>Informe mensual  de Seguimiento a las solicitudes
Plan de mejoramiento y seguimiento</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</si>
  <si>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</si>
  <si>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</si>
  <si>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</si>
  <si>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</si>
  <si>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2 veces por año</t>
  </si>
  <si>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</si>
  <si>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</si>
  <si>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</si>
  <si>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</si>
  <si>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t>Controlado</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</si>
  <si>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</si>
  <si>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</si>
  <si>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</si>
  <si>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</si>
  <si>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</si>
  <si>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Sin registro</t>
  </si>
  <si>
    <t>Aceptar:Despues de realizar un analisis y considerar los niveles de riesgo se determina asumir el mismo conociendo los efectos de su posible materialización</t>
  </si>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</sst>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s>
  <fills count="11">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7" fillId="0" borderId="0" applyFont="0" applyFill="0" applyBorder="0" applyAlignment="0" applyProtection="0"/>
  </cellStyleXfs>
  <cellXfs count="125">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164" fontId="5" fillId="0" borderId="1" xfId="0" applyNumberFormat="1" applyFont="1" applyBorder="1" applyAlignment="1" applyProtection="1">
      <alignment vertical="center" wrapText="1"/>
      <protection locked="0"/>
    </xf>
    <xf numFmtId="164" fontId="5" fillId="0" borderId="1" xfId="0" applyNumberFormat="1" applyFont="1" applyBorder="1" applyAlignment="1" applyProtection="1">
      <alignment horizontal="right" vertical="center" wrapText="1"/>
      <protection locked="0"/>
    </xf>
    <xf numFmtId="0" fontId="13" fillId="0" borderId="1" xfId="0" applyFont="1" applyBorder="1" applyAlignment="1">
      <alignment vertical="top" wrapText="1"/>
    </xf>
    <xf numFmtId="0" fontId="5" fillId="0" borderId="1" xfId="0"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center" wrapText="1"/>
    </xf>
    <xf numFmtId="9" fontId="5" fillId="0" borderId="1" xfId="1" applyFont="1" applyFill="1" applyBorder="1" applyAlignment="1" applyProtection="1">
      <alignment horizontal="center" vertical="center" wrapText="1"/>
    </xf>
    <xf numFmtId="9" fontId="15" fillId="0" borderId="2" xfId="0" applyNumberFormat="1" applyFont="1" applyBorder="1" applyAlignment="1" applyProtection="1">
      <alignment horizontal="center" vertical="center" wrapText="1"/>
      <protection locked="0"/>
    </xf>
    <xf numFmtId="9" fontId="15" fillId="0" borderId="3" xfId="0" applyNumberFormat="1"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9" fontId="5" fillId="0" borderId="2" xfId="0" applyNumberFormat="1" applyFont="1" applyBorder="1" applyAlignment="1" applyProtection="1">
      <alignment horizontal="center" vertical="center" wrapText="1"/>
      <protection locked="0"/>
    </xf>
    <xf numFmtId="9" fontId="5" fillId="0" borderId="3" xfId="0" applyNumberFormat="1" applyFont="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3" xfId="0" applyFont="1" applyBorder="1" applyAlignment="1" applyProtection="1">
      <alignment horizontal="center" vertical="top" wrapText="1"/>
      <protection locked="0"/>
    </xf>
    <xf numFmtId="0" fontId="3" fillId="0" borderId="2"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6"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4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Y4" zoomScale="70" zoomScaleNormal="70" workbookViewId="0">
      <selection activeCell="AR8" sqref="AR8"/>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67" customWidth="1"/>
    <col min="27" max="27" width="7.140625" style="13" customWidth="1"/>
    <col min="28" max="28" width="8" style="13" hidden="1"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41" style="13" customWidth="1"/>
    <col min="44" max="44" width="19.7109375" style="13" customWidth="1"/>
    <col min="45" max="46" width="19.7109375" style="34"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89"/>
      <c r="B1" s="90"/>
      <c r="C1" s="100" t="s">
        <v>0</v>
      </c>
      <c r="D1" s="101"/>
      <c r="E1" s="101"/>
      <c r="F1" s="101"/>
      <c r="G1" s="101"/>
      <c r="H1" s="101"/>
      <c r="I1" s="102"/>
      <c r="J1" s="86"/>
      <c r="K1" s="86"/>
      <c r="L1" s="86"/>
      <c r="M1" s="48"/>
      <c r="N1" s="49"/>
      <c r="O1" s="14"/>
      <c r="P1" s="14"/>
      <c r="Q1" s="14"/>
      <c r="R1" s="14"/>
      <c r="S1" s="14"/>
      <c r="T1" s="14"/>
      <c r="U1" s="50"/>
      <c r="V1" s="50"/>
      <c r="W1" s="51"/>
      <c r="X1" s="48"/>
      <c r="Y1" s="13"/>
      <c r="Z1" s="13"/>
      <c r="AE1" s="28"/>
      <c r="AI1" s="28"/>
      <c r="AK1" s="26"/>
      <c r="BB1" s="26"/>
      <c r="BH1" s="26"/>
      <c r="BN1" s="26"/>
    </row>
    <row r="2" spans="1:66" ht="23.25" customHeight="1">
      <c r="A2" s="91"/>
      <c r="B2" s="92"/>
      <c r="C2" s="100" t="s">
        <v>1</v>
      </c>
      <c r="D2" s="101"/>
      <c r="E2" s="101"/>
      <c r="F2" s="101"/>
      <c r="G2" s="101"/>
      <c r="H2" s="101"/>
      <c r="I2" s="102"/>
      <c r="J2" s="86"/>
      <c r="K2" s="86"/>
      <c r="L2" s="86"/>
      <c r="M2" s="48"/>
      <c r="N2" s="49"/>
      <c r="O2" s="14"/>
      <c r="P2" s="14"/>
      <c r="Q2" s="14"/>
      <c r="R2" s="14"/>
      <c r="S2" s="14"/>
      <c r="T2" s="14"/>
      <c r="U2" s="50"/>
      <c r="V2" s="50"/>
      <c r="W2" s="51"/>
      <c r="X2" s="48"/>
      <c r="Y2" s="13"/>
      <c r="Z2" s="13"/>
      <c r="AE2" s="28"/>
      <c r="AI2" s="28"/>
      <c r="AK2" s="26"/>
      <c r="BB2" s="26"/>
      <c r="BH2" s="26"/>
      <c r="BN2" s="26"/>
    </row>
    <row r="3" spans="1:66" ht="23.25" customHeight="1">
      <c r="A3" s="93"/>
      <c r="B3" s="94"/>
      <c r="C3" s="86" t="s">
        <v>2</v>
      </c>
      <c r="D3" s="86"/>
      <c r="E3" s="86"/>
      <c r="F3" s="86" t="s">
        <v>3</v>
      </c>
      <c r="G3" s="86"/>
      <c r="H3" s="86"/>
      <c r="I3" s="86"/>
      <c r="J3" s="86"/>
      <c r="K3" s="86"/>
      <c r="L3" s="86"/>
      <c r="M3" s="48"/>
      <c r="N3" s="49"/>
      <c r="O3" s="48"/>
      <c r="P3" s="48"/>
      <c r="Q3" s="48"/>
      <c r="R3" s="48"/>
      <c r="S3" s="48"/>
      <c r="T3" s="48"/>
      <c r="U3" s="49"/>
      <c r="V3" s="49"/>
      <c r="W3" s="51"/>
      <c r="X3" s="48"/>
      <c r="Y3" s="13"/>
      <c r="Z3" s="13"/>
      <c r="AE3" s="28"/>
      <c r="AI3" s="28"/>
      <c r="AK3" s="26"/>
      <c r="BB3" s="26"/>
      <c r="BH3" s="26"/>
      <c r="BN3" s="26"/>
    </row>
    <row r="4" spans="1:66" s="14" customFormat="1" ht="23.25" customHeight="1">
      <c r="A4" s="96" t="s">
        <v>4</v>
      </c>
      <c r="B4" s="97"/>
      <c r="C4" s="86" t="s">
        <v>5</v>
      </c>
      <c r="D4" s="86" t="s">
        <v>6</v>
      </c>
      <c r="E4" s="86" t="s">
        <v>7</v>
      </c>
      <c r="F4" s="103" t="s">
        <v>8</v>
      </c>
      <c r="G4" s="103"/>
      <c r="H4" s="103"/>
      <c r="I4" s="103"/>
      <c r="J4" s="103"/>
      <c r="K4" s="103"/>
      <c r="L4" s="103"/>
      <c r="M4" s="103"/>
      <c r="N4" s="103"/>
      <c r="O4" s="103"/>
      <c r="P4" s="103"/>
      <c r="Q4" s="103"/>
      <c r="R4" s="103"/>
      <c r="S4" s="103"/>
      <c r="T4" s="103"/>
      <c r="U4" s="103"/>
      <c r="V4" s="103"/>
      <c r="W4" s="103"/>
      <c r="X4" s="105" t="s">
        <v>9</v>
      </c>
      <c r="Y4" s="105"/>
      <c r="Z4" s="105"/>
      <c r="AA4" s="105"/>
      <c r="AB4" s="105"/>
      <c r="AC4" s="105"/>
      <c r="AD4" s="105"/>
      <c r="AE4" s="105"/>
      <c r="AF4" s="105"/>
      <c r="AG4" s="105"/>
      <c r="AH4" s="105"/>
      <c r="AI4" s="105"/>
      <c r="AJ4" s="105"/>
      <c r="AK4" s="105"/>
      <c r="AL4" s="105"/>
      <c r="AM4" s="105"/>
      <c r="AN4" s="105"/>
      <c r="AO4" s="105"/>
      <c r="AP4" s="105"/>
      <c r="AQ4" s="109" t="s">
        <v>10</v>
      </c>
      <c r="AR4" s="110"/>
      <c r="AS4" s="110"/>
      <c r="AT4" s="110"/>
      <c r="AU4" s="110"/>
      <c r="AV4" s="111"/>
      <c r="AW4" s="104" t="s">
        <v>11</v>
      </c>
      <c r="AX4" s="104"/>
      <c r="AY4" s="104"/>
      <c r="AZ4" s="104"/>
      <c r="BA4" s="104"/>
      <c r="BB4" s="104"/>
      <c r="BC4" s="104" t="s">
        <v>12</v>
      </c>
      <c r="BD4" s="104"/>
      <c r="BE4" s="104"/>
      <c r="BF4" s="104"/>
      <c r="BG4" s="104"/>
      <c r="BH4" s="104"/>
      <c r="BI4" s="104" t="s">
        <v>13</v>
      </c>
      <c r="BJ4" s="104"/>
      <c r="BK4" s="104"/>
      <c r="BL4" s="104"/>
      <c r="BM4" s="104"/>
      <c r="BN4" s="104"/>
    </row>
    <row r="5" spans="1:66" s="14" customFormat="1" ht="21.75" customHeight="1">
      <c r="A5" s="98"/>
      <c r="B5" s="99"/>
      <c r="C5" s="86"/>
      <c r="D5" s="86"/>
      <c r="E5" s="86"/>
      <c r="F5" s="103"/>
      <c r="G5" s="103"/>
      <c r="H5" s="103"/>
      <c r="I5" s="103"/>
      <c r="J5" s="103"/>
      <c r="K5" s="103"/>
      <c r="L5" s="103"/>
      <c r="M5" s="103"/>
      <c r="N5" s="103"/>
      <c r="O5" s="103"/>
      <c r="P5" s="103"/>
      <c r="Q5" s="103"/>
      <c r="R5" s="103"/>
      <c r="S5" s="103"/>
      <c r="T5" s="103"/>
      <c r="U5" s="103"/>
      <c r="V5" s="103"/>
      <c r="W5" s="103"/>
      <c r="X5" s="105" t="s">
        <v>14</v>
      </c>
      <c r="Y5" s="105" t="s">
        <v>15</v>
      </c>
      <c r="Z5" s="105"/>
      <c r="AA5" s="105" t="s">
        <v>16</v>
      </c>
      <c r="AB5" s="105"/>
      <c r="AC5" s="105"/>
      <c r="AD5" s="105"/>
      <c r="AE5" s="105"/>
      <c r="AF5" s="105"/>
      <c r="AG5" s="105"/>
      <c r="AH5" s="105"/>
      <c r="AI5" s="106" t="s">
        <v>17</v>
      </c>
      <c r="AJ5" s="105" t="s">
        <v>18</v>
      </c>
      <c r="AK5" s="106" t="s">
        <v>19</v>
      </c>
      <c r="AL5" s="52"/>
      <c r="AM5" s="105" t="s">
        <v>20</v>
      </c>
      <c r="AN5" s="105" t="s">
        <v>19</v>
      </c>
      <c r="AO5" s="115" t="s">
        <v>21</v>
      </c>
      <c r="AP5" s="105" t="s">
        <v>22</v>
      </c>
      <c r="AQ5" s="112"/>
      <c r="AR5" s="113"/>
      <c r="AS5" s="113"/>
      <c r="AT5" s="113"/>
      <c r="AU5" s="113"/>
      <c r="AV5" s="114"/>
      <c r="AW5" s="104"/>
      <c r="AX5" s="104"/>
      <c r="AY5" s="104"/>
      <c r="AZ5" s="104"/>
      <c r="BA5" s="104"/>
      <c r="BB5" s="104"/>
      <c r="BC5" s="104"/>
      <c r="BD5" s="104"/>
      <c r="BE5" s="104"/>
      <c r="BF5" s="104"/>
      <c r="BG5" s="104"/>
      <c r="BH5" s="104"/>
      <c r="BI5" s="104"/>
      <c r="BJ5" s="104"/>
      <c r="BK5" s="104"/>
      <c r="BL5" s="104"/>
      <c r="BM5" s="104"/>
      <c r="BN5" s="104"/>
    </row>
    <row r="6" spans="1:66" s="14" customFormat="1" ht="91.5" customHeight="1">
      <c r="A6" s="98"/>
      <c r="B6" s="99"/>
      <c r="C6" s="95"/>
      <c r="D6" s="95"/>
      <c r="E6" s="95"/>
      <c r="F6" s="53" t="s">
        <v>23</v>
      </c>
      <c r="G6" s="53" t="s">
        <v>24</v>
      </c>
      <c r="H6" s="53" t="s">
        <v>25</v>
      </c>
      <c r="I6" s="53" t="s">
        <v>26</v>
      </c>
      <c r="J6" s="53" t="s">
        <v>27</v>
      </c>
      <c r="K6" s="53" t="s">
        <v>28</v>
      </c>
      <c r="L6" s="53" t="s">
        <v>29</v>
      </c>
      <c r="M6" s="53" t="s">
        <v>19</v>
      </c>
      <c r="N6" s="54"/>
      <c r="O6" s="55" t="s">
        <v>30</v>
      </c>
      <c r="P6" s="56" t="s">
        <v>31</v>
      </c>
      <c r="Q6" s="56" t="s">
        <v>32</v>
      </c>
      <c r="R6" s="56"/>
      <c r="S6" s="56" t="s">
        <v>33</v>
      </c>
      <c r="T6" s="56"/>
      <c r="U6" s="56" t="s">
        <v>19</v>
      </c>
      <c r="V6" s="56"/>
      <c r="W6" s="57" t="s">
        <v>34</v>
      </c>
      <c r="X6" s="108"/>
      <c r="Y6" s="58" t="s">
        <v>35</v>
      </c>
      <c r="Z6" s="58" t="s">
        <v>23</v>
      </c>
      <c r="AA6" s="58" t="s">
        <v>36</v>
      </c>
      <c r="AB6" s="58"/>
      <c r="AC6" s="58" t="s">
        <v>37</v>
      </c>
      <c r="AD6" s="58"/>
      <c r="AE6" s="59" t="s">
        <v>38</v>
      </c>
      <c r="AF6" s="58" t="s">
        <v>39</v>
      </c>
      <c r="AG6" s="58" t="s">
        <v>28</v>
      </c>
      <c r="AH6" s="58" t="s">
        <v>40</v>
      </c>
      <c r="AI6" s="107"/>
      <c r="AJ6" s="108"/>
      <c r="AK6" s="107"/>
      <c r="AL6" s="60"/>
      <c r="AM6" s="108"/>
      <c r="AN6" s="108"/>
      <c r="AO6" s="116"/>
      <c r="AP6" s="108"/>
      <c r="AQ6" s="61" t="s">
        <v>41</v>
      </c>
      <c r="AR6" s="61" t="s">
        <v>42</v>
      </c>
      <c r="AS6" s="62" t="s">
        <v>43</v>
      </c>
      <c r="AT6" s="62" t="s">
        <v>44</v>
      </c>
      <c r="AU6" s="61" t="s">
        <v>45</v>
      </c>
      <c r="AV6" s="61" t="s">
        <v>46</v>
      </c>
      <c r="AW6" s="63" t="s">
        <v>47</v>
      </c>
      <c r="AX6" s="63" t="s">
        <v>48</v>
      </c>
      <c r="AY6" s="63" t="s">
        <v>49</v>
      </c>
      <c r="AZ6" s="63" t="s">
        <v>50</v>
      </c>
      <c r="BA6" s="63" t="s">
        <v>51</v>
      </c>
      <c r="BB6" s="64" t="s">
        <v>52</v>
      </c>
      <c r="BC6" s="63" t="s">
        <v>47</v>
      </c>
      <c r="BD6" s="63" t="s">
        <v>48</v>
      </c>
      <c r="BE6" s="63" t="s">
        <v>49</v>
      </c>
      <c r="BF6" s="63" t="s">
        <v>50</v>
      </c>
      <c r="BG6" s="63" t="s">
        <v>51</v>
      </c>
      <c r="BH6" s="64" t="s">
        <v>52</v>
      </c>
      <c r="BI6" s="63" t="s">
        <v>47</v>
      </c>
      <c r="BJ6" s="63" t="s">
        <v>48</v>
      </c>
      <c r="BK6" s="63" t="s">
        <v>49</v>
      </c>
      <c r="BL6" s="63" t="s">
        <v>50</v>
      </c>
      <c r="BM6" s="63" t="s">
        <v>51</v>
      </c>
      <c r="BN6" s="65" t="s">
        <v>52</v>
      </c>
    </row>
    <row r="7" spans="1:66" ht="168.75" customHeight="1">
      <c r="A7" s="75">
        <v>1</v>
      </c>
      <c r="B7" s="75" t="s">
        <v>53</v>
      </c>
      <c r="C7" s="75" t="s">
        <v>54</v>
      </c>
      <c r="D7" s="75" t="s">
        <v>55</v>
      </c>
      <c r="E7" s="75" t="s">
        <v>56</v>
      </c>
      <c r="F7" s="75" t="s">
        <v>57</v>
      </c>
      <c r="G7" s="75" t="s">
        <v>58</v>
      </c>
      <c r="H7" s="75" t="s">
        <v>59</v>
      </c>
      <c r="I7" s="75" t="s">
        <v>60</v>
      </c>
      <c r="J7" s="75" t="s">
        <v>61</v>
      </c>
      <c r="K7" s="75" t="s">
        <v>62</v>
      </c>
      <c r="L7" s="78" t="str">
        <f>IF(K7=0,"Defina la frecuencia",IF(K7="2 veces por año","Muy baja",IF(K7="3 a 24 veces por año","Baja",IF(K7="24 a 500 veces por año","Media",IF(K7="500 veces al año y maximo 5000veces por año","Alta","Muy alta")))))</f>
        <v>Baja</v>
      </c>
      <c r="M7" s="85" t="str">
        <f>IF(L7="Muy baja","20%",IF(L7="Baja","40%",IF(L7="Media","60%",IF(L7="Alta","80%",IF(L7="Muy alta","100%","Defina la Frecuencia")))))</f>
        <v>40%</v>
      </c>
      <c r="N7" s="83">
        <f>VALUE(M7)</f>
        <v>0.4</v>
      </c>
      <c r="O7" s="75"/>
      <c r="P7" s="75" t="s">
        <v>63</v>
      </c>
      <c r="Q7" s="78">
        <f>IF(O7=0,0,IF(O7="Afectación menor a 10 SMLMV","Leve 20%",IF(O7="Entre 10 y 50 SMLMV","Menor 40%",IF(O7="Entre 50 y 100 SMLMV","Moderado 60%",IF(O7="Entre 100 y 500 SMLMV","Mayor 80%","Castastrofico 100%")))))</f>
        <v>0</v>
      </c>
      <c r="R7" s="35">
        <f>IF(O7=0,0,IF(Q7="Leve 20%",20%,IF(Q7="Menor 40%",40%,IF(Q7="Moderado 60%",60%,IF(Q7="Mayor 80%",80%,100%)))))</f>
        <v>0</v>
      </c>
      <c r="S7" s="78"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66">
        <f t="shared" ref="T7:T8" si="0">IF(S7=0,0,IF(S7="Leve 20%",20%,IF(S7="Menor 40%",40%,IF(S7="Moderado 60%",60%,IF(S7="Mayor 80%",80%,100%)))))</f>
        <v>0.6</v>
      </c>
      <c r="U7" s="82">
        <f>IF(R7&gt;T7,R7,T7)</f>
        <v>0.6</v>
      </c>
      <c r="V7" s="83">
        <f>VALUE(U7)</f>
        <v>0.6</v>
      </c>
      <c r="W7" s="76" t="str">
        <f>VLOOKUP(N7,Matriz!$B$3:$G$8,MATCH(V7,Matriz!$B$3:$G$3,0),FALSE)</f>
        <v>Moderado</v>
      </c>
      <c r="X7" s="68" t="s">
        <v>64</v>
      </c>
      <c r="Y7" s="70" t="str">
        <f>IF(AA7="Preventivo","X",IF(AA7="Detectivo","X"," "))</f>
        <v>X</v>
      </c>
      <c r="Z7" s="70" t="str">
        <f>IF(AA7="Correctivo","X"," ")</f>
        <v xml:space="preserve"> </v>
      </c>
      <c r="AA7" s="68" t="s">
        <v>65</v>
      </c>
      <c r="AB7" s="71">
        <f>IF(AA7="","",IF(AA7="Preventivo",25%,IF(AA7="Detectivo",15%,10%)))</f>
        <v>0.25</v>
      </c>
      <c r="AC7" s="68" t="s">
        <v>66</v>
      </c>
      <c r="AD7" s="71">
        <f t="shared" ref="AD7" si="1">IF(AC7="Automatico",25%,15%)</f>
        <v>0.15</v>
      </c>
      <c r="AE7" s="69">
        <f t="shared" ref="AE7:AE10" si="2">AB7+AD7</f>
        <v>0.4</v>
      </c>
      <c r="AF7" s="68" t="s">
        <v>67</v>
      </c>
      <c r="AG7" s="68" t="s">
        <v>68</v>
      </c>
      <c r="AH7" s="68" t="s">
        <v>69</v>
      </c>
      <c r="AI7" s="69">
        <f>M7-(M7*AE7)</f>
        <v>0.24</v>
      </c>
      <c r="AJ7" s="78" t="str">
        <f>IF(AK7=0,"Defina la frecuencia",IF(AK7=20%,"Muy baja",IF(AK7=40%,"Baja",IF(AK7=60%,"Media",IF(AK7=80%,"Alta","Muy alta")))))</f>
        <v>Baja</v>
      </c>
      <c r="AK7" s="79">
        <f>IF(AI7&lt;20%,20%,IF(AI7&lt;40%,40%,IF(AI7&lt;60%,60%,IF(AI7&lt;80%,80%,100%))))</f>
        <v>0.4</v>
      </c>
      <c r="AL7" s="87">
        <f>VALUE(AK7)</f>
        <v>0.4</v>
      </c>
      <c r="AM7" s="82" t="str">
        <f>IF(AN7=0,0,IF(AN7=20%,"Leve 20%",IF(AN7=40%,"Menor 40%",IF(AN7=60%,"Moderado 60%",IF(AN7=80%,"Mayor 80%","Catastrofico 100%")))))</f>
        <v>Leve 20%</v>
      </c>
      <c r="AN7" s="82">
        <f>IF(AI8&lt;20%,20%,IF(AI8&lt;40%,40%,IF(AI8&lt;60%,60%,IF(AI8&lt;80%,80%,100%))))</f>
        <v>0.2</v>
      </c>
      <c r="AO7" s="76" t="str">
        <f>VLOOKUP(AK7,Matriz!$B$3:$G$8,MATCH(AN7,Matriz!$B$3:$G$3,0),FALSE)</f>
        <v>Bajo</v>
      </c>
      <c r="AP7" s="75" t="s">
        <v>70</v>
      </c>
      <c r="AQ7" s="68" t="s">
        <v>71</v>
      </c>
      <c r="AR7" s="35" t="s">
        <v>72</v>
      </c>
      <c r="AS7" s="73" t="s">
        <v>73</v>
      </c>
      <c r="AT7" s="73">
        <v>45291</v>
      </c>
      <c r="AU7" s="68" t="s">
        <v>74</v>
      </c>
      <c r="AV7" s="68" t="s">
        <v>75</v>
      </c>
      <c r="AW7" s="35"/>
      <c r="AX7" s="75"/>
      <c r="AY7" s="75"/>
      <c r="AZ7" s="35"/>
      <c r="BA7" s="35"/>
      <c r="BB7" s="36"/>
      <c r="BC7" s="35"/>
      <c r="BD7" s="75"/>
      <c r="BE7" s="75"/>
      <c r="BF7" s="35"/>
      <c r="BG7" s="35"/>
      <c r="BH7" s="36"/>
      <c r="BI7" s="35"/>
      <c r="BJ7" s="75"/>
      <c r="BK7" s="75"/>
      <c r="BL7" s="35"/>
      <c r="BM7" s="35"/>
    </row>
    <row r="8" spans="1:66" ht="168.75" customHeight="1">
      <c r="A8" s="75"/>
      <c r="B8" s="75"/>
      <c r="C8" s="75"/>
      <c r="D8" s="75"/>
      <c r="E8" s="75"/>
      <c r="F8" s="75"/>
      <c r="G8" s="75"/>
      <c r="H8" s="75"/>
      <c r="I8" s="75"/>
      <c r="J8" s="75"/>
      <c r="K8" s="75"/>
      <c r="L8" s="78"/>
      <c r="M8" s="85"/>
      <c r="N8" s="84"/>
      <c r="O8" s="75"/>
      <c r="P8" s="75"/>
      <c r="Q8" s="78"/>
      <c r="R8" s="35">
        <f t="shared" ref="R8" si="3">IF(O8=0,0,IF(Q8="Leve 20%",20%,IF(Q8="Menor 40%",40%,IF(Q8="Moderado 60%",60%,IF(Q8="Mayor 80%",80%,100%)))))</f>
        <v>0</v>
      </c>
      <c r="S8" s="78"/>
      <c r="T8" s="66">
        <f t="shared" si="0"/>
        <v>0</v>
      </c>
      <c r="U8" s="82"/>
      <c r="V8" s="84"/>
      <c r="W8" s="76"/>
      <c r="X8" s="68" t="s">
        <v>76</v>
      </c>
      <c r="Y8" s="70" t="str">
        <f>IF(AA8="Preventivo","X",IF(AA8="Detectivo","X"," "))</f>
        <v>X</v>
      </c>
      <c r="Z8" s="70" t="str">
        <f>IF(AA8="Correctivo","X"," ")</f>
        <v xml:space="preserve"> </v>
      </c>
      <c r="AA8" s="68" t="s">
        <v>65</v>
      </c>
      <c r="AB8" s="71">
        <f>IF(AA8="","",IF(AA8="Preventivo",25%,IF(AA8="Detectivo",15%,10%)))</f>
        <v>0.25</v>
      </c>
      <c r="AC8" s="68" t="s">
        <v>66</v>
      </c>
      <c r="AD8" s="71">
        <f t="shared" ref="AD8:AD9" si="4">IF(AC8="Automatico",25%,15%)</f>
        <v>0.15</v>
      </c>
      <c r="AE8" s="69">
        <f t="shared" si="2"/>
        <v>0.4</v>
      </c>
      <c r="AF8" s="68" t="s">
        <v>67</v>
      </c>
      <c r="AG8" s="68" t="s">
        <v>77</v>
      </c>
      <c r="AH8" s="68" t="s">
        <v>69</v>
      </c>
      <c r="AI8" s="69">
        <f>AI7-(AI7*AE8)</f>
        <v>0.14399999999999999</v>
      </c>
      <c r="AJ8" s="78"/>
      <c r="AK8" s="79"/>
      <c r="AL8" s="88"/>
      <c r="AM8" s="82"/>
      <c r="AN8" s="82"/>
      <c r="AO8" s="76"/>
      <c r="AP8" s="75"/>
      <c r="AQ8" s="68" t="s">
        <v>78</v>
      </c>
      <c r="AR8" s="35" t="s">
        <v>72</v>
      </c>
      <c r="AS8" s="73">
        <v>44927</v>
      </c>
      <c r="AT8" s="73">
        <v>45291</v>
      </c>
      <c r="AU8" s="68" t="s">
        <v>74</v>
      </c>
      <c r="AV8" s="68" t="s">
        <v>79</v>
      </c>
      <c r="AW8" s="35"/>
      <c r="AX8" s="75"/>
      <c r="AY8" s="75"/>
      <c r="AZ8" s="35"/>
      <c r="BA8" s="35"/>
      <c r="BB8" s="36"/>
      <c r="BC8" s="35"/>
      <c r="BD8" s="75"/>
      <c r="BE8" s="75"/>
      <c r="BF8" s="35"/>
      <c r="BG8" s="35"/>
      <c r="BH8" s="36"/>
      <c r="BI8" s="35"/>
      <c r="BJ8" s="75"/>
      <c r="BK8" s="75"/>
      <c r="BL8" s="35"/>
      <c r="BM8" s="35"/>
    </row>
    <row r="9" spans="1:66" ht="168.75" customHeight="1">
      <c r="A9" s="75">
        <v>2</v>
      </c>
      <c r="B9" s="75" t="s">
        <v>53</v>
      </c>
      <c r="C9" s="75" t="s">
        <v>54</v>
      </c>
      <c r="D9" s="75" t="s">
        <v>55</v>
      </c>
      <c r="E9" s="75" t="s">
        <v>56</v>
      </c>
      <c r="F9" s="75" t="s">
        <v>80</v>
      </c>
      <c r="G9" s="75" t="s">
        <v>81</v>
      </c>
      <c r="H9" s="75" t="s">
        <v>82</v>
      </c>
      <c r="I9" s="75" t="s">
        <v>83</v>
      </c>
      <c r="J9" s="75" t="s">
        <v>61</v>
      </c>
      <c r="K9" s="75" t="s">
        <v>84</v>
      </c>
      <c r="L9" s="78" t="str">
        <f>IF(K9=0,"Defina la frecuencia",IF(K9="2 veces por año","Muy baja",IF(K9="3 a 24 veces por año","Baja",IF(K9="24 a 500 veces por año","Media",IF(K9="500 veces al año y maximo 5000veces por año","Alta","Muy alta")))))</f>
        <v>Media</v>
      </c>
      <c r="M9" s="85" t="str">
        <f>IF(L9="Muy baja","20%",IF(L9="Baja","40%",IF(L9="Media","60%",IF(L9="Alta","80%",IF(L9="Muy alta","100%","Defina la Frecuencia")))))</f>
        <v>60%</v>
      </c>
      <c r="N9" s="83">
        <f>VALUE(M9)</f>
        <v>0.6</v>
      </c>
      <c r="O9" s="75"/>
      <c r="P9" s="75" t="s">
        <v>63</v>
      </c>
      <c r="Q9" s="78">
        <f>IF(O9=0,0,IF(O9="Afectación menor a 10 SMLMV","Leve 20%",IF(O9="Entre 10 y 50 SMLMV","Menor 40%",IF(O9="Entre 50 y 100 SMLMV","Moderado 60%",IF(O9="Entre 100 y 500 SMLMV","Mayor 80%","Castastrofico 100%")))))</f>
        <v>0</v>
      </c>
      <c r="R9" s="35">
        <f>IF(O9=0,0,IF(Q9="Leve 20%",20%,IF(Q9="Menor 40%",40%,IF(Q9="Moderado 60%",60%,IF(Q9="Mayor 80%",80%,100%)))))</f>
        <v>0</v>
      </c>
      <c r="S9" s="78"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66">
        <f t="shared" ref="T9:T10" si="5">IF(S9=0,0,IF(S9="Leve 20%",20%,IF(S9="Menor 40%",40%,IF(S9="Moderado 60%",60%,IF(S9="Mayor 80%",80%,100%)))))</f>
        <v>0.6</v>
      </c>
      <c r="U9" s="82">
        <f>IF(R9&gt;T9,R9,T9)</f>
        <v>0.6</v>
      </c>
      <c r="V9" s="83">
        <f>VALUE(U9)</f>
        <v>0.6</v>
      </c>
      <c r="W9" s="76" t="str">
        <f>VLOOKUP(N9,Matriz!$B$3:$G$8,MATCH(V9,Matriz!$B$3:$G$3,0),FALSE)</f>
        <v>Moderado</v>
      </c>
      <c r="X9" s="68" t="s">
        <v>85</v>
      </c>
      <c r="Y9" s="70" t="str">
        <f>IF(AA9="Preventivo","X",IF(AA9="Detectivo","X"," "))</f>
        <v>X</v>
      </c>
      <c r="Z9" s="70" t="str">
        <f>IF(AA9="Correctivo","X"," ")</f>
        <v xml:space="preserve"> </v>
      </c>
      <c r="AA9" s="68" t="s">
        <v>65</v>
      </c>
      <c r="AB9" s="71">
        <f>IF(AA9="","",IF(AA9="Preventivo",25%,IF(AA9="Detectivo",15%,10%)))</f>
        <v>0.25</v>
      </c>
      <c r="AC9" s="68" t="s">
        <v>66</v>
      </c>
      <c r="AD9" s="71">
        <f t="shared" si="4"/>
        <v>0.15</v>
      </c>
      <c r="AE9" s="69">
        <f t="shared" si="2"/>
        <v>0.4</v>
      </c>
      <c r="AF9" s="68" t="s">
        <v>67</v>
      </c>
      <c r="AG9" s="68" t="s">
        <v>77</v>
      </c>
      <c r="AH9" s="68" t="s">
        <v>69</v>
      </c>
      <c r="AI9" s="69">
        <f>M9-(M9*AE9)</f>
        <v>0.36</v>
      </c>
      <c r="AJ9" s="78" t="str">
        <f>IF(AK9=0,"Defina la frecuencia",IF(AK9=20%,"Muy baja",IF(AK9=40%,"Baja",IF(AK9=60%,"Media",IF(AK9=80%,"Alta","Muy alta")))))</f>
        <v>Baja</v>
      </c>
      <c r="AK9" s="79">
        <f>IF(AI9&lt;20%,20%,IF(AI9&lt;40%,40%,IF(AI9&lt;60%,60%,IF(AI9&lt;80%,80%,100%))))</f>
        <v>0.4</v>
      </c>
      <c r="AL9" s="80">
        <f>VALUE(AK9)</f>
        <v>0.4</v>
      </c>
      <c r="AM9" s="82" t="str">
        <f>IF(AN9=0,0,IF(AN9=20%,"Leve 20%",IF(AN9=40%,"Menor 40%",IF(AN9=60%,"Moderado 60%",IF(AN9=80%,"Mayor 80%","Catastrofico 100%")))))</f>
        <v>Moderado 60%</v>
      </c>
      <c r="AN9" s="82">
        <f>IF(AI10&lt;20%,20%,IF(AI10&lt;40%,40%,IF(AI10&lt;60%,60%,IF(AI10&lt;80%,80%,100%))))</f>
        <v>0.6</v>
      </c>
      <c r="AO9" s="76" t="str">
        <f>VLOOKUP(AK9,Matriz!$B$3:$G$8,MATCH(AN9,Matriz!$B$3:$G$3,0),FALSE)</f>
        <v>Moderado</v>
      </c>
      <c r="AP9" s="77" t="s">
        <v>70</v>
      </c>
      <c r="AQ9" s="68" t="s">
        <v>86</v>
      </c>
      <c r="AR9" s="35" t="s">
        <v>72</v>
      </c>
      <c r="AS9" s="72">
        <v>44927</v>
      </c>
      <c r="AT9" s="72">
        <v>45291</v>
      </c>
      <c r="AU9" s="68" t="s">
        <v>74</v>
      </c>
      <c r="AV9" s="68" t="s">
        <v>87</v>
      </c>
      <c r="AW9" s="35"/>
      <c r="AX9" s="75"/>
      <c r="AY9" s="75"/>
      <c r="AZ9" s="35"/>
      <c r="BA9" s="35"/>
      <c r="BB9" s="36"/>
      <c r="BC9" s="35"/>
      <c r="BD9" s="75"/>
      <c r="BE9" s="75"/>
      <c r="BF9" s="35"/>
      <c r="BG9" s="35"/>
      <c r="BH9" s="36"/>
      <c r="BI9" s="35"/>
      <c r="BJ9" s="75"/>
      <c r="BK9" s="75"/>
      <c r="BL9" s="35"/>
      <c r="BM9" s="35"/>
    </row>
    <row r="10" spans="1:66" ht="168.75" customHeight="1">
      <c r="A10" s="75"/>
      <c r="B10" s="75"/>
      <c r="C10" s="75"/>
      <c r="D10" s="75"/>
      <c r="E10" s="75"/>
      <c r="F10" s="75"/>
      <c r="G10" s="75"/>
      <c r="H10" s="75"/>
      <c r="I10" s="75"/>
      <c r="J10" s="75"/>
      <c r="K10" s="75"/>
      <c r="L10" s="78"/>
      <c r="M10" s="85"/>
      <c r="N10" s="84"/>
      <c r="O10" s="75"/>
      <c r="P10" s="75"/>
      <c r="Q10" s="78"/>
      <c r="R10" s="35">
        <f t="shared" ref="R10" si="6">IF(O10=0,0,IF(Q10="Leve 20%",20%,IF(Q10="Menor 40%",40%,IF(Q10="Moderado 60%",60%,IF(Q10="Mayor 80%",80%,100%)))))</f>
        <v>0</v>
      </c>
      <c r="S10" s="78"/>
      <c r="T10" s="66">
        <f t="shared" si="5"/>
        <v>0</v>
      </c>
      <c r="U10" s="82"/>
      <c r="V10" s="84"/>
      <c r="W10" s="76"/>
      <c r="X10" s="68" t="s">
        <v>88</v>
      </c>
      <c r="Y10" s="70" t="str">
        <f>IF(AA10="Preventivo","X",IF(AA10="Detectivo","X"," "))</f>
        <v xml:space="preserve"> </v>
      </c>
      <c r="Z10" s="70" t="str">
        <f>IF(AA10="Correctivo","X"," ")</f>
        <v>X</v>
      </c>
      <c r="AA10" s="68" t="s">
        <v>89</v>
      </c>
      <c r="AB10" s="68">
        <f>IF(AA10="","",IF(AA10="Preventivo",25%,IF(AA10="Detectivo",15%,10%)))</f>
        <v>0.1</v>
      </c>
      <c r="AC10" s="68" t="s">
        <v>66</v>
      </c>
      <c r="AD10" s="68">
        <f t="shared" ref="AD10" si="7">IF(AC10="Automatico",25%,15%)</f>
        <v>0.15</v>
      </c>
      <c r="AE10" s="69">
        <f t="shared" si="2"/>
        <v>0.25</v>
      </c>
      <c r="AF10" s="68" t="s">
        <v>67</v>
      </c>
      <c r="AG10" s="68" t="s">
        <v>77</v>
      </c>
      <c r="AH10" s="68" t="s">
        <v>69</v>
      </c>
      <c r="AI10" s="69">
        <f>U9-(U9*AE10)</f>
        <v>0.44999999999999996</v>
      </c>
      <c r="AJ10" s="78"/>
      <c r="AK10" s="79"/>
      <c r="AL10" s="81"/>
      <c r="AM10" s="82"/>
      <c r="AN10" s="82"/>
      <c r="AO10" s="76"/>
      <c r="AP10" s="77"/>
      <c r="AQ10" s="68" t="s">
        <v>90</v>
      </c>
      <c r="AR10" s="35" t="s">
        <v>72</v>
      </c>
      <c r="AS10" s="72">
        <v>44927</v>
      </c>
      <c r="AT10" s="72">
        <v>45291</v>
      </c>
      <c r="AU10" s="68" t="s">
        <v>74</v>
      </c>
      <c r="AV10" s="68" t="s">
        <v>91</v>
      </c>
      <c r="AW10" s="35"/>
      <c r="AX10" s="75"/>
      <c r="AY10" s="75"/>
      <c r="AZ10" s="35"/>
      <c r="BA10" s="35"/>
      <c r="BB10" s="36"/>
      <c r="BC10" s="35"/>
      <c r="BD10" s="75"/>
      <c r="BE10" s="75"/>
      <c r="BF10" s="35"/>
      <c r="BG10" s="35"/>
      <c r="BH10" s="36"/>
      <c r="BI10" s="35"/>
      <c r="BJ10" s="75"/>
      <c r="BK10" s="75"/>
      <c r="BL10" s="35"/>
      <c r="BM10" s="35"/>
    </row>
    <row r="11" spans="1:66"/>
    <row r="12" spans="1:66"/>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94">
    <mergeCell ref="F9:F10"/>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X5:X6"/>
    <mergeCell ref="W7:W8"/>
    <mergeCell ref="V7:V8"/>
    <mergeCell ref="J7:J8"/>
    <mergeCell ref="K7:K8"/>
    <mergeCell ref="L7:L8"/>
    <mergeCell ref="M7:M8"/>
    <mergeCell ref="O7:O8"/>
    <mergeCell ref="N7:N8"/>
    <mergeCell ref="A1:B3"/>
    <mergeCell ref="D4:D6"/>
    <mergeCell ref="C4:C6"/>
    <mergeCell ref="A4:B6"/>
    <mergeCell ref="E4:E6"/>
    <mergeCell ref="C1:I1"/>
    <mergeCell ref="C2:I2"/>
    <mergeCell ref="C3:E3"/>
    <mergeCell ref="F3:I3"/>
    <mergeCell ref="F4:W5"/>
    <mergeCell ref="F7:F8"/>
    <mergeCell ref="A7:A8"/>
    <mergeCell ref="B7:B8"/>
    <mergeCell ref="C7:C8"/>
    <mergeCell ref="D7:D8"/>
    <mergeCell ref="E7:E8"/>
    <mergeCell ref="G7:G8"/>
    <mergeCell ref="H7:H8"/>
    <mergeCell ref="I7:I8"/>
    <mergeCell ref="J1:L3"/>
    <mergeCell ref="BJ7:BJ8"/>
    <mergeCell ref="AO7:AO8"/>
    <mergeCell ref="AP7:AP8"/>
    <mergeCell ref="AJ7:AJ8"/>
    <mergeCell ref="AK7:AK8"/>
    <mergeCell ref="AM7:AM8"/>
    <mergeCell ref="AN7:AN8"/>
    <mergeCell ref="P7:P8"/>
    <mergeCell ref="AL7:AL8"/>
    <mergeCell ref="Q7:Q8"/>
    <mergeCell ref="S7:S8"/>
    <mergeCell ref="U7:U8"/>
    <mergeCell ref="BK7:BK8"/>
    <mergeCell ref="AX7:AX8"/>
    <mergeCell ref="AY7:AY8"/>
    <mergeCell ref="BD7:BD8"/>
    <mergeCell ref="BE7:BE8"/>
    <mergeCell ref="A9:A10"/>
    <mergeCell ref="B9:B10"/>
    <mergeCell ref="C9:C10"/>
    <mergeCell ref="D9:D10"/>
    <mergeCell ref="E9:E10"/>
    <mergeCell ref="G9:G10"/>
    <mergeCell ref="H9:H10"/>
    <mergeCell ref="I9:I10"/>
    <mergeCell ref="J9:J10"/>
    <mergeCell ref="K9:K10"/>
    <mergeCell ref="L9:L10"/>
    <mergeCell ref="M9:M10"/>
    <mergeCell ref="N9:N10"/>
    <mergeCell ref="O9:O10"/>
    <mergeCell ref="P9:P10"/>
    <mergeCell ref="Q9:Q10"/>
    <mergeCell ref="S9:S10"/>
    <mergeCell ref="U9:U10"/>
    <mergeCell ref="V9:V10"/>
    <mergeCell ref="W9:W10"/>
    <mergeCell ref="AO9:AO10"/>
    <mergeCell ref="AP9:AP10"/>
    <mergeCell ref="BJ9:BJ10"/>
    <mergeCell ref="AJ9:AJ10"/>
    <mergeCell ref="AK9:AK10"/>
    <mergeCell ref="AL9:AL10"/>
    <mergeCell ref="AM9:AM10"/>
    <mergeCell ref="AN9:AN10"/>
    <mergeCell ref="BK9:BK10"/>
    <mergeCell ref="AX9:AX10"/>
    <mergeCell ref="AY9:AY10"/>
    <mergeCell ref="BD9:BD10"/>
    <mergeCell ref="BE9:BE10"/>
  </mergeCells>
  <conditionalFormatting sqref="L7:N7 L10:M10 L8:M8">
    <cfRule type="expression" dxfId="47" priority="108">
      <formula>IF($L7="Muy alta",TRUE,FALSE)</formula>
    </cfRule>
    <cfRule type="expression" dxfId="46" priority="109">
      <formula>IF($L7="Alta",TRUE,FALSE)</formula>
    </cfRule>
    <cfRule type="expression" dxfId="45" priority="110">
      <formula>IF($L7="Media",TRUE,FALSE)</formula>
    </cfRule>
    <cfRule type="expression" dxfId="44" priority="112">
      <formula>IF($L7="Baja",TRUE,FALSE)</formula>
    </cfRule>
    <cfRule type="expression" dxfId="43" priority="113">
      <formula>IF($L7="Muy Baja",TRUE,FALSE)</formula>
    </cfRule>
  </conditionalFormatting>
  <conditionalFormatting sqref="U7:V7 U10 U8 AM7:AN10">
    <cfRule type="expression" dxfId="42" priority="98">
      <formula>IF($U7=100%,TRUE,FALSE)</formula>
    </cfRule>
    <cfRule type="expression" dxfId="41" priority="99">
      <formula>IF($U7=80%,TRUE,FALSE)</formula>
    </cfRule>
    <cfRule type="expression" dxfId="40" priority="100">
      <formula>IF($U7=60%,TRUE,FALSE)</formula>
    </cfRule>
    <cfRule type="expression" dxfId="39" priority="101">
      <formula>IF($U7=40%,TRUE,FALSE)</formula>
    </cfRule>
    <cfRule type="expression" dxfId="38" priority="102">
      <formula>IF($U7=20%,TRUE,FALSE)</formula>
    </cfRule>
  </conditionalFormatting>
  <conditionalFormatting sqref="Q7:Q10">
    <cfRule type="expression" dxfId="37" priority="82">
      <formula>IF($Q7="Catastrofico 100%",TRUE,FALSE)</formula>
    </cfRule>
    <cfRule type="expression" dxfId="36" priority="83">
      <formula>IF($Q7="Mayor 80%",TRUE,FALSE)</formula>
    </cfRule>
    <cfRule type="expression" dxfId="35" priority="84">
      <formula>IF($Q7="Moderado 60%",TRUE,FALSE)</formula>
    </cfRule>
    <cfRule type="expression" dxfId="34" priority="85">
      <formula>IF($Q7="Menor 40%",TRUE,FALSE)</formula>
    </cfRule>
    <cfRule type="expression" dxfId="33" priority="86">
      <formula>IF($Q7="Leve 20%",TRUE,FALSE)</formula>
    </cfRule>
  </conditionalFormatting>
  <conditionalFormatting sqref="S7:S10">
    <cfRule type="expression" dxfId="32" priority="77">
      <formula>IF($S7="Catastrofico 100%",TRUE,FALSE)</formula>
    </cfRule>
    <cfRule type="expression" dxfId="31" priority="78">
      <formula>IF($S7="Mayor 80%",TRUE,FALSE)</formula>
    </cfRule>
    <cfRule type="expression" dxfId="30" priority="79">
      <formula>IF($S7="Moderado 60%",TRUE,FALSE)</formula>
    </cfRule>
    <cfRule type="expression" dxfId="29" priority="80">
      <formula>IF($S7="Menor 40%",TRUE,FALSE)</formula>
    </cfRule>
    <cfRule type="expression" dxfId="28" priority="81">
      <formula>IF($S7="Leve 20%",TRUE,FALSE)</formula>
    </cfRule>
  </conditionalFormatting>
  <conditionalFormatting sqref="AO7:AO10 W7:W10">
    <cfRule type="expression" dxfId="27" priority="68">
      <formula>IF($W7="Extremo",TRUE,FALSE)</formula>
    </cfRule>
    <cfRule type="expression" dxfId="26" priority="69">
      <formula>IF($W7="Alto",TRUE,FALSE)</formula>
    </cfRule>
    <cfRule type="expression" dxfId="25" priority="70">
      <formula>IF($W7="Moderado",TRUE,FALSE)</formula>
    </cfRule>
    <cfRule type="expression" dxfId="24" priority="71">
      <formula>IF($W7="Bajo",TRUE,FALSE)</formula>
    </cfRule>
  </conditionalFormatting>
  <conditionalFormatting sqref="AJ7:AK10">
    <cfRule type="expression" dxfId="23" priority="63">
      <formula>IF($AJ7="Muy alta",TRUE,FALSE)</formula>
    </cfRule>
    <cfRule type="expression" dxfId="22" priority="64">
      <formula>IF($AJ7="Alta",TRUE,FALSE)</formula>
    </cfRule>
    <cfRule type="expression" dxfId="21" priority="65">
      <formula>IF($AJ7="Media",TRUE,FALSE)</formula>
    </cfRule>
    <cfRule type="expression" dxfId="20" priority="66">
      <formula>IF($AJ7="Baja",TRUE,FALSE)</formula>
    </cfRule>
    <cfRule type="expression" dxfId="19" priority="67">
      <formula>IF($AJ7="Muy baja",TRUE,FALSE)</formula>
    </cfRule>
  </conditionalFormatting>
  <conditionalFormatting sqref="L9:N9">
    <cfRule type="expression" dxfId="18" priority="44">
      <formula>IF($L9="Muy alta",TRUE,FALSE)</formula>
    </cfRule>
    <cfRule type="expression" dxfId="17" priority="45">
      <formula>IF($L9="Alta",TRUE,FALSE)</formula>
    </cfRule>
    <cfRule type="expression" dxfId="16" priority="46">
      <formula>IF($L9="Media",TRUE,FALSE)</formula>
    </cfRule>
    <cfRule type="expression" dxfId="15" priority="47">
      <formula>IF($L9="Baja",TRUE,FALSE)</formula>
    </cfRule>
    <cfRule type="expression" dxfId="14" priority="48">
      <formula>IF($L9="Muy Baja",TRUE,FALSE)</formula>
    </cfRule>
  </conditionalFormatting>
  <conditionalFormatting sqref="U9:V9">
    <cfRule type="expression" dxfId="13" priority="39">
      <formula>IF($U9=100%,TRUE,FALSE)</formula>
    </cfRule>
    <cfRule type="expression" dxfId="12" priority="40">
      <formula>IF($U9=80%,TRUE,FALSE)</formula>
    </cfRule>
    <cfRule type="expression" dxfId="11" priority="41">
      <formula>IF($U9=60%,TRUE,FALSE)</formula>
    </cfRule>
    <cfRule type="expression" dxfId="10" priority="42">
      <formula>IF($U9=40%,TRUE,FALSE)</formula>
    </cfRule>
    <cfRule type="expression" dxfId="9" priority="43">
      <formula>IF($U9=20%,TRUE,FALSE)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xm:sqref>
        </x14:dataValidation>
        <x14:dataValidation type="list" allowBlank="1" showInputMessage="1" showErrorMessage="1" xr:uid="{161664FB-FB43-46A2-ACA3-A1D959DBE1E8}">
          <x14:formula1>
            <xm:f>Listas!$E$3:$E$7</xm:f>
          </x14:formula1>
          <xm:sqref>O7 O9</xm:sqref>
        </x14:dataValidation>
        <x14:dataValidation type="list" allowBlank="1" showInputMessage="1" showErrorMessage="1" xr:uid="{CE63960E-9783-4930-BB1A-C82EC5B2BDFA}">
          <x14:formula1>
            <xm:f>Listas!$F$3:$F$7</xm:f>
          </x14:formula1>
          <xm:sqref>P7 P9</xm:sqref>
        </x14:dataValidation>
        <x14:dataValidation type="list" allowBlank="1" showInputMessage="1" showErrorMessage="1" xr:uid="{46D6E266-95CA-41BA-99FE-E9CCB3C9174A}">
          <x14:formula1>
            <xm:f>Listas!$P$2:$P$4</xm:f>
          </x14:formula1>
          <xm:sqref>AU7:AU10</xm:sqref>
        </x14:dataValidation>
        <x14:dataValidation type="list" allowBlank="1" showInputMessage="1" showErrorMessage="1" xr:uid="{008DCCA4-6B15-4E9E-BF0B-024B6C2A85D2}">
          <x14:formula1>
            <xm:f>Listas!$A$2:$A$10</xm:f>
          </x14:formula1>
          <xm:sqref>J7 J9</xm:sqref>
        </x14:dataValidation>
        <x14:dataValidation type="list" allowBlank="1" showInputMessage="1" showErrorMessage="1" xr:uid="{1651180C-A264-4DBE-8DDC-1E33069FADA3}">
          <x14:formula1>
            <xm:f>Listas!$R$2:$R$3</xm:f>
          </x14:formula1>
          <xm:sqref>B7 B9</xm:sqref>
        </x14:dataValidation>
        <x14:dataValidation type="list" allowBlank="1" showInputMessage="1" showErrorMessage="1" xr:uid="{C02F0F0B-BE94-4170-B066-729F35051F44}">
          <x14:formula1>
            <xm:f>Listas!$T$2:$T$3</xm:f>
          </x14:formula1>
          <xm:sqref>BD7 AX7 BJ7 BD9 AX9 BJ9</xm:sqref>
        </x14:dataValidation>
        <x14:dataValidation type="list" allowBlank="1" showInputMessage="1" showErrorMessage="1" xr:uid="{F4C3936E-7187-4E9B-9409-5FEAD27D909E}">
          <x14:formula1>
            <xm:f>Listas!$H$2:$H$4</xm:f>
          </x14:formula1>
          <xm:sqref>AA7:AA10</xm:sqref>
        </x14:dataValidation>
        <x14:dataValidation type="list" allowBlank="1" showInputMessage="1" showErrorMessage="1" xr:uid="{BC795DE6-5D32-4AE9-9E87-F5BDD0C633CF}">
          <x14:formula1>
            <xm:f>Listas!$I$2:$I$3</xm:f>
          </x14:formula1>
          <xm:sqref>AC7:AD10</xm:sqref>
        </x14:dataValidation>
        <x14:dataValidation type="list" allowBlank="1" showInputMessage="1" showErrorMessage="1" xr:uid="{2F1CA850-B5CC-4D9E-887D-25F63C0DF97B}">
          <x14:formula1>
            <xm:f>Listas!$J$2:$J$3</xm:f>
          </x14:formula1>
          <xm:sqref>AF7:AF10</xm:sqref>
        </x14:dataValidation>
        <x14:dataValidation type="list" allowBlank="1" showInputMessage="1" showErrorMessage="1" xr:uid="{B34E9BD0-E261-482D-BFD0-A58D3E1817FF}">
          <x14:formula1>
            <xm:f>Listas!$K$2:$K$3</xm:f>
          </x14:formula1>
          <xm:sqref>AG7:AG10</xm:sqref>
        </x14:dataValidation>
        <x14:dataValidation type="list" allowBlank="1" showInputMessage="1" showErrorMessage="1" xr:uid="{46975C80-A6DF-4BD4-BD1D-DB8F650B5A7F}">
          <x14:formula1>
            <xm:f>Listas!$L$2:$L$3</xm:f>
          </x14:formula1>
          <xm:sqref>AH7:AH10</xm:sqref>
        </x14:dataValidation>
        <x14:dataValidation type="list" allowBlank="1" showInputMessage="1" showErrorMessage="1" xr:uid="{2C27F230-6833-4B66-91EB-0AC5B9E00340}">
          <x14:formula1>
            <xm:f>Listas!$N$2:$N$4</xm:f>
          </x14:formula1>
          <xm:sqref>AP7 AP9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92</v>
      </c>
      <c r="E1" s="117" t="s">
        <v>93</v>
      </c>
      <c r="F1" s="117"/>
      <c r="H1" s="118" t="s">
        <v>16</v>
      </c>
      <c r="I1" s="118"/>
      <c r="J1" s="118"/>
      <c r="K1" s="118"/>
      <c r="L1" s="118"/>
      <c r="N1" s="15" t="s">
        <v>22</v>
      </c>
      <c r="P1" s="17" t="s">
        <v>45</v>
      </c>
      <c r="R1" s="17" t="s">
        <v>94</v>
      </c>
      <c r="T1" s="18" t="s">
        <v>48</v>
      </c>
    </row>
    <row r="2" spans="1:23" ht="49.5" customHeight="1">
      <c r="A2" s="19" t="s">
        <v>95</v>
      </c>
      <c r="C2" s="21" t="s">
        <v>96</v>
      </c>
      <c r="E2" s="24" t="s">
        <v>97</v>
      </c>
      <c r="F2" s="24" t="s">
        <v>31</v>
      </c>
      <c r="H2" s="32" t="s">
        <v>65</v>
      </c>
      <c r="I2" s="32" t="s">
        <v>98</v>
      </c>
      <c r="J2" s="32" t="s">
        <v>67</v>
      </c>
      <c r="K2" s="32" t="s">
        <v>77</v>
      </c>
      <c r="L2" s="32" t="s">
        <v>69</v>
      </c>
      <c r="N2" s="31" t="s">
        <v>99</v>
      </c>
      <c r="P2" s="44" t="s">
        <v>100</v>
      </c>
      <c r="R2" s="32" t="s">
        <v>53</v>
      </c>
      <c r="T2" s="35" t="s">
        <v>101</v>
      </c>
    </row>
    <row r="3" spans="1:23" ht="49.5" customHeight="1">
      <c r="A3" s="19" t="s">
        <v>102</v>
      </c>
      <c r="C3" s="21" t="s">
        <v>62</v>
      </c>
      <c r="E3" s="25" t="s">
        <v>103</v>
      </c>
      <c r="F3" s="25" t="s">
        <v>104</v>
      </c>
      <c r="H3" s="32" t="s">
        <v>105</v>
      </c>
      <c r="I3" s="32" t="s">
        <v>66</v>
      </c>
      <c r="J3" s="32" t="s">
        <v>106</v>
      </c>
      <c r="K3" s="32" t="s">
        <v>68</v>
      </c>
      <c r="L3" s="32" t="s">
        <v>107</v>
      </c>
      <c r="N3" s="74" t="s">
        <v>108</v>
      </c>
      <c r="P3" s="45" t="s">
        <v>74</v>
      </c>
      <c r="R3" s="32" t="s">
        <v>109</v>
      </c>
      <c r="T3" s="35" t="s">
        <v>110</v>
      </c>
    </row>
    <row r="4" spans="1:23" ht="96" customHeight="1">
      <c r="A4" s="19" t="s">
        <v>111</v>
      </c>
      <c r="C4" s="21" t="s">
        <v>84</v>
      </c>
      <c r="E4" s="25" t="s">
        <v>112</v>
      </c>
      <c r="F4" s="25" t="s">
        <v>113</v>
      </c>
      <c r="H4" s="32" t="s">
        <v>89</v>
      </c>
      <c r="I4" s="11"/>
      <c r="J4" s="11"/>
      <c r="K4" s="11"/>
      <c r="L4" s="11"/>
      <c r="N4" s="33" t="s">
        <v>114</v>
      </c>
      <c r="P4" s="44" t="s">
        <v>115</v>
      </c>
    </row>
    <row r="5" spans="1:23" ht="49.5" customHeight="1">
      <c r="A5" s="19" t="s">
        <v>116</v>
      </c>
      <c r="C5" s="21" t="s">
        <v>117</v>
      </c>
      <c r="E5" s="25" t="s">
        <v>118</v>
      </c>
      <c r="F5" s="25" t="s">
        <v>63</v>
      </c>
    </row>
    <row r="6" spans="1:23" ht="49.5" customHeight="1">
      <c r="A6" s="19" t="s">
        <v>119</v>
      </c>
      <c r="C6" s="22" t="s">
        <v>120</v>
      </c>
      <c r="E6" s="25" t="s">
        <v>121</v>
      </c>
      <c r="F6" s="25" t="s">
        <v>122</v>
      </c>
      <c r="N6" s="30"/>
    </row>
    <row r="7" spans="1:23" ht="49.5" customHeight="1">
      <c r="A7" s="19" t="s">
        <v>123</v>
      </c>
      <c r="E7" s="25" t="s">
        <v>124</v>
      </c>
      <c r="F7" s="25" t="s">
        <v>125</v>
      </c>
    </row>
    <row r="8" spans="1:23" ht="49.5" customHeight="1">
      <c r="A8" s="19" t="s">
        <v>126</v>
      </c>
      <c r="C8" s="16" t="s">
        <v>127</v>
      </c>
      <c r="E8" s="23"/>
      <c r="F8" s="23"/>
    </row>
    <row r="9" spans="1:23" ht="51.75" customHeight="1">
      <c r="A9" s="19" t="s">
        <v>128</v>
      </c>
      <c r="C9" s="32" t="s">
        <v>129</v>
      </c>
    </row>
    <row r="10" spans="1:23" ht="55.5" customHeight="1">
      <c r="A10" s="19" t="s">
        <v>130</v>
      </c>
      <c r="C10" s="32" t="s">
        <v>131</v>
      </c>
      <c r="E10" s="23"/>
      <c r="F10" s="23"/>
    </row>
    <row r="11" spans="1:23" ht="40.5" customHeight="1">
      <c r="A11" s="19" t="s">
        <v>132</v>
      </c>
      <c r="C11" s="32" t="s">
        <v>133</v>
      </c>
    </row>
    <row r="12" spans="1:23" ht="40.5" customHeight="1">
      <c r="C12" s="32" t="s">
        <v>134</v>
      </c>
    </row>
    <row r="13" spans="1:23" ht="40.5" customHeight="1">
      <c r="C13" s="32" t="s">
        <v>135</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119" t="s">
        <v>136</v>
      </c>
      <c r="C1" s="119"/>
      <c r="D1" s="119"/>
      <c r="E1" s="119"/>
      <c r="F1" s="119"/>
      <c r="G1" s="119"/>
      <c r="H1" s="119"/>
      <c r="I1" s="119"/>
      <c r="J1" s="119"/>
      <c r="K1" s="119"/>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137</v>
      </c>
      <c r="D4" s="20" t="s">
        <v>137</v>
      </c>
      <c r="E4" s="20" t="s">
        <v>138</v>
      </c>
      <c r="F4" s="20" t="s">
        <v>139</v>
      </c>
      <c r="G4" s="20" t="s">
        <v>140</v>
      </c>
    </row>
    <row r="5" spans="1:27">
      <c r="B5" s="41">
        <v>0.4</v>
      </c>
      <c r="C5" s="20" t="s">
        <v>137</v>
      </c>
      <c r="D5" s="20" t="s">
        <v>138</v>
      </c>
      <c r="E5" s="20" t="s">
        <v>138</v>
      </c>
      <c r="F5" s="20" t="s">
        <v>139</v>
      </c>
      <c r="G5" s="20" t="s">
        <v>140</v>
      </c>
    </row>
    <row r="6" spans="1:27">
      <c r="B6" s="41">
        <v>0.6</v>
      </c>
      <c r="C6" s="20" t="s">
        <v>138</v>
      </c>
      <c r="D6" s="20" t="s">
        <v>138</v>
      </c>
      <c r="E6" s="20" t="s">
        <v>138</v>
      </c>
      <c r="F6" s="20" t="s">
        <v>139</v>
      </c>
      <c r="G6" s="20" t="s">
        <v>140</v>
      </c>
    </row>
    <row r="7" spans="1:27">
      <c r="B7" s="41">
        <v>0.8</v>
      </c>
      <c r="C7" s="20" t="s">
        <v>138</v>
      </c>
      <c r="D7" s="20" t="s">
        <v>138</v>
      </c>
      <c r="E7" s="20" t="s">
        <v>139</v>
      </c>
      <c r="F7" s="20" t="s">
        <v>139</v>
      </c>
      <c r="G7" s="20" t="s">
        <v>140</v>
      </c>
    </row>
    <row r="8" spans="1:27">
      <c r="B8" s="41">
        <v>1</v>
      </c>
      <c r="C8" s="20" t="s">
        <v>139</v>
      </c>
      <c r="D8" s="20" t="s">
        <v>139</v>
      </c>
      <c r="E8" s="20" t="s">
        <v>139</v>
      </c>
      <c r="F8" s="20" t="s">
        <v>139</v>
      </c>
      <c r="G8" s="20" t="s">
        <v>140</v>
      </c>
    </row>
    <row r="9" spans="1:27">
      <c r="B9" s="41"/>
    </row>
    <row r="10" spans="1:27">
      <c r="B10" s="41"/>
    </row>
    <row r="20" spans="1:10" ht="29.25" customHeight="1">
      <c r="A20" s="119" t="s">
        <v>141</v>
      </c>
      <c r="B20" s="119"/>
      <c r="C20" s="119"/>
      <c r="D20" s="119"/>
      <c r="E20" s="119"/>
      <c r="F20" s="119"/>
      <c r="G20" s="119"/>
      <c r="H20" s="119"/>
      <c r="I20" s="119"/>
      <c r="J20" s="119"/>
    </row>
    <row r="22" spans="1:10">
      <c r="C22" s="42" t="s">
        <v>23</v>
      </c>
      <c r="D22" s="40"/>
    </row>
    <row r="23" spans="1:10">
      <c r="B23" s="20"/>
      <c r="C23" s="46" t="s">
        <v>142</v>
      </c>
      <c r="D23" s="46" t="s">
        <v>143</v>
      </c>
      <c r="E23" s="46" t="s">
        <v>138</v>
      </c>
      <c r="F23" s="46" t="s">
        <v>144</v>
      </c>
      <c r="G23" s="46" t="s">
        <v>145</v>
      </c>
    </row>
    <row r="24" spans="1:10">
      <c r="A24" s="40" t="s">
        <v>35</v>
      </c>
      <c r="B24" s="46" t="s">
        <v>146</v>
      </c>
      <c r="C24" s="20" t="s">
        <v>147</v>
      </c>
      <c r="D24" s="20" t="s">
        <v>147</v>
      </c>
      <c r="E24" s="20" t="s">
        <v>140</v>
      </c>
      <c r="F24" s="20" t="s">
        <v>140</v>
      </c>
      <c r="G24" s="20" t="s">
        <v>140</v>
      </c>
    </row>
    <row r="25" spans="1:10">
      <c r="B25" s="46" t="s">
        <v>148</v>
      </c>
      <c r="C25" s="20" t="s">
        <v>147</v>
      </c>
      <c r="D25" s="20" t="s">
        <v>147</v>
      </c>
      <c r="E25" s="20" t="s">
        <v>139</v>
      </c>
      <c r="F25" s="20" t="s">
        <v>140</v>
      </c>
      <c r="G25" s="20" t="s">
        <v>140</v>
      </c>
    </row>
    <row r="26" spans="1:10">
      <c r="B26" s="46" t="s">
        <v>149</v>
      </c>
      <c r="C26" s="20" t="s">
        <v>147</v>
      </c>
      <c r="D26" s="20" t="s">
        <v>147</v>
      </c>
      <c r="E26" s="20" t="s">
        <v>139</v>
      </c>
      <c r="F26" s="20" t="s">
        <v>140</v>
      </c>
      <c r="G26" s="20" t="s">
        <v>140</v>
      </c>
    </row>
    <row r="27" spans="1:10">
      <c r="B27" s="46" t="s">
        <v>150</v>
      </c>
      <c r="C27" s="20" t="s">
        <v>147</v>
      </c>
      <c r="D27" s="20" t="s">
        <v>147</v>
      </c>
      <c r="E27" s="20" t="s">
        <v>138</v>
      </c>
      <c r="F27" s="20" t="s">
        <v>139</v>
      </c>
      <c r="G27" s="20" t="s">
        <v>140</v>
      </c>
    </row>
    <row r="28" spans="1:10">
      <c r="B28" s="46" t="s">
        <v>151</v>
      </c>
      <c r="C28" s="20" t="s">
        <v>147</v>
      </c>
      <c r="D28" s="20" t="s">
        <v>147</v>
      </c>
      <c r="E28" s="20" t="s">
        <v>138</v>
      </c>
      <c r="F28" s="20" t="s">
        <v>139</v>
      </c>
      <c r="G28" s="20" t="s">
        <v>140</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23" t="s">
        <v>152</v>
      </c>
      <c r="B1" s="123"/>
      <c r="C1" s="123"/>
    </row>
    <row r="2" spans="1:3">
      <c r="A2" s="1" t="s">
        <v>153</v>
      </c>
      <c r="B2" s="1" t="s">
        <v>154</v>
      </c>
      <c r="C2" s="1" t="s">
        <v>155</v>
      </c>
    </row>
    <row r="3" spans="1:3">
      <c r="A3" s="2" t="s">
        <v>156</v>
      </c>
      <c r="B3" s="2" t="s">
        <v>157</v>
      </c>
      <c r="C3" s="2" t="s">
        <v>158</v>
      </c>
    </row>
    <row r="4" spans="1:3">
      <c r="A4" s="2" t="s">
        <v>159</v>
      </c>
      <c r="B4" s="2" t="s">
        <v>160</v>
      </c>
      <c r="C4" s="2" t="s">
        <v>161</v>
      </c>
    </row>
    <row r="5" spans="1:3">
      <c r="A5" s="2" t="s">
        <v>162</v>
      </c>
      <c r="B5" s="2" t="s">
        <v>163</v>
      </c>
      <c r="C5" s="2" t="s">
        <v>164</v>
      </c>
    </row>
    <row r="6" spans="1:3">
      <c r="A6" s="2" t="s">
        <v>165</v>
      </c>
      <c r="B6" s="2" t="s">
        <v>166</v>
      </c>
      <c r="C6" s="2" t="s">
        <v>167</v>
      </c>
    </row>
    <row r="7" spans="1:3">
      <c r="A7" s="2" t="s">
        <v>168</v>
      </c>
      <c r="B7" s="2" t="s">
        <v>169</v>
      </c>
      <c r="C7" s="2" t="s">
        <v>170</v>
      </c>
    </row>
    <row r="8" spans="1:3">
      <c r="A8" s="2" t="s">
        <v>171</v>
      </c>
      <c r="B8" s="2" t="s">
        <v>172</v>
      </c>
      <c r="C8" s="2" t="s">
        <v>173</v>
      </c>
    </row>
    <row r="9" spans="1:3">
      <c r="A9" s="2"/>
      <c r="B9" s="2"/>
      <c r="C9" s="2" t="s">
        <v>174</v>
      </c>
    </row>
    <row r="11" spans="1:3">
      <c r="A11" s="1" t="s">
        <v>175</v>
      </c>
    </row>
    <row r="12" spans="1:3">
      <c r="A12" s="2" t="s">
        <v>168</v>
      </c>
    </row>
    <row r="13" spans="1:3">
      <c r="A13" s="2" t="s">
        <v>176</v>
      </c>
    </row>
    <row r="14" spans="1:3">
      <c r="A14" s="2" t="s">
        <v>177</v>
      </c>
    </row>
    <row r="15" spans="1:3">
      <c r="A15" s="2" t="s">
        <v>178</v>
      </c>
    </row>
    <row r="16" spans="1:3">
      <c r="A16" s="2" t="s">
        <v>166</v>
      </c>
    </row>
    <row r="17" spans="1:3">
      <c r="A17" s="2" t="s">
        <v>179</v>
      </c>
    </row>
    <row r="18" spans="1:3">
      <c r="A18" s="2" t="s">
        <v>180</v>
      </c>
    </row>
    <row r="19" spans="1:3">
      <c r="A19" s="2" t="s">
        <v>181</v>
      </c>
    </row>
    <row r="20" spans="1:3">
      <c r="A20" s="2" t="s">
        <v>182</v>
      </c>
    </row>
    <row r="22" spans="1:3">
      <c r="A22" s="123" t="s">
        <v>183</v>
      </c>
      <c r="B22" s="123"/>
    </row>
    <row r="23" spans="1:3">
      <c r="A23" s="1" t="s">
        <v>184</v>
      </c>
      <c r="B23" s="1" t="s">
        <v>185</v>
      </c>
    </row>
    <row r="24" spans="1:3">
      <c r="A24" s="2" t="s">
        <v>186</v>
      </c>
      <c r="B24" s="2" t="s">
        <v>187</v>
      </c>
    </row>
    <row r="25" spans="1:3">
      <c r="A25" s="2" t="s">
        <v>188</v>
      </c>
      <c r="B25" s="2" t="s">
        <v>189</v>
      </c>
    </row>
    <row r="26" spans="1:3">
      <c r="A26" s="2" t="s">
        <v>190</v>
      </c>
      <c r="B26" s="2" t="s">
        <v>191</v>
      </c>
    </row>
    <row r="27" spans="1:3">
      <c r="A27" s="2" t="s">
        <v>192</v>
      </c>
      <c r="B27" s="2" t="s">
        <v>193</v>
      </c>
    </row>
    <row r="28" spans="1:3">
      <c r="A28" s="2" t="s">
        <v>194</v>
      </c>
      <c r="B28" s="2" t="s">
        <v>195</v>
      </c>
    </row>
    <row r="30" spans="1:3">
      <c r="A30" s="123" t="s">
        <v>196</v>
      </c>
      <c r="B30" s="123"/>
      <c r="C30" s="123"/>
    </row>
    <row r="31" spans="1:3">
      <c r="A31" s="1" t="s">
        <v>184</v>
      </c>
      <c r="B31" s="1" t="s">
        <v>185</v>
      </c>
      <c r="C31" s="4" t="s">
        <v>196</v>
      </c>
    </row>
    <row r="32" spans="1:3">
      <c r="A32" s="5" t="s">
        <v>194</v>
      </c>
      <c r="B32" s="2" t="s">
        <v>187</v>
      </c>
      <c r="C32" s="2" t="s">
        <v>197</v>
      </c>
    </row>
    <row r="33" spans="1:3">
      <c r="A33" s="5" t="s">
        <v>194</v>
      </c>
      <c r="B33" s="2" t="s">
        <v>189</v>
      </c>
      <c r="C33" s="2" t="s">
        <v>197</v>
      </c>
    </row>
    <row r="34" spans="1:3">
      <c r="A34" s="5" t="s">
        <v>194</v>
      </c>
      <c r="B34" s="2" t="s">
        <v>191</v>
      </c>
      <c r="C34" s="2" t="s">
        <v>191</v>
      </c>
    </row>
    <row r="35" spans="1:3">
      <c r="A35" s="5" t="s">
        <v>194</v>
      </c>
      <c r="B35" s="2" t="s">
        <v>193</v>
      </c>
      <c r="C35" s="2" t="s">
        <v>198</v>
      </c>
    </row>
    <row r="36" spans="1:3">
      <c r="A36" s="5" t="s">
        <v>194</v>
      </c>
      <c r="B36" s="2" t="s">
        <v>195</v>
      </c>
      <c r="C36" s="2" t="s">
        <v>199</v>
      </c>
    </row>
    <row r="37" spans="1:3">
      <c r="A37" s="5" t="s">
        <v>192</v>
      </c>
      <c r="B37" s="2" t="s">
        <v>187</v>
      </c>
      <c r="C37" s="2" t="s">
        <v>197</v>
      </c>
    </row>
    <row r="38" spans="1:3">
      <c r="A38" s="5" t="s">
        <v>192</v>
      </c>
      <c r="B38" s="2" t="s">
        <v>189</v>
      </c>
      <c r="C38" s="2" t="s">
        <v>197</v>
      </c>
    </row>
    <row r="39" spans="1:3">
      <c r="A39" s="5" t="s">
        <v>192</v>
      </c>
      <c r="B39" s="2" t="s">
        <v>191</v>
      </c>
      <c r="C39" s="2" t="s">
        <v>191</v>
      </c>
    </row>
    <row r="40" spans="1:3">
      <c r="A40" s="5" t="s">
        <v>192</v>
      </c>
      <c r="B40" s="2" t="s">
        <v>193</v>
      </c>
      <c r="C40" s="2" t="s">
        <v>198</v>
      </c>
    </row>
    <row r="41" spans="1:3">
      <c r="A41" s="5" t="s">
        <v>192</v>
      </c>
      <c r="B41" s="2" t="s">
        <v>195</v>
      </c>
      <c r="C41" s="2" t="s">
        <v>199</v>
      </c>
    </row>
    <row r="42" spans="1:3">
      <c r="A42" s="5" t="s">
        <v>190</v>
      </c>
      <c r="B42" s="2" t="s">
        <v>187</v>
      </c>
      <c r="C42" s="2" t="s">
        <v>197</v>
      </c>
    </row>
    <row r="43" spans="1:3">
      <c r="A43" s="5" t="s">
        <v>190</v>
      </c>
      <c r="B43" s="2" t="s">
        <v>189</v>
      </c>
      <c r="C43" s="2" t="s">
        <v>191</v>
      </c>
    </row>
    <row r="44" spans="1:3">
      <c r="A44" s="5" t="s">
        <v>190</v>
      </c>
      <c r="B44" s="2" t="s">
        <v>191</v>
      </c>
      <c r="C44" s="2" t="s">
        <v>198</v>
      </c>
    </row>
    <row r="45" spans="1:3">
      <c r="A45" s="5" t="s">
        <v>190</v>
      </c>
      <c r="B45" s="2" t="s">
        <v>193</v>
      </c>
      <c r="C45" s="2" t="s">
        <v>199</v>
      </c>
    </row>
    <row r="46" spans="1:3">
      <c r="A46" s="5" t="s">
        <v>190</v>
      </c>
      <c r="B46" s="2" t="s">
        <v>195</v>
      </c>
      <c r="C46" s="2" t="s">
        <v>199</v>
      </c>
    </row>
    <row r="47" spans="1:3">
      <c r="A47" s="6" t="s">
        <v>188</v>
      </c>
      <c r="B47" s="2" t="s">
        <v>187</v>
      </c>
      <c r="C47" s="2" t="s">
        <v>191</v>
      </c>
    </row>
    <row r="48" spans="1:3">
      <c r="A48" s="6" t="s">
        <v>188</v>
      </c>
      <c r="B48" s="2" t="s">
        <v>189</v>
      </c>
      <c r="C48" s="2" t="s">
        <v>198</v>
      </c>
    </row>
    <row r="49" spans="1:3">
      <c r="A49" s="6" t="s">
        <v>188</v>
      </c>
      <c r="B49" s="2" t="s">
        <v>191</v>
      </c>
      <c r="C49" s="2" t="s">
        <v>198</v>
      </c>
    </row>
    <row r="50" spans="1:3">
      <c r="A50" s="6" t="s">
        <v>188</v>
      </c>
      <c r="B50" s="2" t="s">
        <v>193</v>
      </c>
      <c r="C50" s="2" t="s">
        <v>199</v>
      </c>
    </row>
    <row r="51" spans="1:3">
      <c r="A51" s="6" t="s">
        <v>188</v>
      </c>
      <c r="B51" s="2" t="s">
        <v>195</v>
      </c>
      <c r="C51" s="2" t="s">
        <v>199</v>
      </c>
    </row>
    <row r="52" spans="1:3">
      <c r="A52" s="7" t="s">
        <v>186</v>
      </c>
      <c r="B52" s="2" t="s">
        <v>187</v>
      </c>
      <c r="C52" s="2" t="s">
        <v>198</v>
      </c>
    </row>
    <row r="53" spans="1:3">
      <c r="A53" s="7" t="s">
        <v>186</v>
      </c>
      <c r="B53" s="2" t="s">
        <v>189</v>
      </c>
      <c r="C53" s="2" t="s">
        <v>198</v>
      </c>
    </row>
    <row r="54" spans="1:3">
      <c r="A54" s="7" t="s">
        <v>186</v>
      </c>
      <c r="B54" s="2" t="s">
        <v>191</v>
      </c>
      <c r="C54" s="2" t="s">
        <v>199</v>
      </c>
    </row>
    <row r="55" spans="1:3">
      <c r="A55" s="7" t="s">
        <v>186</v>
      </c>
      <c r="B55" s="2" t="s">
        <v>193</v>
      </c>
      <c r="C55" s="2" t="s">
        <v>199</v>
      </c>
    </row>
    <row r="56" spans="1:3">
      <c r="A56" s="7" t="s">
        <v>186</v>
      </c>
      <c r="B56" s="2" t="s">
        <v>195</v>
      </c>
      <c r="C56" s="2" t="s">
        <v>199</v>
      </c>
    </row>
    <row r="59" spans="1:3">
      <c r="A59" s="9" t="s">
        <v>200</v>
      </c>
    </row>
    <row r="60" spans="1:3">
      <c r="A60" s="8" t="s">
        <v>201</v>
      </c>
    </row>
    <row r="61" spans="1:3">
      <c r="A61" s="8" t="s">
        <v>202</v>
      </c>
    </row>
    <row r="64" spans="1:3">
      <c r="A64" s="123" t="s">
        <v>203</v>
      </c>
      <c r="B64" s="123"/>
    </row>
    <row r="65" spans="1:2">
      <c r="A65" s="122" t="s">
        <v>204</v>
      </c>
      <c r="B65" s="2">
        <v>0</v>
      </c>
    </row>
    <row r="66" spans="1:2">
      <c r="A66" s="122"/>
      <c r="B66" s="2">
        <v>15</v>
      </c>
    </row>
    <row r="67" spans="1:2">
      <c r="A67" s="122" t="s">
        <v>205</v>
      </c>
      <c r="B67" s="2">
        <v>0</v>
      </c>
    </row>
    <row r="68" spans="1:2">
      <c r="A68" s="122"/>
      <c r="B68" s="2">
        <v>15</v>
      </c>
    </row>
    <row r="69" spans="1:2">
      <c r="A69" s="122" t="s">
        <v>206</v>
      </c>
      <c r="B69" s="2">
        <v>0</v>
      </c>
    </row>
    <row r="70" spans="1:2">
      <c r="A70" s="122"/>
      <c r="B70" s="2">
        <v>10</v>
      </c>
    </row>
    <row r="71" spans="1:2">
      <c r="A71" s="122"/>
      <c r="B71" s="2">
        <v>15</v>
      </c>
    </row>
    <row r="72" spans="1:2">
      <c r="A72" s="120" t="s">
        <v>207</v>
      </c>
      <c r="B72" s="2">
        <v>0</v>
      </c>
    </row>
    <row r="73" spans="1:2">
      <c r="A73" s="120"/>
      <c r="B73" s="2">
        <v>15</v>
      </c>
    </row>
    <row r="74" spans="1:2">
      <c r="A74" s="121" t="s">
        <v>208</v>
      </c>
      <c r="B74" s="2">
        <v>0</v>
      </c>
    </row>
    <row r="75" spans="1:2">
      <c r="A75" s="121"/>
      <c r="B75" s="2">
        <v>15</v>
      </c>
    </row>
    <row r="76" spans="1:2">
      <c r="A76" s="121" t="s">
        <v>209</v>
      </c>
      <c r="B76" s="2">
        <v>0</v>
      </c>
    </row>
    <row r="77" spans="1:2">
      <c r="A77" s="121"/>
      <c r="B77" s="2">
        <v>5</v>
      </c>
    </row>
    <row r="78" spans="1:2">
      <c r="A78" s="121"/>
      <c r="B78" s="2">
        <v>10</v>
      </c>
    </row>
    <row r="82" spans="1:3">
      <c r="A82" s="124" t="s">
        <v>210</v>
      </c>
      <c r="B82" s="2" t="s">
        <v>211</v>
      </c>
    </row>
    <row r="83" spans="1:3">
      <c r="A83" s="124"/>
      <c r="B83" s="2" t="s">
        <v>191</v>
      </c>
    </row>
    <row r="84" spans="1:3">
      <c r="A84" s="124"/>
      <c r="B84" s="3" t="s">
        <v>212</v>
      </c>
    </row>
    <row r="86" spans="1:3">
      <c r="A86" s="123" t="s">
        <v>213</v>
      </c>
      <c r="B86" s="123"/>
      <c r="C86" s="123"/>
    </row>
    <row r="87" spans="1:3">
      <c r="A87" s="1" t="s">
        <v>214</v>
      </c>
      <c r="B87" s="1" t="s">
        <v>215</v>
      </c>
      <c r="C87" s="1" t="s">
        <v>216</v>
      </c>
    </row>
    <row r="88" spans="1:3">
      <c r="A88" s="2" t="s">
        <v>211</v>
      </c>
      <c r="B88" s="2" t="s">
        <v>211</v>
      </c>
      <c r="C88" s="2" t="s">
        <v>211</v>
      </c>
    </row>
    <row r="89" spans="1:3">
      <c r="A89" s="2" t="s">
        <v>211</v>
      </c>
      <c r="B89" s="2" t="s">
        <v>191</v>
      </c>
      <c r="C89" s="2" t="s">
        <v>191</v>
      </c>
    </row>
    <row r="90" spans="1:3">
      <c r="A90" s="2" t="s">
        <v>211</v>
      </c>
      <c r="B90" s="2" t="s">
        <v>212</v>
      </c>
      <c r="C90" s="2" t="s">
        <v>212</v>
      </c>
    </row>
    <row r="91" spans="1:3">
      <c r="A91" s="2" t="s">
        <v>191</v>
      </c>
      <c r="B91" s="2" t="s">
        <v>211</v>
      </c>
      <c r="C91" s="2" t="s">
        <v>191</v>
      </c>
    </row>
    <row r="92" spans="1:3">
      <c r="A92" s="2" t="s">
        <v>191</v>
      </c>
      <c r="B92" s="2" t="s">
        <v>191</v>
      </c>
      <c r="C92" s="2" t="s">
        <v>191</v>
      </c>
    </row>
    <row r="93" spans="1:3">
      <c r="A93" s="2" t="s">
        <v>191</v>
      </c>
      <c r="B93" s="2" t="s">
        <v>212</v>
      </c>
      <c r="C93" s="2" t="s">
        <v>212</v>
      </c>
    </row>
    <row r="94" spans="1:3">
      <c r="A94" s="2" t="s">
        <v>212</v>
      </c>
      <c r="B94" s="2" t="s">
        <v>211</v>
      </c>
      <c r="C94" s="2" t="s">
        <v>212</v>
      </c>
    </row>
    <row r="95" spans="1:3">
      <c r="A95" s="2" t="s">
        <v>212</v>
      </c>
      <c r="B95" s="2" t="s">
        <v>191</v>
      </c>
      <c r="C95" s="2" t="s">
        <v>212</v>
      </c>
    </row>
    <row r="96" spans="1:3">
      <c r="A96" s="2" t="s">
        <v>212</v>
      </c>
      <c r="B96" s="2" t="s">
        <v>212</v>
      </c>
      <c r="C96" s="2" t="s">
        <v>212</v>
      </c>
    </row>
    <row r="99" spans="1:3" ht="15" customHeight="1">
      <c r="A99" s="120" t="s">
        <v>217</v>
      </c>
      <c r="B99" s="120"/>
      <c r="C99" s="11"/>
    </row>
    <row r="100" spans="1:3">
      <c r="A100" s="2">
        <v>1</v>
      </c>
      <c r="B100" s="2" t="s">
        <v>212</v>
      </c>
    </row>
    <row r="101" spans="1:3">
      <c r="A101" s="2">
        <v>2</v>
      </c>
      <c r="B101" s="2" t="s">
        <v>212</v>
      </c>
    </row>
    <row r="102" spans="1:3">
      <c r="A102" s="2">
        <v>3</v>
      </c>
      <c r="B102" s="2" t="s">
        <v>212</v>
      </c>
    </row>
    <row r="103" spans="1:3">
      <c r="A103" s="2">
        <v>4</v>
      </c>
      <c r="B103" s="2" t="s">
        <v>212</v>
      </c>
    </row>
    <row r="104" spans="1:3">
      <c r="A104" s="2">
        <v>5</v>
      </c>
      <c r="B104" s="2" t="s">
        <v>212</v>
      </c>
    </row>
    <row r="105" spans="1:3">
      <c r="A105" s="2">
        <v>6</v>
      </c>
      <c r="B105" s="2" t="s">
        <v>212</v>
      </c>
    </row>
    <row r="106" spans="1:3">
      <c r="A106" s="2">
        <v>7</v>
      </c>
      <c r="B106" s="2" t="s">
        <v>212</v>
      </c>
    </row>
    <row r="107" spans="1:3">
      <c r="A107" s="2">
        <v>8</v>
      </c>
      <c r="B107" s="2" t="s">
        <v>212</v>
      </c>
    </row>
    <row r="108" spans="1:3">
      <c r="A108" s="2">
        <v>9</v>
      </c>
      <c r="B108" s="2" t="s">
        <v>212</v>
      </c>
    </row>
    <row r="109" spans="1:3">
      <c r="A109" s="2">
        <v>10</v>
      </c>
      <c r="B109" s="2" t="s">
        <v>212</v>
      </c>
    </row>
    <row r="110" spans="1:3">
      <c r="A110" s="2">
        <v>11</v>
      </c>
      <c r="B110" s="2" t="s">
        <v>212</v>
      </c>
    </row>
    <row r="111" spans="1:3">
      <c r="A111" s="2">
        <v>12</v>
      </c>
      <c r="B111" s="2" t="s">
        <v>212</v>
      </c>
    </row>
    <row r="112" spans="1:3">
      <c r="A112" s="2">
        <v>13</v>
      </c>
      <c r="B112" s="2" t="s">
        <v>212</v>
      </c>
    </row>
    <row r="113" spans="1:2">
      <c r="A113" s="2">
        <v>14</v>
      </c>
      <c r="B113" s="2" t="s">
        <v>212</v>
      </c>
    </row>
    <row r="114" spans="1:2">
      <c r="A114" s="2">
        <v>15</v>
      </c>
      <c r="B114" s="2" t="s">
        <v>212</v>
      </c>
    </row>
    <row r="115" spans="1:2">
      <c r="A115" s="2">
        <v>16</v>
      </c>
      <c r="B115" s="2" t="s">
        <v>212</v>
      </c>
    </row>
    <row r="116" spans="1:2">
      <c r="A116" s="2">
        <v>17</v>
      </c>
      <c r="B116" s="2" t="s">
        <v>212</v>
      </c>
    </row>
    <row r="117" spans="1:2">
      <c r="A117" s="2">
        <v>18</v>
      </c>
      <c r="B117" s="2" t="s">
        <v>212</v>
      </c>
    </row>
    <row r="118" spans="1:2">
      <c r="A118" s="2">
        <v>19</v>
      </c>
      <c r="B118" s="2" t="s">
        <v>212</v>
      </c>
    </row>
    <row r="119" spans="1:2">
      <c r="A119" s="2">
        <v>20</v>
      </c>
      <c r="B119" s="2" t="s">
        <v>212</v>
      </c>
    </row>
    <row r="120" spans="1:2">
      <c r="A120" s="2">
        <v>21</v>
      </c>
      <c r="B120" s="2" t="s">
        <v>212</v>
      </c>
    </row>
    <row r="121" spans="1:2">
      <c r="A121" s="2">
        <v>22</v>
      </c>
      <c r="B121" s="2" t="s">
        <v>212</v>
      </c>
    </row>
    <row r="122" spans="1:2">
      <c r="A122" s="2">
        <v>23</v>
      </c>
      <c r="B122" s="2" t="s">
        <v>212</v>
      </c>
    </row>
    <row r="123" spans="1:2">
      <c r="A123" s="2">
        <v>24</v>
      </c>
      <c r="B123" s="2" t="s">
        <v>212</v>
      </c>
    </row>
    <row r="124" spans="1:2">
      <c r="A124" s="2">
        <v>25</v>
      </c>
      <c r="B124" s="2" t="s">
        <v>212</v>
      </c>
    </row>
    <row r="125" spans="1:2">
      <c r="A125" s="2">
        <v>26</v>
      </c>
      <c r="B125" s="2" t="s">
        <v>212</v>
      </c>
    </row>
    <row r="126" spans="1:2">
      <c r="A126" s="2">
        <v>27</v>
      </c>
      <c r="B126" s="2" t="s">
        <v>212</v>
      </c>
    </row>
    <row r="127" spans="1:2">
      <c r="A127" s="2">
        <v>28</v>
      </c>
      <c r="B127" s="2" t="s">
        <v>212</v>
      </c>
    </row>
    <row r="128" spans="1:2">
      <c r="A128" s="2">
        <v>29</v>
      </c>
      <c r="B128" s="2" t="s">
        <v>212</v>
      </c>
    </row>
    <row r="129" spans="1:2">
      <c r="A129" s="2">
        <v>30</v>
      </c>
      <c r="B129" s="2" t="s">
        <v>212</v>
      </c>
    </row>
    <row r="130" spans="1:2">
      <c r="A130" s="2">
        <v>31</v>
      </c>
      <c r="B130" s="2" t="s">
        <v>212</v>
      </c>
    </row>
    <row r="131" spans="1:2">
      <c r="A131" s="2">
        <v>32</v>
      </c>
      <c r="B131" s="2" t="s">
        <v>212</v>
      </c>
    </row>
    <row r="132" spans="1:2">
      <c r="A132" s="2">
        <v>33</v>
      </c>
      <c r="B132" s="2" t="s">
        <v>212</v>
      </c>
    </row>
    <row r="133" spans="1:2">
      <c r="A133" s="2">
        <v>34</v>
      </c>
      <c r="B133" s="2" t="s">
        <v>212</v>
      </c>
    </row>
    <row r="134" spans="1:2">
      <c r="A134" s="2">
        <v>35</v>
      </c>
      <c r="B134" s="2" t="s">
        <v>212</v>
      </c>
    </row>
    <row r="135" spans="1:2">
      <c r="A135" s="2">
        <v>36</v>
      </c>
      <c r="B135" s="2" t="s">
        <v>212</v>
      </c>
    </row>
    <row r="136" spans="1:2">
      <c r="A136" s="2">
        <v>37</v>
      </c>
      <c r="B136" s="2" t="s">
        <v>212</v>
      </c>
    </row>
    <row r="137" spans="1:2">
      <c r="A137" s="2">
        <v>38</v>
      </c>
      <c r="B137" s="2" t="s">
        <v>212</v>
      </c>
    </row>
    <row r="138" spans="1:2">
      <c r="A138" s="2">
        <v>39</v>
      </c>
      <c r="B138" s="2" t="s">
        <v>212</v>
      </c>
    </row>
    <row r="139" spans="1:2">
      <c r="A139" s="2">
        <v>40</v>
      </c>
      <c r="B139" s="2" t="s">
        <v>212</v>
      </c>
    </row>
    <row r="140" spans="1:2">
      <c r="A140" s="2">
        <v>41</v>
      </c>
      <c r="B140" s="2" t="s">
        <v>212</v>
      </c>
    </row>
    <row r="141" spans="1:2">
      <c r="A141" s="2">
        <v>42</v>
      </c>
      <c r="B141" s="2" t="s">
        <v>212</v>
      </c>
    </row>
    <row r="142" spans="1:2">
      <c r="A142" s="2">
        <v>43</v>
      </c>
      <c r="B142" s="2" t="s">
        <v>212</v>
      </c>
    </row>
    <row r="143" spans="1:2">
      <c r="A143" s="2">
        <v>44</v>
      </c>
      <c r="B143" s="2" t="s">
        <v>212</v>
      </c>
    </row>
    <row r="144" spans="1:2">
      <c r="A144" s="2">
        <v>45</v>
      </c>
      <c r="B144" s="2" t="s">
        <v>212</v>
      </c>
    </row>
    <row r="145" spans="1:2">
      <c r="A145" s="2">
        <v>46</v>
      </c>
      <c r="B145" s="2" t="s">
        <v>212</v>
      </c>
    </row>
    <row r="146" spans="1:2">
      <c r="A146" s="2">
        <v>47</v>
      </c>
      <c r="B146" s="2" t="s">
        <v>212</v>
      </c>
    </row>
    <row r="147" spans="1:2">
      <c r="A147" s="2">
        <v>48</v>
      </c>
      <c r="B147" s="2" t="s">
        <v>212</v>
      </c>
    </row>
    <row r="148" spans="1:2">
      <c r="A148" s="2">
        <v>49</v>
      </c>
      <c r="B148" s="2" t="s">
        <v>212</v>
      </c>
    </row>
    <row r="149" spans="1:2">
      <c r="A149" s="2">
        <v>50</v>
      </c>
      <c r="B149" s="2" t="s">
        <v>191</v>
      </c>
    </row>
    <row r="150" spans="1:2">
      <c r="A150" s="2">
        <v>51</v>
      </c>
      <c r="B150" s="2" t="s">
        <v>191</v>
      </c>
    </row>
    <row r="151" spans="1:2">
      <c r="A151" s="2">
        <v>52</v>
      </c>
      <c r="B151" s="2" t="s">
        <v>191</v>
      </c>
    </row>
    <row r="152" spans="1:2">
      <c r="A152" s="2">
        <v>53</v>
      </c>
      <c r="B152" s="2" t="s">
        <v>191</v>
      </c>
    </row>
    <row r="153" spans="1:2">
      <c r="A153" s="2">
        <v>54</v>
      </c>
      <c r="B153" s="2" t="s">
        <v>191</v>
      </c>
    </row>
    <row r="154" spans="1:2">
      <c r="A154" s="2">
        <v>55</v>
      </c>
      <c r="B154" s="2" t="s">
        <v>191</v>
      </c>
    </row>
    <row r="155" spans="1:2">
      <c r="A155" s="2">
        <v>56</v>
      </c>
      <c r="B155" s="2" t="s">
        <v>191</v>
      </c>
    </row>
    <row r="156" spans="1:2">
      <c r="A156" s="2">
        <v>57</v>
      </c>
      <c r="B156" s="2" t="s">
        <v>191</v>
      </c>
    </row>
    <row r="157" spans="1:2">
      <c r="A157" s="2">
        <v>58</v>
      </c>
      <c r="B157" s="2" t="s">
        <v>191</v>
      </c>
    </row>
    <row r="158" spans="1:2">
      <c r="A158" s="2">
        <v>59</v>
      </c>
      <c r="B158" s="2" t="s">
        <v>191</v>
      </c>
    </row>
    <row r="159" spans="1:2">
      <c r="A159" s="2">
        <v>60</v>
      </c>
      <c r="B159" s="2" t="s">
        <v>191</v>
      </c>
    </row>
    <row r="160" spans="1:2">
      <c r="A160" s="2">
        <v>61</v>
      </c>
      <c r="B160" s="2" t="s">
        <v>191</v>
      </c>
    </row>
    <row r="161" spans="1:2">
      <c r="A161" s="2">
        <v>62</v>
      </c>
      <c r="B161" s="2" t="s">
        <v>191</v>
      </c>
    </row>
    <row r="162" spans="1:2">
      <c r="A162" s="2">
        <v>63</v>
      </c>
      <c r="B162" s="2" t="s">
        <v>191</v>
      </c>
    </row>
    <row r="163" spans="1:2">
      <c r="A163" s="2">
        <v>64</v>
      </c>
      <c r="B163" s="2" t="s">
        <v>191</v>
      </c>
    </row>
    <row r="164" spans="1:2">
      <c r="A164" s="2">
        <v>65</v>
      </c>
      <c r="B164" s="2" t="s">
        <v>191</v>
      </c>
    </row>
    <row r="165" spans="1:2">
      <c r="A165" s="2">
        <v>66</v>
      </c>
      <c r="B165" s="2" t="s">
        <v>191</v>
      </c>
    </row>
    <row r="166" spans="1:2">
      <c r="A166" s="2">
        <v>67</v>
      </c>
      <c r="B166" s="2" t="s">
        <v>191</v>
      </c>
    </row>
    <row r="167" spans="1:2">
      <c r="A167" s="2">
        <v>68</v>
      </c>
      <c r="B167" s="2" t="s">
        <v>191</v>
      </c>
    </row>
    <row r="168" spans="1:2">
      <c r="A168" s="2">
        <v>69</v>
      </c>
      <c r="B168" s="2" t="s">
        <v>191</v>
      </c>
    </row>
    <row r="169" spans="1:2">
      <c r="A169" s="2">
        <v>70</v>
      </c>
      <c r="B169" s="2" t="s">
        <v>191</v>
      </c>
    </row>
    <row r="170" spans="1:2">
      <c r="A170" s="2">
        <v>71</v>
      </c>
      <c r="B170" s="2" t="s">
        <v>191</v>
      </c>
    </row>
    <row r="171" spans="1:2">
      <c r="A171" s="2">
        <v>72</v>
      </c>
      <c r="B171" s="2" t="s">
        <v>191</v>
      </c>
    </row>
    <row r="172" spans="1:2">
      <c r="A172" s="2">
        <v>73</v>
      </c>
      <c r="B172" s="2" t="s">
        <v>191</v>
      </c>
    </row>
    <row r="173" spans="1:2">
      <c r="A173" s="2">
        <v>74</v>
      </c>
      <c r="B173" s="2" t="s">
        <v>191</v>
      </c>
    </row>
    <row r="174" spans="1:2">
      <c r="A174" s="2">
        <v>75</v>
      </c>
      <c r="B174" s="2" t="s">
        <v>191</v>
      </c>
    </row>
    <row r="175" spans="1:2">
      <c r="A175" s="2">
        <v>76</v>
      </c>
      <c r="B175" s="2" t="s">
        <v>191</v>
      </c>
    </row>
    <row r="176" spans="1:2">
      <c r="A176" s="2">
        <v>77</v>
      </c>
      <c r="B176" s="2" t="s">
        <v>191</v>
      </c>
    </row>
    <row r="177" spans="1:2">
      <c r="A177" s="2">
        <v>78</v>
      </c>
      <c r="B177" s="2" t="s">
        <v>191</v>
      </c>
    </row>
    <row r="178" spans="1:2">
      <c r="A178" s="2">
        <v>79</v>
      </c>
      <c r="B178" s="2" t="s">
        <v>191</v>
      </c>
    </row>
    <row r="179" spans="1:2">
      <c r="A179" s="2">
        <v>80</v>
      </c>
      <c r="B179" s="2" t="s">
        <v>191</v>
      </c>
    </row>
    <row r="180" spans="1:2">
      <c r="A180" s="2">
        <v>81</v>
      </c>
      <c r="B180" s="2" t="s">
        <v>191</v>
      </c>
    </row>
    <row r="181" spans="1:2">
      <c r="A181" s="2">
        <v>82</v>
      </c>
      <c r="B181" s="2" t="s">
        <v>191</v>
      </c>
    </row>
    <row r="182" spans="1:2">
      <c r="A182" s="2">
        <v>83</v>
      </c>
      <c r="B182" s="2" t="s">
        <v>191</v>
      </c>
    </row>
    <row r="183" spans="1:2">
      <c r="A183" s="2">
        <v>84</v>
      </c>
      <c r="B183" s="2" t="s">
        <v>191</v>
      </c>
    </row>
    <row r="184" spans="1:2">
      <c r="A184" s="2">
        <v>85</v>
      </c>
      <c r="B184" s="2" t="s">
        <v>191</v>
      </c>
    </row>
    <row r="185" spans="1:2">
      <c r="A185" s="2">
        <v>86</v>
      </c>
      <c r="B185" s="2" t="s">
        <v>191</v>
      </c>
    </row>
    <row r="186" spans="1:2">
      <c r="A186" s="2">
        <v>87</v>
      </c>
      <c r="B186" s="2" t="s">
        <v>191</v>
      </c>
    </row>
    <row r="187" spans="1:2">
      <c r="A187" s="2">
        <v>88</v>
      </c>
      <c r="B187" s="2" t="s">
        <v>191</v>
      </c>
    </row>
    <row r="188" spans="1:2">
      <c r="A188" s="2">
        <v>89</v>
      </c>
      <c r="B188" s="2" t="s">
        <v>191</v>
      </c>
    </row>
    <row r="189" spans="1:2">
      <c r="A189" s="2">
        <v>90</v>
      </c>
      <c r="B189" s="2" t="s">
        <v>191</v>
      </c>
    </row>
    <row r="190" spans="1:2">
      <c r="A190" s="2">
        <v>91</v>
      </c>
      <c r="B190" s="2" t="s">
        <v>191</v>
      </c>
    </row>
    <row r="191" spans="1:2">
      <c r="A191" s="2">
        <v>92</v>
      </c>
      <c r="B191" s="2" t="s">
        <v>191</v>
      </c>
    </row>
    <row r="192" spans="1:2">
      <c r="A192" s="2">
        <v>93</v>
      </c>
      <c r="B192" s="2" t="s">
        <v>191</v>
      </c>
    </row>
    <row r="193" spans="1:2">
      <c r="A193" s="2">
        <v>94</v>
      </c>
      <c r="B193" s="2" t="s">
        <v>191</v>
      </c>
    </row>
    <row r="194" spans="1:2">
      <c r="A194" s="2">
        <v>95</v>
      </c>
      <c r="B194" s="2" t="s">
        <v>191</v>
      </c>
    </row>
    <row r="195" spans="1:2">
      <c r="A195" s="2">
        <v>96</v>
      </c>
      <c r="B195" s="2" t="s">
        <v>191</v>
      </c>
    </row>
    <row r="196" spans="1:2">
      <c r="A196" s="2">
        <v>97</v>
      </c>
      <c r="B196" s="2" t="s">
        <v>191</v>
      </c>
    </row>
    <row r="197" spans="1:2">
      <c r="A197" s="2">
        <v>98</v>
      </c>
      <c r="B197" s="2" t="s">
        <v>191</v>
      </c>
    </row>
    <row r="198" spans="1:2">
      <c r="A198" s="2">
        <v>99</v>
      </c>
      <c r="B198" s="2" t="s">
        <v>191</v>
      </c>
    </row>
    <row r="199" spans="1:2">
      <c r="A199" s="2">
        <v>100</v>
      </c>
      <c r="B199" s="2" t="s">
        <v>211</v>
      </c>
    </row>
    <row r="201" spans="1:2" ht="69.75" customHeight="1">
      <c r="A201" s="121" t="s">
        <v>218</v>
      </c>
      <c r="B201" s="121" t="s">
        <v>219</v>
      </c>
    </row>
    <row r="202" spans="1:2">
      <c r="A202" s="122"/>
      <c r="B202" s="122"/>
    </row>
    <row r="203" spans="1:2">
      <c r="A203" s="2" t="s">
        <v>220</v>
      </c>
      <c r="B203" s="2" t="s">
        <v>220</v>
      </c>
    </row>
    <row r="204" spans="1:2">
      <c r="A204" s="2" t="s">
        <v>221</v>
      </c>
      <c r="B204" s="2" t="s">
        <v>222</v>
      </c>
    </row>
    <row r="205" spans="1:2">
      <c r="A205" s="2"/>
      <c r="B205" s="2" t="s">
        <v>221</v>
      </c>
    </row>
    <row r="207" spans="1:2" ht="15" customHeight="1">
      <c r="A207" s="120" t="s">
        <v>223</v>
      </c>
      <c r="B207" s="120"/>
    </row>
    <row r="208" spans="1:2">
      <c r="A208" s="1" t="s">
        <v>220</v>
      </c>
      <c r="B208" s="2">
        <v>2</v>
      </c>
    </row>
    <row r="209" spans="1:3">
      <c r="A209" s="1" t="s">
        <v>222</v>
      </c>
      <c r="B209" s="2">
        <v>1</v>
      </c>
    </row>
    <row r="210" spans="1:3">
      <c r="A210" s="1" t="s">
        <v>221</v>
      </c>
      <c r="B210" s="2">
        <v>0</v>
      </c>
    </row>
    <row r="214" spans="1:3">
      <c r="A214" s="1" t="s">
        <v>224</v>
      </c>
      <c r="B214" s="1" t="s">
        <v>225</v>
      </c>
      <c r="C214" s="1" t="s">
        <v>226</v>
      </c>
    </row>
    <row r="215" spans="1:3">
      <c r="A215" s="2" t="s">
        <v>211</v>
      </c>
      <c r="B215" s="2" t="s">
        <v>220</v>
      </c>
      <c r="C215" s="2">
        <v>2</v>
      </c>
    </row>
    <row r="216" spans="1:3">
      <c r="A216" s="2" t="s">
        <v>211</v>
      </c>
      <c r="B216" s="2" t="s">
        <v>221</v>
      </c>
      <c r="C216" s="2">
        <v>0</v>
      </c>
    </row>
    <row r="217" spans="1:3">
      <c r="A217" s="2" t="s">
        <v>191</v>
      </c>
      <c r="B217" s="2" t="s">
        <v>220</v>
      </c>
      <c r="C217" s="2">
        <v>1</v>
      </c>
    </row>
    <row r="218" spans="1:3">
      <c r="A218" s="2" t="s">
        <v>191</v>
      </c>
      <c r="B218" s="2" t="s">
        <v>221</v>
      </c>
      <c r="C218" s="2">
        <v>0</v>
      </c>
    </row>
    <row r="219" spans="1:3">
      <c r="A219" s="2" t="s">
        <v>212</v>
      </c>
      <c r="B219" s="2" t="s">
        <v>220</v>
      </c>
      <c r="C219" s="2">
        <v>0</v>
      </c>
    </row>
    <row r="220" spans="1:3">
      <c r="A220" s="2" t="s">
        <v>212</v>
      </c>
      <c r="B220" s="2" t="s">
        <v>221</v>
      </c>
      <c r="C220" s="2">
        <v>0</v>
      </c>
    </row>
    <row r="222" spans="1:3">
      <c r="A222" s="1" t="s">
        <v>227</v>
      </c>
      <c r="B222" s="1" t="s">
        <v>228</v>
      </c>
      <c r="C222" s="1" t="s">
        <v>229</v>
      </c>
    </row>
    <row r="223" spans="1:3">
      <c r="A223" s="2" t="s">
        <v>211</v>
      </c>
      <c r="B223" s="2" t="s">
        <v>220</v>
      </c>
      <c r="C223" s="2">
        <v>2</v>
      </c>
    </row>
    <row r="224" spans="1:3">
      <c r="A224" s="2" t="s">
        <v>211</v>
      </c>
      <c r="B224" s="2" t="s">
        <v>222</v>
      </c>
      <c r="C224" s="2">
        <v>1</v>
      </c>
    </row>
    <row r="225" spans="1:5">
      <c r="A225" s="2" t="s">
        <v>211</v>
      </c>
      <c r="B225" s="2" t="s">
        <v>221</v>
      </c>
      <c r="C225" s="2">
        <v>0</v>
      </c>
    </row>
    <row r="226" spans="1:5">
      <c r="A226" s="2" t="s">
        <v>191</v>
      </c>
      <c r="B226" s="2" t="s">
        <v>220</v>
      </c>
      <c r="C226" s="2">
        <v>1</v>
      </c>
    </row>
    <row r="227" spans="1:5">
      <c r="A227" s="2" t="s">
        <v>191</v>
      </c>
      <c r="B227" s="2" t="s">
        <v>222</v>
      </c>
      <c r="C227" s="2">
        <v>0</v>
      </c>
      <c r="E227" s="3"/>
    </row>
    <row r="228" spans="1:5">
      <c r="A228" s="2" t="s">
        <v>191</v>
      </c>
      <c r="B228" s="2" t="s">
        <v>221</v>
      </c>
      <c r="C228" s="2">
        <v>0</v>
      </c>
    </row>
    <row r="229" spans="1:5">
      <c r="A229" s="2" t="s">
        <v>212</v>
      </c>
      <c r="B229" s="2" t="s">
        <v>220</v>
      </c>
      <c r="C229" s="2">
        <v>0</v>
      </c>
    </row>
    <row r="230" spans="1:5">
      <c r="A230" s="2" t="s">
        <v>212</v>
      </c>
      <c r="B230" s="2" t="s">
        <v>222</v>
      </c>
      <c r="C230" s="2">
        <v>0</v>
      </c>
      <c r="E230" s="3"/>
    </row>
    <row r="231" spans="1:5">
      <c r="A231" s="2" t="s">
        <v>212</v>
      </c>
      <c r="B231" s="2" t="s">
        <v>221</v>
      </c>
      <c r="C231" s="2">
        <v>0</v>
      </c>
    </row>
    <row r="233" spans="1:5">
      <c r="A233" s="12" t="s">
        <v>230</v>
      </c>
      <c r="B233" s="1" t="s">
        <v>184</v>
      </c>
      <c r="C233" s="1" t="s">
        <v>185</v>
      </c>
      <c r="E233" s="3"/>
    </row>
    <row r="234" spans="1:5">
      <c r="A234" s="12">
        <v>1</v>
      </c>
      <c r="B234" s="2" t="s">
        <v>194</v>
      </c>
      <c r="C234" s="2" t="s">
        <v>187</v>
      </c>
    </row>
    <row r="235" spans="1:5">
      <c r="A235" s="12">
        <v>2</v>
      </c>
      <c r="B235" s="2" t="s">
        <v>192</v>
      </c>
      <c r="C235" s="2" t="s">
        <v>189</v>
      </c>
    </row>
    <row r="236" spans="1:5">
      <c r="A236" s="12">
        <v>3</v>
      </c>
      <c r="B236" s="2" t="s">
        <v>231</v>
      </c>
      <c r="C236" s="2" t="s">
        <v>191</v>
      </c>
    </row>
    <row r="237" spans="1:5">
      <c r="A237" s="12">
        <v>4</v>
      </c>
      <c r="B237" s="2" t="s">
        <v>188</v>
      </c>
      <c r="C237" s="2" t="s">
        <v>193</v>
      </c>
    </row>
    <row r="238" spans="1:5">
      <c r="A238" s="12">
        <v>5</v>
      </c>
      <c r="B238" s="2" t="s">
        <v>186</v>
      </c>
      <c r="C238" s="2" t="s">
        <v>195</v>
      </c>
    </row>
    <row r="240" spans="1:5">
      <c r="A240" s="1" t="s">
        <v>232</v>
      </c>
    </row>
    <row r="241" spans="1:1">
      <c r="A241" s="2" t="s">
        <v>233</v>
      </c>
    </row>
    <row r="242" spans="1:1">
      <c r="A242" s="2" t="s">
        <v>234</v>
      </c>
    </row>
    <row r="243" spans="1:1">
      <c r="A243" s="2" t="s">
        <v>235</v>
      </c>
    </row>
    <row r="244" spans="1:1">
      <c r="A244" s="2" t="s">
        <v>236</v>
      </c>
    </row>
    <row r="246" spans="1:1">
      <c r="A246" s="1" t="s">
        <v>237</v>
      </c>
    </row>
    <row r="247" spans="1:1">
      <c r="A247" s="2" t="s">
        <v>202</v>
      </c>
    </row>
    <row r="248" spans="1:1">
      <c r="A248" s="2" t="s">
        <v>201</v>
      </c>
    </row>
    <row r="250" spans="1:1" ht="28.5" customHeight="1">
      <c r="A250" s="10" t="s">
        <v>238</v>
      </c>
    </row>
    <row r="251" spans="1:1">
      <c r="A251" s="2" t="s">
        <v>239</v>
      </c>
    </row>
    <row r="252" spans="1:1">
      <c r="A252" s="2" t="s">
        <v>240</v>
      </c>
    </row>
    <row r="253" spans="1:1">
      <c r="A253" s="2" t="s">
        <v>241</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77B9CCF-CE9A-4F5E-BB12-18717C71F82F}"/>
</file>

<file path=customXml/itemProps2.xml><?xml version="1.0" encoding="utf-8"?>
<ds:datastoreItem xmlns:ds="http://schemas.openxmlformats.org/officeDocument/2006/customXml" ds:itemID="{DA8A874F-4878-45DC-B0DC-879025089F53}"/>
</file>

<file path=customXml/itemProps3.xml><?xml version="1.0" encoding="utf-8"?>
<ds:datastoreItem xmlns:ds="http://schemas.openxmlformats.org/officeDocument/2006/customXml" ds:itemID="{358362D2-B841-4CF3-AD56-0091BDAAE46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Ximena Castro Pinto</cp:lastModifiedBy>
  <cp:revision/>
  <dcterms:created xsi:type="dcterms:W3CDTF">2021-01-05T19:35:42Z</dcterms:created>
  <dcterms:modified xsi:type="dcterms:W3CDTF">2022-12-29T15:47:09Z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